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845" yWindow="-15" windowWidth="14475" windowHeight="1129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уровень'!$B$8:$DM$385</definedName>
    <definedName name="_xlnm._FilterDatabase" localSheetId="1" hidden="1">'2 уровень'!$A$8:$IO$383</definedName>
    <definedName name="_xlnm._FilterDatabase" localSheetId="4" hidden="1">'СВОД 1'!$A$5:$GD$273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1'!$B:$B,'СВОД 1'!$1:$6</definedName>
    <definedName name="_xlnm.Print_Area" localSheetId="0">'1 уровень'!$B$5:$J$385</definedName>
    <definedName name="_xlnm.Print_Area" localSheetId="1">'2 уровень'!$B$3:$J$405</definedName>
    <definedName name="_xlnm.Print_Area" localSheetId="2">'Аян '!$A$1:$I$34</definedName>
    <definedName name="_xlnm.Print_Area" localSheetId="3">'Охотск '!$A$1:$I$34</definedName>
    <definedName name="_xlnm.Print_Area" localSheetId="4">'СВОД 1'!$B$1:$J$273</definedName>
  </definedNames>
  <calcPr calcId="145621"/>
</workbook>
</file>

<file path=xl/calcChain.xml><?xml version="1.0" encoding="utf-8"?>
<calcChain xmlns="http://schemas.openxmlformats.org/spreadsheetml/2006/main">
  <c r="G18" i="57" l="1"/>
  <c r="H80" i="157" l="1"/>
  <c r="J80" i="157" s="1"/>
  <c r="E73" i="157" l="1"/>
  <c r="G73" i="157"/>
  <c r="C73" i="157"/>
  <c r="D80" i="157"/>
  <c r="F80" i="157" s="1"/>
  <c r="G101" i="157" l="1"/>
  <c r="I101" i="157"/>
  <c r="E101" i="157"/>
  <c r="E202" i="157"/>
  <c r="E57" i="157"/>
  <c r="I13" i="156" l="1"/>
  <c r="E10" i="156" l="1"/>
  <c r="I380" i="156"/>
  <c r="I382" i="156"/>
  <c r="I60" i="156"/>
  <c r="I231" i="156"/>
  <c r="I134" i="156"/>
  <c r="I235" i="156"/>
  <c r="I234" i="156"/>
  <c r="I233" i="156"/>
  <c r="E233" i="156"/>
  <c r="I232" i="156"/>
  <c r="E232" i="156"/>
  <c r="G112" i="156" l="1"/>
  <c r="E171" i="156" l="1"/>
  <c r="E131" i="156"/>
  <c r="E109" i="156" l="1"/>
  <c r="I76" i="156"/>
  <c r="E73" i="156"/>
  <c r="E65" i="156" l="1"/>
  <c r="E57" i="156"/>
  <c r="C380" i="156" l="1"/>
  <c r="E380" i="156"/>
  <c r="C381" i="156"/>
  <c r="E381" i="156"/>
  <c r="C382" i="156"/>
  <c r="E382" i="156"/>
  <c r="C383" i="156"/>
  <c r="E383" i="156"/>
  <c r="C384" i="156"/>
  <c r="E384" i="156"/>
  <c r="C364" i="157" l="1"/>
  <c r="C310" i="157"/>
  <c r="C283" i="157"/>
  <c r="C256" i="157"/>
  <c r="C229" i="157"/>
  <c r="C202" i="157"/>
  <c r="C175" i="157"/>
  <c r="C140" i="157"/>
  <c r="C113" i="157"/>
  <c r="C99" i="157"/>
  <c r="C89" i="157"/>
  <c r="C77" i="157"/>
  <c r="C68" i="157"/>
  <c r="C57" i="157"/>
  <c r="C49" i="157"/>
  <c r="C41" i="157"/>
  <c r="C29" i="157"/>
  <c r="C15" i="157"/>
  <c r="B14" i="46"/>
  <c r="B14" i="57"/>
  <c r="C38" i="157" l="1"/>
  <c r="G384" i="156" l="1"/>
  <c r="G253" i="37" s="1"/>
  <c r="G383" i="156"/>
  <c r="G252" i="37" s="1"/>
  <c r="G382" i="156"/>
  <c r="G251" i="37" s="1"/>
  <c r="G381" i="156"/>
  <c r="G380" i="156"/>
  <c r="G249" i="37" s="1"/>
  <c r="G366" i="156"/>
  <c r="G353" i="156"/>
  <c r="G326" i="156"/>
  <c r="G300" i="156"/>
  <c r="C273" i="156"/>
  <c r="C245" i="156"/>
  <c r="G220" i="156"/>
  <c r="G212" i="156"/>
  <c r="G200" i="156"/>
  <c r="C200" i="156"/>
  <c r="C190" i="156"/>
  <c r="C182" i="156"/>
  <c r="G171" i="156"/>
  <c r="G160" i="156"/>
  <c r="G151" i="156"/>
  <c r="G142" i="156"/>
  <c r="C142" i="156"/>
  <c r="C134" i="156"/>
  <c r="C122" i="156"/>
  <c r="C112" i="156"/>
  <c r="G100" i="156"/>
  <c r="C86" i="156"/>
  <c r="C76" i="156"/>
  <c r="C68" i="156"/>
  <c r="E49" i="156"/>
  <c r="G49" i="156"/>
  <c r="C49" i="156"/>
  <c r="C38" i="156"/>
  <c r="G22" i="156"/>
  <c r="E249" i="37"/>
  <c r="E250" i="37"/>
  <c r="G250" i="37"/>
  <c r="E251" i="37"/>
  <c r="E252" i="37"/>
  <c r="E253" i="37"/>
  <c r="F39" i="37"/>
  <c r="B23" i="57"/>
  <c r="C192" i="37" s="1"/>
  <c r="D23" i="57"/>
  <c r="E192" i="37" s="1"/>
  <c r="B24" i="57"/>
  <c r="C193" i="37" s="1"/>
  <c r="D24" i="57"/>
  <c r="E193" i="37" s="1"/>
  <c r="B25" i="57"/>
  <c r="C194" i="37" s="1"/>
  <c r="D25" i="57"/>
  <c r="E194" i="37" s="1"/>
  <c r="B26" i="57"/>
  <c r="C195" i="37" s="1"/>
  <c r="D26" i="57"/>
  <c r="E195" i="37" s="1"/>
  <c r="B28" i="57"/>
  <c r="C197" i="37" s="1"/>
  <c r="D28" i="57"/>
  <c r="E197" i="37" s="1"/>
  <c r="B29" i="57"/>
  <c r="C198" i="37" s="1"/>
  <c r="D29" i="57"/>
  <c r="E198" i="37" s="1"/>
  <c r="B30" i="57"/>
  <c r="C199" i="37" s="1"/>
  <c r="D30" i="57"/>
  <c r="E199" i="37" s="1"/>
  <c r="B31" i="57"/>
  <c r="C200" i="37" s="1"/>
  <c r="D31" i="57"/>
  <c r="E200" i="37" s="1"/>
  <c r="B32" i="57"/>
  <c r="C201" i="37" s="1"/>
  <c r="D32" i="57"/>
  <c r="E201" i="37" s="1"/>
  <c r="H23" i="57"/>
  <c r="I192" i="37" s="1"/>
  <c r="H24" i="57"/>
  <c r="I193" i="37" s="1"/>
  <c r="H25" i="57"/>
  <c r="I194" i="37" s="1"/>
  <c r="H26" i="57"/>
  <c r="I195" i="37" s="1"/>
  <c r="H28" i="57"/>
  <c r="I197" i="37" s="1"/>
  <c r="H29" i="57"/>
  <c r="I198" i="37" s="1"/>
  <c r="H30" i="57"/>
  <c r="I199" i="37" s="1"/>
  <c r="H31" i="57"/>
  <c r="I200" i="37" s="1"/>
  <c r="H32" i="57"/>
  <c r="I201" i="37" s="1"/>
  <c r="F28" i="57"/>
  <c r="G197" i="37" s="1"/>
  <c r="F29" i="57"/>
  <c r="G198" i="37" s="1"/>
  <c r="F30" i="57"/>
  <c r="G199" i="37" s="1"/>
  <c r="F31" i="57"/>
  <c r="G200" i="37" s="1"/>
  <c r="F32" i="57"/>
  <c r="G201" i="37" s="1"/>
  <c r="D14" i="57"/>
  <c r="D27" i="57" s="1"/>
  <c r="E196" i="37" s="1"/>
  <c r="F14" i="57"/>
  <c r="H14" i="57"/>
  <c r="H27" i="57" s="1"/>
  <c r="I196" i="37" s="1"/>
  <c r="G13" i="57"/>
  <c r="G26" i="57" s="1"/>
  <c r="H195" i="37" s="1"/>
  <c r="G15" i="57"/>
  <c r="I15" i="57" s="1"/>
  <c r="I28" i="57" s="1"/>
  <c r="J197" i="37" s="1"/>
  <c r="G16" i="57"/>
  <c r="I16" i="57" s="1"/>
  <c r="I29" i="57" s="1"/>
  <c r="J198" i="37" s="1"/>
  <c r="G17" i="57"/>
  <c r="G30" i="57" s="1"/>
  <c r="H199" i="37" s="1"/>
  <c r="I18" i="57"/>
  <c r="I31" i="57" s="1"/>
  <c r="J200" i="37" s="1"/>
  <c r="C13" i="57"/>
  <c r="C26" i="57" s="1"/>
  <c r="D195" i="37" s="1"/>
  <c r="C15" i="57"/>
  <c r="C28" i="57" s="1"/>
  <c r="D197" i="37" s="1"/>
  <c r="C16" i="57"/>
  <c r="E16" i="57" s="1"/>
  <c r="E29" i="57" s="1"/>
  <c r="F198" i="37" s="1"/>
  <c r="C17" i="57"/>
  <c r="C30" i="57" s="1"/>
  <c r="D199" i="37" s="1"/>
  <c r="C18" i="57"/>
  <c r="B27" i="57"/>
  <c r="C196" i="37" s="1"/>
  <c r="B23" i="46"/>
  <c r="C49" i="37" s="1"/>
  <c r="D23" i="46"/>
  <c r="E49" i="37" s="1"/>
  <c r="B24" i="46"/>
  <c r="C50" i="37" s="1"/>
  <c r="D24" i="46"/>
  <c r="E50" i="37" s="1"/>
  <c r="B25" i="46"/>
  <c r="C51" i="37" s="1"/>
  <c r="D25" i="46"/>
  <c r="E51" i="37" s="1"/>
  <c r="B26" i="46"/>
  <c r="C52" i="37" s="1"/>
  <c r="D26" i="46"/>
  <c r="E52" i="37" s="1"/>
  <c r="B28" i="46"/>
  <c r="C54" i="37" s="1"/>
  <c r="D28" i="46"/>
  <c r="E54" i="37" s="1"/>
  <c r="B29" i="46"/>
  <c r="C55" i="37" s="1"/>
  <c r="D29" i="46"/>
  <c r="E55" i="37" s="1"/>
  <c r="B30" i="46"/>
  <c r="C56" i="37" s="1"/>
  <c r="D30" i="46"/>
  <c r="E56" i="37" s="1"/>
  <c r="B31" i="46"/>
  <c r="C57" i="37" s="1"/>
  <c r="D31" i="46"/>
  <c r="E57" i="37" s="1"/>
  <c r="B32" i="46"/>
  <c r="C58" i="37" s="1"/>
  <c r="D32" i="46"/>
  <c r="E58" i="37" s="1"/>
  <c r="H23" i="46"/>
  <c r="I49" i="37" s="1"/>
  <c r="H24" i="46"/>
  <c r="I50" i="37" s="1"/>
  <c r="H25" i="46"/>
  <c r="I51" i="37" s="1"/>
  <c r="H26" i="46"/>
  <c r="I52" i="37" s="1"/>
  <c r="H28" i="46"/>
  <c r="I54" i="37" s="1"/>
  <c r="H29" i="46"/>
  <c r="I55" i="37" s="1"/>
  <c r="H30" i="46"/>
  <c r="I56" i="37" s="1"/>
  <c r="H31" i="46"/>
  <c r="I57" i="37" s="1"/>
  <c r="H32" i="46"/>
  <c r="I58" i="37" s="1"/>
  <c r="F28" i="46"/>
  <c r="G54" i="37" s="1"/>
  <c r="F29" i="46"/>
  <c r="G55" i="37" s="1"/>
  <c r="F30" i="46"/>
  <c r="G56" i="37" s="1"/>
  <c r="F31" i="46"/>
  <c r="G57" i="37" s="1"/>
  <c r="F32" i="46"/>
  <c r="G58" i="37" s="1"/>
  <c r="D14" i="46"/>
  <c r="D27" i="46" s="1"/>
  <c r="E53" i="37" s="1"/>
  <c r="F14" i="46"/>
  <c r="F27" i="46" s="1"/>
  <c r="G53" i="37" s="1"/>
  <c r="H14" i="46"/>
  <c r="H27" i="46" s="1"/>
  <c r="I53" i="37" s="1"/>
  <c r="B27" i="46"/>
  <c r="C53" i="37" s="1"/>
  <c r="G13" i="46"/>
  <c r="G26" i="46" s="1"/>
  <c r="H52" i="37" s="1"/>
  <c r="G15" i="46"/>
  <c r="I15" i="46" s="1"/>
  <c r="I28" i="46" s="1"/>
  <c r="J54" i="37" s="1"/>
  <c r="G16" i="46"/>
  <c r="I16" i="46" s="1"/>
  <c r="I29" i="46" s="1"/>
  <c r="J55" i="37" s="1"/>
  <c r="G17" i="46"/>
  <c r="I17" i="46" s="1"/>
  <c r="I30" i="46" s="1"/>
  <c r="J56" i="37" s="1"/>
  <c r="G18" i="46"/>
  <c r="I18" i="46" s="1"/>
  <c r="I31" i="46" s="1"/>
  <c r="J57" i="37" s="1"/>
  <c r="G19" i="46"/>
  <c r="I19" i="46" s="1"/>
  <c r="I32" i="46" s="1"/>
  <c r="J58" i="37" s="1"/>
  <c r="C13" i="46"/>
  <c r="C26" i="46" s="1"/>
  <c r="D52" i="37" s="1"/>
  <c r="C15" i="46"/>
  <c r="E15" i="46" s="1"/>
  <c r="E28" i="46" s="1"/>
  <c r="F54" i="37" s="1"/>
  <c r="C16" i="46"/>
  <c r="C29" i="46" s="1"/>
  <c r="D55" i="37" s="1"/>
  <c r="C17" i="46"/>
  <c r="C30" i="46" s="1"/>
  <c r="D56" i="37" s="1"/>
  <c r="C18" i="46"/>
  <c r="E18" i="46" s="1"/>
  <c r="E31" i="46" s="1"/>
  <c r="F57" i="37" s="1"/>
  <c r="C19" i="46"/>
  <c r="C32" i="46" s="1"/>
  <c r="D58" i="37" s="1"/>
  <c r="C373" i="157"/>
  <c r="C231" i="37" s="1"/>
  <c r="E373" i="157"/>
  <c r="E231" i="37" s="1"/>
  <c r="C374" i="157"/>
  <c r="C232" i="37" s="1"/>
  <c r="E374" i="157"/>
  <c r="E232" i="37" s="1"/>
  <c r="C375" i="157"/>
  <c r="C233" i="37" s="1"/>
  <c r="E375" i="157"/>
  <c r="E233" i="37" s="1"/>
  <c r="C376" i="157"/>
  <c r="C234" i="37" s="1"/>
  <c r="E376" i="157"/>
  <c r="E234" i="37" s="1"/>
  <c r="C378" i="157"/>
  <c r="C236" i="37" s="1"/>
  <c r="E378" i="157"/>
  <c r="E236" i="37" s="1"/>
  <c r="C379" i="157"/>
  <c r="C237" i="37" s="1"/>
  <c r="E379" i="157"/>
  <c r="E237" i="37" s="1"/>
  <c r="C380" i="157"/>
  <c r="C238" i="37" s="1"/>
  <c r="E380" i="157"/>
  <c r="E238" i="37" s="1"/>
  <c r="C381" i="157"/>
  <c r="C239" i="37" s="1"/>
  <c r="E381" i="157"/>
  <c r="E239" i="37" s="1"/>
  <c r="C382" i="157"/>
  <c r="C240" i="37" s="1"/>
  <c r="E382" i="157"/>
  <c r="E240" i="37" s="1"/>
  <c r="I373" i="157"/>
  <c r="I231" i="37" s="1"/>
  <c r="I374" i="157"/>
  <c r="I232" i="37" s="1"/>
  <c r="I375" i="157"/>
  <c r="I233" i="37" s="1"/>
  <c r="I376" i="157"/>
  <c r="I234" i="37" s="1"/>
  <c r="I378" i="157"/>
  <c r="I236" i="37" s="1"/>
  <c r="I379" i="157"/>
  <c r="I237" i="37" s="1"/>
  <c r="I380" i="157"/>
  <c r="I238" i="37" s="1"/>
  <c r="I381" i="157"/>
  <c r="I239" i="37" s="1"/>
  <c r="I382" i="157"/>
  <c r="I240" i="37" s="1"/>
  <c r="G378" i="157"/>
  <c r="G236" i="37" s="1"/>
  <c r="G379" i="157"/>
  <c r="G237" i="37" s="1"/>
  <c r="G380" i="157"/>
  <c r="G238" i="37" s="1"/>
  <c r="G381" i="157"/>
  <c r="G239" i="37" s="1"/>
  <c r="G382" i="157"/>
  <c r="G240" i="37" s="1"/>
  <c r="E364" i="157"/>
  <c r="E377" i="157" s="1"/>
  <c r="E235" i="37" s="1"/>
  <c r="G364" i="157"/>
  <c r="G377" i="157" s="1"/>
  <c r="G235" i="37" s="1"/>
  <c r="I364" i="157"/>
  <c r="H365" i="157"/>
  <c r="H366" i="157"/>
  <c r="H367" i="157"/>
  <c r="H368" i="157"/>
  <c r="D365" i="157"/>
  <c r="D378" i="157" s="1"/>
  <c r="D236" i="37" s="1"/>
  <c r="D366" i="157"/>
  <c r="D379" i="157" s="1"/>
  <c r="D237" i="37" s="1"/>
  <c r="D367" i="157"/>
  <c r="D380" i="157" s="1"/>
  <c r="D238" i="37" s="1"/>
  <c r="C377" i="157"/>
  <c r="C235" i="37" s="1"/>
  <c r="C346" i="157"/>
  <c r="C218" i="37" s="1"/>
  <c r="E346" i="157"/>
  <c r="E218" i="37" s="1"/>
  <c r="C347" i="157"/>
  <c r="C219" i="37" s="1"/>
  <c r="E347" i="157"/>
  <c r="E219" i="37" s="1"/>
  <c r="C348" i="157"/>
  <c r="C220" i="37" s="1"/>
  <c r="E348" i="157"/>
  <c r="E220" i="37" s="1"/>
  <c r="C349" i="157"/>
  <c r="C221" i="37" s="1"/>
  <c r="E349" i="157"/>
  <c r="E221" i="37" s="1"/>
  <c r="C351" i="157"/>
  <c r="C223" i="37" s="1"/>
  <c r="E351" i="157"/>
  <c r="E223" i="37" s="1"/>
  <c r="C352" i="157"/>
  <c r="C224" i="37" s="1"/>
  <c r="E352" i="157"/>
  <c r="E224" i="37" s="1"/>
  <c r="C353" i="157"/>
  <c r="C225" i="37" s="1"/>
  <c r="E353" i="157"/>
  <c r="E225" i="37" s="1"/>
  <c r="C354" i="157"/>
  <c r="C226" i="37" s="1"/>
  <c r="E354" i="157"/>
  <c r="E226" i="37" s="1"/>
  <c r="C355" i="157"/>
  <c r="C227" i="37" s="1"/>
  <c r="E355" i="157"/>
  <c r="E227" i="37" s="1"/>
  <c r="I346" i="157"/>
  <c r="I347" i="157"/>
  <c r="I348" i="157"/>
  <c r="I220" i="37" s="1"/>
  <c r="J220" i="37"/>
  <c r="I349" i="157"/>
  <c r="I221" i="37" s="1"/>
  <c r="J221" i="37"/>
  <c r="I351" i="157"/>
  <c r="I352" i="157"/>
  <c r="I353" i="157"/>
  <c r="I354" i="157"/>
  <c r="I355" i="157"/>
  <c r="G351" i="157"/>
  <c r="G223" i="37" s="1"/>
  <c r="G352" i="157"/>
  <c r="G224" i="37" s="1"/>
  <c r="G353" i="157"/>
  <c r="G225" i="37" s="1"/>
  <c r="G354" i="157"/>
  <c r="G226" i="37" s="1"/>
  <c r="G355" i="157"/>
  <c r="G227" i="37" s="1"/>
  <c r="G337" i="157"/>
  <c r="E337" i="157"/>
  <c r="I337" i="157"/>
  <c r="H335" i="157"/>
  <c r="H336" i="157"/>
  <c r="H338" i="157"/>
  <c r="H339" i="157"/>
  <c r="H340" i="157"/>
  <c r="H341" i="157"/>
  <c r="H342" i="157"/>
  <c r="D335" i="157"/>
  <c r="F348" i="157" s="1"/>
  <c r="F220" i="37" s="1"/>
  <c r="D336" i="157"/>
  <c r="F349" i="157" s="1"/>
  <c r="F221" i="37" s="1"/>
  <c r="D338" i="157"/>
  <c r="D351" i="157" s="1"/>
  <c r="D223" i="37" s="1"/>
  <c r="D339" i="157"/>
  <c r="F339" i="157" s="1"/>
  <c r="F352" i="157" s="1"/>
  <c r="F224" i="37" s="1"/>
  <c r="D340" i="157"/>
  <c r="F340" i="157" s="1"/>
  <c r="F353" i="157" s="1"/>
  <c r="F225" i="37" s="1"/>
  <c r="D341" i="157"/>
  <c r="F341" i="157" s="1"/>
  <c r="F354" i="157" s="1"/>
  <c r="F226" i="37" s="1"/>
  <c r="D342" i="157"/>
  <c r="F342" i="157" s="1"/>
  <c r="F355" i="157" s="1"/>
  <c r="F227" i="37" s="1"/>
  <c r="C337" i="157"/>
  <c r="C350" i="157" s="1"/>
  <c r="C222" i="37" s="1"/>
  <c r="C319" i="157"/>
  <c r="C205" i="37" s="1"/>
  <c r="E319" i="157"/>
  <c r="E205" i="37" s="1"/>
  <c r="C320" i="157"/>
  <c r="C206" i="37" s="1"/>
  <c r="E320" i="157"/>
  <c r="E206" i="37" s="1"/>
  <c r="C321" i="157"/>
  <c r="C207" i="37" s="1"/>
  <c r="E321" i="157"/>
  <c r="E207" i="37" s="1"/>
  <c r="C322" i="157"/>
  <c r="C208" i="37" s="1"/>
  <c r="E322" i="157"/>
  <c r="E208" i="37" s="1"/>
  <c r="C324" i="157"/>
  <c r="C210" i="37" s="1"/>
  <c r="E324" i="157"/>
  <c r="E210" i="37" s="1"/>
  <c r="C325" i="157"/>
  <c r="C211" i="37" s="1"/>
  <c r="E325" i="157"/>
  <c r="E211" i="37" s="1"/>
  <c r="C326" i="157"/>
  <c r="C212" i="37" s="1"/>
  <c r="E326" i="157"/>
  <c r="E212" i="37" s="1"/>
  <c r="C327" i="157"/>
  <c r="C213" i="37" s="1"/>
  <c r="E327" i="157"/>
  <c r="E213" i="37" s="1"/>
  <c r="C328" i="157"/>
  <c r="C214" i="37" s="1"/>
  <c r="E328" i="157"/>
  <c r="E214" i="37" s="1"/>
  <c r="I319" i="157"/>
  <c r="I205" i="37" s="1"/>
  <c r="I320" i="157"/>
  <c r="I206" i="37" s="1"/>
  <c r="I321" i="157"/>
  <c r="I207" i="37" s="1"/>
  <c r="I322" i="157"/>
  <c r="I208" i="37" s="1"/>
  <c r="I324" i="157"/>
  <c r="I210" i="37" s="1"/>
  <c r="I325" i="157"/>
  <c r="I211" i="37" s="1"/>
  <c r="I326" i="157"/>
  <c r="I212" i="37" s="1"/>
  <c r="I327" i="157"/>
  <c r="I213" i="37" s="1"/>
  <c r="I328" i="157"/>
  <c r="I214" i="37" s="1"/>
  <c r="G324" i="157"/>
  <c r="G210" i="37" s="1"/>
  <c r="G325" i="157"/>
  <c r="G211" i="37" s="1"/>
  <c r="G326" i="157"/>
  <c r="G212" i="37" s="1"/>
  <c r="G327" i="157"/>
  <c r="G213" i="37" s="1"/>
  <c r="G328" i="157"/>
  <c r="G214" i="37" s="1"/>
  <c r="E310" i="157"/>
  <c r="E323" i="157" s="1"/>
  <c r="E209" i="37" s="1"/>
  <c r="G310" i="157"/>
  <c r="G323" i="157" s="1"/>
  <c r="G209" i="37" s="1"/>
  <c r="I310" i="157"/>
  <c r="H309" i="157"/>
  <c r="H311" i="157"/>
  <c r="H312" i="157"/>
  <c r="H313" i="157"/>
  <c r="H314" i="157"/>
  <c r="H315" i="157"/>
  <c r="D311" i="157"/>
  <c r="D324" i="157" s="1"/>
  <c r="D210" i="37" s="1"/>
  <c r="D312" i="157"/>
  <c r="F312" i="157" s="1"/>
  <c r="F325" i="157" s="1"/>
  <c r="F211" i="37" s="1"/>
  <c r="D313" i="157"/>
  <c r="D326" i="157" s="1"/>
  <c r="D212" i="37" s="1"/>
  <c r="D314" i="157"/>
  <c r="F314" i="157" s="1"/>
  <c r="F327" i="157" s="1"/>
  <c r="F213" i="37" s="1"/>
  <c r="D315" i="157"/>
  <c r="D328" i="157" s="1"/>
  <c r="D214" i="37" s="1"/>
  <c r="C323" i="157"/>
  <c r="C209" i="37" s="1"/>
  <c r="C292" i="157"/>
  <c r="C179" i="37" s="1"/>
  <c r="E292" i="157"/>
  <c r="E179" i="37" s="1"/>
  <c r="C293" i="157"/>
  <c r="C180" i="37" s="1"/>
  <c r="E293" i="157"/>
  <c r="E180" i="37" s="1"/>
  <c r="C294" i="157"/>
  <c r="C181" i="37" s="1"/>
  <c r="E294" i="157"/>
  <c r="E181" i="37" s="1"/>
  <c r="C295" i="157"/>
  <c r="C182" i="37" s="1"/>
  <c r="E295" i="157"/>
  <c r="E182" i="37" s="1"/>
  <c r="C297" i="157"/>
  <c r="C184" i="37" s="1"/>
  <c r="E297" i="157"/>
  <c r="E184" i="37" s="1"/>
  <c r="C298" i="157"/>
  <c r="C185" i="37" s="1"/>
  <c r="E298" i="157"/>
  <c r="E185" i="37" s="1"/>
  <c r="C299" i="157"/>
  <c r="C186" i="37" s="1"/>
  <c r="E299" i="157"/>
  <c r="E186" i="37" s="1"/>
  <c r="C300" i="157"/>
  <c r="C187" i="37" s="1"/>
  <c r="E300" i="157"/>
  <c r="E187" i="37" s="1"/>
  <c r="C301" i="157"/>
  <c r="C188" i="37" s="1"/>
  <c r="E301" i="157"/>
  <c r="E188" i="37" s="1"/>
  <c r="I292" i="157"/>
  <c r="I179" i="37" s="1"/>
  <c r="I293" i="157"/>
  <c r="I180" i="37" s="1"/>
  <c r="I294" i="157"/>
  <c r="I181" i="37" s="1"/>
  <c r="I295" i="157"/>
  <c r="I182" i="37" s="1"/>
  <c r="I297" i="157"/>
  <c r="I184" i="37" s="1"/>
  <c r="I298" i="157"/>
  <c r="I185" i="37" s="1"/>
  <c r="I299" i="157"/>
  <c r="I186" i="37" s="1"/>
  <c r="I300" i="157"/>
  <c r="I187" i="37" s="1"/>
  <c r="I301" i="157"/>
  <c r="I188" i="37" s="1"/>
  <c r="G297" i="157"/>
  <c r="G184" i="37" s="1"/>
  <c r="G298" i="157"/>
  <c r="G185" i="37" s="1"/>
  <c r="G299" i="157"/>
  <c r="G186" i="37" s="1"/>
  <c r="G300" i="157"/>
  <c r="G187" i="37" s="1"/>
  <c r="G301" i="157"/>
  <c r="G188" i="37" s="1"/>
  <c r="G283" i="157"/>
  <c r="G296" i="157" s="1"/>
  <c r="G183" i="37" s="1"/>
  <c r="E283" i="157"/>
  <c r="E296" i="157" s="1"/>
  <c r="E183" i="37" s="1"/>
  <c r="I283" i="157"/>
  <c r="C296" i="157"/>
  <c r="C183" i="37" s="1"/>
  <c r="H284" i="157"/>
  <c r="H285" i="157"/>
  <c r="H286" i="157"/>
  <c r="H287" i="157"/>
  <c r="H288" i="157"/>
  <c r="D284" i="157"/>
  <c r="D297" i="157" s="1"/>
  <c r="D184" i="37" s="1"/>
  <c r="D285" i="157"/>
  <c r="D298" i="157" s="1"/>
  <c r="D185" i="37" s="1"/>
  <c r="D286" i="157"/>
  <c r="D299" i="157" s="1"/>
  <c r="D186" i="37" s="1"/>
  <c r="D287" i="157"/>
  <c r="F287" i="157" s="1"/>
  <c r="F300" i="157" s="1"/>
  <c r="F187" i="37" s="1"/>
  <c r="D288" i="157"/>
  <c r="D301" i="157" s="1"/>
  <c r="D188" i="37" s="1"/>
  <c r="C265" i="157"/>
  <c r="C166" i="37" s="1"/>
  <c r="E265" i="157"/>
  <c r="E166" i="37" s="1"/>
  <c r="C266" i="157"/>
  <c r="C167" i="37" s="1"/>
  <c r="E266" i="157"/>
  <c r="E167" i="37" s="1"/>
  <c r="C267" i="157"/>
  <c r="C168" i="37" s="1"/>
  <c r="E267" i="157"/>
  <c r="E168" i="37" s="1"/>
  <c r="C268" i="157"/>
  <c r="C169" i="37" s="1"/>
  <c r="E268" i="157"/>
  <c r="E169" i="37" s="1"/>
  <c r="C270" i="157"/>
  <c r="C171" i="37" s="1"/>
  <c r="E270" i="157"/>
  <c r="E171" i="37" s="1"/>
  <c r="C271" i="157"/>
  <c r="C172" i="37" s="1"/>
  <c r="E271" i="157"/>
  <c r="E172" i="37" s="1"/>
  <c r="C272" i="157"/>
  <c r="C173" i="37" s="1"/>
  <c r="E272" i="157"/>
  <c r="E173" i="37" s="1"/>
  <c r="C273" i="157"/>
  <c r="C174" i="37" s="1"/>
  <c r="E273" i="157"/>
  <c r="E174" i="37" s="1"/>
  <c r="C274" i="157"/>
  <c r="C175" i="37" s="1"/>
  <c r="E274" i="157"/>
  <c r="E175" i="37" s="1"/>
  <c r="I265" i="157"/>
  <c r="I166" i="37" s="1"/>
  <c r="I266" i="157"/>
  <c r="I167" i="37" s="1"/>
  <c r="I267" i="157"/>
  <c r="I168" i="37" s="1"/>
  <c r="I268" i="157"/>
  <c r="I169" i="37" s="1"/>
  <c r="I270" i="157"/>
  <c r="I171" i="37" s="1"/>
  <c r="I271" i="157"/>
  <c r="I172" i="37" s="1"/>
  <c r="I272" i="157"/>
  <c r="I173" i="37" s="1"/>
  <c r="I273" i="157"/>
  <c r="I174" i="37" s="1"/>
  <c r="I274" i="157"/>
  <c r="I175" i="37" s="1"/>
  <c r="G270" i="157"/>
  <c r="G171" i="37" s="1"/>
  <c r="G271" i="157"/>
  <c r="G172" i="37" s="1"/>
  <c r="G272" i="157"/>
  <c r="G173" i="37" s="1"/>
  <c r="G273" i="157"/>
  <c r="G174" i="37" s="1"/>
  <c r="G274" i="157"/>
  <c r="G175" i="37" s="1"/>
  <c r="E256" i="157"/>
  <c r="E269" i="157" s="1"/>
  <c r="E170" i="37" s="1"/>
  <c r="G256" i="157"/>
  <c r="G269" i="157" s="1"/>
  <c r="G170" i="37" s="1"/>
  <c r="I256" i="157"/>
  <c r="H257" i="157"/>
  <c r="H258" i="157"/>
  <c r="H259" i="157"/>
  <c r="H260" i="157"/>
  <c r="H261" i="157"/>
  <c r="D257" i="157"/>
  <c r="F257" i="157" s="1"/>
  <c r="F270" i="157" s="1"/>
  <c r="F171" i="37" s="1"/>
  <c r="D258" i="157"/>
  <c r="F258" i="157" s="1"/>
  <c r="F271" i="157" s="1"/>
  <c r="F172" i="37" s="1"/>
  <c r="D259" i="157"/>
  <c r="F259" i="157" s="1"/>
  <c r="F272" i="157" s="1"/>
  <c r="F173" i="37" s="1"/>
  <c r="D260" i="157"/>
  <c r="F260" i="157" s="1"/>
  <c r="F273" i="157" s="1"/>
  <c r="F174" i="37" s="1"/>
  <c r="D261" i="157"/>
  <c r="F261" i="157" s="1"/>
  <c r="F274" i="157" s="1"/>
  <c r="F175" i="37" s="1"/>
  <c r="C269" i="157"/>
  <c r="C170" i="37" s="1"/>
  <c r="C238" i="157"/>
  <c r="C153" i="37" s="1"/>
  <c r="E238" i="157"/>
  <c r="E153" i="37" s="1"/>
  <c r="C239" i="157"/>
  <c r="C154" i="37" s="1"/>
  <c r="E239" i="157"/>
  <c r="E154" i="37" s="1"/>
  <c r="C240" i="157"/>
  <c r="C155" i="37" s="1"/>
  <c r="E240" i="157"/>
  <c r="E155" i="37" s="1"/>
  <c r="C241" i="157"/>
  <c r="C156" i="37" s="1"/>
  <c r="E241" i="157"/>
  <c r="E156" i="37" s="1"/>
  <c r="C243" i="157"/>
  <c r="C158" i="37" s="1"/>
  <c r="E243" i="157"/>
  <c r="E158" i="37" s="1"/>
  <c r="C244" i="157"/>
  <c r="C159" i="37" s="1"/>
  <c r="E244" i="157"/>
  <c r="E159" i="37" s="1"/>
  <c r="C245" i="157"/>
  <c r="C160" i="37" s="1"/>
  <c r="E245" i="157"/>
  <c r="E160" i="37" s="1"/>
  <c r="C246" i="157"/>
  <c r="C161" i="37" s="1"/>
  <c r="E246" i="157"/>
  <c r="E161" i="37" s="1"/>
  <c r="C247" i="157"/>
  <c r="C162" i="37" s="1"/>
  <c r="E247" i="157"/>
  <c r="E162" i="37" s="1"/>
  <c r="I238" i="157"/>
  <c r="I153" i="37" s="1"/>
  <c r="I239" i="157"/>
  <c r="I154" i="37" s="1"/>
  <c r="I240" i="157"/>
  <c r="I155" i="37" s="1"/>
  <c r="I241" i="157"/>
  <c r="I156" i="37" s="1"/>
  <c r="I243" i="157"/>
  <c r="I158" i="37" s="1"/>
  <c r="I244" i="157"/>
  <c r="I159" i="37" s="1"/>
  <c r="I245" i="157"/>
  <c r="I160" i="37" s="1"/>
  <c r="I246" i="157"/>
  <c r="I161" i="37" s="1"/>
  <c r="I247" i="157"/>
  <c r="I162" i="37" s="1"/>
  <c r="G243" i="157"/>
  <c r="G158" i="37" s="1"/>
  <c r="G244" i="157"/>
  <c r="G159" i="37" s="1"/>
  <c r="G245" i="157"/>
  <c r="G160" i="37" s="1"/>
  <c r="G246" i="157"/>
  <c r="G161" i="37" s="1"/>
  <c r="G247" i="157"/>
  <c r="G162" i="37" s="1"/>
  <c r="E229" i="157"/>
  <c r="E242" i="157" s="1"/>
  <c r="E157" i="37" s="1"/>
  <c r="G229" i="157"/>
  <c r="G242" i="157" s="1"/>
  <c r="G157" i="37" s="1"/>
  <c r="I229" i="157"/>
  <c r="H230" i="157"/>
  <c r="H231" i="157"/>
  <c r="H232" i="157"/>
  <c r="H233" i="157"/>
  <c r="H234" i="157"/>
  <c r="D230" i="157"/>
  <c r="D243" i="157" s="1"/>
  <c r="D158" i="37" s="1"/>
  <c r="D231" i="157"/>
  <c r="F231" i="157" s="1"/>
  <c r="F244" i="157" s="1"/>
  <c r="F159" i="37" s="1"/>
  <c r="D232" i="157"/>
  <c r="F232" i="157" s="1"/>
  <c r="F245" i="157" s="1"/>
  <c r="F160" i="37" s="1"/>
  <c r="D233" i="157"/>
  <c r="F233" i="157" s="1"/>
  <c r="F246" i="157" s="1"/>
  <c r="F161" i="37" s="1"/>
  <c r="C242" i="157"/>
  <c r="C157" i="37" s="1"/>
  <c r="C211" i="157"/>
  <c r="C114" i="37" s="1"/>
  <c r="E211" i="157"/>
  <c r="E114" i="37" s="1"/>
  <c r="C212" i="157"/>
  <c r="C115" i="37" s="1"/>
  <c r="E212" i="157"/>
  <c r="E115" i="37" s="1"/>
  <c r="C213" i="157"/>
  <c r="C116" i="37" s="1"/>
  <c r="E213" i="157"/>
  <c r="E116" i="37" s="1"/>
  <c r="C214" i="157"/>
  <c r="C117" i="37" s="1"/>
  <c r="E214" i="157"/>
  <c r="E117" i="37" s="1"/>
  <c r="C216" i="157"/>
  <c r="C119" i="37" s="1"/>
  <c r="E216" i="157"/>
  <c r="E119" i="37" s="1"/>
  <c r="C217" i="157"/>
  <c r="C120" i="37" s="1"/>
  <c r="E217" i="157"/>
  <c r="E120" i="37" s="1"/>
  <c r="C218" i="157"/>
  <c r="C121" i="37" s="1"/>
  <c r="E218" i="157"/>
  <c r="E121" i="37" s="1"/>
  <c r="C219" i="157"/>
  <c r="C122" i="37" s="1"/>
  <c r="E219" i="157"/>
  <c r="E122" i="37" s="1"/>
  <c r="C220" i="157"/>
  <c r="C123" i="37" s="1"/>
  <c r="E220" i="157"/>
  <c r="E123" i="37" s="1"/>
  <c r="I211" i="157"/>
  <c r="I114" i="37" s="1"/>
  <c r="I212" i="157"/>
  <c r="I115" i="37" s="1"/>
  <c r="I213" i="157"/>
  <c r="I116" i="37" s="1"/>
  <c r="I214" i="157"/>
  <c r="I117" i="37" s="1"/>
  <c r="I216" i="157"/>
  <c r="I119" i="37" s="1"/>
  <c r="I217" i="157"/>
  <c r="I120" i="37" s="1"/>
  <c r="I218" i="157"/>
  <c r="I121" i="37" s="1"/>
  <c r="I219" i="157"/>
  <c r="I122" i="37" s="1"/>
  <c r="I220" i="157"/>
  <c r="I123" i="37" s="1"/>
  <c r="G216" i="157"/>
  <c r="G119" i="37" s="1"/>
  <c r="G217" i="157"/>
  <c r="G120" i="37" s="1"/>
  <c r="G218" i="157"/>
  <c r="G121" i="37" s="1"/>
  <c r="G219" i="157"/>
  <c r="G122" i="37" s="1"/>
  <c r="G220" i="157"/>
  <c r="G123" i="37" s="1"/>
  <c r="E215" i="157"/>
  <c r="E118" i="37" s="1"/>
  <c r="G202" i="157"/>
  <c r="G215" i="157" s="1"/>
  <c r="G118" i="37" s="1"/>
  <c r="I202" i="157"/>
  <c r="H203" i="157"/>
  <c r="H204" i="157"/>
  <c r="H205" i="157"/>
  <c r="H206" i="157"/>
  <c r="H207" i="157"/>
  <c r="D203" i="157"/>
  <c r="F203" i="157" s="1"/>
  <c r="F216" i="157" s="1"/>
  <c r="F119" i="37" s="1"/>
  <c r="D204" i="157"/>
  <c r="F204" i="157" s="1"/>
  <c r="F217" i="157" s="1"/>
  <c r="F120" i="37" s="1"/>
  <c r="D205" i="157"/>
  <c r="F205" i="157" s="1"/>
  <c r="F218" i="157" s="1"/>
  <c r="F121" i="37" s="1"/>
  <c r="D206" i="157"/>
  <c r="F206" i="157" s="1"/>
  <c r="F219" i="157" s="1"/>
  <c r="F122" i="37" s="1"/>
  <c r="D207" i="157"/>
  <c r="F207" i="157" s="1"/>
  <c r="F220" i="157" s="1"/>
  <c r="F123" i="37" s="1"/>
  <c r="C215" i="157"/>
  <c r="C118" i="37" s="1"/>
  <c r="C184" i="157"/>
  <c r="C88" i="37" s="1"/>
  <c r="E184" i="157"/>
  <c r="E88" i="37" s="1"/>
  <c r="C185" i="157"/>
  <c r="C89" i="37" s="1"/>
  <c r="E185" i="157"/>
  <c r="E89" i="37" s="1"/>
  <c r="C186" i="157"/>
  <c r="C90" i="37" s="1"/>
  <c r="E186" i="157"/>
  <c r="E90" i="37" s="1"/>
  <c r="C187" i="157"/>
  <c r="C91" i="37" s="1"/>
  <c r="E187" i="157"/>
  <c r="E91" i="37" s="1"/>
  <c r="C189" i="157"/>
  <c r="C93" i="37" s="1"/>
  <c r="E189" i="157"/>
  <c r="E93" i="37" s="1"/>
  <c r="C190" i="157"/>
  <c r="C94" i="37" s="1"/>
  <c r="E190" i="157"/>
  <c r="E94" i="37" s="1"/>
  <c r="C191" i="157"/>
  <c r="C95" i="37" s="1"/>
  <c r="E191" i="157"/>
  <c r="E95" i="37" s="1"/>
  <c r="C192" i="157"/>
  <c r="C96" i="37" s="1"/>
  <c r="E192" i="157"/>
  <c r="E96" i="37" s="1"/>
  <c r="C193" i="157"/>
  <c r="C97" i="37" s="1"/>
  <c r="E193" i="157"/>
  <c r="E97" i="37" s="1"/>
  <c r="I184" i="157"/>
  <c r="I88" i="37" s="1"/>
  <c r="I185" i="157"/>
  <c r="I89" i="37" s="1"/>
  <c r="I186" i="157"/>
  <c r="I90" i="37" s="1"/>
  <c r="I187" i="157"/>
  <c r="I91" i="37" s="1"/>
  <c r="J187" i="157"/>
  <c r="J91" i="37" s="1"/>
  <c r="I189" i="157"/>
  <c r="I93" i="37" s="1"/>
  <c r="I190" i="157"/>
  <c r="I94" i="37" s="1"/>
  <c r="I191" i="157"/>
  <c r="I95" i="37" s="1"/>
  <c r="I192" i="157"/>
  <c r="I96" i="37" s="1"/>
  <c r="I193" i="157"/>
  <c r="I97" i="37" s="1"/>
  <c r="G189" i="157"/>
  <c r="G93" i="37" s="1"/>
  <c r="G190" i="157"/>
  <c r="G94" i="37" s="1"/>
  <c r="G191" i="157"/>
  <c r="G95" i="37" s="1"/>
  <c r="G192" i="157"/>
  <c r="G96" i="37" s="1"/>
  <c r="G193" i="157"/>
  <c r="G97" i="37" s="1"/>
  <c r="E175" i="157"/>
  <c r="E188" i="157" s="1"/>
  <c r="E92" i="37" s="1"/>
  <c r="G175" i="157"/>
  <c r="G188" i="157" s="1"/>
  <c r="G92" i="37" s="1"/>
  <c r="I175" i="157"/>
  <c r="H174" i="157"/>
  <c r="H187" i="157" s="1"/>
  <c r="H91" i="37" s="1"/>
  <c r="H176" i="157"/>
  <c r="H177" i="157"/>
  <c r="H178" i="157"/>
  <c r="H179" i="157"/>
  <c r="D174" i="157"/>
  <c r="D187" i="157" s="1"/>
  <c r="D91" i="37" s="1"/>
  <c r="D176" i="157"/>
  <c r="F176" i="157" s="1"/>
  <c r="F189" i="157" s="1"/>
  <c r="F93" i="37" s="1"/>
  <c r="D177" i="157"/>
  <c r="F177" i="157" s="1"/>
  <c r="F190" i="157" s="1"/>
  <c r="F94" i="37" s="1"/>
  <c r="D178" i="157"/>
  <c r="F178" i="157" s="1"/>
  <c r="F191" i="157" s="1"/>
  <c r="F95" i="37" s="1"/>
  <c r="C188" i="157"/>
  <c r="C92" i="37" s="1"/>
  <c r="C163" i="157"/>
  <c r="C81" i="37" s="1"/>
  <c r="E163" i="157"/>
  <c r="E81" i="37" s="1"/>
  <c r="C164" i="157"/>
  <c r="C82" i="37" s="1"/>
  <c r="E164" i="157"/>
  <c r="E82" i="37" s="1"/>
  <c r="C165" i="157"/>
  <c r="C83" i="37" s="1"/>
  <c r="E165" i="157"/>
  <c r="E83" i="37" s="1"/>
  <c r="C166" i="157"/>
  <c r="C84" i="37" s="1"/>
  <c r="E166" i="157"/>
  <c r="E84" i="37" s="1"/>
  <c r="I163" i="157"/>
  <c r="I164" i="157"/>
  <c r="I165" i="157"/>
  <c r="I166" i="157"/>
  <c r="G166" i="157"/>
  <c r="G84" i="37" s="1"/>
  <c r="G165" i="157"/>
  <c r="G83" i="37" s="1"/>
  <c r="G164" i="157"/>
  <c r="G82" i="37" s="1"/>
  <c r="G163" i="157"/>
  <c r="G81" i="37" s="1"/>
  <c r="C162" i="157"/>
  <c r="C80" i="37" s="1"/>
  <c r="E162" i="157"/>
  <c r="E80" i="37" s="1"/>
  <c r="I162" i="157"/>
  <c r="G162" i="157"/>
  <c r="G80" i="37" s="1"/>
  <c r="E152" i="157"/>
  <c r="G152" i="157"/>
  <c r="I152" i="157"/>
  <c r="H153" i="157"/>
  <c r="D153" i="157"/>
  <c r="F153" i="157" s="1"/>
  <c r="C152" i="157"/>
  <c r="H142" i="157"/>
  <c r="H143" i="157"/>
  <c r="H144" i="157"/>
  <c r="H145" i="157"/>
  <c r="H141" i="157"/>
  <c r="J141" i="157" s="1"/>
  <c r="D142" i="157"/>
  <c r="D163" i="157" s="1"/>
  <c r="D81" i="37" s="1"/>
  <c r="D143" i="157"/>
  <c r="F143" i="157" s="1"/>
  <c r="F164" i="157" s="1"/>
  <c r="F82" i="37" s="1"/>
  <c r="D144" i="157"/>
  <c r="F144" i="157" s="1"/>
  <c r="F165" i="157" s="1"/>
  <c r="F83" i="37" s="1"/>
  <c r="D141" i="157"/>
  <c r="F141" i="157" s="1"/>
  <c r="E140" i="157"/>
  <c r="G140" i="157"/>
  <c r="I140" i="157"/>
  <c r="C131" i="157"/>
  <c r="C45" i="37" s="1"/>
  <c r="E131" i="157"/>
  <c r="E45" i="37" s="1"/>
  <c r="I131" i="157"/>
  <c r="I45" i="37" s="1"/>
  <c r="J131" i="157"/>
  <c r="J45" i="37" s="1"/>
  <c r="G131" i="157"/>
  <c r="G45" i="37" s="1"/>
  <c r="C130" i="157"/>
  <c r="C44" i="37" s="1"/>
  <c r="E130" i="157"/>
  <c r="E44" i="37" s="1"/>
  <c r="I130" i="157"/>
  <c r="I44" i="37" s="1"/>
  <c r="G130" i="157"/>
  <c r="G44" i="37" s="1"/>
  <c r="C129" i="157"/>
  <c r="C43" i="37" s="1"/>
  <c r="E129" i="157"/>
  <c r="E43" i="37" s="1"/>
  <c r="I129" i="157"/>
  <c r="I43" i="37" s="1"/>
  <c r="G129" i="157"/>
  <c r="G43" i="37" s="1"/>
  <c r="C128" i="157"/>
  <c r="C42" i="37" s="1"/>
  <c r="E128" i="157"/>
  <c r="E42" i="37" s="1"/>
  <c r="I128" i="157"/>
  <c r="I42" i="37" s="1"/>
  <c r="G128" i="157"/>
  <c r="G42" i="37" s="1"/>
  <c r="C127" i="157"/>
  <c r="C41" i="37" s="1"/>
  <c r="E127" i="157"/>
  <c r="E41" i="37" s="1"/>
  <c r="I127" i="157"/>
  <c r="I41" i="37" s="1"/>
  <c r="G127" i="157"/>
  <c r="G41" i="37" s="1"/>
  <c r="E113" i="157"/>
  <c r="G113" i="157"/>
  <c r="I113" i="157"/>
  <c r="C126" i="157"/>
  <c r="C40" i="37" s="1"/>
  <c r="H112" i="157"/>
  <c r="H114" i="157"/>
  <c r="H115" i="157"/>
  <c r="H116" i="157"/>
  <c r="H117" i="157"/>
  <c r="H118" i="157"/>
  <c r="H131" i="157" s="1"/>
  <c r="H45" i="37" s="1"/>
  <c r="D114" i="157"/>
  <c r="F114" i="157" s="1"/>
  <c r="F127" i="157" s="1"/>
  <c r="F41" i="37" s="1"/>
  <c r="D115" i="157"/>
  <c r="F115" i="157" s="1"/>
  <c r="F128" i="157" s="1"/>
  <c r="F42" i="37" s="1"/>
  <c r="D116" i="157"/>
  <c r="F116" i="157" s="1"/>
  <c r="F129" i="157" s="1"/>
  <c r="F43" i="37" s="1"/>
  <c r="D117" i="157"/>
  <c r="F117" i="157" s="1"/>
  <c r="F130" i="157" s="1"/>
  <c r="F44" i="37" s="1"/>
  <c r="D118" i="157"/>
  <c r="F131" i="157" s="1"/>
  <c r="F45" i="37" s="1"/>
  <c r="C103" i="157"/>
  <c r="C32" i="37" s="1"/>
  <c r="E103" i="157"/>
  <c r="I103" i="157"/>
  <c r="G103" i="157"/>
  <c r="G32" i="37" s="1"/>
  <c r="C102" i="157"/>
  <c r="C31" i="37" s="1"/>
  <c r="E102" i="157"/>
  <c r="I102" i="157"/>
  <c r="G102" i="157"/>
  <c r="G31" i="37" s="1"/>
  <c r="C101" i="157"/>
  <c r="C30" i="37" s="1"/>
  <c r="G30" i="37"/>
  <c r="C100" i="157"/>
  <c r="C29" i="37" s="1"/>
  <c r="E100" i="157"/>
  <c r="I100" i="157"/>
  <c r="G100" i="157"/>
  <c r="G29" i="37" s="1"/>
  <c r="C28" i="37"/>
  <c r="E99" i="157"/>
  <c r="I99" i="157"/>
  <c r="G99" i="157"/>
  <c r="G28" i="37" s="1"/>
  <c r="C97" i="157"/>
  <c r="C26" i="37" s="1"/>
  <c r="E97" i="157"/>
  <c r="C96" i="157"/>
  <c r="C25" i="37" s="1"/>
  <c r="E96" i="157"/>
  <c r="C95" i="157"/>
  <c r="C24" i="37" s="1"/>
  <c r="E95" i="157"/>
  <c r="C94" i="157"/>
  <c r="C23" i="37" s="1"/>
  <c r="E94" i="157"/>
  <c r="E89" i="157"/>
  <c r="G89" i="157"/>
  <c r="I89" i="157"/>
  <c r="H90" i="157"/>
  <c r="D90" i="157"/>
  <c r="D89" i="157" s="1"/>
  <c r="G77" i="157"/>
  <c r="H78" i="157"/>
  <c r="J78" i="157" s="1"/>
  <c r="H79" i="157"/>
  <c r="D78" i="157"/>
  <c r="F78" i="157" s="1"/>
  <c r="E77" i="157"/>
  <c r="I77" i="157"/>
  <c r="E68" i="157"/>
  <c r="G68" i="157"/>
  <c r="I68" i="157"/>
  <c r="H69" i="157"/>
  <c r="D69" i="157"/>
  <c r="F69" i="157" s="1"/>
  <c r="H59" i="157"/>
  <c r="D59" i="157"/>
  <c r="F59" i="157" s="1"/>
  <c r="E49" i="157"/>
  <c r="G49" i="157"/>
  <c r="I49" i="157"/>
  <c r="H50" i="157"/>
  <c r="D50" i="157"/>
  <c r="D49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E31" i="57" l="1"/>
  <c r="F200" i="37" s="1"/>
  <c r="E18" i="57"/>
  <c r="F27" i="57"/>
  <c r="G196" i="37" s="1"/>
  <c r="J59" i="157"/>
  <c r="H127" i="157"/>
  <c r="H41" i="37" s="1"/>
  <c r="J114" i="157"/>
  <c r="J127" i="157" s="1"/>
  <c r="J41" i="37" s="1"/>
  <c r="H165" i="157"/>
  <c r="H83" i="37" s="1"/>
  <c r="J144" i="157"/>
  <c r="H190" i="157"/>
  <c r="H94" i="37" s="1"/>
  <c r="J177" i="157"/>
  <c r="J190" i="157" s="1"/>
  <c r="J94" i="37" s="1"/>
  <c r="H217" i="157"/>
  <c r="H120" i="37" s="1"/>
  <c r="J204" i="157"/>
  <c r="J217" i="157" s="1"/>
  <c r="J120" i="37" s="1"/>
  <c r="H246" i="157"/>
  <c r="H161" i="37" s="1"/>
  <c r="J233" i="157"/>
  <c r="J246" i="157" s="1"/>
  <c r="J161" i="37" s="1"/>
  <c r="H272" i="157"/>
  <c r="H173" i="37" s="1"/>
  <c r="J259" i="157"/>
  <c r="J272" i="157" s="1"/>
  <c r="J173" i="37" s="1"/>
  <c r="H301" i="157"/>
  <c r="H188" i="37" s="1"/>
  <c r="J288" i="157"/>
  <c r="J301" i="157" s="1"/>
  <c r="J188" i="37" s="1"/>
  <c r="H297" i="157"/>
  <c r="H184" i="37" s="1"/>
  <c r="J284" i="157"/>
  <c r="J297" i="157" s="1"/>
  <c r="J184" i="37" s="1"/>
  <c r="H328" i="157"/>
  <c r="H214" i="37" s="1"/>
  <c r="J315" i="157"/>
  <c r="J328" i="157" s="1"/>
  <c r="J214" i="37" s="1"/>
  <c r="H324" i="157"/>
  <c r="H210" i="37" s="1"/>
  <c r="J311" i="157"/>
  <c r="J324" i="157" s="1"/>
  <c r="J210" i="37" s="1"/>
  <c r="H353" i="157"/>
  <c r="H225" i="37" s="1"/>
  <c r="J340" i="157"/>
  <c r="H348" i="157"/>
  <c r="H220" i="37" s="1"/>
  <c r="J335" i="157"/>
  <c r="H378" i="157"/>
  <c r="H236" i="37" s="1"/>
  <c r="J365" i="157"/>
  <c r="J378" i="157" s="1"/>
  <c r="J236" i="37" s="1"/>
  <c r="H89" i="157"/>
  <c r="J89" i="157" s="1"/>
  <c r="J90" i="157"/>
  <c r="H130" i="157"/>
  <c r="H44" i="37" s="1"/>
  <c r="J117" i="157"/>
  <c r="J130" i="157" s="1"/>
  <c r="J44" i="37" s="1"/>
  <c r="H164" i="157"/>
  <c r="H82" i="37" s="1"/>
  <c r="J143" i="157"/>
  <c r="H152" i="157"/>
  <c r="J153" i="157"/>
  <c r="H189" i="157"/>
  <c r="H93" i="37" s="1"/>
  <c r="J176" i="157"/>
  <c r="J189" i="157" s="1"/>
  <c r="J93" i="37" s="1"/>
  <c r="H220" i="157"/>
  <c r="H123" i="37" s="1"/>
  <c r="J207" i="157"/>
  <c r="J220" i="157" s="1"/>
  <c r="J123" i="37" s="1"/>
  <c r="H216" i="157"/>
  <c r="H119" i="37" s="1"/>
  <c r="J203" i="157"/>
  <c r="J216" i="157" s="1"/>
  <c r="J119" i="37" s="1"/>
  <c r="H245" i="157"/>
  <c r="H160" i="37" s="1"/>
  <c r="J232" i="157"/>
  <c r="J245" i="157" s="1"/>
  <c r="J160" i="37" s="1"/>
  <c r="H271" i="157"/>
  <c r="H172" i="37" s="1"/>
  <c r="J258" i="157"/>
  <c r="J271" i="157" s="1"/>
  <c r="J172" i="37" s="1"/>
  <c r="H300" i="157"/>
  <c r="H187" i="37" s="1"/>
  <c r="J287" i="157"/>
  <c r="J300" i="157" s="1"/>
  <c r="J187" i="37" s="1"/>
  <c r="H327" i="157"/>
  <c r="H213" i="37" s="1"/>
  <c r="J314" i="157"/>
  <c r="J327" i="157" s="1"/>
  <c r="J213" i="37" s="1"/>
  <c r="H322" i="157"/>
  <c r="H208" i="37" s="1"/>
  <c r="J309" i="157"/>
  <c r="J322" i="157" s="1"/>
  <c r="J208" i="37" s="1"/>
  <c r="H352" i="157"/>
  <c r="H224" i="37" s="1"/>
  <c r="J339" i="157"/>
  <c r="I219" i="37"/>
  <c r="H381" i="157"/>
  <c r="H239" i="37" s="1"/>
  <c r="J368" i="157"/>
  <c r="J381" i="157" s="1"/>
  <c r="J239" i="37" s="1"/>
  <c r="H129" i="157"/>
  <c r="H43" i="37" s="1"/>
  <c r="J116" i="157"/>
  <c r="J129" i="157" s="1"/>
  <c r="J43" i="37" s="1"/>
  <c r="H163" i="157"/>
  <c r="H81" i="37" s="1"/>
  <c r="J142" i="157"/>
  <c r="J152" i="157"/>
  <c r="H192" i="157"/>
  <c r="H96" i="37" s="1"/>
  <c r="J179" i="157"/>
  <c r="J192" i="157" s="1"/>
  <c r="J96" i="37" s="1"/>
  <c r="H219" i="157"/>
  <c r="H122" i="37" s="1"/>
  <c r="J206" i="157"/>
  <c r="J219" i="157" s="1"/>
  <c r="J122" i="37" s="1"/>
  <c r="H244" i="157"/>
  <c r="H159" i="37" s="1"/>
  <c r="J231" i="157"/>
  <c r="J244" i="157" s="1"/>
  <c r="J159" i="37" s="1"/>
  <c r="H274" i="157"/>
  <c r="H175" i="37" s="1"/>
  <c r="J261" i="157"/>
  <c r="J274" i="157" s="1"/>
  <c r="J175" i="37" s="1"/>
  <c r="H270" i="157"/>
  <c r="H171" i="37" s="1"/>
  <c r="J257" i="157"/>
  <c r="J270" i="157" s="1"/>
  <c r="J171" i="37" s="1"/>
  <c r="H299" i="157"/>
  <c r="H186" i="37" s="1"/>
  <c r="J286" i="157"/>
  <c r="J299" i="157" s="1"/>
  <c r="J186" i="37" s="1"/>
  <c r="H326" i="157"/>
  <c r="H212" i="37" s="1"/>
  <c r="J313" i="157"/>
  <c r="J326" i="157" s="1"/>
  <c r="J212" i="37" s="1"/>
  <c r="H355" i="157"/>
  <c r="H227" i="37" s="1"/>
  <c r="J342" i="157"/>
  <c r="H351" i="157"/>
  <c r="H223" i="37" s="1"/>
  <c r="J338" i="157"/>
  <c r="H380" i="157"/>
  <c r="H238" i="37" s="1"/>
  <c r="J367" i="157"/>
  <c r="J380" i="157" s="1"/>
  <c r="J238" i="37" s="1"/>
  <c r="H128" i="157"/>
  <c r="H42" i="37" s="1"/>
  <c r="J115" i="157"/>
  <c r="J128" i="157" s="1"/>
  <c r="J42" i="37" s="1"/>
  <c r="H166" i="157"/>
  <c r="H84" i="37" s="1"/>
  <c r="J145" i="157"/>
  <c r="H191" i="157"/>
  <c r="H95" i="37" s="1"/>
  <c r="J178" i="157"/>
  <c r="J191" i="157" s="1"/>
  <c r="J95" i="37" s="1"/>
  <c r="H218" i="157"/>
  <c r="H121" i="37" s="1"/>
  <c r="J205" i="157"/>
  <c r="J218" i="157" s="1"/>
  <c r="J121" i="37" s="1"/>
  <c r="H247" i="157"/>
  <c r="H162" i="37" s="1"/>
  <c r="J234" i="157"/>
  <c r="J247" i="157" s="1"/>
  <c r="J162" i="37" s="1"/>
  <c r="H243" i="157"/>
  <c r="H158" i="37" s="1"/>
  <c r="J230" i="157"/>
  <c r="J243" i="157" s="1"/>
  <c r="J158" i="37" s="1"/>
  <c r="H273" i="157"/>
  <c r="H174" i="37" s="1"/>
  <c r="J260" i="157"/>
  <c r="J273" i="157" s="1"/>
  <c r="J174" i="37" s="1"/>
  <c r="H298" i="157"/>
  <c r="H185" i="37" s="1"/>
  <c r="J285" i="157"/>
  <c r="J298" i="157" s="1"/>
  <c r="J185" i="37" s="1"/>
  <c r="H325" i="157"/>
  <c r="H211" i="37" s="1"/>
  <c r="J312" i="157"/>
  <c r="J325" i="157" s="1"/>
  <c r="J211" i="37" s="1"/>
  <c r="H354" i="157"/>
  <c r="H226" i="37" s="1"/>
  <c r="J341" i="157"/>
  <c r="H349" i="157"/>
  <c r="H221" i="37" s="1"/>
  <c r="J336" i="157"/>
  <c r="I226" i="37"/>
  <c r="I223" i="37"/>
  <c r="J351" i="157"/>
  <c r="J223" i="37" s="1"/>
  <c r="H379" i="157"/>
  <c r="H237" i="37" s="1"/>
  <c r="J366" i="157"/>
  <c r="J379" i="157" s="1"/>
  <c r="J237" i="37" s="1"/>
  <c r="I227" i="37"/>
  <c r="I225" i="37"/>
  <c r="I224" i="37"/>
  <c r="I218" i="37"/>
  <c r="I323" i="157"/>
  <c r="I209" i="37" s="1"/>
  <c r="I296" i="157"/>
  <c r="I183" i="37" s="1"/>
  <c r="I269" i="157"/>
  <c r="I170" i="37" s="1"/>
  <c r="I242" i="157"/>
  <c r="I157" i="37" s="1"/>
  <c r="I215" i="157"/>
  <c r="I118" i="37" s="1"/>
  <c r="I84" i="37"/>
  <c r="I83" i="37"/>
  <c r="J165" i="157"/>
  <c r="J83" i="37" s="1"/>
  <c r="I82" i="37"/>
  <c r="I81" i="37"/>
  <c r="J79" i="157"/>
  <c r="J86" i="157"/>
  <c r="E32" i="37"/>
  <c r="I32" i="37"/>
  <c r="I31" i="37"/>
  <c r="E31" i="37"/>
  <c r="E30" i="37"/>
  <c r="I30" i="37"/>
  <c r="I29" i="37"/>
  <c r="E29" i="37"/>
  <c r="E28" i="37"/>
  <c r="I28" i="37"/>
  <c r="E26" i="37"/>
  <c r="E25" i="37"/>
  <c r="E24" i="37"/>
  <c r="E23" i="37"/>
  <c r="I80" i="37"/>
  <c r="I377" i="157"/>
  <c r="I235" i="37" s="1"/>
  <c r="I188" i="157"/>
  <c r="I92" i="37" s="1"/>
  <c r="H68" i="157"/>
  <c r="J68" i="157" s="1"/>
  <c r="J69" i="157"/>
  <c r="H49" i="157"/>
  <c r="J49" i="157" s="1"/>
  <c r="J50" i="157"/>
  <c r="H41" i="157"/>
  <c r="J41" i="157" s="1"/>
  <c r="J42" i="157"/>
  <c r="F142" i="157"/>
  <c r="F163" i="157" s="1"/>
  <c r="F81" i="37" s="1"/>
  <c r="F162" i="157"/>
  <c r="F80" i="37" s="1"/>
  <c r="G350" i="157"/>
  <c r="G222" i="37" s="1"/>
  <c r="I13" i="57"/>
  <c r="I26" i="57" s="1"/>
  <c r="J195" i="37" s="1"/>
  <c r="G28" i="57"/>
  <c r="H197" i="37" s="1"/>
  <c r="G29" i="57"/>
  <c r="H198" i="37" s="1"/>
  <c r="I17" i="57"/>
  <c r="I30" i="57" s="1"/>
  <c r="J199" i="37" s="1"/>
  <c r="G31" i="57"/>
  <c r="H200" i="37" s="1"/>
  <c r="I13" i="46"/>
  <c r="I26" i="46" s="1"/>
  <c r="J52" i="37" s="1"/>
  <c r="G32" i="46"/>
  <c r="H58" i="37" s="1"/>
  <c r="G28" i="46"/>
  <c r="H54" i="37" s="1"/>
  <c r="G29" i="46"/>
  <c r="H55" i="37" s="1"/>
  <c r="G30" i="46"/>
  <c r="H56" i="37" s="1"/>
  <c r="G31" i="46"/>
  <c r="H57" i="37" s="1"/>
  <c r="E15" i="57"/>
  <c r="E28" i="57" s="1"/>
  <c r="F197" i="37" s="1"/>
  <c r="E17" i="57"/>
  <c r="E30" i="57" s="1"/>
  <c r="F199" i="37" s="1"/>
  <c r="C31" i="57"/>
  <c r="D200" i="37" s="1"/>
  <c r="C29" i="57"/>
  <c r="D198" i="37" s="1"/>
  <c r="E13" i="57"/>
  <c r="E26" i="57" s="1"/>
  <c r="F195" i="37" s="1"/>
  <c r="C28" i="46"/>
  <c r="D54" i="37" s="1"/>
  <c r="E17" i="46"/>
  <c r="E30" i="46" s="1"/>
  <c r="F56" i="37" s="1"/>
  <c r="C14" i="46"/>
  <c r="E16" i="46"/>
  <c r="E29" i="46" s="1"/>
  <c r="F55" i="37" s="1"/>
  <c r="E19" i="46"/>
  <c r="E32" i="46" s="1"/>
  <c r="F58" i="37" s="1"/>
  <c r="C31" i="46"/>
  <c r="D57" i="37" s="1"/>
  <c r="E13" i="46"/>
  <c r="E26" i="46" s="1"/>
  <c r="F52" i="37" s="1"/>
  <c r="F365" i="157"/>
  <c r="F378" i="157" s="1"/>
  <c r="F236" i="37" s="1"/>
  <c r="F380" i="157"/>
  <c r="F238" i="37" s="1"/>
  <c r="F366" i="157"/>
  <c r="F379" i="157" s="1"/>
  <c r="F237" i="37" s="1"/>
  <c r="C161" i="157"/>
  <c r="C79" i="37" s="1"/>
  <c r="G14" i="46"/>
  <c r="D352" i="157"/>
  <c r="D224" i="37" s="1"/>
  <c r="D355" i="157"/>
  <c r="D227" i="37" s="1"/>
  <c r="E350" i="157"/>
  <c r="E222" i="37" s="1"/>
  <c r="D354" i="157"/>
  <c r="D226" i="37" s="1"/>
  <c r="D353" i="157"/>
  <c r="D225" i="37" s="1"/>
  <c r="D349" i="157"/>
  <c r="D221" i="37" s="1"/>
  <c r="D348" i="157"/>
  <c r="D220" i="37" s="1"/>
  <c r="I350" i="157"/>
  <c r="D337" i="157"/>
  <c r="D350" i="157" s="1"/>
  <c r="D222" i="37" s="1"/>
  <c r="F338" i="157"/>
  <c r="F351" i="157" s="1"/>
  <c r="F223" i="37" s="1"/>
  <c r="H337" i="157"/>
  <c r="H350" i="157" s="1"/>
  <c r="H222" i="37" s="1"/>
  <c r="D327" i="157"/>
  <c r="D213" i="37" s="1"/>
  <c r="F311" i="157"/>
  <c r="F324" i="157" s="1"/>
  <c r="F210" i="37" s="1"/>
  <c r="F315" i="157"/>
  <c r="F328" i="157" s="1"/>
  <c r="F214" i="37" s="1"/>
  <c r="D310" i="157"/>
  <c r="D323" i="157" s="1"/>
  <c r="D209" i="37" s="1"/>
  <c r="F313" i="157"/>
  <c r="F326" i="157" s="1"/>
  <c r="F212" i="37" s="1"/>
  <c r="D325" i="157"/>
  <c r="D211" i="37" s="1"/>
  <c r="H310" i="157"/>
  <c r="H323" i="157" s="1"/>
  <c r="H209" i="37" s="1"/>
  <c r="F288" i="157"/>
  <c r="F301" i="157" s="1"/>
  <c r="F188" i="37" s="1"/>
  <c r="F284" i="157"/>
  <c r="F297" i="157" s="1"/>
  <c r="F184" i="37" s="1"/>
  <c r="F286" i="157"/>
  <c r="F299" i="157" s="1"/>
  <c r="F186" i="37" s="1"/>
  <c r="F285" i="157"/>
  <c r="F298" i="157" s="1"/>
  <c r="F185" i="37" s="1"/>
  <c r="D283" i="157"/>
  <c r="D300" i="157"/>
  <c r="D187" i="37" s="1"/>
  <c r="H283" i="157"/>
  <c r="H296" i="157" s="1"/>
  <c r="H183" i="37" s="1"/>
  <c r="D272" i="157"/>
  <c r="D173" i="37" s="1"/>
  <c r="D274" i="157"/>
  <c r="D175" i="37" s="1"/>
  <c r="D273" i="157"/>
  <c r="D174" i="37" s="1"/>
  <c r="D271" i="157"/>
  <c r="D172" i="37" s="1"/>
  <c r="D270" i="157"/>
  <c r="D171" i="37" s="1"/>
  <c r="D256" i="157"/>
  <c r="D245" i="157"/>
  <c r="D160" i="37" s="1"/>
  <c r="H256" i="157"/>
  <c r="H269" i="157" s="1"/>
  <c r="H170" i="37" s="1"/>
  <c r="D246" i="157"/>
  <c r="D161" i="37" s="1"/>
  <c r="D244" i="157"/>
  <c r="D159" i="37" s="1"/>
  <c r="H229" i="157"/>
  <c r="H242" i="157" s="1"/>
  <c r="H157" i="37" s="1"/>
  <c r="F230" i="157"/>
  <c r="F243" i="157" s="1"/>
  <c r="F158" i="37" s="1"/>
  <c r="D218" i="157"/>
  <c r="D121" i="37" s="1"/>
  <c r="D220" i="157"/>
  <c r="D123" i="37" s="1"/>
  <c r="D219" i="157"/>
  <c r="D122" i="37" s="1"/>
  <c r="D217" i="157"/>
  <c r="D120" i="37" s="1"/>
  <c r="D216" i="157"/>
  <c r="D119" i="37" s="1"/>
  <c r="D190" i="157"/>
  <c r="D94" i="37" s="1"/>
  <c r="D202" i="157"/>
  <c r="H202" i="157"/>
  <c r="H215" i="157" s="1"/>
  <c r="H118" i="37" s="1"/>
  <c r="F187" i="157"/>
  <c r="F91" i="37" s="1"/>
  <c r="D189" i="157"/>
  <c r="D93" i="37" s="1"/>
  <c r="D191" i="157"/>
  <c r="D95" i="37" s="1"/>
  <c r="D152" i="157"/>
  <c r="F152" i="157" s="1"/>
  <c r="E161" i="157"/>
  <c r="E79" i="37" s="1"/>
  <c r="D164" i="157"/>
  <c r="D82" i="37" s="1"/>
  <c r="G161" i="157"/>
  <c r="G79" i="37" s="1"/>
  <c r="I161" i="157"/>
  <c r="D162" i="157"/>
  <c r="D80" i="37" s="1"/>
  <c r="D165" i="157"/>
  <c r="D83" i="37" s="1"/>
  <c r="H162" i="157"/>
  <c r="H80" i="37" s="1"/>
  <c r="H140" i="157"/>
  <c r="H161" i="157" s="1"/>
  <c r="H79" i="37" s="1"/>
  <c r="D127" i="157"/>
  <c r="D41" i="37" s="1"/>
  <c r="D131" i="157"/>
  <c r="D45" i="37" s="1"/>
  <c r="D128" i="157"/>
  <c r="D42" i="37" s="1"/>
  <c r="D129" i="157"/>
  <c r="D43" i="37" s="1"/>
  <c r="D130" i="157"/>
  <c r="D44" i="37" s="1"/>
  <c r="G126" i="157"/>
  <c r="G40" i="37" s="1"/>
  <c r="D113" i="157"/>
  <c r="E126" i="157"/>
  <c r="E40" i="37" s="1"/>
  <c r="I126" i="157"/>
  <c r="I40" i="37" s="1"/>
  <c r="H113" i="157"/>
  <c r="J113" i="157" s="1"/>
  <c r="J126" i="157" s="1"/>
  <c r="J40" i="37" s="1"/>
  <c r="F90" i="157"/>
  <c r="F89" i="157"/>
  <c r="F49" i="157"/>
  <c r="D68" i="157"/>
  <c r="F68" i="157" s="1"/>
  <c r="F50" i="157"/>
  <c r="D41" i="157"/>
  <c r="F41" i="157" s="1"/>
  <c r="F32" i="157"/>
  <c r="J164" i="157" l="1"/>
  <c r="J82" i="37" s="1"/>
  <c r="J353" i="157"/>
  <c r="J225" i="37" s="1"/>
  <c r="J166" i="157"/>
  <c r="J84" i="37" s="1"/>
  <c r="J352" i="157"/>
  <c r="J224" i="37" s="1"/>
  <c r="J355" i="157"/>
  <c r="J227" i="37" s="1"/>
  <c r="J163" i="157"/>
  <c r="J81" i="37" s="1"/>
  <c r="J202" i="157"/>
  <c r="J215" i="157" s="1"/>
  <c r="J118" i="37" s="1"/>
  <c r="J256" i="157"/>
  <c r="J269" i="157" s="1"/>
  <c r="J170" i="37" s="1"/>
  <c r="J310" i="157"/>
  <c r="J323" i="157" s="1"/>
  <c r="J209" i="37" s="1"/>
  <c r="J140" i="157"/>
  <c r="J337" i="157"/>
  <c r="J162" i="157"/>
  <c r="J80" i="37" s="1"/>
  <c r="J229" i="157"/>
  <c r="J242" i="157" s="1"/>
  <c r="J157" i="37" s="1"/>
  <c r="J283" i="157"/>
  <c r="J296" i="157" s="1"/>
  <c r="J183" i="37" s="1"/>
  <c r="J354" i="157"/>
  <c r="J226" i="37" s="1"/>
  <c r="I222" i="37"/>
  <c r="J350" i="157"/>
  <c r="J222" i="37" s="1"/>
  <c r="I79" i="37"/>
  <c r="J161" i="157"/>
  <c r="J79" i="37" s="1"/>
  <c r="I14" i="46"/>
  <c r="I27" i="46" s="1"/>
  <c r="J53" i="37" s="1"/>
  <c r="G27" i="46"/>
  <c r="H53" i="37" s="1"/>
  <c r="E14" i="46"/>
  <c r="E27" i="46" s="1"/>
  <c r="F53" i="37" s="1"/>
  <c r="C27" i="46"/>
  <c r="D53" i="37" s="1"/>
  <c r="F337" i="157"/>
  <c r="F350" i="157" s="1"/>
  <c r="F222" i="37" s="1"/>
  <c r="F310" i="157"/>
  <c r="F323" i="157" s="1"/>
  <c r="F209" i="37" s="1"/>
  <c r="F283" i="157"/>
  <c r="F296" i="157" s="1"/>
  <c r="F183" i="37" s="1"/>
  <c r="D296" i="157"/>
  <c r="D183" i="37" s="1"/>
  <c r="F256" i="157"/>
  <c r="F269" i="157" s="1"/>
  <c r="F170" i="37" s="1"/>
  <c r="D269" i="157"/>
  <c r="D170" i="37" s="1"/>
  <c r="F202" i="157"/>
  <c r="F215" i="157" s="1"/>
  <c r="F118" i="37" s="1"/>
  <c r="D215" i="157"/>
  <c r="D118" i="37" s="1"/>
  <c r="H126" i="157"/>
  <c r="H40" i="37" s="1"/>
  <c r="D126" i="157"/>
  <c r="D40" i="37" s="1"/>
  <c r="F113" i="157"/>
  <c r="F126" i="157" s="1"/>
  <c r="F40" i="37" s="1"/>
  <c r="H18" i="157" l="1"/>
  <c r="H101" i="157" s="1"/>
  <c r="H16" i="157"/>
  <c r="D18" i="157"/>
  <c r="D16" i="157"/>
  <c r="E15" i="157"/>
  <c r="I15" i="157"/>
  <c r="C98" i="157"/>
  <c r="C27" i="37" s="1"/>
  <c r="F18" i="157" l="1"/>
  <c r="F101" i="157" s="1"/>
  <c r="D101" i="157"/>
  <c r="J16" i="157"/>
  <c r="H99" i="157"/>
  <c r="J18" i="157"/>
  <c r="F16" i="157"/>
  <c r="D99" i="157"/>
  <c r="H28" i="37" l="1"/>
  <c r="J99" i="157"/>
  <c r="J28" i="37" s="1"/>
  <c r="D28" i="37"/>
  <c r="F99" i="157"/>
  <c r="F28" i="37" s="1"/>
  <c r="D30" i="37"/>
  <c r="H30" i="37"/>
  <c r="J101" i="157"/>
  <c r="J30" i="37" s="1"/>
  <c r="F30" i="37"/>
  <c r="E100" i="156"/>
  <c r="I100" i="156"/>
  <c r="C100" i="156"/>
  <c r="I38" i="156"/>
  <c r="G38" i="156"/>
  <c r="G13" i="156"/>
  <c r="I251" i="37" l="1"/>
  <c r="C251" i="37"/>
  <c r="I249" i="37"/>
  <c r="C249" i="37"/>
  <c r="E366" i="156"/>
  <c r="I366" i="156"/>
  <c r="C366" i="156"/>
  <c r="H367" i="156"/>
  <c r="H368" i="156"/>
  <c r="J368" i="156" s="1"/>
  <c r="H369" i="156"/>
  <c r="H370" i="156"/>
  <c r="J370" i="156" s="1"/>
  <c r="H371" i="156"/>
  <c r="J371" i="156" s="1"/>
  <c r="D367" i="156"/>
  <c r="D368" i="156"/>
  <c r="D369" i="156"/>
  <c r="D370" i="156"/>
  <c r="D371" i="156"/>
  <c r="E353" i="156"/>
  <c r="I353" i="156"/>
  <c r="H354" i="156"/>
  <c r="J354" i="156" s="1"/>
  <c r="H355" i="156"/>
  <c r="H356" i="156"/>
  <c r="J356" i="156" s="1"/>
  <c r="H357" i="156"/>
  <c r="J357" i="156" s="1"/>
  <c r="H358" i="156"/>
  <c r="J358" i="156" s="1"/>
  <c r="D354" i="156"/>
  <c r="F354" i="156" s="1"/>
  <c r="D355" i="156"/>
  <c r="F355" i="156" s="1"/>
  <c r="D356" i="156"/>
  <c r="F356" i="156" s="1"/>
  <c r="D357" i="156"/>
  <c r="F357" i="156" s="1"/>
  <c r="D358" i="156"/>
  <c r="F358" i="156" s="1"/>
  <c r="C353" i="156"/>
  <c r="E342" i="156"/>
  <c r="E147" i="37" s="1"/>
  <c r="G342" i="156"/>
  <c r="G147" i="37" s="1"/>
  <c r="I342" i="156"/>
  <c r="I147" i="37" s="1"/>
  <c r="C342" i="156"/>
  <c r="C147" i="37" s="1"/>
  <c r="E340" i="156"/>
  <c r="E145" i="37" s="1"/>
  <c r="G340" i="156"/>
  <c r="G145" i="37" s="1"/>
  <c r="I340" i="156"/>
  <c r="I145" i="37" s="1"/>
  <c r="C340" i="156"/>
  <c r="C145" i="37" s="1"/>
  <c r="E326" i="156"/>
  <c r="I326" i="156"/>
  <c r="D327" i="156"/>
  <c r="F327" i="156" s="1"/>
  <c r="F340" i="156" s="1"/>
  <c r="F145" i="37" s="1"/>
  <c r="D328" i="156"/>
  <c r="F328" i="156" s="1"/>
  <c r="D329" i="156"/>
  <c r="F329" i="156" s="1"/>
  <c r="F342" i="156" s="1"/>
  <c r="F147" i="37" s="1"/>
  <c r="D330" i="156"/>
  <c r="F330" i="156" s="1"/>
  <c r="D331" i="156"/>
  <c r="F331" i="156" s="1"/>
  <c r="H325" i="156"/>
  <c r="H327" i="156"/>
  <c r="J327" i="156" s="1"/>
  <c r="J340" i="156" s="1"/>
  <c r="J145" i="37" s="1"/>
  <c r="H328" i="156"/>
  <c r="J328" i="156" s="1"/>
  <c r="H329" i="156"/>
  <c r="J329" i="156" s="1"/>
  <c r="J342" i="156" s="1"/>
  <c r="J147" i="37" s="1"/>
  <c r="H330" i="156"/>
  <c r="J330" i="156" s="1"/>
  <c r="H331" i="156"/>
  <c r="J331" i="156" s="1"/>
  <c r="C326" i="156"/>
  <c r="E316" i="156"/>
  <c r="E134" i="37" s="1"/>
  <c r="G316" i="156"/>
  <c r="G134" i="37" s="1"/>
  <c r="I316" i="156"/>
  <c r="I134" i="37" s="1"/>
  <c r="C316" i="156"/>
  <c r="C134" i="37" s="1"/>
  <c r="E314" i="156"/>
  <c r="E132" i="37" s="1"/>
  <c r="G314" i="156"/>
  <c r="G132" i="37" s="1"/>
  <c r="I314" i="156"/>
  <c r="I132" i="37" s="1"/>
  <c r="J314" i="156"/>
  <c r="J132" i="37" s="1"/>
  <c r="C314" i="156"/>
  <c r="C132" i="37" s="1"/>
  <c r="I300" i="156"/>
  <c r="H301" i="156"/>
  <c r="H314" i="156" s="1"/>
  <c r="H132" i="37" s="1"/>
  <c r="H302" i="156"/>
  <c r="H303" i="156"/>
  <c r="J303" i="156" s="1"/>
  <c r="J316" i="156" s="1"/>
  <c r="J134" i="37" s="1"/>
  <c r="H304" i="156"/>
  <c r="J304" i="156" s="1"/>
  <c r="H305" i="156"/>
  <c r="J305" i="156" s="1"/>
  <c r="E300" i="156"/>
  <c r="D301" i="156"/>
  <c r="F301" i="156" s="1"/>
  <c r="F314" i="156" s="1"/>
  <c r="F132" i="37" s="1"/>
  <c r="D302" i="156"/>
  <c r="F302" i="156" s="1"/>
  <c r="D303" i="156"/>
  <c r="F303" i="156" s="1"/>
  <c r="F316" i="156" s="1"/>
  <c r="F134" i="37" s="1"/>
  <c r="D304" i="156"/>
  <c r="F304" i="156" s="1"/>
  <c r="D305" i="156"/>
  <c r="F305" i="156" s="1"/>
  <c r="C300" i="156"/>
  <c r="E289" i="156"/>
  <c r="E108" i="37" s="1"/>
  <c r="G289" i="156"/>
  <c r="G108" i="37" s="1"/>
  <c r="I289" i="156"/>
  <c r="I108" i="37" s="1"/>
  <c r="C289" i="156"/>
  <c r="C108" i="37" s="1"/>
  <c r="E287" i="156"/>
  <c r="E106" i="37" s="1"/>
  <c r="G287" i="156"/>
  <c r="G106" i="37" s="1"/>
  <c r="I287" i="156"/>
  <c r="I106" i="37" s="1"/>
  <c r="C287" i="156"/>
  <c r="C106" i="37" s="1"/>
  <c r="E273" i="156"/>
  <c r="G273" i="156"/>
  <c r="I273" i="156"/>
  <c r="H274" i="156"/>
  <c r="J274" i="156" s="1"/>
  <c r="J287" i="156" s="1"/>
  <c r="J106" i="37" s="1"/>
  <c r="H275" i="156"/>
  <c r="J275" i="156" s="1"/>
  <c r="H276" i="156"/>
  <c r="J276" i="156" s="1"/>
  <c r="J289" i="156" s="1"/>
  <c r="J108" i="37" s="1"/>
  <c r="H277" i="156"/>
  <c r="J277" i="156" s="1"/>
  <c r="H278" i="156"/>
  <c r="J278" i="156" s="1"/>
  <c r="D274" i="156"/>
  <c r="F274" i="156" s="1"/>
  <c r="F287" i="156" s="1"/>
  <c r="F106" i="37" s="1"/>
  <c r="D275" i="156"/>
  <c r="F275" i="156" s="1"/>
  <c r="D276" i="156"/>
  <c r="F276" i="156" s="1"/>
  <c r="F289" i="156" s="1"/>
  <c r="F108" i="37" s="1"/>
  <c r="D277" i="156"/>
  <c r="F277" i="156" s="1"/>
  <c r="D278" i="156"/>
  <c r="F278" i="156" s="1"/>
  <c r="E262" i="156"/>
  <c r="E69" i="37" s="1"/>
  <c r="G262" i="156"/>
  <c r="G69" i="37" s="1"/>
  <c r="I262" i="156"/>
  <c r="I69" i="37" s="1"/>
  <c r="C262" i="156"/>
  <c r="C69" i="37" s="1"/>
  <c r="E260" i="156"/>
  <c r="E67" i="37" s="1"/>
  <c r="G260" i="156"/>
  <c r="G67" i="37" s="1"/>
  <c r="I260" i="156"/>
  <c r="I67" i="37" s="1"/>
  <c r="C260" i="156"/>
  <c r="C67" i="37" s="1"/>
  <c r="E245" i="156"/>
  <c r="G245" i="156"/>
  <c r="I245" i="156"/>
  <c r="D247" i="156"/>
  <c r="F247" i="156" s="1"/>
  <c r="D248" i="156"/>
  <c r="F248" i="156" s="1"/>
  <c r="F262" i="156" s="1"/>
  <c r="F69" i="37" s="1"/>
  <c r="D246" i="156"/>
  <c r="F246" i="156" s="1"/>
  <c r="F260" i="156" s="1"/>
  <c r="F67" i="37" s="1"/>
  <c r="H247" i="156"/>
  <c r="J247" i="156" s="1"/>
  <c r="H248" i="156"/>
  <c r="J248" i="156" s="1"/>
  <c r="J262" i="156" s="1"/>
  <c r="J69" i="37" s="1"/>
  <c r="H249" i="156"/>
  <c r="J249" i="156" s="1"/>
  <c r="H246" i="156"/>
  <c r="J246" i="156" s="1"/>
  <c r="J260" i="156" s="1"/>
  <c r="J67" i="37" s="1"/>
  <c r="E235" i="156"/>
  <c r="G235" i="156"/>
  <c r="G18" i="37" s="1"/>
  <c r="C235" i="156"/>
  <c r="C18" i="37" s="1"/>
  <c r="E234" i="156"/>
  <c r="G234" i="156"/>
  <c r="G17" i="37" s="1"/>
  <c r="C234" i="156"/>
  <c r="C17" i="37" s="1"/>
  <c r="E16" i="37"/>
  <c r="G233" i="156"/>
  <c r="G16" i="37" s="1"/>
  <c r="C233" i="156"/>
  <c r="C16" i="37" s="1"/>
  <c r="E15" i="37"/>
  <c r="G232" i="156"/>
  <c r="G15" i="37" s="1"/>
  <c r="C232" i="156"/>
  <c r="C15" i="37" s="1"/>
  <c r="E231" i="156"/>
  <c r="C231" i="156"/>
  <c r="C14" i="37" s="1"/>
  <c r="E220" i="156"/>
  <c r="I220" i="156"/>
  <c r="C220" i="156"/>
  <c r="H219" i="156"/>
  <c r="H221" i="156"/>
  <c r="J221" i="156" s="1"/>
  <c r="D221" i="156"/>
  <c r="E212" i="156"/>
  <c r="I212" i="156"/>
  <c r="H213" i="156"/>
  <c r="J213" i="156" s="1"/>
  <c r="D213" i="156"/>
  <c r="F213" i="156" s="1"/>
  <c r="C212" i="156"/>
  <c r="E200" i="156"/>
  <c r="I200" i="156"/>
  <c r="H202" i="156"/>
  <c r="J202" i="156" s="1"/>
  <c r="H203" i="156"/>
  <c r="J203" i="156" s="1"/>
  <c r="H204" i="156"/>
  <c r="J204" i="156" s="1"/>
  <c r="H205" i="156"/>
  <c r="J205" i="156" s="1"/>
  <c r="H201" i="156"/>
  <c r="J201" i="156" s="1"/>
  <c r="D202" i="156"/>
  <c r="F202" i="156" s="1"/>
  <c r="D203" i="156"/>
  <c r="F203" i="156" s="1"/>
  <c r="D204" i="156"/>
  <c r="F204" i="156" s="1"/>
  <c r="D205" i="156"/>
  <c r="F205" i="156" s="1"/>
  <c r="D201" i="156"/>
  <c r="G190" i="156"/>
  <c r="E190" i="156"/>
  <c r="I190" i="156"/>
  <c r="H191" i="156"/>
  <c r="H190" i="156" s="1"/>
  <c r="D191" i="156"/>
  <c r="F191" i="156" s="1"/>
  <c r="E182" i="156"/>
  <c r="G182" i="156"/>
  <c r="I182" i="156"/>
  <c r="H183" i="156"/>
  <c r="J183" i="156" s="1"/>
  <c r="D183" i="156"/>
  <c r="F183" i="156" s="1"/>
  <c r="H173" i="156"/>
  <c r="J173" i="156" s="1"/>
  <c r="D173" i="156"/>
  <c r="F173" i="156" s="1"/>
  <c r="C171" i="156"/>
  <c r="H162" i="156"/>
  <c r="J162" i="156" s="1"/>
  <c r="D162" i="156"/>
  <c r="F162" i="156" s="1"/>
  <c r="H153" i="156"/>
  <c r="J153" i="156" s="1"/>
  <c r="D153" i="156"/>
  <c r="F153" i="156" s="1"/>
  <c r="E151" i="156"/>
  <c r="I151" i="156"/>
  <c r="C151" i="156"/>
  <c r="E142" i="156"/>
  <c r="I142" i="156"/>
  <c r="H144" i="156"/>
  <c r="J144" i="156" s="1"/>
  <c r="D144" i="156"/>
  <c r="F144" i="156" s="1"/>
  <c r="E134" i="156"/>
  <c r="G134" i="156"/>
  <c r="H135" i="156"/>
  <c r="J135" i="156" s="1"/>
  <c r="D135" i="156"/>
  <c r="F135" i="156" s="1"/>
  <c r="E122" i="156"/>
  <c r="G122" i="156"/>
  <c r="I122" i="156"/>
  <c r="H123" i="156"/>
  <c r="H124" i="156"/>
  <c r="H125" i="156"/>
  <c r="H126" i="156"/>
  <c r="D123" i="156"/>
  <c r="F123" i="156" s="1"/>
  <c r="D124" i="156"/>
  <c r="F124" i="156" s="1"/>
  <c r="D125" i="156"/>
  <c r="F125" i="156" s="1"/>
  <c r="D126" i="156"/>
  <c r="F126" i="156" s="1"/>
  <c r="D111" i="156"/>
  <c r="F111" i="156" s="1"/>
  <c r="D110" i="156"/>
  <c r="E112" i="156"/>
  <c r="I112" i="156"/>
  <c r="H99" i="156"/>
  <c r="J99" i="156" s="1"/>
  <c r="H101" i="156"/>
  <c r="J101" i="156" s="1"/>
  <c r="H102" i="156"/>
  <c r="J102" i="156" s="1"/>
  <c r="H103" i="156"/>
  <c r="J103" i="156" s="1"/>
  <c r="H104" i="156"/>
  <c r="H105" i="156"/>
  <c r="J105" i="156" s="1"/>
  <c r="D101" i="156"/>
  <c r="F101" i="156" s="1"/>
  <c r="D102" i="156"/>
  <c r="D103" i="156"/>
  <c r="F103" i="156" s="1"/>
  <c r="D104" i="156"/>
  <c r="F104" i="156" s="1"/>
  <c r="D105" i="156"/>
  <c r="F105" i="156" s="1"/>
  <c r="H88" i="156"/>
  <c r="J88" i="156" s="1"/>
  <c r="H89" i="156"/>
  <c r="J89" i="156" s="1"/>
  <c r="H90" i="156"/>
  <c r="J90" i="156" s="1"/>
  <c r="H91" i="156"/>
  <c r="J91" i="156" s="1"/>
  <c r="H87" i="156"/>
  <c r="J87" i="156" s="1"/>
  <c r="E86" i="156"/>
  <c r="D88" i="156"/>
  <c r="F88" i="156" s="1"/>
  <c r="D89" i="156"/>
  <c r="F89" i="156" s="1"/>
  <c r="D90" i="156"/>
  <c r="F90" i="156" s="1"/>
  <c r="D91" i="156"/>
  <c r="F91" i="156" s="1"/>
  <c r="D87" i="156"/>
  <c r="F87" i="156" s="1"/>
  <c r="G86" i="156"/>
  <c r="I86" i="156"/>
  <c r="E76" i="156"/>
  <c r="G76" i="156"/>
  <c r="H77" i="156"/>
  <c r="H76" i="156" s="1"/>
  <c r="D77" i="156"/>
  <c r="F77" i="156" s="1"/>
  <c r="E68" i="156"/>
  <c r="G68" i="156"/>
  <c r="I68" i="156"/>
  <c r="H69" i="156"/>
  <c r="H68" i="156" s="1"/>
  <c r="D69" i="156"/>
  <c r="D68" i="156" s="1"/>
  <c r="E60" i="156"/>
  <c r="G60" i="156"/>
  <c r="H61" i="156"/>
  <c r="J61" i="156" s="1"/>
  <c r="D61" i="156"/>
  <c r="F61" i="156" s="1"/>
  <c r="C60" i="156"/>
  <c r="I49" i="156"/>
  <c r="H50" i="156"/>
  <c r="H51" i="156"/>
  <c r="H52" i="156"/>
  <c r="H53" i="156"/>
  <c r="D51" i="156"/>
  <c r="F51" i="156" s="1"/>
  <c r="D40" i="156"/>
  <c r="F40" i="156" s="1"/>
  <c r="H40" i="156"/>
  <c r="J40" i="156" s="1"/>
  <c r="E30" i="156"/>
  <c r="G30" i="156"/>
  <c r="I30" i="156"/>
  <c r="C30" i="156"/>
  <c r="H31" i="156"/>
  <c r="J31" i="156" s="1"/>
  <c r="D31" i="156"/>
  <c r="D30" i="156" s="1"/>
  <c r="E22" i="156"/>
  <c r="G260" i="37"/>
  <c r="I22" i="156"/>
  <c r="C22" i="156"/>
  <c r="C260" i="37" s="1"/>
  <c r="I21" i="156"/>
  <c r="H14" i="156"/>
  <c r="J14" i="156" s="1"/>
  <c r="G21" i="156"/>
  <c r="G259" i="37" s="1"/>
  <c r="E13" i="156"/>
  <c r="E21" i="156" s="1"/>
  <c r="C13" i="156"/>
  <c r="C21" i="156" s="1"/>
  <c r="C259" i="37" s="1"/>
  <c r="C10" i="156"/>
  <c r="D14" i="156"/>
  <c r="D13" i="156" s="1"/>
  <c r="D21" i="156" s="1"/>
  <c r="D259" i="37" s="1"/>
  <c r="J367" i="156" l="1"/>
  <c r="H380" i="156"/>
  <c r="E260" i="37"/>
  <c r="J369" i="156"/>
  <c r="H382" i="156"/>
  <c r="E259" i="37"/>
  <c r="F21" i="156"/>
  <c r="E18" i="37"/>
  <c r="E17" i="37"/>
  <c r="E14" i="37"/>
  <c r="I259" i="37"/>
  <c r="I260" i="37"/>
  <c r="C269" i="37"/>
  <c r="E271" i="37"/>
  <c r="E269" i="37"/>
  <c r="C271" i="37"/>
  <c r="I15" i="37"/>
  <c r="I16" i="37"/>
  <c r="I271" i="37" s="1"/>
  <c r="I17" i="37"/>
  <c r="I18" i="37"/>
  <c r="I14" i="37"/>
  <c r="I269" i="37" s="1"/>
  <c r="D109" i="156"/>
  <c r="G271" i="37"/>
  <c r="H49" i="156"/>
  <c r="F369" i="156"/>
  <c r="D382" i="156"/>
  <c r="F371" i="156"/>
  <c r="D384" i="156"/>
  <c r="F384" i="156" s="1"/>
  <c r="D380" i="156"/>
  <c r="F368" i="156"/>
  <c r="D381" i="156"/>
  <c r="F381" i="156" s="1"/>
  <c r="F370" i="156"/>
  <c r="D383" i="156"/>
  <c r="F383" i="156" s="1"/>
  <c r="F221" i="156"/>
  <c r="F102" i="156"/>
  <c r="D100" i="156"/>
  <c r="F100" i="156" s="1"/>
  <c r="C23" i="156"/>
  <c r="C261" i="37" s="1"/>
  <c r="J104" i="156"/>
  <c r="H100" i="156"/>
  <c r="J100" i="156" s="1"/>
  <c r="D366" i="156"/>
  <c r="F366" i="156" s="1"/>
  <c r="F367" i="156"/>
  <c r="H366" i="156"/>
  <c r="J366" i="156" s="1"/>
  <c r="H353" i="156"/>
  <c r="J353" i="156" s="1"/>
  <c r="D353" i="156"/>
  <c r="F353" i="156" s="1"/>
  <c r="J355" i="156"/>
  <c r="H340" i="156"/>
  <c r="H145" i="37" s="1"/>
  <c r="D340" i="156"/>
  <c r="D145" i="37" s="1"/>
  <c r="H342" i="156"/>
  <c r="H147" i="37" s="1"/>
  <c r="D342" i="156"/>
  <c r="D147" i="37" s="1"/>
  <c r="H326" i="156"/>
  <c r="D326" i="156"/>
  <c r="F326" i="156" s="1"/>
  <c r="H316" i="156"/>
  <c r="H134" i="37" s="1"/>
  <c r="D316" i="156"/>
  <c r="D134" i="37" s="1"/>
  <c r="D314" i="156"/>
  <c r="D132" i="37" s="1"/>
  <c r="H300" i="156"/>
  <c r="D300" i="156"/>
  <c r="D287" i="156"/>
  <c r="D106" i="37" s="1"/>
  <c r="H289" i="156"/>
  <c r="H108" i="37" s="1"/>
  <c r="H287" i="156"/>
  <c r="H106" i="37" s="1"/>
  <c r="D289" i="156"/>
  <c r="D108" i="37" s="1"/>
  <c r="D273" i="156"/>
  <c r="H273" i="156"/>
  <c r="J273" i="156" s="1"/>
  <c r="D262" i="156"/>
  <c r="D69" i="37" s="1"/>
  <c r="H262" i="156"/>
  <c r="H69" i="37" s="1"/>
  <c r="H260" i="156"/>
  <c r="H67" i="37" s="1"/>
  <c r="D260" i="156"/>
  <c r="D67" i="37" s="1"/>
  <c r="H233" i="156"/>
  <c r="H16" i="37" s="1"/>
  <c r="D233" i="156"/>
  <c r="D220" i="156"/>
  <c r="H220" i="156"/>
  <c r="J220" i="156" s="1"/>
  <c r="H212" i="156"/>
  <c r="J212" i="156" s="1"/>
  <c r="D212" i="156"/>
  <c r="F212" i="156" s="1"/>
  <c r="D200" i="156"/>
  <c r="F200" i="156" s="1"/>
  <c r="H200" i="156"/>
  <c r="J200" i="156" s="1"/>
  <c r="F201" i="156"/>
  <c r="D190" i="156"/>
  <c r="F190" i="156" s="1"/>
  <c r="J190" i="156"/>
  <c r="D182" i="156"/>
  <c r="F182" i="156" s="1"/>
  <c r="J191" i="156"/>
  <c r="H182" i="156"/>
  <c r="J182" i="156" s="1"/>
  <c r="D134" i="156"/>
  <c r="F134" i="156" s="1"/>
  <c r="H134" i="156"/>
  <c r="J134" i="156" s="1"/>
  <c r="H86" i="156"/>
  <c r="D86" i="156"/>
  <c r="F31" i="156"/>
  <c r="J77" i="156"/>
  <c r="J76" i="156"/>
  <c r="D76" i="156"/>
  <c r="J68" i="156"/>
  <c r="F68" i="156"/>
  <c r="J69" i="156"/>
  <c r="F69" i="156"/>
  <c r="D60" i="156"/>
  <c r="F60" i="156" s="1"/>
  <c r="H60" i="156"/>
  <c r="J60" i="156" s="1"/>
  <c r="F30" i="156"/>
  <c r="J51" i="156"/>
  <c r="H22" i="156"/>
  <c r="H260" i="37" s="1"/>
  <c r="E23" i="156"/>
  <c r="E261" i="37" s="1"/>
  <c r="D22" i="156"/>
  <c r="D260" i="37" s="1"/>
  <c r="H30" i="156"/>
  <c r="J30" i="156" s="1"/>
  <c r="F14" i="156"/>
  <c r="F13" i="156"/>
  <c r="H13" i="156"/>
  <c r="H21" i="156" s="1"/>
  <c r="H259" i="37" s="1"/>
  <c r="F259" i="37" l="1"/>
  <c r="D16" i="37"/>
  <c r="F233" i="156"/>
  <c r="F16" i="37" s="1"/>
  <c r="F22" i="156"/>
  <c r="F260" i="37" s="1"/>
  <c r="J22" i="156"/>
  <c r="J260" i="37" s="1"/>
  <c r="J21" i="156"/>
  <c r="D249" i="37"/>
  <c r="F380" i="156"/>
  <c r="F249" i="37" s="1"/>
  <c r="H249" i="37"/>
  <c r="J380" i="156"/>
  <c r="J249" i="37" s="1"/>
  <c r="H251" i="37"/>
  <c r="H271" i="37" s="1"/>
  <c r="J271" i="37" s="1"/>
  <c r="J382" i="156"/>
  <c r="J251" i="37" s="1"/>
  <c r="D251" i="37"/>
  <c r="F382" i="156"/>
  <c r="F251" i="37" s="1"/>
  <c r="J233" i="156"/>
  <c r="J16" i="37" s="1"/>
  <c r="F300" i="156"/>
  <c r="F273" i="156"/>
  <c r="F220" i="156"/>
  <c r="F86" i="156"/>
  <c r="J86" i="156"/>
  <c r="F76" i="156"/>
  <c r="J13" i="156"/>
  <c r="J259" i="37" s="1"/>
  <c r="D271" i="37" l="1"/>
  <c r="F271" i="37" s="1"/>
  <c r="F23" i="57"/>
  <c r="G192" i="37" s="1"/>
  <c r="F24" i="57"/>
  <c r="G193" i="37" s="1"/>
  <c r="F25" i="57"/>
  <c r="G194" i="37" s="1"/>
  <c r="F26" i="57"/>
  <c r="G195" i="37" s="1"/>
  <c r="H9" i="57"/>
  <c r="H22" i="57" s="1"/>
  <c r="I191" i="37" s="1"/>
  <c r="F9" i="57"/>
  <c r="F20" i="57" s="1"/>
  <c r="F33" i="57" s="1"/>
  <c r="G202" i="37" s="1"/>
  <c r="G11" i="57"/>
  <c r="G12" i="57"/>
  <c r="G32" i="57"/>
  <c r="H201" i="37" s="1"/>
  <c r="G10" i="57"/>
  <c r="F23" i="46"/>
  <c r="G49" i="37" s="1"/>
  <c r="F24" i="46"/>
  <c r="G50" i="37" s="1"/>
  <c r="F25" i="46"/>
  <c r="G51" i="37" s="1"/>
  <c r="F26" i="46"/>
  <c r="G52" i="37" s="1"/>
  <c r="H9" i="46"/>
  <c r="H22" i="46" s="1"/>
  <c r="I48" i="37" s="1"/>
  <c r="F9" i="46"/>
  <c r="F20" i="46" s="1"/>
  <c r="F33" i="46" s="1"/>
  <c r="G59" i="37" s="1"/>
  <c r="G11" i="46"/>
  <c r="G12" i="46"/>
  <c r="G10" i="46"/>
  <c r="G373" i="157"/>
  <c r="G231" i="37" s="1"/>
  <c r="G374" i="157"/>
  <c r="G232" i="37" s="1"/>
  <c r="G375" i="157"/>
  <c r="G233" i="37" s="1"/>
  <c r="G376" i="157"/>
  <c r="G234" i="37" s="1"/>
  <c r="H361" i="157"/>
  <c r="H362" i="157"/>
  <c r="H363" i="157"/>
  <c r="H369" i="157"/>
  <c r="J382" i="157" s="1"/>
  <c r="J240" i="37" s="1"/>
  <c r="I359" i="157"/>
  <c r="G359" i="157"/>
  <c r="G370" i="157" s="1"/>
  <c r="G383" i="157" s="1"/>
  <c r="G241" i="37" s="1"/>
  <c r="H360" i="157"/>
  <c r="G346" i="157"/>
  <c r="G218" i="37" s="1"/>
  <c r="G347" i="157"/>
  <c r="G219" i="37" s="1"/>
  <c r="G348" i="157"/>
  <c r="G220" i="37" s="1"/>
  <c r="G349" i="157"/>
  <c r="G221" i="37" s="1"/>
  <c r="I332" i="157"/>
  <c r="G332" i="157"/>
  <c r="H334" i="157"/>
  <c r="H333" i="157"/>
  <c r="G319" i="157"/>
  <c r="G205" i="37" s="1"/>
  <c r="G320" i="157"/>
  <c r="G206" i="37" s="1"/>
  <c r="G321" i="157"/>
  <c r="G207" i="37" s="1"/>
  <c r="G322" i="157"/>
  <c r="G208" i="37" s="1"/>
  <c r="I305" i="157"/>
  <c r="G305" i="157"/>
  <c r="G318" i="157" s="1"/>
  <c r="G204" i="37" s="1"/>
  <c r="H307" i="157"/>
  <c r="H308" i="157"/>
  <c r="H306" i="157"/>
  <c r="G295" i="157"/>
  <c r="G182" i="37" s="1"/>
  <c r="G294" i="157"/>
  <c r="G181" i="37" s="1"/>
  <c r="G293" i="157"/>
  <c r="G180" i="37" s="1"/>
  <c r="G292" i="157"/>
  <c r="G179" i="37" s="1"/>
  <c r="H280" i="157"/>
  <c r="H281" i="157"/>
  <c r="H282" i="157"/>
  <c r="H279" i="157"/>
  <c r="I278" i="157"/>
  <c r="G278" i="157"/>
  <c r="G289" i="157" s="1"/>
  <c r="G302" i="157" s="1"/>
  <c r="G189" i="37" s="1"/>
  <c r="G268" i="157"/>
  <c r="G169" i="37" s="1"/>
  <c r="G267" i="157"/>
  <c r="G168" i="37" s="1"/>
  <c r="G266" i="157"/>
  <c r="G167" i="37" s="1"/>
  <c r="G265" i="157"/>
  <c r="G166" i="37" s="1"/>
  <c r="I251" i="157"/>
  <c r="G251" i="157"/>
  <c r="G262" i="157" s="1"/>
  <c r="G275" i="157" s="1"/>
  <c r="G176" i="37" s="1"/>
  <c r="H253" i="157"/>
  <c r="H254" i="157"/>
  <c r="H255" i="157"/>
  <c r="H252" i="157"/>
  <c r="G241" i="157"/>
  <c r="G156" i="37" s="1"/>
  <c r="G240" i="157"/>
  <c r="G155" i="37" s="1"/>
  <c r="G239" i="157"/>
  <c r="G154" i="37" s="1"/>
  <c r="G238" i="157"/>
  <c r="G153" i="37" s="1"/>
  <c r="H226" i="157"/>
  <c r="J226" i="157" s="1"/>
  <c r="J239" i="157" s="1"/>
  <c r="J154" i="37" s="1"/>
  <c r="H227" i="157"/>
  <c r="J227" i="157" s="1"/>
  <c r="J240" i="157" s="1"/>
  <c r="J155" i="37" s="1"/>
  <c r="H228" i="157"/>
  <c r="J228" i="157" s="1"/>
  <c r="J241" i="157" s="1"/>
  <c r="J156" i="37" s="1"/>
  <c r="H225" i="157"/>
  <c r="J225" i="157" s="1"/>
  <c r="J238" i="157" s="1"/>
  <c r="J153" i="37" s="1"/>
  <c r="I224" i="157"/>
  <c r="G224" i="157"/>
  <c r="G235" i="157" s="1"/>
  <c r="G248" i="157" s="1"/>
  <c r="G163" i="37" s="1"/>
  <c r="G214" i="157"/>
  <c r="G117" i="37" s="1"/>
  <c r="G213" i="157"/>
  <c r="G116" i="37" s="1"/>
  <c r="G212" i="157"/>
  <c r="G115" i="37" s="1"/>
  <c r="G211" i="157"/>
  <c r="G114" i="37" s="1"/>
  <c r="H199" i="157"/>
  <c r="H200" i="157"/>
  <c r="H201" i="157"/>
  <c r="H198" i="157"/>
  <c r="I197" i="157"/>
  <c r="G197" i="157"/>
  <c r="G208" i="157" s="1"/>
  <c r="G221" i="157" s="1"/>
  <c r="G124" i="37" s="1"/>
  <c r="G187" i="157"/>
  <c r="G91" i="37" s="1"/>
  <c r="G186" i="157"/>
  <c r="G90" i="37" s="1"/>
  <c r="G185" i="157"/>
  <c r="G89" i="37" s="1"/>
  <c r="G184" i="157"/>
  <c r="G88" i="37" s="1"/>
  <c r="I170" i="157"/>
  <c r="G170" i="157"/>
  <c r="G181" i="157" s="1"/>
  <c r="G194" i="157" s="1"/>
  <c r="G98" i="37" s="1"/>
  <c r="H172" i="157"/>
  <c r="H173" i="157"/>
  <c r="H180" i="157"/>
  <c r="J180" i="157" s="1"/>
  <c r="J193" i="157" s="1"/>
  <c r="J97" i="37" s="1"/>
  <c r="H171" i="157"/>
  <c r="I160" i="157"/>
  <c r="I159" i="157"/>
  <c r="I158" i="157"/>
  <c r="I157" i="157"/>
  <c r="G160" i="157"/>
  <c r="G78" i="37" s="1"/>
  <c r="G159" i="157"/>
  <c r="G77" i="37" s="1"/>
  <c r="G158" i="157"/>
  <c r="G76" i="37" s="1"/>
  <c r="G157" i="157"/>
  <c r="G75" i="37" s="1"/>
  <c r="I149" i="157"/>
  <c r="G149" i="157"/>
  <c r="G154" i="157" s="1"/>
  <c r="H151" i="157"/>
  <c r="J151" i="157" s="1"/>
  <c r="H150" i="157"/>
  <c r="J150" i="157" s="1"/>
  <c r="I135" i="157"/>
  <c r="G135" i="157"/>
  <c r="G146" i="157" s="1"/>
  <c r="G167" i="157" s="1"/>
  <c r="G85" i="37" s="1"/>
  <c r="H137" i="157"/>
  <c r="J137" i="157" s="1"/>
  <c r="H138" i="157"/>
  <c r="H139" i="157"/>
  <c r="H136" i="157"/>
  <c r="J136" i="157" s="1"/>
  <c r="I125" i="157"/>
  <c r="I39" i="37" s="1"/>
  <c r="J125" i="157"/>
  <c r="J39" i="37" s="1"/>
  <c r="G125" i="157"/>
  <c r="G39" i="37" s="1"/>
  <c r="I124" i="157"/>
  <c r="I38" i="37" s="1"/>
  <c r="G124" i="157"/>
  <c r="G38" i="37" s="1"/>
  <c r="I123" i="157"/>
  <c r="I37" i="37" s="1"/>
  <c r="G123" i="157"/>
  <c r="G37" i="37" s="1"/>
  <c r="I122" i="157"/>
  <c r="I36" i="37" s="1"/>
  <c r="G122" i="157"/>
  <c r="G36" i="37" s="1"/>
  <c r="H110" i="157"/>
  <c r="H111" i="157"/>
  <c r="H125" i="157"/>
  <c r="H39" i="37" s="1"/>
  <c r="H109" i="157"/>
  <c r="I108" i="157"/>
  <c r="G108" i="157"/>
  <c r="G119" i="157" s="1"/>
  <c r="G132" i="157" s="1"/>
  <c r="G46" i="37" s="1"/>
  <c r="I94" i="157"/>
  <c r="I95" i="157"/>
  <c r="I96" i="157"/>
  <c r="I97" i="157"/>
  <c r="G97" i="157"/>
  <c r="G26" i="37" s="1"/>
  <c r="G96" i="157"/>
  <c r="G25" i="37" s="1"/>
  <c r="G95" i="157"/>
  <c r="G24" i="37" s="1"/>
  <c r="G94" i="157"/>
  <c r="G23" i="37" s="1"/>
  <c r="I86" i="157"/>
  <c r="I91" i="157" s="1"/>
  <c r="G86" i="157"/>
  <c r="G91" i="157" s="1"/>
  <c r="H88" i="157"/>
  <c r="J88" i="157" s="1"/>
  <c r="H87" i="157"/>
  <c r="J87" i="157" s="1"/>
  <c r="H75" i="157"/>
  <c r="J75" i="157" s="1"/>
  <c r="H81" i="157"/>
  <c r="J81" i="157" s="1"/>
  <c r="H82" i="157"/>
  <c r="J82" i="157" s="1"/>
  <c r="H74" i="157"/>
  <c r="J74" i="157" s="1"/>
  <c r="I73" i="157"/>
  <c r="G83" i="157"/>
  <c r="H66" i="157"/>
  <c r="J66" i="157" s="1"/>
  <c r="G65" i="157"/>
  <c r="G70" i="157" s="1"/>
  <c r="I65" i="157"/>
  <c r="H67" i="157"/>
  <c r="J67" i="157" s="1"/>
  <c r="H60" i="157"/>
  <c r="J60" i="157" s="1"/>
  <c r="H61" i="157"/>
  <c r="J61" i="157" s="1"/>
  <c r="H58" i="157"/>
  <c r="J58" i="157" s="1"/>
  <c r="H56" i="157"/>
  <c r="J56" i="157" s="1"/>
  <c r="H55" i="157"/>
  <c r="J55" i="157" s="1"/>
  <c r="G54" i="157"/>
  <c r="I57" i="157"/>
  <c r="I98" i="157" s="1"/>
  <c r="G57" i="157"/>
  <c r="G98" i="157" s="1"/>
  <c r="G27" i="37" s="1"/>
  <c r="I54" i="157"/>
  <c r="F22" i="46" l="1"/>
  <c r="G48" i="37" s="1"/>
  <c r="F22" i="57"/>
  <c r="G191" i="37" s="1"/>
  <c r="H124" i="157"/>
  <c r="H38" i="37" s="1"/>
  <c r="J111" i="157"/>
  <c r="J124" i="157" s="1"/>
  <c r="J38" i="37" s="1"/>
  <c r="H159" i="157"/>
  <c r="H77" i="37" s="1"/>
  <c r="J138" i="157"/>
  <c r="H185" i="157"/>
  <c r="H89" i="37" s="1"/>
  <c r="J172" i="157"/>
  <c r="J185" i="157" s="1"/>
  <c r="J89" i="37" s="1"/>
  <c r="H212" i="157"/>
  <c r="H115" i="37" s="1"/>
  <c r="J199" i="157"/>
  <c r="J212" i="157" s="1"/>
  <c r="J115" i="37" s="1"/>
  <c r="H268" i="157"/>
  <c r="H169" i="37" s="1"/>
  <c r="J255" i="157"/>
  <c r="J268" i="157" s="1"/>
  <c r="J169" i="37" s="1"/>
  <c r="H295" i="157"/>
  <c r="H182" i="37" s="1"/>
  <c r="J282" i="157"/>
  <c r="J295" i="157" s="1"/>
  <c r="J182" i="37" s="1"/>
  <c r="H321" i="157"/>
  <c r="H207" i="37" s="1"/>
  <c r="J308" i="157"/>
  <c r="J321" i="157" s="1"/>
  <c r="J207" i="37" s="1"/>
  <c r="H346" i="157"/>
  <c r="J333" i="157"/>
  <c r="H373" i="157"/>
  <c r="H231" i="37" s="1"/>
  <c r="J360" i="157"/>
  <c r="J373" i="157" s="1"/>
  <c r="J231" i="37" s="1"/>
  <c r="H376" i="157"/>
  <c r="H234" i="37" s="1"/>
  <c r="J363" i="157"/>
  <c r="J376" i="157" s="1"/>
  <c r="J234" i="37" s="1"/>
  <c r="H123" i="157"/>
  <c r="H37" i="37" s="1"/>
  <c r="J110" i="157"/>
  <c r="J123" i="157" s="1"/>
  <c r="J37" i="37" s="1"/>
  <c r="H184" i="157"/>
  <c r="H88" i="37" s="1"/>
  <c r="J171" i="157"/>
  <c r="J184" i="157" s="1"/>
  <c r="J88" i="37" s="1"/>
  <c r="H211" i="157"/>
  <c r="H114" i="37" s="1"/>
  <c r="J198" i="157"/>
  <c r="J211" i="157" s="1"/>
  <c r="J114" i="37" s="1"/>
  <c r="H267" i="157"/>
  <c r="H168" i="37" s="1"/>
  <c r="J254" i="157"/>
  <c r="J267" i="157" s="1"/>
  <c r="J168" i="37" s="1"/>
  <c r="H294" i="157"/>
  <c r="H181" i="37" s="1"/>
  <c r="J281" i="157"/>
  <c r="J294" i="157" s="1"/>
  <c r="J181" i="37" s="1"/>
  <c r="H320" i="157"/>
  <c r="H206" i="37" s="1"/>
  <c r="J307" i="157"/>
  <c r="J320" i="157" s="1"/>
  <c r="J206" i="37" s="1"/>
  <c r="H347" i="157"/>
  <c r="J334" i="157"/>
  <c r="H375" i="157"/>
  <c r="H233" i="37" s="1"/>
  <c r="J362" i="157"/>
  <c r="J375" i="157" s="1"/>
  <c r="J233" i="37" s="1"/>
  <c r="H122" i="157"/>
  <c r="H36" i="37" s="1"/>
  <c r="J109" i="157"/>
  <c r="J122" i="157" s="1"/>
  <c r="J36" i="37" s="1"/>
  <c r="H214" i="157"/>
  <c r="H117" i="37" s="1"/>
  <c r="J201" i="157"/>
  <c r="J214" i="157" s="1"/>
  <c r="J117" i="37" s="1"/>
  <c r="H266" i="157"/>
  <c r="H167" i="37" s="1"/>
  <c r="J253" i="157"/>
  <c r="J266" i="157" s="1"/>
  <c r="J167" i="37" s="1"/>
  <c r="H293" i="157"/>
  <c r="H180" i="37" s="1"/>
  <c r="J280" i="157"/>
  <c r="J293" i="157" s="1"/>
  <c r="J180" i="37" s="1"/>
  <c r="H374" i="157"/>
  <c r="H232" i="37" s="1"/>
  <c r="J361" i="157"/>
  <c r="J374" i="157" s="1"/>
  <c r="J232" i="37" s="1"/>
  <c r="H160" i="157"/>
  <c r="H78" i="37" s="1"/>
  <c r="J139" i="157"/>
  <c r="I77" i="37"/>
  <c r="J159" i="157"/>
  <c r="J77" i="37" s="1"/>
  <c r="H186" i="157"/>
  <c r="H90" i="37" s="1"/>
  <c r="J173" i="157"/>
  <c r="J186" i="157" s="1"/>
  <c r="J90" i="37" s="1"/>
  <c r="H213" i="157"/>
  <c r="H116" i="37" s="1"/>
  <c r="J200" i="157"/>
  <c r="J213" i="157" s="1"/>
  <c r="J116" i="37" s="1"/>
  <c r="H265" i="157"/>
  <c r="H166" i="37" s="1"/>
  <c r="J252" i="157"/>
  <c r="J265" i="157" s="1"/>
  <c r="J166" i="37" s="1"/>
  <c r="H292" i="157"/>
  <c r="H179" i="37" s="1"/>
  <c r="J279" i="157"/>
  <c r="J292" i="157" s="1"/>
  <c r="J179" i="37" s="1"/>
  <c r="H319" i="157"/>
  <c r="H205" i="37" s="1"/>
  <c r="J306" i="157"/>
  <c r="J319" i="157" s="1"/>
  <c r="J205" i="37" s="1"/>
  <c r="I318" i="157"/>
  <c r="I204" i="37" s="1"/>
  <c r="I291" i="157"/>
  <c r="I178" i="37" s="1"/>
  <c r="I237" i="157"/>
  <c r="I152" i="37" s="1"/>
  <c r="I210" i="157"/>
  <c r="I113" i="37" s="1"/>
  <c r="I154" i="157"/>
  <c r="I78" i="37"/>
  <c r="J160" i="157"/>
  <c r="J78" i="37" s="1"/>
  <c r="I76" i="37"/>
  <c r="I75" i="37"/>
  <c r="I146" i="157"/>
  <c r="I167" i="157" s="1"/>
  <c r="I83" i="157"/>
  <c r="I27" i="37"/>
  <c r="I26" i="37"/>
  <c r="I25" i="37"/>
  <c r="I24" i="37"/>
  <c r="I23" i="37"/>
  <c r="I372" i="157"/>
  <c r="I230" i="37" s="1"/>
  <c r="I264" i="157"/>
  <c r="I165" i="37" s="1"/>
  <c r="H20" i="57"/>
  <c r="H33" i="57" s="1"/>
  <c r="I202" i="37" s="1"/>
  <c r="H20" i="46"/>
  <c r="H33" i="46" s="1"/>
  <c r="I59" i="37" s="1"/>
  <c r="I183" i="157"/>
  <c r="I87" i="37" s="1"/>
  <c r="I70" i="157"/>
  <c r="I289" i="157"/>
  <c r="I262" i="157"/>
  <c r="G345" i="157"/>
  <c r="G217" i="37" s="1"/>
  <c r="G343" i="157"/>
  <c r="G356" i="157" s="1"/>
  <c r="G228" i="37" s="1"/>
  <c r="I316" i="157"/>
  <c r="I345" i="157"/>
  <c r="I343" i="157"/>
  <c r="I181" i="157"/>
  <c r="I10" i="57"/>
  <c r="I23" i="57" s="1"/>
  <c r="J192" i="37" s="1"/>
  <c r="G23" i="57"/>
  <c r="H192" i="37" s="1"/>
  <c r="G25" i="57"/>
  <c r="H194" i="37" s="1"/>
  <c r="I12" i="57"/>
  <c r="I25" i="57" s="1"/>
  <c r="J194" i="37" s="1"/>
  <c r="I11" i="57"/>
  <c r="I24" i="57" s="1"/>
  <c r="J193" i="37" s="1"/>
  <c r="G24" i="57"/>
  <c r="H193" i="37" s="1"/>
  <c r="G23" i="46"/>
  <c r="H49" i="37" s="1"/>
  <c r="I10" i="46"/>
  <c r="I23" i="46" s="1"/>
  <c r="J49" i="37" s="1"/>
  <c r="G25" i="46"/>
  <c r="H51" i="37" s="1"/>
  <c r="I12" i="46"/>
  <c r="I25" i="46" s="1"/>
  <c r="J51" i="37" s="1"/>
  <c r="I11" i="46"/>
  <c r="I24" i="46" s="1"/>
  <c r="J50" i="37" s="1"/>
  <c r="G24" i="46"/>
  <c r="H50" i="37" s="1"/>
  <c r="H65" i="157"/>
  <c r="H70" i="157" s="1"/>
  <c r="H382" i="157"/>
  <c r="H240" i="37" s="1"/>
  <c r="H364" i="157"/>
  <c r="I19" i="57"/>
  <c r="I32" i="57" s="1"/>
  <c r="J201" i="37" s="1"/>
  <c r="G14" i="57"/>
  <c r="H238" i="157"/>
  <c r="H153" i="37" s="1"/>
  <c r="H241" i="157"/>
  <c r="H156" i="37" s="1"/>
  <c r="H240" i="157"/>
  <c r="H155" i="37" s="1"/>
  <c r="H239" i="157"/>
  <c r="H154" i="37" s="1"/>
  <c r="H157" i="157"/>
  <c r="H75" i="37" s="1"/>
  <c r="I370" i="157"/>
  <c r="I121" i="157"/>
  <c r="I35" i="37" s="1"/>
  <c r="I119" i="157"/>
  <c r="I235" i="157"/>
  <c r="H175" i="157"/>
  <c r="H193" i="157"/>
  <c r="H97" i="37" s="1"/>
  <c r="H158" i="157"/>
  <c r="H76" i="37" s="1"/>
  <c r="H77" i="157"/>
  <c r="J77" i="157" s="1"/>
  <c r="I62" i="157"/>
  <c r="G121" i="157"/>
  <c r="G35" i="37" s="1"/>
  <c r="G183" i="157"/>
  <c r="G87" i="37" s="1"/>
  <c r="G291" i="157"/>
  <c r="G178" i="37" s="1"/>
  <c r="G316" i="157"/>
  <c r="G329" i="157" s="1"/>
  <c r="G215" i="37" s="1"/>
  <c r="H332" i="157"/>
  <c r="H345" i="157" s="1"/>
  <c r="H217" i="37" s="1"/>
  <c r="I156" i="157"/>
  <c r="G372" i="157"/>
  <c r="G230" i="37" s="1"/>
  <c r="G156" i="157"/>
  <c r="G74" i="37" s="1"/>
  <c r="H170" i="157"/>
  <c r="H183" i="157" s="1"/>
  <c r="H87" i="37" s="1"/>
  <c r="G210" i="157"/>
  <c r="G113" i="37" s="1"/>
  <c r="G237" i="157"/>
  <c r="G152" i="37" s="1"/>
  <c r="G264" i="157"/>
  <c r="G165" i="37" s="1"/>
  <c r="H57" i="157"/>
  <c r="J57" i="157" s="1"/>
  <c r="G9" i="57"/>
  <c r="G22" i="57" s="1"/>
  <c r="H191" i="37" s="1"/>
  <c r="G9" i="46"/>
  <c r="G22" i="46" s="1"/>
  <c r="H48" i="37" s="1"/>
  <c r="H359" i="157"/>
  <c r="H372" i="157" s="1"/>
  <c r="H230" i="37" s="1"/>
  <c r="H305" i="157"/>
  <c r="H318" i="157" s="1"/>
  <c r="H204" i="37" s="1"/>
  <c r="H278" i="157"/>
  <c r="H291" i="157" s="1"/>
  <c r="H178" i="37" s="1"/>
  <c r="H251" i="157"/>
  <c r="H264" i="157" s="1"/>
  <c r="H165" i="37" s="1"/>
  <c r="H224" i="157"/>
  <c r="J224" i="157" s="1"/>
  <c r="J237" i="157" s="1"/>
  <c r="J152" i="37" s="1"/>
  <c r="I208" i="157"/>
  <c r="H197" i="157"/>
  <c r="H210" i="157" s="1"/>
  <c r="H113" i="37" s="1"/>
  <c r="H149" i="157"/>
  <c r="H154" i="157" s="1"/>
  <c r="H135" i="157"/>
  <c r="H146" i="157" s="1"/>
  <c r="H108" i="157"/>
  <c r="J108" i="157" s="1"/>
  <c r="J121" i="157" s="1"/>
  <c r="J35" i="37" s="1"/>
  <c r="H86" i="157"/>
  <c r="H91" i="157" s="1"/>
  <c r="J91" i="157" s="1"/>
  <c r="H73" i="157"/>
  <c r="J73" i="157" s="1"/>
  <c r="G62" i="157"/>
  <c r="H54" i="157"/>
  <c r="J54" i="157" s="1"/>
  <c r="H48" i="157"/>
  <c r="J48" i="157" s="1"/>
  <c r="H47" i="157"/>
  <c r="J47" i="157" s="1"/>
  <c r="H40" i="157"/>
  <c r="J40" i="157" s="1"/>
  <c r="H39" i="157"/>
  <c r="J39" i="157" s="1"/>
  <c r="I46" i="157"/>
  <c r="G46" i="157"/>
  <c r="G51" i="157" s="1"/>
  <c r="I38" i="157"/>
  <c r="I43" i="157" s="1"/>
  <c r="G38" i="157"/>
  <c r="G43" i="157" s="1"/>
  <c r="H26" i="157"/>
  <c r="J26" i="157" s="1"/>
  <c r="H27" i="157"/>
  <c r="H28" i="157"/>
  <c r="J28" i="157" s="1"/>
  <c r="H31" i="157"/>
  <c r="H33" i="157"/>
  <c r="J33" i="157" s="1"/>
  <c r="H34" i="157"/>
  <c r="J34" i="157" s="1"/>
  <c r="H25" i="157"/>
  <c r="I24" i="157"/>
  <c r="I35" i="157" s="1"/>
  <c r="G24" i="157"/>
  <c r="G35" i="157" s="1"/>
  <c r="I10" i="157"/>
  <c r="G10" i="157"/>
  <c r="H12" i="157"/>
  <c r="H13" i="157"/>
  <c r="H14" i="157"/>
  <c r="H17" i="157"/>
  <c r="H19" i="157"/>
  <c r="J19" i="157" s="1"/>
  <c r="H20" i="157"/>
  <c r="J20" i="157" s="1"/>
  <c r="H11" i="157"/>
  <c r="J11" i="157" s="1"/>
  <c r="I381" i="156"/>
  <c r="I250" i="37" s="1"/>
  <c r="I383" i="156"/>
  <c r="I252" i="37" s="1"/>
  <c r="I384" i="156"/>
  <c r="I253" i="37" s="1"/>
  <c r="I378" i="156"/>
  <c r="I247" i="37" s="1"/>
  <c r="G378" i="156"/>
  <c r="G247" i="37" s="1"/>
  <c r="I377" i="156"/>
  <c r="I246" i="37" s="1"/>
  <c r="G377" i="156"/>
  <c r="G246" i="37" s="1"/>
  <c r="I376" i="156"/>
  <c r="I245" i="37" s="1"/>
  <c r="G376" i="156"/>
  <c r="G245" i="37" s="1"/>
  <c r="I375" i="156"/>
  <c r="I244" i="37" s="1"/>
  <c r="G375" i="156"/>
  <c r="G244" i="37" s="1"/>
  <c r="I361" i="156"/>
  <c r="G361" i="156"/>
  <c r="G372" i="156" s="1"/>
  <c r="H363" i="156"/>
  <c r="H364" i="156"/>
  <c r="J364" i="156" s="1"/>
  <c r="H365" i="156"/>
  <c r="J365" i="156" s="1"/>
  <c r="H362" i="156"/>
  <c r="J362" i="156" s="1"/>
  <c r="I348" i="156"/>
  <c r="I359" i="156" s="1"/>
  <c r="G348" i="156"/>
  <c r="G359" i="156" s="1"/>
  <c r="H350" i="156"/>
  <c r="J350" i="156" s="1"/>
  <c r="H351" i="156"/>
  <c r="J351" i="156" s="1"/>
  <c r="H352" i="156"/>
  <c r="J352" i="156" s="1"/>
  <c r="H349" i="156"/>
  <c r="J349" i="156" s="1"/>
  <c r="I335" i="156"/>
  <c r="I140" i="37" s="1"/>
  <c r="I336" i="156"/>
  <c r="I141" i="37" s="1"/>
  <c r="I337" i="156"/>
  <c r="I142" i="37" s="1"/>
  <c r="I338" i="156"/>
  <c r="I143" i="37" s="1"/>
  <c r="I341" i="156"/>
  <c r="I146" i="37" s="1"/>
  <c r="I343" i="156"/>
  <c r="I148" i="37" s="1"/>
  <c r="I344" i="156"/>
  <c r="I149" i="37" s="1"/>
  <c r="G335" i="156"/>
  <c r="G140" i="37" s="1"/>
  <c r="G336" i="156"/>
  <c r="G141" i="37" s="1"/>
  <c r="G337" i="156"/>
  <c r="G142" i="37" s="1"/>
  <c r="G338" i="156"/>
  <c r="G143" i="37" s="1"/>
  <c r="G341" i="156"/>
  <c r="G146" i="37" s="1"/>
  <c r="G343" i="156"/>
  <c r="G148" i="37" s="1"/>
  <c r="G344" i="156"/>
  <c r="G149" i="37" s="1"/>
  <c r="I339" i="156"/>
  <c r="I144" i="37" s="1"/>
  <c r="G339" i="156"/>
  <c r="G144" i="37" s="1"/>
  <c r="H323" i="156"/>
  <c r="J323" i="156" s="1"/>
  <c r="J336" i="156" s="1"/>
  <c r="J141" i="37" s="1"/>
  <c r="H324" i="156"/>
  <c r="H337" i="156" s="1"/>
  <c r="H142" i="37" s="1"/>
  <c r="J325" i="156"/>
  <c r="J338" i="156" s="1"/>
  <c r="J143" i="37" s="1"/>
  <c r="H341" i="156"/>
  <c r="H146" i="37" s="1"/>
  <c r="J343" i="156"/>
  <c r="J148" i="37" s="1"/>
  <c r="H344" i="156"/>
  <c r="H149" i="37" s="1"/>
  <c r="H322" i="156"/>
  <c r="J322" i="156" s="1"/>
  <c r="J335" i="156" s="1"/>
  <c r="J140" i="37" s="1"/>
  <c r="I321" i="156"/>
  <c r="G321" i="156"/>
  <c r="G332" i="156" s="1"/>
  <c r="G345" i="156" s="1"/>
  <c r="G150" i="37" s="1"/>
  <c r="I309" i="156"/>
  <c r="I127" i="37" s="1"/>
  <c r="I310" i="156"/>
  <c r="I128" i="37" s="1"/>
  <c r="I311" i="156"/>
  <c r="I129" i="37" s="1"/>
  <c r="I312" i="156"/>
  <c r="I130" i="37" s="1"/>
  <c r="I315" i="156"/>
  <c r="I133" i="37" s="1"/>
  <c r="I317" i="156"/>
  <c r="I135" i="37" s="1"/>
  <c r="I318" i="156"/>
  <c r="I136" i="37" s="1"/>
  <c r="G309" i="156"/>
  <c r="G127" i="37" s="1"/>
  <c r="G310" i="156"/>
  <c r="G128" i="37" s="1"/>
  <c r="G311" i="156"/>
  <c r="G129" i="37" s="1"/>
  <c r="G312" i="156"/>
  <c r="G130" i="37" s="1"/>
  <c r="G315" i="156"/>
  <c r="G133" i="37" s="1"/>
  <c r="G317" i="156"/>
  <c r="G135" i="37" s="1"/>
  <c r="G318" i="156"/>
  <c r="G136" i="37" s="1"/>
  <c r="G313" i="156"/>
  <c r="G131" i="37" s="1"/>
  <c r="H297" i="156"/>
  <c r="J297" i="156" s="1"/>
  <c r="J310" i="156" s="1"/>
  <c r="J128" i="37" s="1"/>
  <c r="H298" i="156"/>
  <c r="J298" i="156" s="1"/>
  <c r="J311" i="156" s="1"/>
  <c r="J129" i="37" s="1"/>
  <c r="H299" i="156"/>
  <c r="J299" i="156" s="1"/>
  <c r="J312" i="156" s="1"/>
  <c r="J130" i="37" s="1"/>
  <c r="H315" i="156"/>
  <c r="H133" i="37" s="1"/>
  <c r="H317" i="156"/>
  <c r="H135" i="37" s="1"/>
  <c r="H318" i="156"/>
  <c r="H136" i="37" s="1"/>
  <c r="H296" i="156"/>
  <c r="J296" i="156" s="1"/>
  <c r="J309" i="156" s="1"/>
  <c r="J127" i="37" s="1"/>
  <c r="I295" i="156"/>
  <c r="G295" i="156"/>
  <c r="I282" i="156"/>
  <c r="I101" i="37" s="1"/>
  <c r="I283" i="156"/>
  <c r="I102" i="37" s="1"/>
  <c r="I284" i="156"/>
  <c r="I103" i="37" s="1"/>
  <c r="I285" i="156"/>
  <c r="I104" i="37" s="1"/>
  <c r="I288" i="156"/>
  <c r="I107" i="37" s="1"/>
  <c r="I290" i="156"/>
  <c r="I109" i="37" s="1"/>
  <c r="I291" i="156"/>
  <c r="I110" i="37" s="1"/>
  <c r="G282" i="156"/>
  <c r="G101" i="37" s="1"/>
  <c r="G283" i="156"/>
  <c r="G102" i="37" s="1"/>
  <c r="G284" i="156"/>
  <c r="G103" i="37" s="1"/>
  <c r="G285" i="156"/>
  <c r="G104" i="37" s="1"/>
  <c r="G288" i="156"/>
  <c r="G107" i="37" s="1"/>
  <c r="G290" i="156"/>
  <c r="G109" i="37" s="1"/>
  <c r="G291" i="156"/>
  <c r="G110" i="37" s="1"/>
  <c r="I286" i="156"/>
  <c r="I105" i="37" s="1"/>
  <c r="G286" i="156"/>
  <c r="G105" i="37" s="1"/>
  <c r="H270" i="156"/>
  <c r="H283" i="156" s="1"/>
  <c r="H102" i="37" s="1"/>
  <c r="H271" i="156"/>
  <c r="H284" i="156" s="1"/>
  <c r="H103" i="37" s="1"/>
  <c r="H272" i="156"/>
  <c r="H285" i="156" s="1"/>
  <c r="H104" i="37" s="1"/>
  <c r="H290" i="156"/>
  <c r="H109" i="37" s="1"/>
  <c r="J291" i="156"/>
  <c r="J110" i="37" s="1"/>
  <c r="H269" i="156"/>
  <c r="J269" i="156" s="1"/>
  <c r="J282" i="156" s="1"/>
  <c r="J101" i="37" s="1"/>
  <c r="I268" i="156"/>
  <c r="G268" i="156"/>
  <c r="G279" i="156" s="1"/>
  <c r="G292" i="156" s="1"/>
  <c r="G111" i="37" s="1"/>
  <c r="G306" i="156" l="1"/>
  <c r="G308" i="156"/>
  <c r="J251" i="157"/>
  <c r="J264" i="157" s="1"/>
  <c r="J165" i="37" s="1"/>
  <c r="J157" i="157"/>
  <c r="J75" i="37" s="1"/>
  <c r="J197" i="157"/>
  <c r="J210" i="157" s="1"/>
  <c r="J113" i="37" s="1"/>
  <c r="J278" i="157"/>
  <c r="J291" i="157" s="1"/>
  <c r="J178" i="37" s="1"/>
  <c r="J332" i="157"/>
  <c r="H218" i="37"/>
  <c r="J346" i="157"/>
  <c r="J218" i="37" s="1"/>
  <c r="J135" i="157"/>
  <c r="J158" i="157"/>
  <c r="J76" i="37" s="1"/>
  <c r="J149" i="157"/>
  <c r="J305" i="157"/>
  <c r="J318" i="157" s="1"/>
  <c r="J204" i="37" s="1"/>
  <c r="J359" i="157"/>
  <c r="J372" i="157" s="1"/>
  <c r="J230" i="37" s="1"/>
  <c r="H219" i="37"/>
  <c r="J347" i="157"/>
  <c r="J219" i="37" s="1"/>
  <c r="H188" i="157"/>
  <c r="H92" i="37" s="1"/>
  <c r="J175" i="157"/>
  <c r="J188" i="157" s="1"/>
  <c r="J92" i="37" s="1"/>
  <c r="H377" i="157"/>
  <c r="H235" i="37" s="1"/>
  <c r="J364" i="157"/>
  <c r="J377" i="157" s="1"/>
  <c r="J235" i="37" s="1"/>
  <c r="J170" i="157"/>
  <c r="J183" i="157" s="1"/>
  <c r="J87" i="37" s="1"/>
  <c r="J146" i="157"/>
  <c r="J154" i="157"/>
  <c r="I217" i="37"/>
  <c r="J345" i="157"/>
  <c r="J217" i="37" s="1"/>
  <c r="I356" i="157"/>
  <c r="I228" i="37" s="1"/>
  <c r="I329" i="157"/>
  <c r="I215" i="37" s="1"/>
  <c r="I302" i="157"/>
  <c r="I189" i="37" s="1"/>
  <c r="I248" i="157"/>
  <c r="I163" i="37" s="1"/>
  <c r="I221" i="157"/>
  <c r="I124" i="37" s="1"/>
  <c r="I74" i="37"/>
  <c r="I132" i="157"/>
  <c r="I46" i="37" s="1"/>
  <c r="I275" i="157"/>
  <c r="I176" i="37" s="1"/>
  <c r="I85" i="37"/>
  <c r="I383" i="157"/>
  <c r="I241" i="37" s="1"/>
  <c r="I194" i="157"/>
  <c r="I98" i="37" s="1"/>
  <c r="I51" i="157"/>
  <c r="J65" i="157"/>
  <c r="J70" i="157"/>
  <c r="I93" i="157"/>
  <c r="H46" i="157"/>
  <c r="H51" i="157" s="1"/>
  <c r="I14" i="57"/>
  <c r="I27" i="57" s="1"/>
  <c r="J196" i="37" s="1"/>
  <c r="G27" i="57"/>
  <c r="H196" i="37" s="1"/>
  <c r="I308" i="156"/>
  <c r="I126" i="37" s="1"/>
  <c r="I306" i="156"/>
  <c r="I334" i="156"/>
  <c r="I139" i="37" s="1"/>
  <c r="I332" i="156"/>
  <c r="I345" i="156" s="1"/>
  <c r="I150" i="37" s="1"/>
  <c r="I374" i="156"/>
  <c r="I243" i="37" s="1"/>
  <c r="G385" i="156"/>
  <c r="G254" i="37" s="1"/>
  <c r="I372" i="156"/>
  <c r="I385" i="156" s="1"/>
  <c r="I254" i="37" s="1"/>
  <c r="I281" i="156"/>
  <c r="I100" i="37" s="1"/>
  <c r="I279" i="156"/>
  <c r="I292" i="156" s="1"/>
  <c r="I111" i="37" s="1"/>
  <c r="G20" i="57"/>
  <c r="G20" i="46"/>
  <c r="H343" i="157"/>
  <c r="H356" i="157" s="1"/>
  <c r="H228" i="37" s="1"/>
  <c r="H235" i="157"/>
  <c r="H248" i="157" s="1"/>
  <c r="H163" i="37" s="1"/>
  <c r="H237" i="157"/>
  <c r="H152" i="37" s="1"/>
  <c r="H83" i="157"/>
  <c r="J83" i="157" s="1"/>
  <c r="H167" i="157"/>
  <c r="H85" i="37" s="1"/>
  <c r="H100" i="157"/>
  <c r="H121" i="157"/>
  <c r="H35" i="37" s="1"/>
  <c r="H119" i="157"/>
  <c r="H132" i="157" s="1"/>
  <c r="H46" i="37" s="1"/>
  <c r="H102" i="157"/>
  <c r="H103" i="157"/>
  <c r="H94" i="157"/>
  <c r="H156" i="157"/>
  <c r="H74" i="37" s="1"/>
  <c r="H262" i="157"/>
  <c r="H275" i="157" s="1"/>
  <c r="H176" i="37" s="1"/>
  <c r="H181" i="157"/>
  <c r="H194" i="157" s="1"/>
  <c r="H98" i="37" s="1"/>
  <c r="G21" i="157"/>
  <c r="G104" i="157" s="1"/>
  <c r="G33" i="37" s="1"/>
  <c r="G93" i="157"/>
  <c r="G22" i="37" s="1"/>
  <c r="H208" i="157"/>
  <c r="H221" i="157" s="1"/>
  <c r="H124" i="37" s="1"/>
  <c r="H289" i="157"/>
  <c r="H302" i="157" s="1"/>
  <c r="H189" i="37" s="1"/>
  <c r="I21" i="157"/>
  <c r="I104" i="157" s="1"/>
  <c r="H316" i="157"/>
  <c r="H329" i="157" s="1"/>
  <c r="H215" i="37" s="1"/>
  <c r="H370" i="157"/>
  <c r="H383" i="157" s="1"/>
  <c r="H241" i="37" s="1"/>
  <c r="H62" i="157"/>
  <c r="J62" i="157" s="1"/>
  <c r="H38" i="157"/>
  <c r="J31" i="157"/>
  <c r="H29" i="157"/>
  <c r="J17" i="157"/>
  <c r="H15" i="157"/>
  <c r="J15" i="157" s="1"/>
  <c r="J14" i="157"/>
  <c r="H97" i="157"/>
  <c r="J13" i="157"/>
  <c r="H96" i="157"/>
  <c r="J12" i="157"/>
  <c r="H95" i="157"/>
  <c r="H379" i="156"/>
  <c r="H376" i="156"/>
  <c r="H384" i="156"/>
  <c r="H378" i="156"/>
  <c r="H286" i="156"/>
  <c r="H105" i="37" s="1"/>
  <c r="J290" i="156"/>
  <c r="J109" i="37" s="1"/>
  <c r="J271" i="156"/>
  <c r="J284" i="156" s="1"/>
  <c r="J103" i="37" s="1"/>
  <c r="H288" i="156"/>
  <c r="H107" i="37" s="1"/>
  <c r="J302" i="156"/>
  <c r="J315" i="156" s="1"/>
  <c r="J133" i="37" s="1"/>
  <c r="J318" i="156"/>
  <c r="J136" i="37" s="1"/>
  <c r="I313" i="156"/>
  <c r="H312" i="156"/>
  <c r="H130" i="37" s="1"/>
  <c r="H339" i="156"/>
  <c r="H144" i="37" s="1"/>
  <c r="J341" i="156"/>
  <c r="J146" i="37" s="1"/>
  <c r="G334" i="156"/>
  <c r="G139" i="37" s="1"/>
  <c r="H335" i="156"/>
  <c r="H140" i="37" s="1"/>
  <c r="J363" i="156"/>
  <c r="G374" i="156"/>
  <c r="G243" i="37" s="1"/>
  <c r="G379" i="156"/>
  <c r="G248" i="37" s="1"/>
  <c r="H381" i="156"/>
  <c r="J288" i="156"/>
  <c r="J107" i="37" s="1"/>
  <c r="J270" i="156"/>
  <c r="J283" i="156" s="1"/>
  <c r="J102" i="37" s="1"/>
  <c r="H309" i="156"/>
  <c r="H127" i="37" s="1"/>
  <c r="J326" i="156"/>
  <c r="J339" i="156" s="1"/>
  <c r="J144" i="37" s="1"/>
  <c r="H336" i="156"/>
  <c r="H141" i="37" s="1"/>
  <c r="H348" i="156"/>
  <c r="H383" i="156"/>
  <c r="J286" i="156"/>
  <c r="J105" i="37" s="1"/>
  <c r="H291" i="156"/>
  <c r="H110" i="37" s="1"/>
  <c r="H313" i="156"/>
  <c r="H131" i="37" s="1"/>
  <c r="H310" i="156"/>
  <c r="H128" i="37" s="1"/>
  <c r="J344" i="156"/>
  <c r="J149" i="37" s="1"/>
  <c r="H343" i="156"/>
  <c r="H148" i="37" s="1"/>
  <c r="I379" i="156"/>
  <c r="I248" i="37" s="1"/>
  <c r="J272" i="156"/>
  <c r="J285" i="156" s="1"/>
  <c r="J104" i="37" s="1"/>
  <c r="J317" i="156"/>
  <c r="J135" i="37" s="1"/>
  <c r="H311" i="156"/>
  <c r="H129" i="37" s="1"/>
  <c r="H338" i="156"/>
  <c r="H143" i="37" s="1"/>
  <c r="H375" i="156"/>
  <c r="H377" i="156"/>
  <c r="I9" i="57"/>
  <c r="I22" i="57" s="1"/>
  <c r="J191" i="37" s="1"/>
  <c r="I9" i="46"/>
  <c r="I22" i="46" s="1"/>
  <c r="J48" i="37" s="1"/>
  <c r="H24" i="157"/>
  <c r="J24" i="157" s="1"/>
  <c r="J25" i="157"/>
  <c r="H10" i="157"/>
  <c r="H361" i="156"/>
  <c r="H321" i="156"/>
  <c r="J324" i="156"/>
  <c r="J337" i="156" s="1"/>
  <c r="J142" i="37" s="1"/>
  <c r="H295" i="156"/>
  <c r="H268" i="156"/>
  <c r="H279" i="156" s="1"/>
  <c r="H282" i="156"/>
  <c r="H101" i="37" s="1"/>
  <c r="G281" i="156"/>
  <c r="G100" i="37" s="1"/>
  <c r="J235" i="157" l="1"/>
  <c r="J248" i="157" s="1"/>
  <c r="J163" i="37" s="1"/>
  <c r="J370" i="157"/>
  <c r="J383" i="157" s="1"/>
  <c r="J241" i="37" s="1"/>
  <c r="J262" i="157"/>
  <c r="J275" i="157" s="1"/>
  <c r="J176" i="37" s="1"/>
  <c r="J156" i="157"/>
  <c r="J74" i="37" s="1"/>
  <c r="J316" i="157"/>
  <c r="J329" i="157" s="1"/>
  <c r="J215" i="37" s="1"/>
  <c r="J181" i="157"/>
  <c r="J194" i="157" s="1"/>
  <c r="J98" i="37" s="1"/>
  <c r="J167" i="157"/>
  <c r="J85" i="37" s="1"/>
  <c r="J119" i="157"/>
  <c r="J132" i="157" s="1"/>
  <c r="J46" i="37" s="1"/>
  <c r="J208" i="157"/>
  <c r="J221" i="157" s="1"/>
  <c r="J124" i="37" s="1"/>
  <c r="J289" i="157"/>
  <c r="J302" i="157" s="1"/>
  <c r="J189" i="37" s="1"/>
  <c r="J343" i="157"/>
  <c r="J356" i="157" s="1"/>
  <c r="J228" i="37" s="1"/>
  <c r="H25" i="37"/>
  <c r="J96" i="157"/>
  <c r="J25" i="37" s="1"/>
  <c r="H23" i="37"/>
  <c r="J94" i="157"/>
  <c r="J23" i="37" s="1"/>
  <c r="H32" i="37"/>
  <c r="J103" i="157"/>
  <c r="J32" i="37" s="1"/>
  <c r="H29" i="37"/>
  <c r="J100" i="157"/>
  <c r="J29" i="37" s="1"/>
  <c r="H26" i="37"/>
  <c r="J97" i="157"/>
  <c r="J26" i="37" s="1"/>
  <c r="H31" i="37"/>
  <c r="J102" i="157"/>
  <c r="J31" i="37" s="1"/>
  <c r="H24" i="37"/>
  <c r="J95" i="157"/>
  <c r="J24" i="37" s="1"/>
  <c r="I22" i="37"/>
  <c r="I33" i="37"/>
  <c r="J46" i="157"/>
  <c r="J51" i="157"/>
  <c r="H43" i="157"/>
  <c r="J43" i="157" s="1"/>
  <c r="J38" i="157"/>
  <c r="H252" i="37"/>
  <c r="J383" i="156"/>
  <c r="J252" i="37" s="1"/>
  <c r="H250" i="37"/>
  <c r="J381" i="156"/>
  <c r="J250" i="37" s="1"/>
  <c r="H245" i="37"/>
  <c r="J376" i="156"/>
  <c r="J245" i="37" s="1"/>
  <c r="H247" i="37"/>
  <c r="J378" i="156"/>
  <c r="J247" i="37" s="1"/>
  <c r="H246" i="37"/>
  <c r="J377" i="156"/>
  <c r="J246" i="37" s="1"/>
  <c r="H253" i="37"/>
  <c r="J384" i="156"/>
  <c r="J253" i="37" s="1"/>
  <c r="H248" i="37"/>
  <c r="J379" i="156"/>
  <c r="J248" i="37" s="1"/>
  <c r="H244" i="37"/>
  <c r="J375" i="156"/>
  <c r="J244" i="37" s="1"/>
  <c r="I20" i="57"/>
  <c r="I33" i="57" s="1"/>
  <c r="J202" i="37" s="1"/>
  <c r="G33" i="57"/>
  <c r="H202" i="37" s="1"/>
  <c r="I20" i="46"/>
  <c r="I33" i="46" s="1"/>
  <c r="J59" i="37" s="1"/>
  <c r="G33" i="46"/>
  <c r="H59" i="37" s="1"/>
  <c r="I319" i="156"/>
  <c r="I137" i="37" s="1"/>
  <c r="I131" i="37"/>
  <c r="G319" i="156"/>
  <c r="G137" i="37" s="1"/>
  <c r="G126" i="37"/>
  <c r="H93" i="157"/>
  <c r="H22" i="37" s="1"/>
  <c r="H98" i="157"/>
  <c r="H21" i="157"/>
  <c r="J21" i="157" s="1"/>
  <c r="H35" i="157"/>
  <c r="J35" i="157" s="1"/>
  <c r="J29" i="157"/>
  <c r="J10" i="157"/>
  <c r="H359" i="156"/>
  <c r="J359" i="156" s="1"/>
  <c r="J348" i="156"/>
  <c r="J321" i="156"/>
  <c r="J334" i="156" s="1"/>
  <c r="J139" i="37" s="1"/>
  <c r="H332" i="156"/>
  <c r="H308" i="156"/>
  <c r="H306" i="156"/>
  <c r="J306" i="156" s="1"/>
  <c r="J279" i="156"/>
  <c r="J292" i="156" s="1"/>
  <c r="J111" i="37" s="1"/>
  <c r="H292" i="156"/>
  <c r="H111" i="37" s="1"/>
  <c r="H372" i="156"/>
  <c r="J372" i="156" s="1"/>
  <c r="H374" i="156"/>
  <c r="J300" i="156"/>
  <c r="J313" i="156" s="1"/>
  <c r="J131" i="37" s="1"/>
  <c r="H334" i="156"/>
  <c r="H139" i="37" s="1"/>
  <c r="J361" i="156"/>
  <c r="J295" i="156"/>
  <c r="J268" i="156"/>
  <c r="J281" i="156" s="1"/>
  <c r="J100" i="37" s="1"/>
  <c r="H281" i="156"/>
  <c r="H100" i="37" s="1"/>
  <c r="J93" i="157" l="1"/>
  <c r="J22" i="37" s="1"/>
  <c r="H27" i="37"/>
  <c r="J98" i="157"/>
  <c r="J27" i="37" s="1"/>
  <c r="H243" i="37"/>
  <c r="J374" i="156"/>
  <c r="J243" i="37" s="1"/>
  <c r="H319" i="156"/>
  <c r="H137" i="37" s="1"/>
  <c r="H126" i="37"/>
  <c r="H104" i="157"/>
  <c r="J332" i="156"/>
  <c r="J345" i="156" s="1"/>
  <c r="J150" i="37" s="1"/>
  <c r="H345" i="156"/>
  <c r="H150" i="37" s="1"/>
  <c r="J319" i="156"/>
  <c r="J137" i="37" s="1"/>
  <c r="J308" i="156"/>
  <c r="J126" i="37" s="1"/>
  <c r="J385" i="156"/>
  <c r="J254" i="37" s="1"/>
  <c r="H385" i="156"/>
  <c r="H254" i="37" s="1"/>
  <c r="I261" i="156"/>
  <c r="I68" i="37" s="1"/>
  <c r="I270" i="37" s="1"/>
  <c r="I263" i="156"/>
  <c r="I70" i="37" s="1"/>
  <c r="I272" i="37" s="1"/>
  <c r="I264" i="156"/>
  <c r="I71" i="37" s="1"/>
  <c r="I273" i="37" s="1"/>
  <c r="G261" i="156"/>
  <c r="G68" i="37" s="1"/>
  <c r="G270" i="37" s="1"/>
  <c r="G263" i="156"/>
  <c r="G70" i="37" s="1"/>
  <c r="G272" i="37" s="1"/>
  <c r="G264" i="156"/>
  <c r="G71" i="37" s="1"/>
  <c r="G273" i="37" s="1"/>
  <c r="I258" i="156"/>
  <c r="I65" i="37" s="1"/>
  <c r="I257" i="156"/>
  <c r="I64" i="37" s="1"/>
  <c r="I256" i="156"/>
  <c r="I63" i="37" s="1"/>
  <c r="I255" i="156"/>
  <c r="I62" i="37" s="1"/>
  <c r="G255" i="156"/>
  <c r="G62" i="37" s="1"/>
  <c r="G256" i="156"/>
  <c r="G63" i="37" s="1"/>
  <c r="G257" i="156"/>
  <c r="G64" i="37" s="1"/>
  <c r="G258" i="156"/>
  <c r="G65" i="37" s="1"/>
  <c r="G259" i="156"/>
  <c r="G66" i="37" s="1"/>
  <c r="H241" i="156"/>
  <c r="J241" i="156" s="1"/>
  <c r="H242" i="156"/>
  <c r="J242" i="156" s="1"/>
  <c r="H243" i="156"/>
  <c r="H257" i="156" s="1"/>
  <c r="H64" i="37" s="1"/>
  <c r="H244" i="156"/>
  <c r="J244" i="156" s="1"/>
  <c r="H261" i="156"/>
  <c r="H263" i="156"/>
  <c r="H250" i="156"/>
  <c r="I240" i="156"/>
  <c r="I254" i="156" s="1"/>
  <c r="I61" i="37" s="1"/>
  <c r="G240" i="156"/>
  <c r="G251" i="156" s="1"/>
  <c r="G265" i="156" s="1"/>
  <c r="J49" i="156"/>
  <c r="J50" i="156"/>
  <c r="J52" i="156"/>
  <c r="J53" i="156"/>
  <c r="I229" i="156"/>
  <c r="I228" i="156"/>
  <c r="I227" i="156"/>
  <c r="I226" i="156"/>
  <c r="G228" i="156"/>
  <c r="G11" i="37" s="1"/>
  <c r="G195" i="156"/>
  <c r="G206" i="156" s="1"/>
  <c r="G209" i="156"/>
  <c r="G214" i="156" s="1"/>
  <c r="G217" i="156"/>
  <c r="G222" i="156" s="1"/>
  <c r="G229" i="156"/>
  <c r="G12" i="37" s="1"/>
  <c r="I217" i="156"/>
  <c r="I222" i="156" s="1"/>
  <c r="J219" i="156"/>
  <c r="H218" i="156"/>
  <c r="H217" i="156" s="1"/>
  <c r="H222" i="156" s="1"/>
  <c r="I209" i="156"/>
  <c r="I214" i="156" s="1"/>
  <c r="H211" i="156"/>
  <c r="J211" i="156" s="1"/>
  <c r="H210" i="156"/>
  <c r="H197" i="156"/>
  <c r="J197" i="156" s="1"/>
  <c r="H198" i="156"/>
  <c r="J198" i="156" s="1"/>
  <c r="H199" i="156"/>
  <c r="J199" i="156" s="1"/>
  <c r="H196" i="156"/>
  <c r="J196" i="156" s="1"/>
  <c r="I195" i="156"/>
  <c r="I187" i="156"/>
  <c r="I192" i="156" s="1"/>
  <c r="G187" i="156"/>
  <c r="G192" i="156" s="1"/>
  <c r="H189" i="156"/>
  <c r="J189" i="156" s="1"/>
  <c r="H188" i="156"/>
  <c r="H181" i="156"/>
  <c r="J181" i="156" s="1"/>
  <c r="H180" i="156"/>
  <c r="J180" i="156" s="1"/>
  <c r="I179" i="156"/>
  <c r="I184" i="156" s="1"/>
  <c r="G179" i="156"/>
  <c r="G184" i="156" s="1"/>
  <c r="H174" i="156"/>
  <c r="H175" i="156"/>
  <c r="H172" i="156"/>
  <c r="I171" i="156"/>
  <c r="H170" i="156"/>
  <c r="H169" i="156"/>
  <c r="J169" i="156" s="1"/>
  <c r="I168" i="156"/>
  <c r="G168" i="156"/>
  <c r="G176" i="156" s="1"/>
  <c r="H163" i="156"/>
  <c r="H164" i="156"/>
  <c r="J164" i="156" s="1"/>
  <c r="H161" i="156"/>
  <c r="J161" i="156" s="1"/>
  <c r="I160" i="156"/>
  <c r="H159" i="156"/>
  <c r="J159" i="156" s="1"/>
  <c r="H158" i="156"/>
  <c r="J158" i="156" s="1"/>
  <c r="I157" i="156"/>
  <c r="G157" i="156"/>
  <c r="G165" i="156" s="1"/>
  <c r="H152" i="156"/>
  <c r="I148" i="156"/>
  <c r="I154" i="156" s="1"/>
  <c r="G148" i="156"/>
  <c r="G154" i="156" s="1"/>
  <c r="H150" i="156"/>
  <c r="J150" i="156" s="1"/>
  <c r="H149" i="156"/>
  <c r="J149" i="156" s="1"/>
  <c r="G139" i="156"/>
  <c r="G145" i="156" s="1"/>
  <c r="H143" i="156"/>
  <c r="H142" i="156" s="1"/>
  <c r="H141" i="156"/>
  <c r="J141" i="156" s="1"/>
  <c r="H140" i="156"/>
  <c r="J140" i="156" s="1"/>
  <c r="I139" i="156"/>
  <c r="I145" i="156" s="1"/>
  <c r="I131" i="156"/>
  <c r="I136" i="156" s="1"/>
  <c r="G131" i="156"/>
  <c r="G136" i="156" s="1"/>
  <c r="H133" i="156"/>
  <c r="J133" i="156" s="1"/>
  <c r="H132" i="156"/>
  <c r="I117" i="156"/>
  <c r="G117" i="156"/>
  <c r="G128" i="156" s="1"/>
  <c r="H119" i="156"/>
  <c r="J119" i="156" s="1"/>
  <c r="H120" i="156"/>
  <c r="J120" i="156" s="1"/>
  <c r="H121" i="156"/>
  <c r="J121" i="156" s="1"/>
  <c r="J126" i="156"/>
  <c r="H127" i="156"/>
  <c r="H118" i="156"/>
  <c r="J118" i="156" s="1"/>
  <c r="I109" i="156"/>
  <c r="I114" i="156" s="1"/>
  <c r="H97" i="156"/>
  <c r="J97" i="156" s="1"/>
  <c r="H98" i="156"/>
  <c r="J98" i="156" s="1"/>
  <c r="I95" i="156"/>
  <c r="G95" i="156"/>
  <c r="G106" i="156" s="1"/>
  <c r="H96" i="156"/>
  <c r="J96" i="156" s="1"/>
  <c r="H83" i="156"/>
  <c r="J83" i="156" s="1"/>
  <c r="H84" i="156"/>
  <c r="J84" i="156" s="1"/>
  <c r="H85" i="156"/>
  <c r="J85" i="156" s="1"/>
  <c r="H82" i="156"/>
  <c r="J82" i="156" s="1"/>
  <c r="I81" i="156"/>
  <c r="I92" i="156" s="1"/>
  <c r="G81" i="156"/>
  <c r="G92" i="156" s="1"/>
  <c r="H75" i="156"/>
  <c r="J75" i="156" s="1"/>
  <c r="H74" i="156"/>
  <c r="I73" i="156"/>
  <c r="I78" i="156" s="1"/>
  <c r="G73" i="156"/>
  <c r="G78" i="156" s="1"/>
  <c r="H67" i="156"/>
  <c r="J67" i="156" s="1"/>
  <c r="H66" i="156"/>
  <c r="J66" i="156" s="1"/>
  <c r="I65" i="156"/>
  <c r="I70" i="156" s="1"/>
  <c r="G65" i="156"/>
  <c r="G70" i="156" s="1"/>
  <c r="H59" i="156"/>
  <c r="H58" i="156"/>
  <c r="J58" i="156" s="1"/>
  <c r="I57" i="156"/>
  <c r="I62" i="156" s="1"/>
  <c r="G57" i="156"/>
  <c r="G62" i="156" s="1"/>
  <c r="H48" i="156"/>
  <c r="H47" i="156"/>
  <c r="J47" i="156" s="1"/>
  <c r="I46" i="156"/>
  <c r="I54" i="156" s="1"/>
  <c r="G46" i="156"/>
  <c r="G54" i="156" s="1"/>
  <c r="I35" i="156"/>
  <c r="I43" i="156" s="1"/>
  <c r="G35" i="156"/>
  <c r="G43" i="156" s="1"/>
  <c r="H11" i="156"/>
  <c r="H33" i="37" l="1"/>
  <c r="J104" i="157"/>
  <c r="J33" i="37" s="1"/>
  <c r="I10" i="37"/>
  <c r="I11" i="37"/>
  <c r="I266" i="37" s="1"/>
  <c r="I12" i="37"/>
  <c r="I267" i="37" s="1"/>
  <c r="I9" i="37"/>
  <c r="I230" i="156"/>
  <c r="J222" i="156"/>
  <c r="I251" i="156"/>
  <c r="I265" i="156" s="1"/>
  <c r="J263" i="156"/>
  <c r="J70" i="37" s="1"/>
  <c r="H70" i="37"/>
  <c r="J261" i="156"/>
  <c r="J68" i="37" s="1"/>
  <c r="H68" i="37"/>
  <c r="H209" i="156"/>
  <c r="H214" i="156" s="1"/>
  <c r="J214" i="156" s="1"/>
  <c r="H264" i="156"/>
  <c r="J250" i="156"/>
  <c r="H245" i="156"/>
  <c r="J245" i="156" s="1"/>
  <c r="J175" i="156"/>
  <c r="J172" i="156"/>
  <c r="H168" i="156"/>
  <c r="J168" i="156" s="1"/>
  <c r="H171" i="156"/>
  <c r="J171" i="156" s="1"/>
  <c r="H179" i="156"/>
  <c r="H184" i="156" s="1"/>
  <c r="J184" i="156" s="1"/>
  <c r="J152" i="156"/>
  <c r="H151" i="156"/>
  <c r="J142" i="156"/>
  <c r="J127" i="156"/>
  <c r="H122" i="156"/>
  <c r="J122" i="156" s="1"/>
  <c r="H73" i="156"/>
  <c r="H78" i="156" s="1"/>
  <c r="J78" i="156" s="1"/>
  <c r="H46" i="156"/>
  <c r="H57" i="156"/>
  <c r="H62" i="156" s="1"/>
  <c r="J62" i="156" s="1"/>
  <c r="J257" i="156"/>
  <c r="J64" i="37" s="1"/>
  <c r="I128" i="156"/>
  <c r="I176" i="156"/>
  <c r="J74" i="156"/>
  <c r="J124" i="156"/>
  <c r="J143" i="156"/>
  <c r="J170" i="156"/>
  <c r="J217" i="156"/>
  <c r="I259" i="156"/>
  <c r="H131" i="156"/>
  <c r="H160" i="156"/>
  <c r="J160" i="156" s="1"/>
  <c r="H187" i="156"/>
  <c r="H192" i="156" s="1"/>
  <c r="J192" i="156" s="1"/>
  <c r="J132" i="156"/>
  <c r="J163" i="156"/>
  <c r="J174" i="156"/>
  <c r="J188" i="156"/>
  <c r="J243" i="156"/>
  <c r="H256" i="156"/>
  <c r="H258" i="156"/>
  <c r="I106" i="156"/>
  <c r="I165" i="156"/>
  <c r="I206" i="156"/>
  <c r="J48" i="156"/>
  <c r="J59" i="156"/>
  <c r="J210" i="156"/>
  <c r="J218" i="156"/>
  <c r="G254" i="156"/>
  <c r="H255" i="156"/>
  <c r="H240" i="156"/>
  <c r="H254" i="156" s="1"/>
  <c r="H195" i="156"/>
  <c r="H157" i="156"/>
  <c r="H148" i="156"/>
  <c r="H117" i="156"/>
  <c r="J117" i="156" s="1"/>
  <c r="H95" i="156"/>
  <c r="H106" i="156" s="1"/>
  <c r="H81" i="156"/>
  <c r="H92" i="156" s="1"/>
  <c r="J92" i="156" s="1"/>
  <c r="H65" i="156"/>
  <c r="H70" i="156" s="1"/>
  <c r="J70" i="156" s="1"/>
  <c r="I13" i="37" l="1"/>
  <c r="I72" i="37"/>
  <c r="I66" i="37"/>
  <c r="G72" i="37"/>
  <c r="G61" i="37"/>
  <c r="J264" i="156"/>
  <c r="J71" i="37" s="1"/>
  <c r="H71" i="37"/>
  <c r="J258" i="156"/>
  <c r="J65" i="37" s="1"/>
  <c r="H65" i="37"/>
  <c r="H54" i="156"/>
  <c r="J54" i="156" s="1"/>
  <c r="J256" i="156"/>
  <c r="J63" i="37" s="1"/>
  <c r="H63" i="37"/>
  <c r="J254" i="156"/>
  <c r="J61" i="37" s="1"/>
  <c r="H61" i="37"/>
  <c r="H136" i="156"/>
  <c r="J136" i="156" s="1"/>
  <c r="J255" i="156"/>
  <c r="J62" i="37" s="1"/>
  <c r="H62" i="37"/>
  <c r="J209" i="156"/>
  <c r="H259" i="156"/>
  <c r="H176" i="156"/>
  <c r="J176" i="156" s="1"/>
  <c r="J179" i="156"/>
  <c r="H165" i="156"/>
  <c r="J165" i="156" s="1"/>
  <c r="H154" i="156"/>
  <c r="J154" i="156" s="1"/>
  <c r="J151" i="156"/>
  <c r="J73" i="156"/>
  <c r="J148" i="156"/>
  <c r="H128" i="156"/>
  <c r="J128" i="156" s="1"/>
  <c r="J95" i="156"/>
  <c r="J106" i="156"/>
  <c r="J46" i="156"/>
  <c r="J57" i="156"/>
  <c r="J65" i="156"/>
  <c r="H206" i="156"/>
  <c r="J81" i="156"/>
  <c r="J131" i="156"/>
  <c r="J195" i="156"/>
  <c r="J187" i="156"/>
  <c r="J157" i="156"/>
  <c r="J240" i="156"/>
  <c r="H251" i="156"/>
  <c r="J251" i="156" l="1"/>
  <c r="J265" i="156" s="1"/>
  <c r="J72" i="37" s="1"/>
  <c r="H265" i="156"/>
  <c r="H72" i="37" s="1"/>
  <c r="I268" i="37"/>
  <c r="J259" i="156"/>
  <c r="J66" i="37" s="1"/>
  <c r="H66" i="37"/>
  <c r="J206" i="156"/>
  <c r="H42" i="156" l="1"/>
  <c r="J42" i="156" s="1"/>
  <c r="H37" i="156"/>
  <c r="H39" i="156"/>
  <c r="H41" i="156"/>
  <c r="H36" i="156"/>
  <c r="H228" i="156" s="1"/>
  <c r="H29" i="156"/>
  <c r="J29" i="156" s="1"/>
  <c r="H28" i="156"/>
  <c r="H12" i="156"/>
  <c r="I27" i="156"/>
  <c r="I32" i="156" s="1"/>
  <c r="I236" i="156" s="1"/>
  <c r="G27" i="156"/>
  <c r="G32" i="156" s="1"/>
  <c r="I10" i="156"/>
  <c r="I15" i="156" s="1"/>
  <c r="G10" i="156"/>
  <c r="E27" i="156"/>
  <c r="C27" i="156"/>
  <c r="E20" i="156"/>
  <c r="G20" i="156"/>
  <c r="G258" i="37" s="1"/>
  <c r="I20" i="156"/>
  <c r="E19" i="156"/>
  <c r="G19" i="156"/>
  <c r="G257" i="37" s="1"/>
  <c r="I19" i="156"/>
  <c r="E18" i="156"/>
  <c r="D11" i="156"/>
  <c r="F11" i="156" s="1"/>
  <c r="C20" i="156"/>
  <c r="C258" i="37" s="1"/>
  <c r="C18" i="156"/>
  <c r="C256" i="37" s="1"/>
  <c r="I258" i="37" l="1"/>
  <c r="I265" i="37" s="1"/>
  <c r="E258" i="37"/>
  <c r="I257" i="37"/>
  <c r="I264" i="37" s="1"/>
  <c r="E257" i="37"/>
  <c r="E256" i="37"/>
  <c r="I19" i="37"/>
  <c r="H11" i="37"/>
  <c r="H266" i="37" s="1"/>
  <c r="J266" i="37" s="1"/>
  <c r="J228" i="156"/>
  <c r="J11" i="37" s="1"/>
  <c r="H38" i="156"/>
  <c r="J41" i="156"/>
  <c r="H234" i="156"/>
  <c r="H235" i="156"/>
  <c r="J39" i="156"/>
  <c r="H232" i="156"/>
  <c r="G18" i="156"/>
  <c r="G256" i="37" s="1"/>
  <c r="G15" i="156"/>
  <c r="G23" i="156" s="1"/>
  <c r="G261" i="37" s="1"/>
  <c r="I23" i="156"/>
  <c r="I225" i="156"/>
  <c r="I8" i="37" s="1"/>
  <c r="J37" i="156"/>
  <c r="H229" i="156"/>
  <c r="J28" i="156"/>
  <c r="J36" i="156"/>
  <c r="H35" i="156"/>
  <c r="H20" i="156"/>
  <c r="H258" i="37" s="1"/>
  <c r="H10" i="156"/>
  <c r="I18" i="156"/>
  <c r="J12" i="156"/>
  <c r="H19" i="156"/>
  <c r="H257" i="37" s="1"/>
  <c r="J11" i="156"/>
  <c r="H27" i="156"/>
  <c r="H32" i="156" s="1"/>
  <c r="J32" i="156" s="1"/>
  <c r="J19" i="156" l="1"/>
  <c r="J20" i="156"/>
  <c r="I256" i="37"/>
  <c r="I263" i="37" s="1"/>
  <c r="I261" i="37"/>
  <c r="H18" i="37"/>
  <c r="H273" i="37" s="1"/>
  <c r="J273" i="37" s="1"/>
  <c r="J235" i="156"/>
  <c r="J18" i="37" s="1"/>
  <c r="H17" i="37"/>
  <c r="H272" i="37" s="1"/>
  <c r="J272" i="37" s="1"/>
  <c r="J234" i="156"/>
  <c r="J17" i="37" s="1"/>
  <c r="H12" i="37"/>
  <c r="H267" i="37" s="1"/>
  <c r="J267" i="37" s="1"/>
  <c r="J229" i="156"/>
  <c r="J12" i="37" s="1"/>
  <c r="H15" i="37"/>
  <c r="H270" i="37" s="1"/>
  <c r="J270" i="37" s="1"/>
  <c r="J232" i="156"/>
  <c r="J15" i="37" s="1"/>
  <c r="H43" i="156"/>
  <c r="J43" i="156" s="1"/>
  <c r="J38" i="156"/>
  <c r="J10" i="156"/>
  <c r="H15" i="156"/>
  <c r="J257" i="37"/>
  <c r="J258" i="37"/>
  <c r="J35" i="156"/>
  <c r="H18" i="156"/>
  <c r="H256" i="37" s="1"/>
  <c r="J27" i="156"/>
  <c r="C57" i="156"/>
  <c r="C46" i="156"/>
  <c r="C35" i="156"/>
  <c r="J18" i="156" l="1"/>
  <c r="J256" i="37" s="1"/>
  <c r="H23" i="156"/>
  <c r="J15" i="156"/>
  <c r="D61" i="157"/>
  <c r="F61" i="157" s="1"/>
  <c r="D60" i="157"/>
  <c r="F60" i="157" s="1"/>
  <c r="H261" i="37" l="1"/>
  <c r="J23" i="156"/>
  <c r="J261" i="37" s="1"/>
  <c r="C19" i="57"/>
  <c r="C12" i="57"/>
  <c r="C11" i="57"/>
  <c r="C10" i="57"/>
  <c r="D9" i="57"/>
  <c r="D22" i="57" s="1"/>
  <c r="E191" i="37" s="1"/>
  <c r="B9" i="57"/>
  <c r="B22" i="57" l="1"/>
  <c r="C191" i="37" s="1"/>
  <c r="B20" i="57"/>
  <c r="B33" i="57" s="1"/>
  <c r="C202" i="37" s="1"/>
  <c r="E32" i="57"/>
  <c r="F201" i="37" s="1"/>
  <c r="C32" i="57"/>
  <c r="D201" i="37" s="1"/>
  <c r="C14" i="57"/>
  <c r="E10" i="57"/>
  <c r="E23" i="57" s="1"/>
  <c r="F192" i="37" s="1"/>
  <c r="C23" i="57"/>
  <c r="D192" i="37" s="1"/>
  <c r="C24" i="57"/>
  <c r="D193" i="37" s="1"/>
  <c r="E11" i="57"/>
  <c r="E24" i="57" s="1"/>
  <c r="F193" i="37" s="1"/>
  <c r="C25" i="57"/>
  <c r="D194" i="37" s="1"/>
  <c r="E12" i="57"/>
  <c r="E25" i="57" s="1"/>
  <c r="F194" i="37" s="1"/>
  <c r="D20" i="57"/>
  <c r="D33" i="57" s="1"/>
  <c r="E202" i="37" s="1"/>
  <c r="C9" i="57"/>
  <c r="C22" i="57" s="1"/>
  <c r="D191" i="37" s="1"/>
  <c r="E14" i="57" l="1"/>
  <c r="E27" i="57" s="1"/>
  <c r="F196" i="37" s="1"/>
  <c r="C27" i="57"/>
  <c r="D196" i="37" s="1"/>
  <c r="C20" i="57"/>
  <c r="E9" i="57"/>
  <c r="E22" i="57" s="1"/>
  <c r="F191" i="37" s="1"/>
  <c r="C33" i="57" l="1"/>
  <c r="D202" i="37" s="1"/>
  <c r="E20" i="57"/>
  <c r="E33" i="57" s="1"/>
  <c r="F202" i="37" s="1"/>
  <c r="C12" i="46"/>
  <c r="C11" i="46"/>
  <c r="C10" i="46"/>
  <c r="D9" i="46"/>
  <c r="D22" i="46" s="1"/>
  <c r="E48" i="37" s="1"/>
  <c r="B9" i="46"/>
  <c r="B22" i="46" s="1"/>
  <c r="C48" i="37" s="1"/>
  <c r="D369" i="157"/>
  <c r="D368" i="157"/>
  <c r="D363" i="157"/>
  <c r="D362" i="157"/>
  <c r="D361" i="157"/>
  <c r="D374" i="157" s="1"/>
  <c r="D232" i="37" s="1"/>
  <c r="D360" i="157"/>
  <c r="D373" i="157" s="1"/>
  <c r="D231" i="37" s="1"/>
  <c r="E359" i="157"/>
  <c r="E372" i="157" s="1"/>
  <c r="E230" i="37" s="1"/>
  <c r="C359" i="157"/>
  <c r="C372" i="157" s="1"/>
  <c r="C230" i="37" s="1"/>
  <c r="D382" i="157" l="1"/>
  <c r="D240" i="37" s="1"/>
  <c r="F382" i="157"/>
  <c r="F240" i="37" s="1"/>
  <c r="E10" i="46"/>
  <c r="E23" i="46" s="1"/>
  <c r="F49" i="37" s="1"/>
  <c r="C23" i="46"/>
  <c r="D49" i="37" s="1"/>
  <c r="E11" i="46"/>
  <c r="E24" i="46" s="1"/>
  <c r="F50" i="37" s="1"/>
  <c r="C24" i="46"/>
  <c r="D50" i="37" s="1"/>
  <c r="C25" i="46"/>
  <c r="D51" i="37" s="1"/>
  <c r="E12" i="46"/>
  <c r="E25" i="46" s="1"/>
  <c r="F51" i="37" s="1"/>
  <c r="F368" i="157"/>
  <c r="F381" i="157" s="1"/>
  <c r="F239" i="37" s="1"/>
  <c r="D381" i="157"/>
  <c r="D239" i="37" s="1"/>
  <c r="D364" i="157"/>
  <c r="F363" i="157"/>
  <c r="F376" i="157" s="1"/>
  <c r="F234" i="37" s="1"/>
  <c r="D376" i="157"/>
  <c r="D234" i="37" s="1"/>
  <c r="F375" i="157"/>
  <c r="F233" i="37" s="1"/>
  <c r="D375" i="157"/>
  <c r="D233" i="37" s="1"/>
  <c r="C383" i="157"/>
  <c r="C241" i="37" s="1"/>
  <c r="E383" i="157"/>
  <c r="E241" i="37" s="1"/>
  <c r="B20" i="46"/>
  <c r="B33" i="46" s="1"/>
  <c r="C59" i="37" s="1"/>
  <c r="D20" i="46"/>
  <c r="D33" i="46" s="1"/>
  <c r="E59" i="37" s="1"/>
  <c r="F360" i="157"/>
  <c r="F373" i="157" s="1"/>
  <c r="F231" i="37" s="1"/>
  <c r="F361" i="157"/>
  <c r="F374" i="157" s="1"/>
  <c r="F232" i="37" s="1"/>
  <c r="C9" i="46"/>
  <c r="C22" i="46" s="1"/>
  <c r="D48" i="37" s="1"/>
  <c r="D359" i="157"/>
  <c r="D372" i="157" s="1"/>
  <c r="D230" i="37" s="1"/>
  <c r="F364" i="157" l="1"/>
  <c r="F377" i="157" s="1"/>
  <c r="F235" i="37" s="1"/>
  <c r="D377" i="157"/>
  <c r="D235" i="37" s="1"/>
  <c r="C20" i="46"/>
  <c r="E9" i="46"/>
  <c r="E22" i="46" s="1"/>
  <c r="F48" i="37" s="1"/>
  <c r="F359" i="157"/>
  <c r="F372" i="157" s="1"/>
  <c r="F230" i="37" s="1"/>
  <c r="C33" i="46" l="1"/>
  <c r="D59" i="37" s="1"/>
  <c r="E20" i="46"/>
  <c r="E33" i="46" s="1"/>
  <c r="F59" i="37" s="1"/>
  <c r="D383" i="157"/>
  <c r="D241" i="37" s="1"/>
  <c r="F383" i="157"/>
  <c r="F241" i="37" s="1"/>
  <c r="D334" i="157"/>
  <c r="D347" i="157" s="1"/>
  <c r="D219" i="37" s="1"/>
  <c r="D333" i="157"/>
  <c r="D346" i="157" s="1"/>
  <c r="D218" i="37" s="1"/>
  <c r="E332" i="157"/>
  <c r="C332" i="157"/>
  <c r="D309" i="157"/>
  <c r="D308" i="157"/>
  <c r="D321" i="157" s="1"/>
  <c r="D207" i="37" s="1"/>
  <c r="D307" i="157"/>
  <c r="D320" i="157" s="1"/>
  <c r="D206" i="37" s="1"/>
  <c r="D306" i="157"/>
  <c r="D319" i="157" s="1"/>
  <c r="D205" i="37" s="1"/>
  <c r="E305" i="157"/>
  <c r="E318" i="157" s="1"/>
  <c r="E204" i="37" s="1"/>
  <c r="C305" i="157"/>
  <c r="C318" i="157" s="1"/>
  <c r="C204" i="37" s="1"/>
  <c r="D282" i="157"/>
  <c r="D281" i="157"/>
  <c r="D294" i="157" s="1"/>
  <c r="D181" i="37" s="1"/>
  <c r="D280" i="157"/>
  <c r="D293" i="157" s="1"/>
  <c r="D180" i="37" s="1"/>
  <c r="D279" i="157"/>
  <c r="D292" i="157" s="1"/>
  <c r="D179" i="37" s="1"/>
  <c r="E278" i="157"/>
  <c r="E291" i="157" s="1"/>
  <c r="E178" i="37" s="1"/>
  <c r="C278" i="157"/>
  <c r="D255" i="157"/>
  <c r="D254" i="157"/>
  <c r="D267" i="157" s="1"/>
  <c r="D168" i="37" s="1"/>
  <c r="D253" i="157"/>
  <c r="D266" i="157" s="1"/>
  <c r="D167" i="37" s="1"/>
  <c r="D252" i="157"/>
  <c r="D265" i="157" s="1"/>
  <c r="D166" i="37" s="1"/>
  <c r="E251" i="157"/>
  <c r="E264" i="157" s="1"/>
  <c r="E165" i="37" s="1"/>
  <c r="C251" i="157"/>
  <c r="C264" i="157" s="1"/>
  <c r="C165" i="37" s="1"/>
  <c r="D234" i="157"/>
  <c r="D228" i="157"/>
  <c r="D227" i="157"/>
  <c r="D240" i="157" s="1"/>
  <c r="D155" i="37" s="1"/>
  <c r="D226" i="157"/>
  <c r="D239" i="157" s="1"/>
  <c r="D154" i="37" s="1"/>
  <c r="D225" i="157"/>
  <c r="D238" i="157" s="1"/>
  <c r="D153" i="37" s="1"/>
  <c r="E224" i="157"/>
  <c r="E237" i="157" s="1"/>
  <c r="E152" i="37" s="1"/>
  <c r="C224" i="157"/>
  <c r="D201" i="157"/>
  <c r="D200" i="157"/>
  <c r="D213" i="157" s="1"/>
  <c r="D116" i="37" s="1"/>
  <c r="D199" i="157"/>
  <c r="D212" i="157" s="1"/>
  <c r="D115" i="37" s="1"/>
  <c r="D198" i="157"/>
  <c r="D211" i="157" s="1"/>
  <c r="D114" i="37" s="1"/>
  <c r="E197" i="157"/>
  <c r="E210" i="157" s="1"/>
  <c r="E113" i="37" s="1"/>
  <c r="C197" i="157"/>
  <c r="E345" i="157" l="1"/>
  <c r="E217" i="37" s="1"/>
  <c r="E356" i="157"/>
  <c r="E228" i="37" s="1"/>
  <c r="C345" i="157"/>
  <c r="C217" i="37" s="1"/>
  <c r="C356" i="157"/>
  <c r="C228" i="37" s="1"/>
  <c r="C291" i="157"/>
  <c r="C178" i="37" s="1"/>
  <c r="C302" i="157"/>
  <c r="C189" i="37" s="1"/>
  <c r="C248" i="157"/>
  <c r="C163" i="37" s="1"/>
  <c r="C237" i="157"/>
  <c r="C152" i="37" s="1"/>
  <c r="D322" i="157"/>
  <c r="D208" i="37" s="1"/>
  <c r="F309" i="157"/>
  <c r="F322" i="157" s="1"/>
  <c r="F208" i="37" s="1"/>
  <c r="D295" i="157"/>
  <c r="D182" i="37" s="1"/>
  <c r="F282" i="157"/>
  <c r="F295" i="157" s="1"/>
  <c r="F182" i="37" s="1"/>
  <c r="F255" i="157"/>
  <c r="F268" i="157" s="1"/>
  <c r="F169" i="37" s="1"/>
  <c r="D268" i="157"/>
  <c r="D169" i="37" s="1"/>
  <c r="F228" i="157"/>
  <c r="F241" i="157" s="1"/>
  <c r="F156" i="37" s="1"/>
  <c r="D241" i="157"/>
  <c r="D156" i="37" s="1"/>
  <c r="F234" i="157"/>
  <c r="F247" i="157" s="1"/>
  <c r="F162" i="37" s="1"/>
  <c r="D247" i="157"/>
  <c r="D162" i="37" s="1"/>
  <c r="E248" i="157"/>
  <c r="E163" i="37" s="1"/>
  <c r="D229" i="157"/>
  <c r="D242" i="157" s="1"/>
  <c r="D157" i="37" s="1"/>
  <c r="C210" i="157"/>
  <c r="C113" i="37" s="1"/>
  <c r="C221" i="157"/>
  <c r="C124" i="37" s="1"/>
  <c r="F201" i="157"/>
  <c r="F214" i="157" s="1"/>
  <c r="F117" i="37" s="1"/>
  <c r="D214" i="157"/>
  <c r="D117" i="37" s="1"/>
  <c r="E302" i="157"/>
  <c r="E189" i="37" s="1"/>
  <c r="E275" i="157"/>
  <c r="E176" i="37" s="1"/>
  <c r="E221" i="157"/>
  <c r="E124" i="37" s="1"/>
  <c r="C329" i="157"/>
  <c r="C215" i="37" s="1"/>
  <c r="C275" i="157"/>
  <c r="C176" i="37" s="1"/>
  <c r="F198" i="157"/>
  <c r="F211" i="157" s="1"/>
  <c r="F114" i="37" s="1"/>
  <c r="F225" i="157"/>
  <c r="F238" i="157" s="1"/>
  <c r="F153" i="37" s="1"/>
  <c r="F254" i="157"/>
  <c r="F267" i="157" s="1"/>
  <c r="F168" i="37" s="1"/>
  <c r="F334" i="157"/>
  <c r="F347" i="157" s="1"/>
  <c r="F219" i="37" s="1"/>
  <c r="F199" i="157"/>
  <c r="F212" i="157" s="1"/>
  <c r="F115" i="37" s="1"/>
  <c r="F226" i="157"/>
  <c r="F239" i="157" s="1"/>
  <c r="F154" i="37" s="1"/>
  <c r="F279" i="157"/>
  <c r="F292" i="157" s="1"/>
  <c r="F179" i="37" s="1"/>
  <c r="F306" i="157"/>
  <c r="F319" i="157" s="1"/>
  <c r="F205" i="37" s="1"/>
  <c r="F200" i="157"/>
  <c r="F213" i="157" s="1"/>
  <c r="F116" i="37" s="1"/>
  <c r="F252" i="157"/>
  <c r="F265" i="157" s="1"/>
  <c r="F166" i="37" s="1"/>
  <c r="F280" i="157"/>
  <c r="F293" i="157" s="1"/>
  <c r="F180" i="37" s="1"/>
  <c r="F307" i="157"/>
  <c r="F320" i="157" s="1"/>
  <c r="F206" i="37" s="1"/>
  <c r="F253" i="157"/>
  <c r="F266" i="157" s="1"/>
  <c r="F167" i="37" s="1"/>
  <c r="F281" i="157"/>
  <c r="F294" i="157" s="1"/>
  <c r="F181" i="37" s="1"/>
  <c r="F308" i="157"/>
  <c r="F321" i="157" s="1"/>
  <c r="F207" i="37" s="1"/>
  <c r="D332" i="157"/>
  <c r="F333" i="157"/>
  <c r="F346" i="157" s="1"/>
  <c r="F218" i="37" s="1"/>
  <c r="D305" i="157"/>
  <c r="D318" i="157" s="1"/>
  <c r="D204" i="37" s="1"/>
  <c r="D278" i="157"/>
  <c r="D291" i="157" s="1"/>
  <c r="D178" i="37" s="1"/>
  <c r="D251" i="157"/>
  <c r="D264" i="157" s="1"/>
  <c r="D165" i="37" s="1"/>
  <c r="D224" i="157"/>
  <c r="D237" i="157" s="1"/>
  <c r="D152" i="37" s="1"/>
  <c r="F227" i="157"/>
  <c r="F240" i="157" s="1"/>
  <c r="F155" i="37" s="1"/>
  <c r="D197" i="157"/>
  <c r="D210" i="157" s="1"/>
  <c r="D113" i="37" s="1"/>
  <c r="D345" i="157" l="1"/>
  <c r="D217" i="37" s="1"/>
  <c r="E329" i="157"/>
  <c r="E215" i="37" s="1"/>
  <c r="F229" i="157"/>
  <c r="F242" i="157" s="1"/>
  <c r="F157" i="37" s="1"/>
  <c r="D329" i="157"/>
  <c r="D215" i="37" s="1"/>
  <c r="F332" i="157"/>
  <c r="F345" i="157" s="1"/>
  <c r="F217" i="37" s="1"/>
  <c r="F305" i="157"/>
  <c r="F318" i="157" s="1"/>
  <c r="F204" i="37" s="1"/>
  <c r="F278" i="157"/>
  <c r="F291" i="157" s="1"/>
  <c r="F178" i="37" s="1"/>
  <c r="F251" i="157"/>
  <c r="F264" i="157" s="1"/>
  <c r="F165" i="37" s="1"/>
  <c r="F224" i="157"/>
  <c r="F237" i="157" s="1"/>
  <c r="F152" i="37" s="1"/>
  <c r="F197" i="157"/>
  <c r="F210" i="157" s="1"/>
  <c r="F113" i="37" s="1"/>
  <c r="D173" i="157"/>
  <c r="D186" i="157" s="1"/>
  <c r="D90" i="37" s="1"/>
  <c r="D172" i="157"/>
  <c r="D185" i="157" s="1"/>
  <c r="D89" i="37" s="1"/>
  <c r="D171" i="157"/>
  <c r="D184" i="157" s="1"/>
  <c r="D88" i="37" s="1"/>
  <c r="E170" i="157"/>
  <c r="C170" i="157"/>
  <c r="E160" i="157"/>
  <c r="E78" i="37" s="1"/>
  <c r="C160" i="157"/>
  <c r="C78" i="37" s="1"/>
  <c r="E159" i="157"/>
  <c r="E77" i="37" s="1"/>
  <c r="C159" i="157"/>
  <c r="C77" i="37" s="1"/>
  <c r="E158" i="157"/>
  <c r="E76" i="37" s="1"/>
  <c r="C158" i="157"/>
  <c r="C76" i="37" s="1"/>
  <c r="E157" i="157"/>
  <c r="E75" i="37" s="1"/>
  <c r="C157" i="157"/>
  <c r="C75" i="37" s="1"/>
  <c r="D151" i="157"/>
  <c r="D150" i="157"/>
  <c r="E149" i="157"/>
  <c r="C149" i="157"/>
  <c r="D145" i="157"/>
  <c r="D166" i="157" s="1"/>
  <c r="D84" i="37" s="1"/>
  <c r="D139" i="157"/>
  <c r="F139" i="157" s="1"/>
  <c r="D138" i="157"/>
  <c r="D137" i="157"/>
  <c r="D136" i="157"/>
  <c r="E135" i="157"/>
  <c r="C135" i="157"/>
  <c r="C183" i="157" l="1"/>
  <c r="C87" i="37" s="1"/>
  <c r="F356" i="157"/>
  <c r="F228" i="37" s="1"/>
  <c r="D356" i="157"/>
  <c r="D228" i="37" s="1"/>
  <c r="F329" i="157"/>
  <c r="F215" i="37" s="1"/>
  <c r="F302" i="157"/>
  <c r="F189" i="37" s="1"/>
  <c r="D302" i="157"/>
  <c r="D189" i="37" s="1"/>
  <c r="F275" i="157"/>
  <c r="F176" i="37" s="1"/>
  <c r="D275" i="157"/>
  <c r="D176" i="37" s="1"/>
  <c r="F248" i="157"/>
  <c r="F163" i="37" s="1"/>
  <c r="D248" i="157"/>
  <c r="D163" i="37" s="1"/>
  <c r="E183" i="157"/>
  <c r="E87" i="37" s="1"/>
  <c r="C167" i="157"/>
  <c r="C85" i="37" s="1"/>
  <c r="F221" i="157"/>
  <c r="F124" i="37" s="1"/>
  <c r="D221" i="157"/>
  <c r="D124" i="37" s="1"/>
  <c r="F145" i="157"/>
  <c r="F166" i="157" s="1"/>
  <c r="F84" i="37" s="1"/>
  <c r="D140" i="157"/>
  <c r="E194" i="157"/>
  <c r="E98" i="37" s="1"/>
  <c r="E167" i="157"/>
  <c r="E85" i="37" s="1"/>
  <c r="E156" i="157"/>
  <c r="E74" i="37" s="1"/>
  <c r="F138" i="157"/>
  <c r="F172" i="157"/>
  <c r="D160" i="157"/>
  <c r="D78" i="37" s="1"/>
  <c r="F173" i="157"/>
  <c r="F136" i="157"/>
  <c r="F150" i="157"/>
  <c r="F137" i="157"/>
  <c r="F151" i="157"/>
  <c r="F171" i="157"/>
  <c r="D170" i="157"/>
  <c r="D183" i="157" s="1"/>
  <c r="D87" i="37" s="1"/>
  <c r="C156" i="157"/>
  <c r="C74" i="37" s="1"/>
  <c r="D158" i="157"/>
  <c r="D76" i="37" s="1"/>
  <c r="D159" i="157"/>
  <c r="D77" i="37" s="1"/>
  <c r="D157" i="157"/>
  <c r="D75" i="37" s="1"/>
  <c r="D149" i="157"/>
  <c r="D135" i="157"/>
  <c r="F184" i="157" l="1"/>
  <c r="F88" i="37" s="1"/>
  <c r="F186" i="157"/>
  <c r="F90" i="37" s="1"/>
  <c r="F185" i="157"/>
  <c r="F89" i="37" s="1"/>
  <c r="F140" i="157"/>
  <c r="F161" i="157" s="1"/>
  <c r="F79" i="37" s="1"/>
  <c r="D161" i="157"/>
  <c r="D79" i="37" s="1"/>
  <c r="F160" i="157"/>
  <c r="F78" i="37" s="1"/>
  <c r="F170" i="157"/>
  <c r="F157" i="157"/>
  <c r="F75" i="37" s="1"/>
  <c r="F159" i="157"/>
  <c r="F77" i="37" s="1"/>
  <c r="F158" i="157"/>
  <c r="F76" i="37" s="1"/>
  <c r="D156" i="157"/>
  <c r="D74" i="37" s="1"/>
  <c r="F149" i="157"/>
  <c r="F135" i="157"/>
  <c r="F183" i="157" l="1"/>
  <c r="F87" i="37" s="1"/>
  <c r="D167" i="157"/>
  <c r="D85" i="37" s="1"/>
  <c r="F167" i="157"/>
  <c r="F85" i="37" s="1"/>
  <c r="F156" i="157"/>
  <c r="F74" i="37" s="1"/>
  <c r="E125" i="157" l="1"/>
  <c r="E39" i="37" s="1"/>
  <c r="C125" i="157"/>
  <c r="C39" i="37" s="1"/>
  <c r="E124" i="157"/>
  <c r="E38" i="37" s="1"/>
  <c r="C124" i="157"/>
  <c r="C38" i="37" s="1"/>
  <c r="E123" i="157"/>
  <c r="E37" i="37" s="1"/>
  <c r="C123" i="157"/>
  <c r="C37" i="37" s="1"/>
  <c r="E122" i="157"/>
  <c r="E36" i="37" s="1"/>
  <c r="C122" i="157"/>
  <c r="C36" i="37" s="1"/>
  <c r="E108" i="157"/>
  <c r="C108" i="157"/>
  <c r="D112" i="157"/>
  <c r="D111" i="157"/>
  <c r="D110" i="157"/>
  <c r="D109" i="157"/>
  <c r="C132" i="157" l="1"/>
  <c r="C46" i="37" s="1"/>
  <c r="E121" i="157"/>
  <c r="E35" i="37" s="1"/>
  <c r="E132" i="157"/>
  <c r="E46" i="37" s="1"/>
  <c r="F111" i="157"/>
  <c r="D125" i="157"/>
  <c r="D39" i="37" s="1"/>
  <c r="F109" i="157"/>
  <c r="C121" i="157"/>
  <c r="C35" i="37" s="1"/>
  <c r="F110" i="157"/>
  <c r="D122" i="157"/>
  <c r="D36" i="37" s="1"/>
  <c r="D124" i="157"/>
  <c r="D38" i="37" s="1"/>
  <c r="D123" i="157"/>
  <c r="D37" i="37" s="1"/>
  <c r="D108" i="157"/>
  <c r="F132" i="157" l="1"/>
  <c r="F46" i="37" s="1"/>
  <c r="D132" i="157"/>
  <c r="D46" i="37" s="1"/>
  <c r="D121" i="157"/>
  <c r="F123" i="157"/>
  <c r="F37" i="37" s="1"/>
  <c r="F124" i="157"/>
  <c r="F38" i="37" s="1"/>
  <c r="F122" i="157"/>
  <c r="F36" i="37" s="1"/>
  <c r="F108" i="157"/>
  <c r="F121" i="157" l="1"/>
  <c r="F35" i="37" s="1"/>
  <c r="D35" i="37"/>
  <c r="G266" i="37"/>
  <c r="G267" i="37"/>
  <c r="I262" i="37"/>
  <c r="D88" i="157"/>
  <c r="D87" i="157"/>
  <c r="E86" i="157"/>
  <c r="C86" i="157"/>
  <c r="D82" i="157"/>
  <c r="D81" i="157"/>
  <c r="D79" i="157"/>
  <c r="D75" i="157"/>
  <c r="D74" i="157"/>
  <c r="D67" i="157"/>
  <c r="D66" i="157"/>
  <c r="E65" i="157"/>
  <c r="C65" i="157"/>
  <c r="D58" i="157"/>
  <c r="F58" i="157" s="1"/>
  <c r="E98" i="157"/>
  <c r="D56" i="157"/>
  <c r="D55" i="157"/>
  <c r="E54" i="157"/>
  <c r="C54" i="157"/>
  <c r="E46" i="157"/>
  <c r="D48" i="157"/>
  <c r="D47" i="157"/>
  <c r="C46" i="157"/>
  <c r="D40" i="157"/>
  <c r="D39" i="157"/>
  <c r="E38" i="157"/>
  <c r="D34" i="157"/>
  <c r="F34" i="157" s="1"/>
  <c r="D33" i="157"/>
  <c r="D28" i="157"/>
  <c r="D27" i="157"/>
  <c r="D26" i="157"/>
  <c r="D25" i="157"/>
  <c r="E24" i="157"/>
  <c r="C24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73" i="157" l="1"/>
  <c r="E27" i="37"/>
  <c r="C93" i="157"/>
  <c r="C22" i="37" s="1"/>
  <c r="E93" i="157"/>
  <c r="D96" i="157"/>
  <c r="D97" i="157"/>
  <c r="F81" i="157"/>
  <c r="D102" i="157"/>
  <c r="F82" i="157"/>
  <c r="D103" i="157"/>
  <c r="D95" i="157"/>
  <c r="D100" i="157"/>
  <c r="D94" i="157"/>
  <c r="F79" i="157"/>
  <c r="D77" i="157"/>
  <c r="F33" i="157"/>
  <c r="D29" i="157"/>
  <c r="F17" i="157"/>
  <c r="D15" i="157"/>
  <c r="F15" i="157" s="1"/>
  <c r="F11" i="157"/>
  <c r="F66" i="157"/>
  <c r="F75" i="157"/>
  <c r="F12" i="157"/>
  <c r="F28" i="157"/>
  <c r="F67" i="157"/>
  <c r="F13" i="157"/>
  <c r="F25" i="157"/>
  <c r="F39" i="157"/>
  <c r="F47" i="157"/>
  <c r="F55" i="157"/>
  <c r="F14" i="157"/>
  <c r="F26" i="157"/>
  <c r="F40" i="157"/>
  <c r="F48" i="157"/>
  <c r="F56" i="157"/>
  <c r="F74" i="157"/>
  <c r="F73" i="157" s="1"/>
  <c r="F88" i="157"/>
  <c r="D86" i="157"/>
  <c r="F87" i="157"/>
  <c r="D65" i="157"/>
  <c r="D54" i="157"/>
  <c r="D57" i="157"/>
  <c r="F57" i="157" s="1"/>
  <c r="D46" i="157"/>
  <c r="D38" i="157"/>
  <c r="D24" i="157"/>
  <c r="D10" i="157"/>
  <c r="D24" i="37" l="1"/>
  <c r="F95" i="157"/>
  <c r="F24" i="37" s="1"/>
  <c r="D32" i="37"/>
  <c r="F103" i="157"/>
  <c r="F32" i="37" s="1"/>
  <c r="D26" i="37"/>
  <c r="F97" i="157"/>
  <c r="D23" i="37"/>
  <c r="F94" i="157"/>
  <c r="F23" i="37" s="1"/>
  <c r="D25" i="37"/>
  <c r="F96" i="157"/>
  <c r="F25" i="37" s="1"/>
  <c r="D29" i="37"/>
  <c r="F100" i="157"/>
  <c r="F29" i="37" s="1"/>
  <c r="D31" i="37"/>
  <c r="F102" i="157"/>
  <c r="F31" i="37" s="1"/>
  <c r="E22" i="37"/>
  <c r="E104" i="157"/>
  <c r="E33" i="37" s="1"/>
  <c r="C104" i="157"/>
  <c r="C33" i="37" s="1"/>
  <c r="F26" i="37"/>
  <c r="D93" i="157"/>
  <c r="D22" i="37" s="1"/>
  <c r="F77" i="157"/>
  <c r="D98" i="157"/>
  <c r="F29" i="157"/>
  <c r="F86" i="157"/>
  <c r="F65" i="157"/>
  <c r="F54" i="157"/>
  <c r="F46" i="157"/>
  <c r="F38" i="157"/>
  <c r="F24" i="157"/>
  <c r="F10" i="157"/>
  <c r="D27" i="37" l="1"/>
  <c r="F98" i="157"/>
  <c r="F27" i="37" s="1"/>
  <c r="F93" i="157"/>
  <c r="F22" i="37" s="1"/>
  <c r="D104" i="157"/>
  <c r="D33" i="37" s="1"/>
  <c r="F33" i="37"/>
  <c r="C253" i="37" l="1"/>
  <c r="C252" i="37"/>
  <c r="C250" i="37"/>
  <c r="E378" i="156"/>
  <c r="E247" i="37" s="1"/>
  <c r="C378" i="156"/>
  <c r="C247" i="37" s="1"/>
  <c r="E377" i="156"/>
  <c r="E246" i="37" s="1"/>
  <c r="C377" i="156"/>
  <c r="C246" i="37" s="1"/>
  <c r="E376" i="156"/>
  <c r="E245" i="37" s="1"/>
  <c r="C376" i="156"/>
  <c r="C245" i="37" s="1"/>
  <c r="E375" i="156"/>
  <c r="E244" i="37" s="1"/>
  <c r="C375" i="156"/>
  <c r="C244" i="37" s="1"/>
  <c r="D365" i="156" l="1"/>
  <c r="F365" i="156" s="1"/>
  <c r="D364" i="156"/>
  <c r="D363" i="156"/>
  <c r="D362" i="156"/>
  <c r="E361" i="156"/>
  <c r="C361" i="156"/>
  <c r="F362" i="156" l="1"/>
  <c r="C379" i="156"/>
  <c r="C248" i="37" s="1"/>
  <c r="F364" i="156"/>
  <c r="E379" i="156"/>
  <c r="E248" i="37" s="1"/>
  <c r="D361" i="156"/>
  <c r="F363" i="156"/>
  <c r="F361" i="156" l="1"/>
  <c r="E348" i="156" l="1"/>
  <c r="E385" i="156" s="1"/>
  <c r="E254" i="37" s="1"/>
  <c r="C348" i="156"/>
  <c r="C385" i="156" s="1"/>
  <c r="D352" i="156"/>
  <c r="D351" i="156"/>
  <c r="D350" i="156"/>
  <c r="D349" i="156"/>
  <c r="E344" i="156"/>
  <c r="E149" i="37" s="1"/>
  <c r="C344" i="156"/>
  <c r="C149" i="37" s="1"/>
  <c r="E343" i="156"/>
  <c r="E148" i="37" s="1"/>
  <c r="C343" i="156"/>
  <c r="C148" i="37" s="1"/>
  <c r="E341" i="156"/>
  <c r="E146" i="37" s="1"/>
  <c r="C341" i="156"/>
  <c r="C146" i="37" s="1"/>
  <c r="E338" i="156"/>
  <c r="E143" i="37" s="1"/>
  <c r="C338" i="156"/>
  <c r="C143" i="37" s="1"/>
  <c r="E337" i="156"/>
  <c r="E142" i="37" s="1"/>
  <c r="C337" i="156"/>
  <c r="C142" i="37" s="1"/>
  <c r="E336" i="156"/>
  <c r="E141" i="37" s="1"/>
  <c r="C336" i="156"/>
  <c r="C141" i="37" s="1"/>
  <c r="E335" i="156"/>
  <c r="E140" i="37" s="1"/>
  <c r="C335" i="156"/>
  <c r="C140" i="37" s="1"/>
  <c r="D252" i="37" l="1"/>
  <c r="D377" i="156"/>
  <c r="E374" i="156"/>
  <c r="E243" i="37" s="1"/>
  <c r="F352" i="156"/>
  <c r="D378" i="156"/>
  <c r="F349" i="156"/>
  <c r="D375" i="156"/>
  <c r="D253" i="37"/>
  <c r="F350" i="156"/>
  <c r="D376" i="156"/>
  <c r="D250" i="37"/>
  <c r="C374" i="156"/>
  <c r="C243" i="37" s="1"/>
  <c r="D348" i="156"/>
  <c r="D374" i="156" s="1"/>
  <c r="D245" i="37" l="1"/>
  <c r="F376" i="156"/>
  <c r="F245" i="37" s="1"/>
  <c r="D244" i="37"/>
  <c r="F375" i="156"/>
  <c r="F244" i="37" s="1"/>
  <c r="D246" i="37"/>
  <c r="F377" i="156"/>
  <c r="F246" i="37" s="1"/>
  <c r="D243" i="37"/>
  <c r="F374" i="156"/>
  <c r="F243" i="37" s="1"/>
  <c r="D247" i="37"/>
  <c r="F378" i="156"/>
  <c r="F247" i="37" s="1"/>
  <c r="C254" i="37"/>
  <c r="F252" i="37"/>
  <c r="F250" i="37"/>
  <c r="F253" i="37"/>
  <c r="D379" i="156"/>
  <c r="F348" i="156"/>
  <c r="D248" i="37" l="1"/>
  <c r="F379" i="156"/>
  <c r="F248" i="37" s="1"/>
  <c r="F385" i="156"/>
  <c r="D385" i="156"/>
  <c r="D254" i="37" s="1"/>
  <c r="E318" i="156" l="1"/>
  <c r="E136" i="37" s="1"/>
  <c r="C318" i="156"/>
  <c r="C136" i="37" s="1"/>
  <c r="E317" i="156"/>
  <c r="E135" i="37" s="1"/>
  <c r="C317" i="156"/>
  <c r="C135" i="37" s="1"/>
  <c r="E315" i="156"/>
  <c r="E133" i="37" s="1"/>
  <c r="C315" i="156"/>
  <c r="C133" i="37" s="1"/>
  <c r="E312" i="156"/>
  <c r="E130" i="37" s="1"/>
  <c r="C312" i="156"/>
  <c r="C130" i="37" s="1"/>
  <c r="E311" i="156"/>
  <c r="E129" i="37" s="1"/>
  <c r="C311" i="156"/>
  <c r="C129" i="37" s="1"/>
  <c r="E310" i="156"/>
  <c r="E128" i="37" s="1"/>
  <c r="C310" i="156"/>
  <c r="C128" i="37" s="1"/>
  <c r="E309" i="156"/>
  <c r="E127" i="37" s="1"/>
  <c r="C309" i="156"/>
  <c r="C127" i="37" s="1"/>
  <c r="E291" i="156"/>
  <c r="E110" i="37" s="1"/>
  <c r="C291" i="156"/>
  <c r="C110" i="37" s="1"/>
  <c r="E290" i="156"/>
  <c r="E109" i="37" s="1"/>
  <c r="C290" i="156"/>
  <c r="C109" i="37" s="1"/>
  <c r="E288" i="156"/>
  <c r="E107" i="37" s="1"/>
  <c r="C288" i="156"/>
  <c r="C107" i="37" s="1"/>
  <c r="E285" i="156"/>
  <c r="E104" i="37" s="1"/>
  <c r="C285" i="156"/>
  <c r="C104" i="37" s="1"/>
  <c r="E284" i="156"/>
  <c r="E103" i="37" s="1"/>
  <c r="C284" i="156"/>
  <c r="C103" i="37" s="1"/>
  <c r="E283" i="156"/>
  <c r="E102" i="37" s="1"/>
  <c r="C283" i="156"/>
  <c r="C102" i="37" s="1"/>
  <c r="E282" i="156"/>
  <c r="E101" i="37" s="1"/>
  <c r="C282" i="156"/>
  <c r="C101" i="37" s="1"/>
  <c r="E264" i="156"/>
  <c r="E71" i="37" s="1"/>
  <c r="C264" i="156"/>
  <c r="C71" i="37" s="1"/>
  <c r="E263" i="156"/>
  <c r="E70" i="37" s="1"/>
  <c r="C263" i="156"/>
  <c r="C70" i="37" s="1"/>
  <c r="E261" i="156"/>
  <c r="E68" i="37" s="1"/>
  <c r="C261" i="156"/>
  <c r="C68" i="37" s="1"/>
  <c r="E258" i="156"/>
  <c r="E65" i="37" s="1"/>
  <c r="C258" i="156"/>
  <c r="C65" i="37" s="1"/>
  <c r="E257" i="156"/>
  <c r="E64" i="37" s="1"/>
  <c r="C257" i="156"/>
  <c r="C64" i="37" s="1"/>
  <c r="E256" i="156"/>
  <c r="E63" i="37" s="1"/>
  <c r="C256" i="156"/>
  <c r="C63" i="37" s="1"/>
  <c r="E255" i="156"/>
  <c r="E62" i="37" s="1"/>
  <c r="C255" i="156"/>
  <c r="C62" i="37" s="1"/>
  <c r="E270" i="37" l="1"/>
  <c r="C270" i="37"/>
  <c r="D325" i="156"/>
  <c r="F325" i="156" s="1"/>
  <c r="D324" i="156"/>
  <c r="D323" i="156"/>
  <c r="D322" i="156"/>
  <c r="E321" i="156"/>
  <c r="C321" i="156"/>
  <c r="C345" i="156" s="1"/>
  <c r="C150" i="37" s="1"/>
  <c r="E295" i="156"/>
  <c r="C295" i="156"/>
  <c r="D299" i="156"/>
  <c r="D298" i="156"/>
  <c r="D297" i="156"/>
  <c r="D296" i="156"/>
  <c r="E268" i="156"/>
  <c r="C268" i="156"/>
  <c r="D272" i="156"/>
  <c r="D271" i="156"/>
  <c r="D270" i="156"/>
  <c r="D269" i="156"/>
  <c r="E281" i="156" l="1"/>
  <c r="E100" i="37" s="1"/>
  <c r="E292" i="156"/>
  <c r="E111" i="37" s="1"/>
  <c r="E334" i="156"/>
  <c r="E139" i="37" s="1"/>
  <c r="E345" i="156"/>
  <c r="E150" i="37" s="1"/>
  <c r="E308" i="156"/>
  <c r="E126" i="37" s="1"/>
  <c r="C281" i="156"/>
  <c r="C100" i="37" s="1"/>
  <c r="C292" i="156"/>
  <c r="C111" i="37" s="1"/>
  <c r="E339" i="156"/>
  <c r="E144" i="37" s="1"/>
  <c r="E313" i="156"/>
  <c r="E131" i="37" s="1"/>
  <c r="E286" i="156"/>
  <c r="E105" i="37" s="1"/>
  <c r="C313" i="156"/>
  <c r="C131" i="37" s="1"/>
  <c r="C286" i="156"/>
  <c r="C105" i="37" s="1"/>
  <c r="D341" i="156"/>
  <c r="D146" i="37" s="1"/>
  <c r="D290" i="156"/>
  <c r="D109" i="37" s="1"/>
  <c r="C308" i="156"/>
  <c r="C126" i="37" s="1"/>
  <c r="C334" i="156"/>
  <c r="C139" i="37" s="1"/>
  <c r="C339" i="156"/>
  <c r="C144" i="37" s="1"/>
  <c r="D291" i="156"/>
  <c r="D110" i="37" s="1"/>
  <c r="D310" i="156"/>
  <c r="D128" i="37" s="1"/>
  <c r="D338" i="156"/>
  <c r="D143" i="37" s="1"/>
  <c r="F324" i="156"/>
  <c r="F337" i="156" s="1"/>
  <c r="F142" i="37" s="1"/>
  <c r="D337" i="156"/>
  <c r="D142" i="37" s="1"/>
  <c r="F343" i="156"/>
  <c r="F148" i="37" s="1"/>
  <c r="D343" i="156"/>
  <c r="D148" i="37" s="1"/>
  <c r="F322" i="156"/>
  <c r="F335" i="156" s="1"/>
  <c r="F140" i="37" s="1"/>
  <c r="D335" i="156"/>
  <c r="D140" i="37" s="1"/>
  <c r="F344" i="156"/>
  <c r="F149" i="37" s="1"/>
  <c r="D344" i="156"/>
  <c r="D149" i="37" s="1"/>
  <c r="F323" i="156"/>
  <c r="F336" i="156" s="1"/>
  <c r="F141" i="37" s="1"/>
  <c r="D336" i="156"/>
  <c r="D141" i="37" s="1"/>
  <c r="F298" i="156"/>
  <c r="F311" i="156" s="1"/>
  <c r="F129" i="37" s="1"/>
  <c r="D311" i="156"/>
  <c r="D129" i="37" s="1"/>
  <c r="F299" i="156"/>
  <c r="F312" i="156" s="1"/>
  <c r="F130" i="37" s="1"/>
  <c r="D312" i="156"/>
  <c r="D130" i="37" s="1"/>
  <c r="F317" i="156"/>
  <c r="F135" i="37" s="1"/>
  <c r="D317" i="156"/>
  <c r="D135" i="37" s="1"/>
  <c r="F296" i="156"/>
  <c r="F309" i="156" s="1"/>
  <c r="F127" i="37" s="1"/>
  <c r="D309" i="156"/>
  <c r="D127" i="37" s="1"/>
  <c r="F318" i="156"/>
  <c r="F136" i="37" s="1"/>
  <c r="D318" i="156"/>
  <c r="D136" i="37" s="1"/>
  <c r="D315" i="156"/>
  <c r="D133" i="37" s="1"/>
  <c r="F272" i="156"/>
  <c r="F285" i="156" s="1"/>
  <c r="F104" i="37" s="1"/>
  <c r="D285" i="156"/>
  <c r="D104" i="37" s="1"/>
  <c r="F270" i="156"/>
  <c r="F283" i="156" s="1"/>
  <c r="F102" i="37" s="1"/>
  <c r="D283" i="156"/>
  <c r="D102" i="37" s="1"/>
  <c r="F288" i="156"/>
  <c r="F107" i="37" s="1"/>
  <c r="D288" i="156"/>
  <c r="D107" i="37" s="1"/>
  <c r="F269" i="156"/>
  <c r="F282" i="156" s="1"/>
  <c r="F101" i="37" s="1"/>
  <c r="D282" i="156"/>
  <c r="D101" i="37" s="1"/>
  <c r="F271" i="156"/>
  <c r="F284" i="156" s="1"/>
  <c r="F103" i="37" s="1"/>
  <c r="D284" i="156"/>
  <c r="D103" i="37" s="1"/>
  <c r="F338" i="156"/>
  <c r="F143" i="37" s="1"/>
  <c r="F341" i="156"/>
  <c r="F146" i="37" s="1"/>
  <c r="D321" i="156"/>
  <c r="D295" i="156"/>
  <c r="F297" i="156"/>
  <c r="F310" i="156" s="1"/>
  <c r="F128" i="37" s="1"/>
  <c r="D268" i="156"/>
  <c r="F345" i="156" l="1"/>
  <c r="F150" i="37" s="1"/>
  <c r="D345" i="156"/>
  <c r="D150" i="37" s="1"/>
  <c r="F315" i="156"/>
  <c r="F133" i="37" s="1"/>
  <c r="F313" i="156"/>
  <c r="F131" i="37" s="1"/>
  <c r="F292" i="156"/>
  <c r="F111" i="37" s="1"/>
  <c r="D292" i="156"/>
  <c r="D111" i="37" s="1"/>
  <c r="C137" i="37"/>
  <c r="E137" i="37"/>
  <c r="D308" i="156"/>
  <c r="D126" i="37" s="1"/>
  <c r="D286" i="156"/>
  <c r="D105" i="37" s="1"/>
  <c r="D339" i="156"/>
  <c r="D144" i="37" s="1"/>
  <c r="D281" i="156"/>
  <c r="D100" i="37" s="1"/>
  <c r="D313" i="156"/>
  <c r="D131" i="37" s="1"/>
  <c r="F321" i="156"/>
  <c r="F334" i="156" s="1"/>
  <c r="F139" i="37" s="1"/>
  <c r="D334" i="156"/>
  <c r="D139" i="37" s="1"/>
  <c r="F339" i="156"/>
  <c r="F144" i="37" s="1"/>
  <c r="F295" i="156"/>
  <c r="F308" i="156" s="1"/>
  <c r="F126" i="37" s="1"/>
  <c r="F286" i="156"/>
  <c r="F105" i="37" s="1"/>
  <c r="F268" i="156"/>
  <c r="F281" i="156" s="1"/>
  <c r="F100" i="37" s="1"/>
  <c r="D137" i="37" l="1"/>
  <c r="D250" i="156" l="1"/>
  <c r="F250" i="156" s="1"/>
  <c r="D249" i="156"/>
  <c r="D244" i="156"/>
  <c r="D243" i="156"/>
  <c r="D242" i="156"/>
  <c r="D241" i="156"/>
  <c r="E240" i="156"/>
  <c r="C240" i="156"/>
  <c r="F249" i="156" l="1"/>
  <c r="D245" i="156"/>
  <c r="F245" i="156" s="1"/>
  <c r="D256" i="156"/>
  <c r="D63" i="37" s="1"/>
  <c r="D261" i="156"/>
  <c r="D68" i="37" s="1"/>
  <c r="D257" i="156"/>
  <c r="D64" i="37" s="1"/>
  <c r="D258" i="156"/>
  <c r="D65" i="37" s="1"/>
  <c r="D263" i="156"/>
  <c r="D70" i="37" s="1"/>
  <c r="D255" i="156"/>
  <c r="D62" i="37" s="1"/>
  <c r="D264" i="156"/>
  <c r="D71" i="37" s="1"/>
  <c r="C254" i="156"/>
  <c r="C61" i="37" s="1"/>
  <c r="E254" i="156"/>
  <c r="E61" i="37" s="1"/>
  <c r="C259" i="156"/>
  <c r="E259" i="156"/>
  <c r="E66" i="37" s="1"/>
  <c r="F244" i="156"/>
  <c r="F241" i="156"/>
  <c r="F242" i="156"/>
  <c r="F243" i="156"/>
  <c r="D240" i="156"/>
  <c r="C66" i="37" l="1"/>
  <c r="C72" i="37"/>
  <c r="E72" i="37"/>
  <c r="D259" i="156"/>
  <c r="D66" i="37" s="1"/>
  <c r="D254" i="156"/>
  <c r="D61" i="37" s="1"/>
  <c r="F257" i="156"/>
  <c r="F64" i="37" s="1"/>
  <c r="F261" i="156"/>
  <c r="F68" i="37" s="1"/>
  <c r="F264" i="156"/>
  <c r="F71" i="37" s="1"/>
  <c r="F258" i="156"/>
  <c r="F65" i="37" s="1"/>
  <c r="F256" i="156"/>
  <c r="F63" i="37" s="1"/>
  <c r="F255" i="156"/>
  <c r="F62" i="37" s="1"/>
  <c r="F263" i="156"/>
  <c r="F70" i="37" s="1"/>
  <c r="F240" i="156"/>
  <c r="D72" i="37" l="1"/>
  <c r="F259" i="156"/>
  <c r="F66" i="37" s="1"/>
  <c r="F254" i="156"/>
  <c r="F61" i="37" s="1"/>
  <c r="E229" i="156" l="1"/>
  <c r="C229" i="156"/>
  <c r="C12" i="37" s="1"/>
  <c r="C267" i="37" s="1"/>
  <c r="E228" i="156"/>
  <c r="C228" i="156"/>
  <c r="C11" i="37" s="1"/>
  <c r="C266" i="37" s="1"/>
  <c r="E227" i="156"/>
  <c r="C227" i="156"/>
  <c r="C10" i="37" s="1"/>
  <c r="C265" i="37" s="1"/>
  <c r="E226" i="156"/>
  <c r="C226" i="156"/>
  <c r="C9" i="37" s="1"/>
  <c r="E12" i="37" l="1"/>
  <c r="E267" i="37" s="1"/>
  <c r="E11" i="37"/>
  <c r="E266" i="37" s="1"/>
  <c r="E10" i="37"/>
  <c r="E265" i="37" s="1"/>
  <c r="E9" i="37"/>
  <c r="E264" i="37" s="1"/>
  <c r="E272" i="37"/>
  <c r="E273" i="37"/>
  <c r="C273" i="37"/>
  <c r="C272" i="37"/>
  <c r="D219" i="156" l="1"/>
  <c r="D218" i="156"/>
  <c r="E217" i="156"/>
  <c r="C217" i="156"/>
  <c r="D211" i="156"/>
  <c r="D210" i="156"/>
  <c r="E209" i="156"/>
  <c r="C209" i="156"/>
  <c r="F210" i="156" l="1"/>
  <c r="F211" i="156"/>
  <c r="F219" i="156"/>
  <c r="D217" i="156"/>
  <c r="F218" i="156"/>
  <c r="D209" i="156"/>
  <c r="F217" i="156" l="1"/>
  <c r="F209" i="156"/>
  <c r="D199" i="156" l="1"/>
  <c r="D198" i="156"/>
  <c r="D197" i="156"/>
  <c r="D196" i="156"/>
  <c r="E195" i="156"/>
  <c r="C195" i="156"/>
  <c r="D189" i="156"/>
  <c r="D188" i="156"/>
  <c r="E187" i="156"/>
  <c r="C187" i="156"/>
  <c r="E179" i="156"/>
  <c r="C179" i="156"/>
  <c r="D175" i="156"/>
  <c r="D174" i="156"/>
  <c r="D172" i="156"/>
  <c r="D170" i="156"/>
  <c r="D169" i="156"/>
  <c r="E168" i="156"/>
  <c r="C168" i="156"/>
  <c r="D164" i="156"/>
  <c r="D163" i="156"/>
  <c r="D161" i="156"/>
  <c r="E160" i="156"/>
  <c r="C160" i="156"/>
  <c r="C230" i="156" s="1"/>
  <c r="C13" i="37" s="1"/>
  <c r="C268" i="37" s="1"/>
  <c r="D159" i="156"/>
  <c r="D158" i="156"/>
  <c r="E157" i="156"/>
  <c r="C157" i="156"/>
  <c r="D152" i="156"/>
  <c r="D150" i="156"/>
  <c r="D149" i="156"/>
  <c r="E148" i="156"/>
  <c r="C148" i="156"/>
  <c r="F152" i="156" l="1"/>
  <c r="D151" i="156"/>
  <c r="F159" i="156"/>
  <c r="F175" i="156"/>
  <c r="F163" i="156"/>
  <c r="F169" i="156"/>
  <c r="F172" i="156"/>
  <c r="F149" i="156"/>
  <c r="F164" i="156"/>
  <c r="F170" i="156"/>
  <c r="F188" i="156"/>
  <c r="F150" i="156"/>
  <c r="F158" i="156"/>
  <c r="F161" i="156"/>
  <c r="F174" i="156"/>
  <c r="F199" i="156"/>
  <c r="F197" i="156"/>
  <c r="F196" i="156"/>
  <c r="D195" i="156"/>
  <c r="D187" i="156"/>
  <c r="F189" i="156"/>
  <c r="D168" i="156"/>
  <c r="D171" i="156"/>
  <c r="D157" i="156"/>
  <c r="D160" i="156"/>
  <c r="D148" i="156"/>
  <c r="D143" i="156"/>
  <c r="D141" i="156"/>
  <c r="D140" i="156"/>
  <c r="E139" i="156"/>
  <c r="C139" i="156"/>
  <c r="D133" i="156"/>
  <c r="D132" i="156"/>
  <c r="C131" i="156"/>
  <c r="D127" i="156"/>
  <c r="D121" i="156"/>
  <c r="D120" i="156"/>
  <c r="D119" i="156"/>
  <c r="D118" i="156"/>
  <c r="E117" i="156"/>
  <c r="C117" i="156"/>
  <c r="D113" i="156"/>
  <c r="F113" i="156" s="1"/>
  <c r="C109" i="156"/>
  <c r="D99" i="156"/>
  <c r="D98" i="156"/>
  <c r="D97" i="156"/>
  <c r="D96" i="156"/>
  <c r="E95" i="156"/>
  <c r="C95" i="156"/>
  <c r="E81" i="156"/>
  <c r="C81" i="156"/>
  <c r="D85" i="156"/>
  <c r="F85" i="156" s="1"/>
  <c r="D84" i="156"/>
  <c r="D83" i="156"/>
  <c r="D82" i="156"/>
  <c r="D75" i="156"/>
  <c r="D74" i="156"/>
  <c r="C73" i="156"/>
  <c r="D67" i="156"/>
  <c r="F67" i="156" s="1"/>
  <c r="D66" i="156"/>
  <c r="C65" i="156"/>
  <c r="D59" i="156"/>
  <c r="D58" i="156"/>
  <c r="D53" i="156"/>
  <c r="F53" i="156" s="1"/>
  <c r="D52" i="156"/>
  <c r="F52" i="156" s="1"/>
  <c r="D50" i="156"/>
  <c r="E46" i="156"/>
  <c r="D48" i="156"/>
  <c r="D47" i="156"/>
  <c r="E38" i="156"/>
  <c r="D42" i="156"/>
  <c r="F42" i="156" s="1"/>
  <c r="D41" i="156"/>
  <c r="F41" i="156" s="1"/>
  <c r="D39" i="156"/>
  <c r="F39" i="156" s="1"/>
  <c r="D37" i="156"/>
  <c r="F37" i="156" s="1"/>
  <c r="D36" i="156"/>
  <c r="F36" i="156" s="1"/>
  <c r="E35" i="156"/>
  <c r="D131" i="156" l="1"/>
  <c r="D57" i="156"/>
  <c r="D73" i="156"/>
  <c r="F66" i="156"/>
  <c r="D65" i="156"/>
  <c r="E230" i="156"/>
  <c r="D112" i="156"/>
  <c r="F112" i="156" s="1"/>
  <c r="D231" i="156"/>
  <c r="C236" i="156"/>
  <c r="C19" i="37" s="1"/>
  <c r="F50" i="156"/>
  <c r="D49" i="156"/>
  <c r="F49" i="156" s="1"/>
  <c r="D234" i="156"/>
  <c r="D235" i="156"/>
  <c r="D232" i="156"/>
  <c r="F151" i="156"/>
  <c r="F143" i="156"/>
  <c r="D142" i="156"/>
  <c r="F142" i="156" s="1"/>
  <c r="F127" i="156"/>
  <c r="D122" i="156"/>
  <c r="F122" i="156" s="1"/>
  <c r="C225" i="156"/>
  <c r="C8" i="37" s="1"/>
  <c r="C263" i="37" s="1"/>
  <c r="E236" i="156"/>
  <c r="E19" i="37" s="1"/>
  <c r="F48" i="156"/>
  <c r="F74" i="156"/>
  <c r="F84" i="156"/>
  <c r="F98" i="156"/>
  <c r="F110" i="156"/>
  <c r="F121" i="156"/>
  <c r="F133" i="156"/>
  <c r="F160" i="156"/>
  <c r="F58" i="156"/>
  <c r="F75" i="156"/>
  <c r="F99" i="156"/>
  <c r="F118" i="156"/>
  <c r="F157" i="156"/>
  <c r="F187" i="156"/>
  <c r="F59" i="156"/>
  <c r="F82" i="156"/>
  <c r="F119" i="156"/>
  <c r="F140" i="156"/>
  <c r="F171" i="156"/>
  <c r="F47" i="156"/>
  <c r="F97" i="156"/>
  <c r="F132" i="156"/>
  <c r="F141" i="156"/>
  <c r="D229" i="156"/>
  <c r="D228" i="156"/>
  <c r="F195" i="156"/>
  <c r="F168" i="156"/>
  <c r="F148" i="156"/>
  <c r="D139" i="156"/>
  <c r="D117" i="156"/>
  <c r="D95" i="156"/>
  <c r="F96" i="156"/>
  <c r="D81" i="156"/>
  <c r="F83" i="156"/>
  <c r="D46" i="156"/>
  <c r="D38" i="156"/>
  <c r="F38" i="156" s="1"/>
  <c r="D35" i="156"/>
  <c r="D11" i="37" l="1"/>
  <c r="D266" i="37" s="1"/>
  <c r="F266" i="37" s="1"/>
  <c r="F228" i="156"/>
  <c r="F11" i="37" s="1"/>
  <c r="D12" i="37"/>
  <c r="D267" i="37" s="1"/>
  <c r="F267" i="37" s="1"/>
  <c r="F229" i="156"/>
  <c r="F12" i="37" s="1"/>
  <c r="D15" i="37"/>
  <c r="D270" i="37" s="1"/>
  <c r="F270" i="37" s="1"/>
  <c r="F232" i="156"/>
  <c r="D18" i="37"/>
  <c r="F235" i="156"/>
  <c r="F18" i="37" s="1"/>
  <c r="D17" i="37"/>
  <c r="F234" i="156"/>
  <c r="F17" i="37" s="1"/>
  <c r="D14" i="37"/>
  <c r="D269" i="37" s="1"/>
  <c r="F269" i="37" s="1"/>
  <c r="F231" i="156"/>
  <c r="F14" i="37" s="1"/>
  <c r="E13" i="37"/>
  <c r="E268" i="37" s="1"/>
  <c r="D230" i="156"/>
  <c r="D13" i="37" s="1"/>
  <c r="F65" i="156"/>
  <c r="F131" i="156"/>
  <c r="F73" i="156"/>
  <c r="F57" i="156"/>
  <c r="F109" i="156"/>
  <c r="F95" i="156"/>
  <c r="F139" i="156"/>
  <c r="F117" i="156"/>
  <c r="F81" i="156"/>
  <c r="F46" i="156"/>
  <c r="F230" i="156" l="1"/>
  <c r="F13" i="37" s="1"/>
  <c r="E225" i="156"/>
  <c r="E8" i="37" s="1"/>
  <c r="E263" i="37" s="1"/>
  <c r="D29" i="156"/>
  <c r="F29" i="156" s="1"/>
  <c r="D28" i="156"/>
  <c r="F28" i="156" s="1"/>
  <c r="D27" i="156" l="1"/>
  <c r="F27" i="156" l="1"/>
  <c r="C19" i="156" l="1"/>
  <c r="C257" i="37" s="1"/>
  <c r="C264" i="37" s="1"/>
  <c r="D12" i="156" l="1"/>
  <c r="D10" i="156" s="1"/>
  <c r="F261" i="37" l="1"/>
  <c r="D23" i="156"/>
  <c r="D261" i="37" s="1"/>
  <c r="D18" i="156"/>
  <c r="F10" i="156"/>
  <c r="D19" i="156"/>
  <c r="F12" i="156"/>
  <c r="D20" i="156"/>
  <c r="D256" i="37" l="1"/>
  <c r="F18" i="156"/>
  <c r="F256" i="37" s="1"/>
  <c r="D258" i="37"/>
  <c r="F20" i="156"/>
  <c r="F258" i="37" s="1"/>
  <c r="D257" i="37"/>
  <c r="F19" i="156"/>
  <c r="F257" i="37" s="1"/>
  <c r="F15" i="37"/>
  <c r="D181" i="156" l="1"/>
  <c r="D180" i="156"/>
  <c r="D226" i="156" l="1"/>
  <c r="F137" i="37"/>
  <c r="F72" i="37"/>
  <c r="F181" i="156"/>
  <c r="D227" i="156"/>
  <c r="D179" i="156"/>
  <c r="F180" i="156"/>
  <c r="D10" i="37" l="1"/>
  <c r="D265" i="37" s="1"/>
  <c r="F265" i="37" s="1"/>
  <c r="F227" i="156"/>
  <c r="F10" i="37" s="1"/>
  <c r="D9" i="37"/>
  <c r="D264" i="37" s="1"/>
  <c r="F264" i="37" s="1"/>
  <c r="F226" i="156"/>
  <c r="F9" i="37" s="1"/>
  <c r="F236" i="156"/>
  <c r="F19" i="37" s="1"/>
  <c r="D236" i="156"/>
  <c r="D19" i="37" s="1"/>
  <c r="D225" i="156"/>
  <c r="D8" i="37" s="1"/>
  <c r="D263" i="37" s="1"/>
  <c r="F263" i="37" s="1"/>
  <c r="F179" i="156"/>
  <c r="F225" i="156" l="1"/>
  <c r="F8" i="37" s="1"/>
  <c r="F254" i="37" l="1"/>
  <c r="F291" i="156" l="1"/>
  <c r="F110" i="37" s="1"/>
  <c r="F290" i="156"/>
  <c r="F109" i="37" s="1"/>
  <c r="D180" i="157" l="1"/>
  <c r="D179" i="157"/>
  <c r="D192" i="157" s="1"/>
  <c r="D96" i="37" s="1"/>
  <c r="C194" i="157"/>
  <c r="C98" i="37" s="1"/>
  <c r="F180" i="157" l="1"/>
  <c r="D193" i="157"/>
  <c r="D97" i="37" s="1"/>
  <c r="F179" i="157"/>
  <c r="F192" i="157" s="1"/>
  <c r="F96" i="37" s="1"/>
  <c r="D175" i="157"/>
  <c r="F175" i="157" l="1"/>
  <c r="F188" i="157" s="1"/>
  <c r="F92" i="37" s="1"/>
  <c r="D188" i="157"/>
  <c r="D92" i="37" s="1"/>
  <c r="D268" i="37" s="1"/>
  <c r="F268" i="37" s="1"/>
  <c r="F193" i="157"/>
  <c r="F97" i="37" s="1"/>
  <c r="F194" i="157" l="1"/>
  <c r="F98" i="37" s="1"/>
  <c r="D194" i="157"/>
  <c r="D98" i="37" s="1"/>
  <c r="D273" i="37"/>
  <c r="F273" i="37" s="1"/>
  <c r="H139" i="156" l="1"/>
  <c r="H145" i="156" l="1"/>
  <c r="J139" i="156"/>
  <c r="J145" i="156" l="1"/>
  <c r="D272" i="37"/>
  <c r="F272" i="37" s="1"/>
  <c r="G230" i="156" l="1"/>
  <c r="G13" i="37" s="1"/>
  <c r="G268" i="37" s="1"/>
  <c r="G231" i="156"/>
  <c r="G14" i="37" s="1"/>
  <c r="G269" i="37" s="1"/>
  <c r="G226" i="156"/>
  <c r="G9" i="37" s="1"/>
  <c r="G264" i="37" s="1"/>
  <c r="H111" i="156"/>
  <c r="J111" i="156" s="1"/>
  <c r="H113" i="156"/>
  <c r="H231" i="156" s="1"/>
  <c r="G227" i="156"/>
  <c r="G10" i="37" s="1"/>
  <c r="G265" i="37" s="1"/>
  <c r="G109" i="156"/>
  <c r="G225" i="156" s="1"/>
  <c r="G8" i="37" s="1"/>
  <c r="G263" i="37" s="1"/>
  <c r="H110" i="156"/>
  <c r="J110" i="156" s="1"/>
  <c r="G114" i="156" l="1"/>
  <c r="G236" i="156" s="1"/>
  <c r="G19" i="37" s="1"/>
  <c r="G262" i="37" s="1"/>
  <c r="H109" i="156"/>
  <c r="J231" i="156"/>
  <c r="J14" i="37" s="1"/>
  <c r="H14" i="37"/>
  <c r="H269" i="37" s="1"/>
  <c r="J269" i="37" s="1"/>
  <c r="J113" i="156"/>
  <c r="H226" i="156"/>
  <c r="H112" i="156"/>
  <c r="H227" i="156"/>
  <c r="J109" i="156" l="1"/>
  <c r="H225" i="156"/>
  <c r="H9" i="37"/>
  <c r="H264" i="37" s="1"/>
  <c r="J264" i="37" s="1"/>
  <c r="J226" i="156"/>
  <c r="J9" i="37" s="1"/>
  <c r="H10" i="37"/>
  <c r="H265" i="37" s="1"/>
  <c r="J265" i="37" s="1"/>
  <c r="J227" i="156"/>
  <c r="J10" i="37" s="1"/>
  <c r="H114" i="156"/>
  <c r="J112" i="156"/>
  <c r="H230" i="156"/>
  <c r="J225" i="156" l="1"/>
  <c r="J8" i="37" s="1"/>
  <c r="H8" i="37"/>
  <c r="H263" i="37" s="1"/>
  <c r="J263" i="37" s="1"/>
  <c r="J114" i="156"/>
  <c r="H236" i="156"/>
  <c r="J230" i="156"/>
  <c r="J13" i="37" s="1"/>
  <c r="H13" i="37"/>
  <c r="H268" i="37" s="1"/>
  <c r="J268" i="37" s="1"/>
  <c r="J236" i="156" l="1"/>
  <c r="J19" i="37" s="1"/>
  <c r="H19" i="37"/>
  <c r="H262" i="37" s="1"/>
  <c r="J262" i="37" s="1"/>
</calcChain>
</file>

<file path=xl/sharedStrings.xml><?xml version="1.0" encoding="utf-8"?>
<sst xmlns="http://schemas.openxmlformats.org/spreadsheetml/2006/main" count="1095" uniqueCount="139">
  <si>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</si>
  <si>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</si>
  <si>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</si>
  <si>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</si>
  <si>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</si>
  <si>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</si>
  <si>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</si>
  <si>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</si>
  <si>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</si>
  <si>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</si>
  <si>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</si>
  <si>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</si>
  <si>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</si>
  <si>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</si>
  <si>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Итого по поликлинике (всего посещений)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</si>
  <si>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</si>
  <si>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</si>
  <si>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</si>
  <si>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</si>
  <si>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</si>
  <si>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</si>
  <si>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</si>
  <si>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</si>
  <si>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</si>
  <si>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</si>
  <si>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</si>
  <si>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</si>
  <si>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</si>
  <si>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</si>
  <si>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</si>
  <si>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</si>
  <si>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</si>
  <si>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</si>
  <si>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</si>
  <si>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</si>
  <si>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</si>
  <si>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</si>
  <si>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</si>
  <si>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</si>
  <si>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</si>
  <si>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</si>
  <si>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</si>
  <si>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</si>
  <si>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</si>
  <si>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</si>
  <si>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</si>
  <si>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</si>
  <si>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</si>
  <si>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</si>
  <si>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</si>
  <si>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</si>
  <si>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</si>
  <si>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</si>
  <si>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</si>
  <si>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</si>
  <si>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</si>
  <si>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</si>
  <si>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</si>
  <si>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</si>
  <si>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</si>
  <si>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</si>
  <si>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</si>
  <si>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</si>
  <si>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</si>
  <si>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</si>
  <si>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</si>
  <si>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</si>
  <si>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</si>
  <si>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</si>
  <si>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</si>
  <si>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</si>
  <si>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</si>
  <si>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</si>
  <si>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</si>
  <si>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</si>
  <si>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</si>
  <si>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</si>
  <si>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</si>
  <si>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</si>
  <si>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</si>
  <si>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</si>
  <si>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</si>
  <si>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</si>
  <si>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</si>
  <si>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</si>
  <si>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</si>
  <si>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</si>
  <si>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</si>
  <si>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</si>
  <si>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</si>
  <si>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</si>
  <si>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</si>
  <si>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</si>
  <si>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</si>
  <si>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</si>
  <si>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</si>
  <si>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</si>
  <si>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</si>
  <si>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</si>
  <si>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</si>
  <si>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</si>
  <si>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</si>
  <si>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</si>
  <si>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</si>
  <si>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</si>
  <si>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</si>
  <si>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</si>
  <si>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</si>
  <si>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</si>
  <si>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</si>
  <si>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</si>
  <si>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</si>
  <si>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</si>
  <si>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</si>
  <si>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</si>
  <si>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</si>
  <si>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</si>
  <si>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</si>
  <si>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</si>
  <si>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</si>
  <si>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</si>
  <si>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</si>
  <si>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</si>
  <si>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</si>
  <si>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</si>
  <si>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</si>
  <si>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</si>
  <si>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</si>
  <si>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</si>
  <si>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</si>
  <si>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</si>
  <si>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</si>
  <si>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r>
      <t xml:space="preserve">1.3.2. Профилактические медицинские осмотры несовершеннолетних, предусмотренные отчетностью </t>
    </r>
    <r>
      <rPr>
        <sz val="11"/>
        <color rgb="FFFF0000"/>
        <rFont val="Times New Roman"/>
        <family val="1"/>
        <charset val="204"/>
      </rPr>
      <t>на портале МЗ РФ</t>
    </r>
    <r>
      <rPr>
        <sz val="11"/>
        <rFont val="Times New Roman"/>
        <family val="1"/>
        <charset val="204"/>
      </rPr>
      <t>, всего</t>
    </r>
  </si>
  <si>
    <t>Профилактичекие медицинские осмотры несовершеннолетних, предусмотренные порядком.</t>
  </si>
  <si>
    <t>План 2 мес.. 2016 г. (законченный случай)</t>
  </si>
  <si>
    <t>План 2 мес.. 2016 г. (тыс.руб)</t>
  </si>
  <si>
    <t>диспансеризация детей-сирот, находящихся в семьях (законченный случай)</t>
  </si>
  <si>
    <t>Выполнение планового здания по амбулаторно-поликлинической медицинской помощи в рамках территориальной программы ОМС за январь -февраль 2016</t>
  </si>
  <si>
    <t>Выполнение планового здания по амбулаторно-поликлинической медицинской помощи в рамках территориальной программы ОМС за январь  -февраль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</si>
</sst>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40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2" xfId="1" applyFont="1" applyFill="1" applyBorder="1" applyAlignment="1">
      <alignment horizontal="center" vertical="center" wrapText="1"/>
    </xf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2" applyNumberFormat="1" applyFont="1" applyFill="1" applyBorder="1" applyAlignment="1">
      <alignment vertical="center"/>
    </xf>
    <xf numFmtId="41" fontId="7" fillId="10" borderId="2" xfId="1" applyNumberFormat="1" applyFont="1" applyFill="1" applyBorder="1" applyAlignment="1">
      <alignment vertical="center" wrapText="1"/>
    </xf>
    <xf numFmtId="41" fontId="7" fillId="10" borderId="10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2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168" fontId="9" fillId="10" borderId="13" xfId="1" applyNumberFormat="1" applyFont="1" applyFill="1" applyBorder="1" applyAlignment="1">
      <alignment horizontal="center"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41" fontId="12" fillId="10" borderId="13" xfId="1" applyNumberFormat="1" applyFont="1" applyFill="1" applyBorder="1" applyAlignment="1">
      <alignment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0" fontId="7" fillId="21" borderId="6" xfId="1" applyFont="1" applyFill="1" applyBorder="1" applyAlignment="1">
      <alignment horizontal="left"/>
    </xf>
    <xf numFmtId="3" fontId="18" fillId="21" borderId="6" xfId="1" applyNumberFormat="1" applyFont="1" applyFill="1" applyBorder="1" applyAlignment="1">
      <alignment horizontal="center"/>
    </xf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0" borderId="6" xfId="1" applyNumberFormat="1" applyFont="1" applyFill="1" applyBorder="1"/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170" fontId="11" fillId="0" borderId="6" xfId="2" applyNumberFormat="1" applyFont="1" applyFill="1" applyBorder="1"/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41" fontId="15" fillId="10" borderId="12" xfId="1" applyNumberFormat="1" applyFont="1" applyFill="1" applyBorder="1"/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41" fontId="9" fillId="1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1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41" fontId="9" fillId="1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41" fontId="9" fillId="1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41" fontId="7" fillId="1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41" fontId="7" fillId="10" borderId="8" xfId="1" applyNumberFormat="1" applyFont="1" applyFill="1" applyBorder="1" applyAlignment="1">
      <alignment horizontal="center" vertical="center" wrapText="1"/>
    </xf>
    <xf numFmtId="168" fontId="9" fillId="10" borderId="10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68" fontId="9" fillId="11" borderId="14" xfId="1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11" fillId="10" borderId="17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11" fillId="10" borderId="6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0" fontId="6" fillId="0" borderId="8" xfId="0" applyFont="1" applyFill="1" applyBorder="1" applyAlignment="1">
      <alignment horizontal="left" wrapText="1" indent="2"/>
    </xf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9" fillId="10" borderId="10" xfId="1" applyNumberFormat="1" applyFont="1" applyFill="1" applyBorder="1"/>
    <xf numFmtId="168" fontId="9" fillId="1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70" fontId="11" fillId="10" borderId="17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FF"/>
      <color rgb="FFFFCCCC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104775</xdr:colOff>
      <xdr:row>305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305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307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104775</xdr:colOff>
      <xdr:row>319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319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345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358</xdr:row>
      <xdr:rowOff>0</xdr:rowOff>
    </xdr:from>
    <xdr:to>
      <xdr:col>1</xdr:col>
      <xdr:colOff>104775</xdr:colOff>
      <xdr:row>358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294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267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178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45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42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405</xdr:row>
      <xdr:rowOff>0</xdr:rowOff>
    </xdr:from>
    <xdr:to>
      <xdr:col>1</xdr:col>
      <xdr:colOff>85725</xdr:colOff>
      <xdr:row>406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104775</xdr:colOff>
      <xdr:row>236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99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104775</xdr:colOff>
      <xdr:row>137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137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138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861"/>
  <sheetViews>
    <sheetView showZeros="0" zoomScaleNormal="100" zoomScaleSheetLayoutView="90" workbookViewId="0">
      <pane xSplit="2" ySplit="7" topLeftCell="E365" activePane="bottomRight" state="frozen"/>
      <selection activeCell="A7" sqref="A7"/>
      <selection pane="topRight" activeCell="B7" sqref="B7"/>
      <selection pane="bottomLeft" activeCell="A14" sqref="A14"/>
      <selection pane="bottomRight" activeCell="E369" sqref="E369"/>
    </sheetView>
  </sheetViews>
  <sheetFormatPr defaultColWidth="9.140625" defaultRowHeight="15" x14ac:dyDescent="0.25"/>
  <cols>
    <col min="1" max="1" width="5.140625" style="37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94" customWidth="1"/>
    <col min="8" max="8" width="14" style="394" customWidth="1"/>
    <col min="9" max="9" width="11.85546875" style="411" customWidth="1"/>
    <col min="10" max="10" width="9" style="36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38" t="s">
        <v>138</v>
      </c>
      <c r="C1" s="739"/>
      <c r="D1" s="739"/>
      <c r="E1" s="739"/>
      <c r="F1" s="739"/>
      <c r="G1" s="739"/>
      <c r="H1" s="739"/>
      <c r="I1" s="739"/>
      <c r="J1" s="739"/>
    </row>
    <row r="2" spans="1:11" ht="15.75" x14ac:dyDescent="0.25">
      <c r="B2" s="370"/>
      <c r="C2" s="370"/>
      <c r="D2" s="370"/>
      <c r="E2" s="370"/>
      <c r="F2" s="477"/>
      <c r="G2" s="370"/>
      <c r="H2" s="370"/>
      <c r="I2" s="370"/>
      <c r="J2" s="370"/>
    </row>
    <row r="3" spans="1:11" ht="16.5" hidden="1" customHeight="1" x14ac:dyDescent="0.3">
      <c r="B3" s="158">
        <v>2</v>
      </c>
      <c r="C3" s="140"/>
      <c r="D3" s="140"/>
      <c r="E3" s="141"/>
      <c r="F3" s="478"/>
      <c r="G3" s="422"/>
      <c r="H3" s="422"/>
      <c r="I3" s="377"/>
      <c r="J3" s="140"/>
    </row>
    <row r="4" spans="1:11" ht="13.5" customHeight="1" thickBot="1" x14ac:dyDescent="0.35">
      <c r="B4" s="158"/>
      <c r="C4" s="157"/>
      <c r="D4" s="157"/>
      <c r="E4" s="141"/>
      <c r="F4" s="478"/>
      <c r="G4" s="422"/>
      <c r="H4" s="422"/>
      <c r="I4" s="377"/>
      <c r="J4" s="157"/>
    </row>
    <row r="5" spans="1:11" ht="31.5" customHeight="1" thickBot="1" x14ac:dyDescent="0.3">
      <c r="B5" s="40" t="s">
        <v>0</v>
      </c>
      <c r="C5" s="735" t="s">
        <v>111</v>
      </c>
      <c r="D5" s="736"/>
      <c r="E5" s="736"/>
      <c r="F5" s="737"/>
      <c r="G5" s="735" t="s">
        <v>110</v>
      </c>
      <c r="H5" s="736"/>
      <c r="I5" s="736"/>
      <c r="J5" s="737"/>
    </row>
    <row r="6" spans="1:11" ht="60.75" thickBot="1" x14ac:dyDescent="0.3">
      <c r="B6" s="41"/>
      <c r="C6" s="328" t="s">
        <v>115</v>
      </c>
      <c r="D6" s="328" t="s">
        <v>134</v>
      </c>
      <c r="E6" s="329" t="s">
        <v>112</v>
      </c>
      <c r="F6" s="100" t="s">
        <v>38</v>
      </c>
      <c r="G6" s="423" t="s">
        <v>116</v>
      </c>
      <c r="H6" s="423" t="s">
        <v>135</v>
      </c>
      <c r="I6" s="378" t="s">
        <v>113</v>
      </c>
      <c r="J6" s="100" t="s">
        <v>38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9">
        <v>6</v>
      </c>
      <c r="H7" s="379">
        <v>7</v>
      </c>
      <c r="I7" s="379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24"/>
      <c r="H8" s="424"/>
      <c r="I8" s="380"/>
      <c r="J8" s="99"/>
      <c r="K8" s="79"/>
    </row>
    <row r="9" spans="1:11" ht="28.5" customHeight="1" x14ac:dyDescent="0.25">
      <c r="A9" s="37">
        <v>1</v>
      </c>
      <c r="B9" s="116" t="s">
        <v>64</v>
      </c>
      <c r="C9" s="125"/>
      <c r="D9" s="725"/>
      <c r="E9" s="125"/>
      <c r="F9" s="125"/>
      <c r="G9" s="726"/>
      <c r="H9" s="381"/>
      <c r="I9" s="381"/>
      <c r="J9" s="161"/>
      <c r="K9" s="79"/>
    </row>
    <row r="10" spans="1:11" ht="30" customHeight="1" x14ac:dyDescent="0.25">
      <c r="B10" s="219" t="s">
        <v>131</v>
      </c>
      <c r="C10" s="115">
        <f>SUM(C11:C12)</f>
        <v>906</v>
      </c>
      <c r="D10" s="115">
        <f>SUM(D11:D12)</f>
        <v>151</v>
      </c>
      <c r="E10" s="115">
        <f>SUM(E11:E12)</f>
        <v>47</v>
      </c>
      <c r="F10" s="115">
        <f>E10/D10*100</f>
        <v>31.125827814569533</v>
      </c>
      <c r="G10" s="667">
        <f>SUM(G11:G12)</f>
        <v>1800.8718940740741</v>
      </c>
      <c r="H10" s="667">
        <f>SUM(H11:H12)</f>
        <v>301</v>
      </c>
      <c r="I10" s="667">
        <f t="shared" ref="I10" si="0">SUM(I11:I12)</f>
        <v>70.8</v>
      </c>
      <c r="J10" s="115">
        <f>I10/H10*100</f>
        <v>23.521594684385381</v>
      </c>
      <c r="K10" s="79"/>
    </row>
    <row r="11" spans="1:11" ht="30" customHeight="1" x14ac:dyDescent="0.25">
      <c r="A11" s="37">
        <v>1</v>
      </c>
      <c r="B11" s="72" t="s">
        <v>84</v>
      </c>
      <c r="C11" s="115">
        <v>697</v>
      </c>
      <c r="D11" s="710">
        <f>ROUND(C11/12*$B$3,0)</f>
        <v>116</v>
      </c>
      <c r="E11" s="115">
        <v>43</v>
      </c>
      <c r="F11" s="115">
        <f t="shared" ref="F11" si="1">E11/D11*100</f>
        <v>37.068965517241381</v>
      </c>
      <c r="G11" s="667">
        <v>1425.2570940740741</v>
      </c>
      <c r="H11" s="667">
        <f>ROUND(G11/12*$B$3,0)</f>
        <v>238</v>
      </c>
      <c r="I11" s="667">
        <v>62.6</v>
      </c>
      <c r="J11" s="115">
        <f t="shared" ref="J11:J15" si="2">I11/H11*100</f>
        <v>26.302521008403364</v>
      </c>
      <c r="K11" s="79"/>
    </row>
    <row r="12" spans="1:11" ht="30" x14ac:dyDescent="0.25">
      <c r="A12" s="37">
        <v>1</v>
      </c>
      <c r="B12" s="72" t="s">
        <v>85</v>
      </c>
      <c r="C12" s="115">
        <v>209</v>
      </c>
      <c r="D12" s="710">
        <f t="shared" ref="D12:D14" si="3">ROUND(C12/12*$B$3,0)</f>
        <v>35</v>
      </c>
      <c r="E12" s="115">
        <v>4</v>
      </c>
      <c r="F12" s="711">
        <f>E12/D12*100</f>
        <v>11.428571428571429</v>
      </c>
      <c r="G12" s="667">
        <v>375.6148</v>
      </c>
      <c r="H12" s="667">
        <f>ROUND(G12/12*$B$3,0)</f>
        <v>63</v>
      </c>
      <c r="I12" s="667">
        <v>8.1999999999999993</v>
      </c>
      <c r="J12" s="711">
        <f t="shared" si="2"/>
        <v>13.015873015873014</v>
      </c>
      <c r="K12" s="79"/>
    </row>
    <row r="13" spans="1:11" ht="30" x14ac:dyDescent="0.25">
      <c r="B13" s="348" t="s">
        <v>123</v>
      </c>
      <c r="C13" s="115">
        <f>SUM(C14)</f>
        <v>300</v>
      </c>
      <c r="D13" s="115">
        <f t="shared" ref="D13:E13" si="4">SUM(D14)</f>
        <v>50</v>
      </c>
      <c r="E13" s="115">
        <f t="shared" si="4"/>
        <v>-1</v>
      </c>
      <c r="F13" s="115">
        <f t="shared" ref="F13:F14" si="5">E13/D13*100</f>
        <v>-2</v>
      </c>
      <c r="G13" s="667">
        <f>SUM(G14)</f>
        <v>440.46</v>
      </c>
      <c r="H13" s="667">
        <f t="shared" ref="H13:I13" si="6">SUM(H14)</f>
        <v>73</v>
      </c>
      <c r="I13" s="667">
        <f t="shared" si="6"/>
        <v>-4</v>
      </c>
      <c r="J13" s="115">
        <f t="shared" si="2"/>
        <v>-5.4794520547945202</v>
      </c>
      <c r="K13" s="79"/>
    </row>
    <row r="14" spans="1:11" ht="30.75" thickBot="1" x14ac:dyDescent="0.3">
      <c r="B14" s="371" t="s">
        <v>119</v>
      </c>
      <c r="C14" s="711">
        <v>300</v>
      </c>
      <c r="D14" s="711">
        <f t="shared" si="3"/>
        <v>50</v>
      </c>
      <c r="E14" s="711">
        <v>-1</v>
      </c>
      <c r="F14" s="711">
        <f t="shared" si="5"/>
        <v>-2</v>
      </c>
      <c r="G14" s="667">
        <v>440.46</v>
      </c>
      <c r="H14" s="667">
        <f t="shared" ref="H14" si="7">ROUND(G14/12*$B$3,0)</f>
        <v>73</v>
      </c>
      <c r="I14" s="667">
        <v>-4</v>
      </c>
      <c r="J14" s="711">
        <f t="shared" si="2"/>
        <v>-5.4794520547945202</v>
      </c>
      <c r="K14" s="79"/>
    </row>
    <row r="15" spans="1:11" s="35" customFormat="1" ht="15.75" thickBot="1" x14ac:dyDescent="0.3">
      <c r="A15" s="37">
        <v>1</v>
      </c>
      <c r="B15" s="372" t="s">
        <v>3</v>
      </c>
      <c r="C15" s="373"/>
      <c r="D15" s="373"/>
      <c r="E15" s="373"/>
      <c r="F15" s="374"/>
      <c r="G15" s="425">
        <f t="shared" ref="G15:I15" si="8">G13+G10</f>
        <v>2241.3318940740742</v>
      </c>
      <c r="H15" s="382">
        <f t="shared" si="8"/>
        <v>374</v>
      </c>
      <c r="I15" s="382">
        <f t="shared" si="8"/>
        <v>66.8</v>
      </c>
      <c r="J15" s="374">
        <f t="shared" si="2"/>
        <v>17.860962566844918</v>
      </c>
      <c r="K15" s="109"/>
    </row>
    <row r="16" spans="1:11" s="112" customFormat="1" ht="15" customHeight="1" x14ac:dyDescent="0.25">
      <c r="A16" s="37">
        <v>1</v>
      </c>
      <c r="B16" s="216"/>
      <c r="C16" s="110"/>
      <c r="D16" s="188"/>
      <c r="E16" s="110"/>
      <c r="F16" s="479"/>
      <c r="G16" s="426"/>
      <c r="H16" s="383"/>
      <c r="I16" s="383"/>
      <c r="J16" s="110"/>
      <c r="K16" s="111"/>
    </row>
    <row r="17" spans="1:11" ht="15" customHeight="1" x14ac:dyDescent="0.25">
      <c r="A17" s="37">
        <v>1</v>
      </c>
      <c r="B17" s="307" t="s">
        <v>94</v>
      </c>
      <c r="C17" s="308"/>
      <c r="D17" s="308"/>
      <c r="E17" s="308"/>
      <c r="F17" s="480"/>
      <c r="G17" s="427"/>
      <c r="H17" s="384"/>
      <c r="I17" s="384"/>
      <c r="J17" s="308"/>
      <c r="K17" s="79"/>
    </row>
    <row r="18" spans="1:11" ht="51" customHeight="1" x14ac:dyDescent="0.25">
      <c r="A18" s="37">
        <v>1</v>
      </c>
      <c r="B18" s="246" t="s">
        <v>131</v>
      </c>
      <c r="C18" s="306">
        <f>C10</f>
        <v>906</v>
      </c>
      <c r="D18" s="306">
        <f>D10</f>
        <v>151</v>
      </c>
      <c r="E18" s="306">
        <f t="shared" ref="E18:I18" si="9">E10</f>
        <v>47</v>
      </c>
      <c r="F18" s="306">
        <f>E18/D18*100</f>
        <v>31.125827814569533</v>
      </c>
      <c r="G18" s="498">
        <f t="shared" si="9"/>
        <v>1800.8718940740741</v>
      </c>
      <c r="H18" s="498">
        <f t="shared" si="9"/>
        <v>301</v>
      </c>
      <c r="I18" s="498">
        <f t="shared" si="9"/>
        <v>70.8</v>
      </c>
      <c r="J18" s="306">
        <f>I18/H18*100</f>
        <v>23.521594684385381</v>
      </c>
      <c r="K18" s="79"/>
    </row>
    <row r="19" spans="1:11" ht="42.75" customHeight="1" x14ac:dyDescent="0.25">
      <c r="A19" s="37">
        <v>1</v>
      </c>
      <c r="B19" s="305" t="s">
        <v>84</v>
      </c>
      <c r="C19" s="306">
        <f>SUM(C11)</f>
        <v>697</v>
      </c>
      <c r="D19" s="306">
        <f>SUM(D11)</f>
        <v>116</v>
      </c>
      <c r="E19" s="306">
        <f t="shared" ref="E19:I19" si="10">SUM(E11)</f>
        <v>43</v>
      </c>
      <c r="F19" s="306">
        <f t="shared" ref="F19:F22" si="11">E19/D19*100</f>
        <v>37.068965517241381</v>
      </c>
      <c r="G19" s="498">
        <f t="shared" si="10"/>
        <v>1425.2570940740741</v>
      </c>
      <c r="H19" s="498">
        <f t="shared" si="10"/>
        <v>238</v>
      </c>
      <c r="I19" s="498">
        <f t="shared" si="10"/>
        <v>62.6</v>
      </c>
      <c r="J19" s="306">
        <f t="shared" ref="J19:J23" si="12">I19/H19*100</f>
        <v>26.302521008403364</v>
      </c>
      <c r="K19" s="79"/>
    </row>
    <row r="20" spans="1:11" ht="37.5" customHeight="1" x14ac:dyDescent="0.25">
      <c r="A20" s="37">
        <v>1</v>
      </c>
      <c r="B20" s="305" t="s">
        <v>85</v>
      </c>
      <c r="C20" s="306">
        <f>SUM(C12)</f>
        <v>209</v>
      </c>
      <c r="D20" s="306">
        <f>SUM(D12)</f>
        <v>35</v>
      </c>
      <c r="E20" s="306">
        <f t="shared" ref="E20:I20" si="13">SUM(E12)</f>
        <v>4</v>
      </c>
      <c r="F20" s="306">
        <f t="shared" si="11"/>
        <v>11.428571428571429</v>
      </c>
      <c r="G20" s="498">
        <f t="shared" si="13"/>
        <v>375.6148</v>
      </c>
      <c r="H20" s="498">
        <f t="shared" si="13"/>
        <v>63</v>
      </c>
      <c r="I20" s="498">
        <f t="shared" si="13"/>
        <v>8.1999999999999993</v>
      </c>
      <c r="J20" s="306">
        <f t="shared" si="12"/>
        <v>13.015873015873014</v>
      </c>
      <c r="K20" s="79"/>
    </row>
    <row r="21" spans="1:11" ht="30" x14ac:dyDescent="0.25">
      <c r="B21" s="351" t="s">
        <v>123</v>
      </c>
      <c r="C21" s="306">
        <f t="shared" ref="C21:I23" si="14">SUM(C13)</f>
        <v>300</v>
      </c>
      <c r="D21" s="306">
        <f t="shared" si="14"/>
        <v>50</v>
      </c>
      <c r="E21" s="306">
        <f t="shared" si="14"/>
        <v>-1</v>
      </c>
      <c r="F21" s="306">
        <f t="shared" si="11"/>
        <v>-2</v>
      </c>
      <c r="G21" s="498">
        <f t="shared" si="14"/>
        <v>440.46</v>
      </c>
      <c r="H21" s="498">
        <f t="shared" si="14"/>
        <v>73</v>
      </c>
      <c r="I21" s="498">
        <f t="shared" si="14"/>
        <v>-4</v>
      </c>
      <c r="J21" s="306">
        <f t="shared" si="12"/>
        <v>-5.4794520547945202</v>
      </c>
      <c r="K21" s="79"/>
    </row>
    <row r="22" spans="1:11" ht="37.5" customHeight="1" thickBot="1" x14ac:dyDescent="0.3">
      <c r="B22" s="349" t="s">
        <v>119</v>
      </c>
      <c r="C22" s="505">
        <f t="shared" si="14"/>
        <v>300</v>
      </c>
      <c r="D22" s="505">
        <f t="shared" si="14"/>
        <v>50</v>
      </c>
      <c r="E22" s="505">
        <f t="shared" si="14"/>
        <v>-1</v>
      </c>
      <c r="F22" s="505">
        <f t="shared" si="11"/>
        <v>-2</v>
      </c>
      <c r="G22" s="506">
        <f>SUM(G14)</f>
        <v>440.46</v>
      </c>
      <c r="H22" s="506">
        <f t="shared" si="14"/>
        <v>73</v>
      </c>
      <c r="I22" s="506">
        <f t="shared" si="14"/>
        <v>-4</v>
      </c>
      <c r="J22" s="505">
        <f t="shared" si="12"/>
        <v>-5.4794520547945202</v>
      </c>
      <c r="K22" s="79"/>
    </row>
    <row r="23" spans="1:11" s="35" customFormat="1" ht="15" customHeight="1" thickBot="1" x14ac:dyDescent="0.3">
      <c r="A23" s="37">
        <v>1</v>
      </c>
      <c r="B23" s="468" t="s">
        <v>114</v>
      </c>
      <c r="C23" s="507">
        <f t="shared" si="14"/>
        <v>0</v>
      </c>
      <c r="D23" s="507">
        <f t="shared" si="14"/>
        <v>0</v>
      </c>
      <c r="E23" s="507">
        <f t="shared" si="14"/>
        <v>0</v>
      </c>
      <c r="F23" s="508"/>
      <c r="G23" s="509">
        <f t="shared" si="14"/>
        <v>2241.3318940740742</v>
      </c>
      <c r="H23" s="509">
        <f t="shared" si="14"/>
        <v>374</v>
      </c>
      <c r="I23" s="509">
        <f t="shared" si="14"/>
        <v>66.8</v>
      </c>
      <c r="J23" s="508">
        <f t="shared" si="12"/>
        <v>17.860962566844918</v>
      </c>
      <c r="K23" s="79"/>
    </row>
    <row r="24" spans="1:11" s="35" customFormat="1" ht="15" customHeight="1" x14ac:dyDescent="0.25">
      <c r="A24" s="37"/>
      <c r="B24" s="6"/>
      <c r="C24" s="674"/>
      <c r="D24" s="674"/>
      <c r="E24" s="674"/>
      <c r="F24" s="675"/>
      <c r="G24" s="676"/>
      <c r="H24" s="677"/>
      <c r="I24" s="677"/>
      <c r="J24" s="678"/>
      <c r="K24" s="79"/>
    </row>
    <row r="25" spans="1:11" ht="15" customHeight="1" x14ac:dyDescent="0.25">
      <c r="A25" s="37">
        <v>1</v>
      </c>
      <c r="B25" s="81" t="s">
        <v>1</v>
      </c>
      <c r="C25" s="146"/>
      <c r="D25" s="146"/>
      <c r="E25" s="146"/>
      <c r="F25" s="146"/>
      <c r="G25" s="679"/>
      <c r="H25" s="385"/>
      <c r="I25" s="385"/>
      <c r="J25" s="147"/>
      <c r="K25" s="79"/>
    </row>
    <row r="26" spans="1:11" ht="33.75" customHeight="1" x14ac:dyDescent="0.25">
      <c r="A26" s="37">
        <v>1</v>
      </c>
      <c r="B26" s="75" t="s">
        <v>65</v>
      </c>
      <c r="C26" s="125"/>
      <c r="D26" s="125"/>
      <c r="E26" s="125"/>
      <c r="F26" s="125"/>
      <c r="G26" s="680"/>
      <c r="H26" s="386"/>
      <c r="I26" s="386"/>
      <c r="J26" s="120"/>
      <c r="K26" s="79"/>
    </row>
    <row r="27" spans="1:11" ht="45" customHeight="1" x14ac:dyDescent="0.25">
      <c r="A27" s="37">
        <v>1</v>
      </c>
      <c r="B27" s="219" t="s">
        <v>131</v>
      </c>
      <c r="C27" s="120">
        <f>SUM(C28,C29)</f>
        <v>15144</v>
      </c>
      <c r="D27" s="120">
        <f t="shared" ref="D27" si="15">SUM(D28,D29)</f>
        <v>2524</v>
      </c>
      <c r="E27" s="120">
        <f>SUM(E28,E29)</f>
        <v>1893</v>
      </c>
      <c r="F27" s="120">
        <f>E27/D27*100</f>
        <v>75</v>
      </c>
      <c r="G27" s="667">
        <f>SUM(G28,G29)</f>
        <v>30090.719174074071</v>
      </c>
      <c r="H27" s="667">
        <f t="shared" ref="H27:I27" si="16">SUM(H28,H29)</f>
        <v>5015</v>
      </c>
      <c r="I27" s="667">
        <f t="shared" si="16"/>
        <v>3590.9995200000003</v>
      </c>
      <c r="J27" s="120">
        <f>I27/H27*100</f>
        <v>71.605174875373891</v>
      </c>
      <c r="K27" s="79"/>
    </row>
    <row r="28" spans="1:11" ht="32.25" customHeight="1" x14ac:dyDescent="0.25">
      <c r="A28" s="37">
        <v>1</v>
      </c>
      <c r="B28" s="73" t="s">
        <v>84</v>
      </c>
      <c r="C28" s="120">
        <v>11605</v>
      </c>
      <c r="D28" s="113">
        <f t="shared" ref="D28:D31" si="17">ROUND(C28/12*$B$3,0)</f>
        <v>1934</v>
      </c>
      <c r="E28" s="120">
        <v>1578</v>
      </c>
      <c r="F28" s="120">
        <f t="shared" ref="F28:F31" si="18">E28/D28*100</f>
        <v>81.592554291623571</v>
      </c>
      <c r="G28" s="667">
        <v>23730.428374074072</v>
      </c>
      <c r="H28" s="667">
        <f t="shared" ref="H28:H31" si="19">ROUND(G28/12*$B$3,0)</f>
        <v>3955</v>
      </c>
      <c r="I28" s="667">
        <v>3001.5995200000002</v>
      </c>
      <c r="J28" s="120">
        <f t="shared" ref="J28:J32" si="20">I28/H28*100</f>
        <v>75.893793173198489</v>
      </c>
      <c r="K28" s="79"/>
    </row>
    <row r="29" spans="1:11" ht="30" customHeight="1" x14ac:dyDescent="0.25">
      <c r="A29" s="37">
        <v>1</v>
      </c>
      <c r="B29" s="73" t="s">
        <v>85</v>
      </c>
      <c r="C29" s="186">
        <v>3539</v>
      </c>
      <c r="D29" s="186">
        <f t="shared" si="17"/>
        <v>590</v>
      </c>
      <c r="E29" s="186">
        <v>315</v>
      </c>
      <c r="F29" s="186">
        <f t="shared" si="18"/>
        <v>53.389830508474581</v>
      </c>
      <c r="G29" s="667">
        <v>6360.2907999999998</v>
      </c>
      <c r="H29" s="667">
        <f t="shared" si="19"/>
        <v>1060</v>
      </c>
      <c r="I29" s="667">
        <v>589.4</v>
      </c>
      <c r="J29" s="120">
        <f t="shared" si="20"/>
        <v>55.60377358490566</v>
      </c>
      <c r="K29" s="79"/>
    </row>
    <row r="30" spans="1:11" ht="30" customHeight="1" x14ac:dyDescent="0.25">
      <c r="B30" s="219" t="s">
        <v>123</v>
      </c>
      <c r="C30" s="186">
        <f>SUM(C31)</f>
        <v>500</v>
      </c>
      <c r="D30" s="186">
        <f t="shared" ref="D30:I30" si="21">SUM(D31)</f>
        <v>83</v>
      </c>
      <c r="E30" s="186">
        <f t="shared" si="21"/>
        <v>0</v>
      </c>
      <c r="F30" s="186">
        <f t="shared" si="18"/>
        <v>0</v>
      </c>
      <c r="G30" s="667">
        <f t="shared" si="21"/>
        <v>734.1</v>
      </c>
      <c r="H30" s="667">
        <f t="shared" si="21"/>
        <v>122</v>
      </c>
      <c r="I30" s="667">
        <f t="shared" si="21"/>
        <v>0</v>
      </c>
      <c r="J30" s="120">
        <f t="shared" si="20"/>
        <v>0</v>
      </c>
      <c r="K30" s="79"/>
    </row>
    <row r="31" spans="1:11" ht="30" customHeight="1" thickBot="1" x14ac:dyDescent="0.3">
      <c r="B31" s="316" t="s">
        <v>119</v>
      </c>
      <c r="C31" s="186">
        <v>500</v>
      </c>
      <c r="D31" s="186">
        <f t="shared" si="17"/>
        <v>83</v>
      </c>
      <c r="E31" s="186">
        <v>0</v>
      </c>
      <c r="F31" s="186">
        <f t="shared" si="18"/>
        <v>0</v>
      </c>
      <c r="G31" s="667">
        <v>734.1</v>
      </c>
      <c r="H31" s="667">
        <f t="shared" si="19"/>
        <v>122</v>
      </c>
      <c r="I31" s="667">
        <v>0</v>
      </c>
      <c r="J31" s="186">
        <f t="shared" si="20"/>
        <v>0</v>
      </c>
      <c r="K31" s="79"/>
    </row>
    <row r="32" spans="1:11" ht="15.75" thickBot="1" x14ac:dyDescent="0.3">
      <c r="A32" s="37">
        <v>1</v>
      </c>
      <c r="B32" s="330" t="s">
        <v>3</v>
      </c>
      <c r="C32" s="681"/>
      <c r="D32" s="681"/>
      <c r="E32" s="681"/>
      <c r="F32" s="682"/>
      <c r="G32" s="683">
        <f t="shared" ref="G32:I32" si="22">G27+G30</f>
        <v>30824.819174074069</v>
      </c>
      <c r="H32" s="684">
        <f t="shared" si="22"/>
        <v>5137</v>
      </c>
      <c r="I32" s="684">
        <f t="shared" si="22"/>
        <v>3590.9995200000003</v>
      </c>
      <c r="J32" s="475">
        <f t="shared" si="20"/>
        <v>69.904604243722019</v>
      </c>
      <c r="K32" s="79"/>
    </row>
    <row r="33" spans="1:11" ht="15" customHeight="1" x14ac:dyDescent="0.25">
      <c r="A33" s="37">
        <v>1</v>
      </c>
      <c r="B33" s="30"/>
      <c r="C33" s="148"/>
      <c r="D33" s="148"/>
      <c r="E33" s="148"/>
      <c r="F33" s="148"/>
      <c r="G33" s="685"/>
      <c r="H33" s="387"/>
      <c r="I33" s="387"/>
      <c r="J33" s="686"/>
      <c r="K33" s="79"/>
    </row>
    <row r="34" spans="1:11" ht="43.5" customHeight="1" x14ac:dyDescent="0.25">
      <c r="A34" s="37">
        <v>1</v>
      </c>
      <c r="B34" s="75" t="s">
        <v>66</v>
      </c>
      <c r="C34" s="125"/>
      <c r="D34" s="125"/>
      <c r="E34" s="125"/>
      <c r="F34" s="125"/>
      <c r="G34" s="388"/>
      <c r="H34" s="388"/>
      <c r="I34" s="388"/>
      <c r="J34" s="125"/>
      <c r="K34" s="79"/>
    </row>
    <row r="35" spans="1:11" ht="30" customHeight="1" x14ac:dyDescent="0.25">
      <c r="A35" s="37">
        <v>1</v>
      </c>
      <c r="B35" s="219" t="s">
        <v>131</v>
      </c>
      <c r="C35" s="120">
        <f>SUM(C36:C37)</f>
        <v>107</v>
      </c>
      <c r="D35" s="120">
        <f t="shared" ref="D35:E35" si="23">SUM(D36:D37)</f>
        <v>18</v>
      </c>
      <c r="E35" s="120">
        <f t="shared" si="23"/>
        <v>36</v>
      </c>
      <c r="F35" s="120"/>
      <c r="G35" s="667">
        <f>SUM(G36:G37)</f>
        <v>557.91512</v>
      </c>
      <c r="H35" s="667">
        <f t="shared" ref="H35:I35" si="24">SUM(H36:H37)</f>
        <v>93</v>
      </c>
      <c r="I35" s="667">
        <f t="shared" si="24"/>
        <v>187.70976000000002</v>
      </c>
      <c r="J35" s="120">
        <f>I35/H35*100</f>
        <v>201.83845161290327</v>
      </c>
      <c r="K35" s="79"/>
    </row>
    <row r="36" spans="1:11" ht="45.75" customHeight="1" x14ac:dyDescent="0.25">
      <c r="A36" s="37">
        <v>1</v>
      </c>
      <c r="B36" s="73" t="s">
        <v>125</v>
      </c>
      <c r="C36" s="120">
        <v>72</v>
      </c>
      <c r="D36" s="113">
        <f t="shared" ref="D36:D42" si="25">ROUND(C36/12*$B$3,0)</f>
        <v>12</v>
      </c>
      <c r="E36" s="120">
        <v>36</v>
      </c>
      <c r="F36" s="120">
        <f>E36/D36*100</f>
        <v>300</v>
      </c>
      <c r="G36" s="667">
        <v>375.41952000000003</v>
      </c>
      <c r="H36" s="667">
        <f t="shared" ref="H36:H42" si="26">ROUND(G36/12*$B$3,0)</f>
        <v>63</v>
      </c>
      <c r="I36" s="667">
        <v>187.70976000000002</v>
      </c>
      <c r="J36" s="122">
        <f>I36/H36*100</f>
        <v>297.95200000000006</v>
      </c>
      <c r="K36" s="79"/>
    </row>
    <row r="37" spans="1:11" ht="48.75" customHeight="1" x14ac:dyDescent="0.25">
      <c r="A37" s="37">
        <v>1</v>
      </c>
      <c r="B37" s="73" t="s">
        <v>126</v>
      </c>
      <c r="C37" s="120">
        <v>35</v>
      </c>
      <c r="D37" s="113">
        <f t="shared" si="25"/>
        <v>6</v>
      </c>
      <c r="E37" s="120">
        <v>0</v>
      </c>
      <c r="F37" s="120">
        <f t="shared" ref="F37:F42" si="27">E37/D37*100</f>
        <v>0</v>
      </c>
      <c r="G37" s="667">
        <v>182.4956</v>
      </c>
      <c r="H37" s="667">
        <f t="shared" si="26"/>
        <v>30</v>
      </c>
      <c r="I37" s="667">
        <v>0</v>
      </c>
      <c r="J37" s="122">
        <f t="shared" ref="J37:J43" si="28">I37/H37*100</f>
        <v>0</v>
      </c>
      <c r="K37" s="79"/>
    </row>
    <row r="38" spans="1:11" ht="57.75" customHeight="1" x14ac:dyDescent="0.25">
      <c r="A38" s="37">
        <v>1</v>
      </c>
      <c r="B38" s="219" t="s">
        <v>123</v>
      </c>
      <c r="C38" s="120">
        <f>SUM(C39:C42)</f>
        <v>12828</v>
      </c>
      <c r="D38" s="120">
        <f>SUM(D39:D42)</f>
        <v>2138</v>
      </c>
      <c r="E38" s="120">
        <f>SUM(E39:E42)</f>
        <v>1985</v>
      </c>
      <c r="F38" s="120">
        <f t="shared" si="27"/>
        <v>92.843779232927972</v>
      </c>
      <c r="G38" s="667">
        <f>SUM(G39:G42)</f>
        <v>22085.483099999998</v>
      </c>
      <c r="H38" s="667">
        <f t="shared" ref="H38:I38" si="29">SUM(H39:H42)</f>
        <v>3680</v>
      </c>
      <c r="I38" s="667">
        <f t="shared" si="29"/>
        <v>4123.2986200000005</v>
      </c>
      <c r="J38" s="120">
        <f t="shared" si="28"/>
        <v>112.04615815217393</v>
      </c>
      <c r="K38" s="79"/>
    </row>
    <row r="39" spans="1:11" ht="60" x14ac:dyDescent="0.25">
      <c r="A39" s="37">
        <v>1</v>
      </c>
      <c r="B39" s="73" t="s">
        <v>129</v>
      </c>
      <c r="C39" s="120">
        <v>8600</v>
      </c>
      <c r="D39" s="113">
        <f t="shared" si="25"/>
        <v>1433</v>
      </c>
      <c r="E39" s="113">
        <v>1325</v>
      </c>
      <c r="F39" s="120">
        <f t="shared" si="27"/>
        <v>92.463363572923939</v>
      </c>
      <c r="G39" s="667">
        <v>14497.708000000001</v>
      </c>
      <c r="H39" s="667">
        <f t="shared" si="26"/>
        <v>2416</v>
      </c>
      <c r="I39" s="667">
        <v>3392.3751099999999</v>
      </c>
      <c r="J39" s="120">
        <f t="shared" si="28"/>
        <v>140.41287706953642</v>
      </c>
      <c r="K39" s="79"/>
    </row>
    <row r="40" spans="1:11" ht="45" x14ac:dyDescent="0.25">
      <c r="B40" s="73" t="s">
        <v>120</v>
      </c>
      <c r="C40" s="120">
        <v>2695</v>
      </c>
      <c r="D40" s="113">
        <f t="shared" si="25"/>
        <v>449</v>
      </c>
      <c r="E40" s="113">
        <v>608</v>
      </c>
      <c r="F40" s="120">
        <f t="shared" si="27"/>
        <v>135.41202672605789</v>
      </c>
      <c r="G40" s="667">
        <v>4543.1770999999999</v>
      </c>
      <c r="H40" s="667">
        <f t="shared" si="26"/>
        <v>757</v>
      </c>
      <c r="I40" s="667">
        <v>552.06223999999997</v>
      </c>
      <c r="J40" s="120">
        <f t="shared" si="28"/>
        <v>72.927640686922061</v>
      </c>
      <c r="K40" s="79"/>
    </row>
    <row r="41" spans="1:11" ht="30" customHeight="1" x14ac:dyDescent="0.25">
      <c r="A41" s="37">
        <v>1</v>
      </c>
      <c r="B41" s="73" t="s">
        <v>87</v>
      </c>
      <c r="C41" s="120">
        <v>743</v>
      </c>
      <c r="D41" s="113">
        <f t="shared" si="25"/>
        <v>124</v>
      </c>
      <c r="E41" s="113">
        <v>52</v>
      </c>
      <c r="F41" s="120">
        <f t="shared" si="27"/>
        <v>41.935483870967744</v>
      </c>
      <c r="G41" s="667">
        <v>2543.8090999999999</v>
      </c>
      <c r="H41" s="667">
        <f t="shared" si="26"/>
        <v>424</v>
      </c>
      <c r="I41" s="667">
        <v>178.86126999999999</v>
      </c>
      <c r="J41" s="120">
        <f t="shared" si="28"/>
        <v>42.18426179245283</v>
      </c>
      <c r="K41" s="79"/>
    </row>
    <row r="42" spans="1:11" ht="15" customHeight="1" thickBot="1" x14ac:dyDescent="0.3">
      <c r="A42" s="37">
        <v>1</v>
      </c>
      <c r="B42" s="316" t="s">
        <v>88</v>
      </c>
      <c r="C42" s="186">
        <v>790</v>
      </c>
      <c r="D42" s="331">
        <f t="shared" si="25"/>
        <v>132</v>
      </c>
      <c r="E42" s="331"/>
      <c r="F42" s="186">
        <f t="shared" si="27"/>
        <v>0</v>
      </c>
      <c r="G42" s="667">
        <v>500.78889999999996</v>
      </c>
      <c r="H42" s="667">
        <f t="shared" si="26"/>
        <v>83</v>
      </c>
      <c r="I42" s="667"/>
      <c r="J42" s="670">
        <f t="shared" si="28"/>
        <v>0</v>
      </c>
      <c r="K42" s="79"/>
    </row>
    <row r="43" spans="1:11" ht="15.75" thickBot="1" x14ac:dyDescent="0.3">
      <c r="A43" s="37">
        <v>1</v>
      </c>
      <c r="B43" s="330" t="s">
        <v>3</v>
      </c>
      <c r="C43" s="681"/>
      <c r="D43" s="681"/>
      <c r="E43" s="681"/>
      <c r="F43" s="687"/>
      <c r="G43" s="683">
        <f>G35+G38</f>
        <v>22643.398219999999</v>
      </c>
      <c r="H43" s="684">
        <f t="shared" ref="H43:I43" si="30">H35+H38</f>
        <v>3773</v>
      </c>
      <c r="I43" s="684">
        <f t="shared" si="30"/>
        <v>4311.0083800000002</v>
      </c>
      <c r="J43" s="688">
        <f t="shared" si="28"/>
        <v>114.25943228200373</v>
      </c>
      <c r="K43" s="79"/>
    </row>
    <row r="44" spans="1:11" ht="15" customHeight="1" x14ac:dyDescent="0.25">
      <c r="A44" s="37">
        <v>1</v>
      </c>
      <c r="B44" s="83"/>
      <c r="C44" s="149"/>
      <c r="D44" s="149"/>
      <c r="E44" s="149"/>
      <c r="F44" s="149"/>
      <c r="G44" s="391"/>
      <c r="H44" s="391"/>
      <c r="I44" s="391"/>
      <c r="J44" s="689"/>
      <c r="K44" s="79"/>
    </row>
    <row r="45" spans="1:11" ht="29.25" customHeight="1" x14ac:dyDescent="0.25">
      <c r="A45" s="37">
        <v>1</v>
      </c>
      <c r="B45" s="75" t="s">
        <v>67</v>
      </c>
      <c r="C45" s="125"/>
      <c r="D45" s="125"/>
      <c r="E45" s="125"/>
      <c r="F45" s="125"/>
      <c r="G45" s="389"/>
      <c r="H45" s="389"/>
      <c r="I45" s="389"/>
      <c r="J45" s="690"/>
      <c r="K45" s="79"/>
    </row>
    <row r="46" spans="1:11" ht="46.5" customHeight="1" x14ac:dyDescent="0.25">
      <c r="A46" s="37">
        <v>1</v>
      </c>
      <c r="B46" s="219" t="s">
        <v>131</v>
      </c>
      <c r="C46" s="120">
        <f>SUM(C47:C48)</f>
        <v>365</v>
      </c>
      <c r="D46" s="120">
        <f t="shared" ref="D46:E46" si="31">SUM(D47:D48)</f>
        <v>61</v>
      </c>
      <c r="E46" s="120">
        <f t="shared" si="31"/>
        <v>80</v>
      </c>
      <c r="F46" s="120">
        <f t="shared" ref="F46:F53" si="32">E46/D46*100</f>
        <v>131.14754098360655</v>
      </c>
      <c r="G46" s="667">
        <f>SUM(G47:G48)</f>
        <v>1903.1684</v>
      </c>
      <c r="H46" s="667">
        <f t="shared" ref="H46:I46" si="33">SUM(H47:H48)</f>
        <v>317</v>
      </c>
      <c r="I46" s="667">
        <f t="shared" si="33"/>
        <v>417.13279999999997</v>
      </c>
      <c r="J46" s="122">
        <f>I46/H46*100</f>
        <v>131.58763406940062</v>
      </c>
      <c r="K46" s="79"/>
    </row>
    <row r="47" spans="1:11" ht="30" customHeight="1" x14ac:dyDescent="0.25">
      <c r="A47" s="37">
        <v>1</v>
      </c>
      <c r="B47" s="73" t="s">
        <v>125</v>
      </c>
      <c r="C47" s="120">
        <v>290</v>
      </c>
      <c r="D47" s="113">
        <f t="shared" ref="D47:D53" si="34">ROUND(C47/12*$B$3,0)</f>
        <v>48</v>
      </c>
      <c r="E47" s="113">
        <v>80</v>
      </c>
      <c r="F47" s="120">
        <f t="shared" si="32"/>
        <v>166.66666666666669</v>
      </c>
      <c r="G47" s="667">
        <v>1512.1063999999999</v>
      </c>
      <c r="H47" s="667">
        <f t="shared" ref="H47:H53" si="35">ROUND(G47/12*$B$3,0)</f>
        <v>252</v>
      </c>
      <c r="I47" s="667">
        <v>417.13279999999997</v>
      </c>
      <c r="J47" s="122">
        <f t="shared" ref="J47:J54" si="36">I47/H47*100</f>
        <v>165.52888888888887</v>
      </c>
      <c r="K47" s="79"/>
    </row>
    <row r="48" spans="1:11" ht="36" customHeight="1" x14ac:dyDescent="0.25">
      <c r="A48" s="37">
        <v>1</v>
      </c>
      <c r="B48" s="73" t="s">
        <v>126</v>
      </c>
      <c r="C48" s="120">
        <v>75</v>
      </c>
      <c r="D48" s="113">
        <f t="shared" si="34"/>
        <v>13</v>
      </c>
      <c r="E48" s="120">
        <v>0</v>
      </c>
      <c r="F48" s="120">
        <f t="shared" si="32"/>
        <v>0</v>
      </c>
      <c r="G48" s="667">
        <v>391.06200000000001</v>
      </c>
      <c r="H48" s="667">
        <f t="shared" si="35"/>
        <v>65</v>
      </c>
      <c r="I48" s="667">
        <v>0</v>
      </c>
      <c r="J48" s="122">
        <f t="shared" si="36"/>
        <v>0</v>
      </c>
      <c r="K48" s="79"/>
    </row>
    <row r="49" spans="1:11" ht="44.25" customHeight="1" x14ac:dyDescent="0.25">
      <c r="A49" s="37">
        <v>1</v>
      </c>
      <c r="B49" s="219" t="s">
        <v>123</v>
      </c>
      <c r="C49" s="120">
        <f>SUM(C50:C53)</f>
        <v>30063</v>
      </c>
      <c r="D49" s="120">
        <f t="shared" ref="D49:H49" si="37">SUM(D50:D53)</f>
        <v>5011</v>
      </c>
      <c r="E49" s="120">
        <f t="shared" si="37"/>
        <v>4181</v>
      </c>
      <c r="F49" s="120">
        <f t="shared" si="32"/>
        <v>83.436439832368791</v>
      </c>
      <c r="G49" s="667">
        <f t="shared" si="37"/>
        <v>49129.318139999996</v>
      </c>
      <c r="H49" s="667">
        <f t="shared" si="37"/>
        <v>8189</v>
      </c>
      <c r="I49" s="665">
        <f t="shared" ref="I49" si="38">SUM(I50:I53)</f>
        <v>6946.14527</v>
      </c>
      <c r="J49" s="120">
        <f t="shared" si="36"/>
        <v>84.822875442666984</v>
      </c>
      <c r="K49" s="79"/>
    </row>
    <row r="50" spans="1:11" ht="60" x14ac:dyDescent="0.25">
      <c r="A50" s="37">
        <v>1</v>
      </c>
      <c r="B50" s="73" t="s">
        <v>129</v>
      </c>
      <c r="C50" s="120">
        <v>22500</v>
      </c>
      <c r="D50" s="113">
        <f t="shared" si="34"/>
        <v>3750</v>
      </c>
      <c r="E50" s="113">
        <v>3262</v>
      </c>
      <c r="F50" s="120">
        <f t="shared" si="32"/>
        <v>86.986666666666665</v>
      </c>
      <c r="G50" s="667">
        <v>37930.050000000003</v>
      </c>
      <c r="H50" s="667">
        <f t="shared" si="35"/>
        <v>6322</v>
      </c>
      <c r="I50" s="667">
        <v>6045.54216</v>
      </c>
      <c r="J50" s="120">
        <f t="shared" si="36"/>
        <v>95.627050933248967</v>
      </c>
      <c r="K50" s="79"/>
    </row>
    <row r="51" spans="1:11" ht="45" x14ac:dyDescent="0.25">
      <c r="B51" s="73" t="s">
        <v>120</v>
      </c>
      <c r="C51" s="120">
        <v>1713</v>
      </c>
      <c r="D51" s="113">
        <f t="shared" si="34"/>
        <v>286</v>
      </c>
      <c r="E51" s="113">
        <v>638</v>
      </c>
      <c r="F51" s="120">
        <f t="shared" si="32"/>
        <v>223.07692307692309</v>
      </c>
      <c r="G51" s="667">
        <v>2887.7411400000001</v>
      </c>
      <c r="H51" s="667">
        <f t="shared" si="35"/>
        <v>481</v>
      </c>
      <c r="I51" s="667">
        <v>511.60540999999995</v>
      </c>
      <c r="J51" s="120">
        <f t="shared" si="36"/>
        <v>106.36287110187108</v>
      </c>
      <c r="K51" s="79"/>
    </row>
    <row r="52" spans="1:11" ht="27.75" customHeight="1" x14ac:dyDescent="0.25">
      <c r="A52" s="37">
        <v>1</v>
      </c>
      <c r="B52" s="73" t="s">
        <v>87</v>
      </c>
      <c r="C52" s="120">
        <v>1650</v>
      </c>
      <c r="D52" s="113">
        <f t="shared" si="34"/>
        <v>275</v>
      </c>
      <c r="E52" s="113">
        <v>62</v>
      </c>
      <c r="F52" s="120">
        <f t="shared" si="32"/>
        <v>22.545454545454547</v>
      </c>
      <c r="G52" s="667">
        <v>5649.1049999999996</v>
      </c>
      <c r="H52" s="667">
        <f t="shared" si="35"/>
        <v>942</v>
      </c>
      <c r="I52" s="667">
        <v>250.17141000000001</v>
      </c>
      <c r="J52" s="120">
        <f t="shared" si="36"/>
        <v>26.557474522292996</v>
      </c>
      <c r="K52" s="79"/>
    </row>
    <row r="53" spans="1:11" ht="33.75" customHeight="1" thickBot="1" x14ac:dyDescent="0.3">
      <c r="A53" s="37">
        <v>1</v>
      </c>
      <c r="B53" s="316" t="s">
        <v>88</v>
      </c>
      <c r="C53" s="186">
        <v>4200</v>
      </c>
      <c r="D53" s="331">
        <f t="shared" si="34"/>
        <v>700</v>
      </c>
      <c r="E53" s="331">
        <v>219</v>
      </c>
      <c r="F53" s="186">
        <f t="shared" si="32"/>
        <v>31.285714285714285</v>
      </c>
      <c r="G53" s="667">
        <v>2662.422</v>
      </c>
      <c r="H53" s="667">
        <f t="shared" si="35"/>
        <v>444</v>
      </c>
      <c r="I53" s="667">
        <v>138.82628999999997</v>
      </c>
      <c r="J53" s="186">
        <f t="shared" si="36"/>
        <v>31.267182432432428</v>
      </c>
      <c r="K53" s="79"/>
    </row>
    <row r="54" spans="1:11" s="13" customFormat="1" ht="15" customHeight="1" thickBot="1" x14ac:dyDescent="0.3">
      <c r="A54" s="37">
        <v>1</v>
      </c>
      <c r="B54" s="354" t="s">
        <v>3</v>
      </c>
      <c r="C54" s="681"/>
      <c r="D54" s="681"/>
      <c r="E54" s="681"/>
      <c r="F54" s="691"/>
      <c r="G54" s="683">
        <f t="shared" ref="G54:I54" si="39">G49+G46</f>
        <v>51032.486539999998</v>
      </c>
      <c r="H54" s="684">
        <f>H49+H46</f>
        <v>8506</v>
      </c>
      <c r="I54" s="684">
        <f t="shared" si="39"/>
        <v>7363.2780700000003</v>
      </c>
      <c r="J54" s="692">
        <f t="shared" si="36"/>
        <v>86.565695626616517</v>
      </c>
      <c r="K54" s="119"/>
    </row>
    <row r="55" spans="1:11" ht="15" customHeight="1" x14ac:dyDescent="0.25">
      <c r="A55" s="37">
        <v>1</v>
      </c>
      <c r="B55" s="83"/>
      <c r="C55" s="150"/>
      <c r="D55" s="150"/>
      <c r="E55" s="150"/>
      <c r="F55" s="149"/>
      <c r="G55" s="392"/>
      <c r="H55" s="392"/>
      <c r="I55" s="392"/>
      <c r="J55" s="150"/>
      <c r="K55" s="79"/>
    </row>
    <row r="56" spans="1:11" ht="33" customHeight="1" x14ac:dyDescent="0.25">
      <c r="A56" s="37">
        <v>1</v>
      </c>
      <c r="B56" s="27" t="s">
        <v>68</v>
      </c>
      <c r="C56" s="128"/>
      <c r="D56" s="128"/>
      <c r="E56" s="128"/>
      <c r="F56" s="125"/>
      <c r="G56" s="393"/>
      <c r="H56" s="393"/>
      <c r="I56" s="393"/>
      <c r="J56" s="128"/>
      <c r="K56" s="79"/>
    </row>
    <row r="57" spans="1:11" ht="30" x14ac:dyDescent="0.25">
      <c r="A57" s="37">
        <v>1</v>
      </c>
      <c r="B57" s="219" t="s">
        <v>131</v>
      </c>
      <c r="C57" s="120">
        <f>SUM(C58:C59)</f>
        <v>16620</v>
      </c>
      <c r="D57" s="120">
        <f t="shared" ref="D57:E57" si="40">SUM(D58:D59)</f>
        <v>2770</v>
      </c>
      <c r="E57" s="120">
        <f t="shared" si="40"/>
        <v>3083</v>
      </c>
      <c r="F57" s="120">
        <f>E57/D57*100</f>
        <v>111.29963898916968</v>
      </c>
      <c r="G57" s="667">
        <f>SUM(G58:G59)</f>
        <v>33023.473078518524</v>
      </c>
      <c r="H57" s="667">
        <f>SUM(H58:H59)</f>
        <v>5504</v>
      </c>
      <c r="I57" s="667">
        <f>SUM(I58:I59)</f>
        <v>4320.99035</v>
      </c>
      <c r="J57" s="120">
        <f t="shared" ref="J57:J62" si="41">I57/H57*100</f>
        <v>78.506365370639529</v>
      </c>
      <c r="K57" s="79"/>
    </row>
    <row r="58" spans="1:11" ht="30" customHeight="1" x14ac:dyDescent="0.25">
      <c r="A58" s="37">
        <v>1</v>
      </c>
      <c r="B58" s="73" t="s">
        <v>84</v>
      </c>
      <c r="C58" s="120">
        <v>12736</v>
      </c>
      <c r="D58" s="113">
        <f t="shared" ref="D58:D61" si="42">ROUND(C58/12*$B$3,0)</f>
        <v>2123</v>
      </c>
      <c r="E58" s="120">
        <v>2293</v>
      </c>
      <c r="F58" s="120">
        <f>E58/D58*100</f>
        <v>108.00753650494583</v>
      </c>
      <c r="G58" s="667">
        <v>26043.148278518522</v>
      </c>
      <c r="H58" s="667">
        <f t="shared" ref="H58:H61" si="43">ROUND(G58/12*$B$3,0)</f>
        <v>4341</v>
      </c>
      <c r="I58" s="667">
        <v>2806.5905900000002</v>
      </c>
      <c r="J58" s="120">
        <f t="shared" si="41"/>
        <v>64.653088919603789</v>
      </c>
      <c r="K58" s="79"/>
    </row>
    <row r="59" spans="1:11" ht="28.5" customHeight="1" x14ac:dyDescent="0.25">
      <c r="A59" s="37">
        <v>1</v>
      </c>
      <c r="B59" s="73" t="s">
        <v>85</v>
      </c>
      <c r="C59" s="120">
        <v>3884</v>
      </c>
      <c r="D59" s="113">
        <f t="shared" si="42"/>
        <v>647</v>
      </c>
      <c r="E59" s="120">
        <v>790</v>
      </c>
      <c r="F59" s="186">
        <f>E59/D59*100</f>
        <v>122.10200927357033</v>
      </c>
      <c r="G59" s="667">
        <v>6980.3247999999994</v>
      </c>
      <c r="H59" s="667">
        <f t="shared" si="43"/>
        <v>1163</v>
      </c>
      <c r="I59" s="667">
        <v>1514.39976</v>
      </c>
      <c r="J59" s="120">
        <f t="shared" si="41"/>
        <v>130.21494067067925</v>
      </c>
      <c r="K59" s="79"/>
    </row>
    <row r="60" spans="1:11" ht="28.5" customHeight="1" x14ac:dyDescent="0.25">
      <c r="B60" s="219" t="s">
        <v>123</v>
      </c>
      <c r="C60" s="186">
        <f>SUM(C61)</f>
        <v>300</v>
      </c>
      <c r="D60" s="186">
        <f t="shared" ref="D60:I60" si="44">SUM(D61)</f>
        <v>50</v>
      </c>
      <c r="E60" s="186">
        <f t="shared" si="44"/>
        <v>48</v>
      </c>
      <c r="F60" s="186">
        <f t="shared" ref="F60:F61" si="45">E60/D60*100</f>
        <v>96</v>
      </c>
      <c r="G60" s="667">
        <f t="shared" si="44"/>
        <v>440.46</v>
      </c>
      <c r="H60" s="667">
        <f t="shared" si="44"/>
        <v>73</v>
      </c>
      <c r="I60" s="667">
        <f t="shared" si="44"/>
        <v>71.486339999999998</v>
      </c>
      <c r="J60" s="120">
        <f t="shared" si="41"/>
        <v>97.926493150684934</v>
      </c>
      <c r="K60" s="79"/>
    </row>
    <row r="61" spans="1:11" ht="28.5" customHeight="1" thickBot="1" x14ac:dyDescent="0.3">
      <c r="B61" s="316" t="s">
        <v>119</v>
      </c>
      <c r="C61" s="186">
        <v>300</v>
      </c>
      <c r="D61" s="186">
        <f t="shared" si="42"/>
        <v>50</v>
      </c>
      <c r="E61" s="186">
        <v>48</v>
      </c>
      <c r="F61" s="186">
        <f t="shared" si="45"/>
        <v>96</v>
      </c>
      <c r="G61" s="667">
        <v>440.46</v>
      </c>
      <c r="H61" s="667">
        <f t="shared" si="43"/>
        <v>73</v>
      </c>
      <c r="I61" s="667">
        <v>71.486339999999998</v>
      </c>
      <c r="J61" s="186">
        <f t="shared" si="41"/>
        <v>97.926493150684934</v>
      </c>
      <c r="K61" s="79"/>
    </row>
    <row r="62" spans="1:11" ht="15.75" customHeight="1" thickBot="1" x14ac:dyDescent="0.3">
      <c r="A62" s="37">
        <v>1</v>
      </c>
      <c r="B62" s="330" t="s">
        <v>3</v>
      </c>
      <c r="C62" s="681"/>
      <c r="D62" s="681"/>
      <c r="E62" s="681"/>
      <c r="F62" s="691"/>
      <c r="G62" s="683">
        <f t="shared" ref="G62:I62" si="46">G60+G57</f>
        <v>33463.933078518523</v>
      </c>
      <c r="H62" s="684">
        <f t="shared" si="46"/>
        <v>5577</v>
      </c>
      <c r="I62" s="684">
        <f t="shared" si="46"/>
        <v>4392.4766900000004</v>
      </c>
      <c r="J62" s="692">
        <f t="shared" si="41"/>
        <v>78.760564640487729</v>
      </c>
      <c r="K62" s="79"/>
    </row>
    <row r="63" spans="1:11" x14ac:dyDescent="0.25">
      <c r="A63" s="37">
        <v>1</v>
      </c>
      <c r="B63" s="32"/>
      <c r="C63" s="150"/>
      <c r="D63" s="150"/>
      <c r="E63" s="150"/>
      <c r="F63" s="149"/>
      <c r="G63" s="392"/>
      <c r="H63" s="392"/>
      <c r="I63" s="392"/>
      <c r="J63" s="150"/>
      <c r="K63" s="79"/>
    </row>
    <row r="64" spans="1:11" ht="29.25" x14ac:dyDescent="0.25">
      <c r="A64" s="37">
        <v>1</v>
      </c>
      <c r="B64" s="27" t="s">
        <v>69</v>
      </c>
      <c r="C64" s="128"/>
      <c r="D64" s="128"/>
      <c r="E64" s="128"/>
      <c r="F64" s="125"/>
      <c r="G64" s="393"/>
      <c r="H64" s="393"/>
      <c r="I64" s="393"/>
      <c r="J64" s="128"/>
      <c r="K64" s="79"/>
    </row>
    <row r="65" spans="1:11" ht="44.25" customHeight="1" x14ac:dyDescent="0.25">
      <c r="A65" s="37">
        <v>1</v>
      </c>
      <c r="B65" s="219" t="s">
        <v>131</v>
      </c>
      <c r="C65" s="120">
        <f>SUM(C66:C67)</f>
        <v>9391</v>
      </c>
      <c r="D65" s="120">
        <f t="shared" ref="D65:E65" si="47">SUM(D66:D67)</f>
        <v>1565</v>
      </c>
      <c r="E65" s="120">
        <f t="shared" si="47"/>
        <v>1420</v>
      </c>
      <c r="F65" s="120">
        <f>E65/D65*100</f>
        <v>90.734824281150168</v>
      </c>
      <c r="G65" s="667">
        <f>SUM(G66:G67)</f>
        <v>18666.494017777779</v>
      </c>
      <c r="H65" s="667">
        <f>SUM(H66:H67)</f>
        <v>3111</v>
      </c>
      <c r="I65" s="667">
        <f>SUM(I66:I67)</f>
        <v>2683.7124199999998</v>
      </c>
      <c r="J65" s="120">
        <f t="shared" ref="J65:J70" si="48">I65/H65*100</f>
        <v>86.26526583092253</v>
      </c>
      <c r="K65" s="79"/>
    </row>
    <row r="66" spans="1:11" ht="29.25" customHeight="1" x14ac:dyDescent="0.25">
      <c r="A66" s="37">
        <v>1</v>
      </c>
      <c r="B66" s="73" t="s">
        <v>84</v>
      </c>
      <c r="C66" s="120">
        <v>7224</v>
      </c>
      <c r="D66" s="113">
        <f t="shared" ref="D66:D69" si="49">ROUND(C66/12*$B$3,0)</f>
        <v>1204</v>
      </c>
      <c r="E66" s="120">
        <v>1080</v>
      </c>
      <c r="F66" s="120">
        <f t="shared" ref="F66:F69" si="50">E66/D66*100</f>
        <v>89.700996677740861</v>
      </c>
      <c r="G66" s="667">
        <v>14771.961617777779</v>
      </c>
      <c r="H66" s="667">
        <f t="shared" ref="H66:H69" si="51">ROUND(G66/12*$B$3,0)</f>
        <v>2462</v>
      </c>
      <c r="I66" s="667">
        <v>2036.01756</v>
      </c>
      <c r="J66" s="120">
        <f t="shared" si="48"/>
        <v>82.697707554833471</v>
      </c>
      <c r="K66" s="79"/>
    </row>
    <row r="67" spans="1:11" ht="30" x14ac:dyDescent="0.25">
      <c r="A67" s="37">
        <v>1</v>
      </c>
      <c r="B67" s="73" t="s">
        <v>85</v>
      </c>
      <c r="C67" s="186">
        <v>2167</v>
      </c>
      <c r="D67" s="331">
        <f t="shared" si="49"/>
        <v>361</v>
      </c>
      <c r="E67" s="186">
        <v>340</v>
      </c>
      <c r="F67" s="186">
        <f t="shared" si="50"/>
        <v>94.18282548476455</v>
      </c>
      <c r="G67" s="667">
        <v>3894.5324000000001</v>
      </c>
      <c r="H67" s="667">
        <f t="shared" si="51"/>
        <v>649</v>
      </c>
      <c r="I67" s="667">
        <v>647.69485999999995</v>
      </c>
      <c r="J67" s="186">
        <f t="shared" si="48"/>
        <v>99.798899845916793</v>
      </c>
      <c r="K67" s="79"/>
    </row>
    <row r="68" spans="1:11" ht="30" x14ac:dyDescent="0.25">
      <c r="B68" s="219" t="s">
        <v>123</v>
      </c>
      <c r="C68" s="120">
        <f>SUM(C69)</f>
        <v>960</v>
      </c>
      <c r="D68" s="120">
        <f t="shared" ref="D68:I68" si="52">SUM(D69)</f>
        <v>160</v>
      </c>
      <c r="E68" s="120">
        <f t="shared" si="52"/>
        <v>170</v>
      </c>
      <c r="F68" s="120">
        <f t="shared" si="50"/>
        <v>106.25</v>
      </c>
      <c r="G68" s="667">
        <f t="shared" si="52"/>
        <v>1409.472</v>
      </c>
      <c r="H68" s="667">
        <f t="shared" si="52"/>
        <v>235</v>
      </c>
      <c r="I68" s="667">
        <f t="shared" si="52"/>
        <v>247.68614000000002</v>
      </c>
      <c r="J68" s="186">
        <f t="shared" si="48"/>
        <v>105.39835744680852</v>
      </c>
      <c r="K68" s="79"/>
    </row>
    <row r="69" spans="1:11" ht="30.75" thickBot="1" x14ac:dyDescent="0.3">
      <c r="B69" s="316" t="s">
        <v>119</v>
      </c>
      <c r="C69" s="353">
        <v>960</v>
      </c>
      <c r="D69" s="693">
        <f t="shared" si="49"/>
        <v>160</v>
      </c>
      <c r="E69" s="353">
        <v>170</v>
      </c>
      <c r="F69" s="694">
        <f t="shared" si="50"/>
        <v>106.25</v>
      </c>
      <c r="G69" s="667">
        <v>1409.472</v>
      </c>
      <c r="H69" s="667">
        <f t="shared" si="51"/>
        <v>235</v>
      </c>
      <c r="I69" s="667">
        <v>247.68614000000002</v>
      </c>
      <c r="J69" s="186">
        <f t="shared" si="48"/>
        <v>105.39835744680852</v>
      </c>
      <c r="K69" s="79"/>
    </row>
    <row r="70" spans="1:11" ht="15" customHeight="1" thickBot="1" x14ac:dyDescent="0.3">
      <c r="A70" s="37">
        <v>1</v>
      </c>
      <c r="B70" s="117" t="s">
        <v>3</v>
      </c>
      <c r="C70" s="695"/>
      <c r="D70" s="681"/>
      <c r="E70" s="681"/>
      <c r="F70" s="682"/>
      <c r="G70" s="683">
        <f t="shared" ref="G70:I70" si="53">G68+G65</f>
        <v>20075.966017777781</v>
      </c>
      <c r="H70" s="684">
        <f t="shared" si="53"/>
        <v>3346</v>
      </c>
      <c r="I70" s="684">
        <f t="shared" si="53"/>
        <v>2931.3985599999996</v>
      </c>
      <c r="J70" s="688">
        <f t="shared" si="48"/>
        <v>87.609042438732814</v>
      </c>
      <c r="K70" s="79"/>
    </row>
    <row r="71" spans="1:11" x14ac:dyDescent="0.25">
      <c r="A71" s="37">
        <v>1</v>
      </c>
      <c r="B71" s="32"/>
      <c r="C71" s="150"/>
      <c r="D71" s="150"/>
      <c r="E71" s="150"/>
      <c r="F71" s="149"/>
      <c r="G71" s="392"/>
      <c r="H71" s="392"/>
      <c r="I71" s="392"/>
      <c r="J71" s="150"/>
      <c r="K71" s="79"/>
    </row>
    <row r="72" spans="1:11" ht="29.25" x14ac:dyDescent="0.25">
      <c r="A72" s="37">
        <v>1</v>
      </c>
      <c r="B72" s="75" t="s">
        <v>70</v>
      </c>
      <c r="C72" s="128"/>
      <c r="D72" s="128"/>
      <c r="E72" s="128"/>
      <c r="F72" s="125"/>
      <c r="G72" s="393"/>
      <c r="H72" s="393"/>
      <c r="I72" s="393"/>
      <c r="J72" s="128"/>
      <c r="K72" s="79"/>
    </row>
    <row r="73" spans="1:11" ht="30" x14ac:dyDescent="0.25">
      <c r="A73" s="37">
        <v>1</v>
      </c>
      <c r="B73" s="219" t="s">
        <v>131</v>
      </c>
      <c r="C73" s="120">
        <f>SUM(C74:C75)</f>
        <v>12652</v>
      </c>
      <c r="D73" s="120">
        <f t="shared" ref="D73:E73" si="54">SUM(D74:D75)</f>
        <v>2109</v>
      </c>
      <c r="E73" s="120">
        <f t="shared" si="54"/>
        <v>2434</v>
      </c>
      <c r="F73" s="120">
        <f t="shared" ref="F73:F77" si="55">E73/D73*100</f>
        <v>115.41014698909436</v>
      </c>
      <c r="G73" s="667">
        <f>SUM(G74:G75)</f>
        <v>25148.257342222227</v>
      </c>
      <c r="H73" s="667">
        <f t="shared" ref="H73:I73" si="56">SUM(H74:H75)</f>
        <v>4192</v>
      </c>
      <c r="I73" s="667">
        <f t="shared" si="56"/>
        <v>5052.5370200000007</v>
      </c>
      <c r="J73" s="122">
        <f t="shared" ref="J73:J92" si="57">I73/H73*100</f>
        <v>120.52807776717557</v>
      </c>
      <c r="K73" s="79"/>
    </row>
    <row r="74" spans="1:11" ht="30" x14ac:dyDescent="0.25">
      <c r="A74" s="37">
        <v>1</v>
      </c>
      <c r="B74" s="73" t="s">
        <v>84</v>
      </c>
      <c r="C74" s="120">
        <v>9732</v>
      </c>
      <c r="D74" s="113">
        <f t="shared" ref="D74:D77" si="58">ROUND(C74/12*$B$3,0)</f>
        <v>1622</v>
      </c>
      <c r="E74" s="120">
        <v>1883</v>
      </c>
      <c r="F74" s="120">
        <f t="shared" si="55"/>
        <v>116.09124537607892</v>
      </c>
      <c r="G74" s="667">
        <v>19900.433342222226</v>
      </c>
      <c r="H74" s="667">
        <f t="shared" ref="H74:H77" si="59">ROUND(G74/12*$B$3,0)</f>
        <v>3317</v>
      </c>
      <c r="I74" s="667">
        <v>3977.0666900000006</v>
      </c>
      <c r="J74" s="122">
        <f t="shared" si="57"/>
        <v>119.89950829062408</v>
      </c>
      <c r="K74" s="79"/>
    </row>
    <row r="75" spans="1:11" ht="30" x14ac:dyDescent="0.25">
      <c r="A75" s="37">
        <v>1</v>
      </c>
      <c r="B75" s="73" t="s">
        <v>85</v>
      </c>
      <c r="C75" s="120">
        <v>2920</v>
      </c>
      <c r="D75" s="113">
        <f t="shared" si="58"/>
        <v>487</v>
      </c>
      <c r="E75" s="120">
        <v>551</v>
      </c>
      <c r="F75" s="186">
        <f t="shared" si="55"/>
        <v>113.14168377823408</v>
      </c>
      <c r="G75" s="667">
        <v>5247.8239999999996</v>
      </c>
      <c r="H75" s="667">
        <f t="shared" si="59"/>
        <v>875</v>
      </c>
      <c r="I75" s="667">
        <v>1075.4703300000001</v>
      </c>
      <c r="J75" s="122">
        <f t="shared" si="57"/>
        <v>122.91089485714286</v>
      </c>
      <c r="K75" s="79"/>
    </row>
    <row r="76" spans="1:11" ht="30" x14ac:dyDescent="0.25">
      <c r="B76" s="219" t="s">
        <v>123</v>
      </c>
      <c r="C76" s="120">
        <f>SUM(C77)</f>
        <v>1800</v>
      </c>
      <c r="D76" s="120">
        <f t="shared" ref="D76:I76" si="60">SUM(D77)</f>
        <v>300</v>
      </c>
      <c r="E76" s="120">
        <f t="shared" si="60"/>
        <v>325</v>
      </c>
      <c r="F76" s="186">
        <f t="shared" si="55"/>
        <v>108.33333333333333</v>
      </c>
      <c r="G76" s="667">
        <f t="shared" si="60"/>
        <v>2642.76</v>
      </c>
      <c r="H76" s="667">
        <f t="shared" si="60"/>
        <v>440</v>
      </c>
      <c r="I76" s="667">
        <f t="shared" si="60"/>
        <v>479.13466000000005</v>
      </c>
      <c r="J76" s="122">
        <f t="shared" si="57"/>
        <v>108.89424090909093</v>
      </c>
      <c r="K76" s="79"/>
    </row>
    <row r="77" spans="1:11" ht="30.75" thickBot="1" x14ac:dyDescent="0.3">
      <c r="B77" s="316" t="s">
        <v>119</v>
      </c>
      <c r="C77" s="186">
        <v>1800</v>
      </c>
      <c r="D77" s="331">
        <f t="shared" si="58"/>
        <v>300</v>
      </c>
      <c r="E77" s="355">
        <v>325</v>
      </c>
      <c r="F77" s="186">
        <f t="shared" si="55"/>
        <v>108.33333333333333</v>
      </c>
      <c r="G77" s="667">
        <v>2642.76</v>
      </c>
      <c r="H77" s="667">
        <f t="shared" si="59"/>
        <v>440</v>
      </c>
      <c r="I77" s="667">
        <v>479.13466000000005</v>
      </c>
      <c r="J77" s="670">
        <f t="shared" si="57"/>
        <v>108.89424090909093</v>
      </c>
      <c r="K77" s="79"/>
    </row>
    <row r="78" spans="1:11" ht="15" customHeight="1" thickBot="1" x14ac:dyDescent="0.3">
      <c r="A78" s="37">
        <v>1</v>
      </c>
      <c r="B78" s="117" t="s">
        <v>3</v>
      </c>
      <c r="C78" s="475"/>
      <c r="D78" s="475"/>
      <c r="E78" s="475"/>
      <c r="F78" s="687"/>
      <c r="G78" s="696">
        <f t="shared" ref="G78:I78" si="61">G76+G73</f>
        <v>27791.017342222229</v>
      </c>
      <c r="H78" s="697">
        <f t="shared" si="61"/>
        <v>4632</v>
      </c>
      <c r="I78" s="697">
        <f t="shared" si="61"/>
        <v>5531.6716800000004</v>
      </c>
      <c r="J78" s="688">
        <f t="shared" si="57"/>
        <v>119.42296373056995</v>
      </c>
      <c r="K78" s="79"/>
    </row>
    <row r="79" spans="1:11" x14ac:dyDescent="0.25">
      <c r="A79" s="37">
        <v>1</v>
      </c>
      <c r="B79" s="32"/>
      <c r="C79" s="149"/>
      <c r="D79" s="149"/>
      <c r="E79" s="149"/>
      <c r="F79" s="149"/>
      <c r="G79" s="392"/>
      <c r="H79" s="392"/>
      <c r="I79" s="392"/>
      <c r="J79" s="150"/>
      <c r="K79" s="79"/>
    </row>
    <row r="80" spans="1:11" ht="29.25" x14ac:dyDescent="0.25">
      <c r="A80" s="37">
        <v>1</v>
      </c>
      <c r="B80" s="27" t="s">
        <v>71</v>
      </c>
      <c r="C80" s="125"/>
      <c r="D80" s="125"/>
      <c r="E80" s="125"/>
      <c r="F80" s="125"/>
      <c r="G80" s="667"/>
      <c r="H80" s="667"/>
      <c r="I80" s="667"/>
      <c r="J80" s="122"/>
      <c r="K80" s="79"/>
    </row>
    <row r="81" spans="1:11" ht="30" x14ac:dyDescent="0.25">
      <c r="A81" s="37">
        <v>1</v>
      </c>
      <c r="B81" s="219" t="s">
        <v>131</v>
      </c>
      <c r="C81" s="120">
        <f>SUM(C82:C85)</f>
        <v>6376</v>
      </c>
      <c r="D81" s="120">
        <f t="shared" ref="D81:E81" si="62">SUM(D82:D85)</f>
        <v>1063</v>
      </c>
      <c r="E81" s="120">
        <f t="shared" si="62"/>
        <v>1109</v>
      </c>
      <c r="F81" s="698">
        <f t="shared" ref="F81:F91" si="63">E81/D81*100</f>
        <v>104.32737535277516</v>
      </c>
      <c r="G81" s="667">
        <f>SUM(G82:G85)</f>
        <v>13207.875311111113</v>
      </c>
      <c r="H81" s="667">
        <f t="shared" ref="H81:I81" si="64">SUM(H82:H85)</f>
        <v>2202</v>
      </c>
      <c r="I81" s="667">
        <f t="shared" si="64"/>
        <v>2303.9042799999997</v>
      </c>
      <c r="J81" s="120">
        <f t="shared" si="57"/>
        <v>104.62780563124431</v>
      </c>
      <c r="K81" s="79"/>
    </row>
    <row r="82" spans="1:11" ht="29.25" customHeight="1" x14ac:dyDescent="0.25">
      <c r="A82" s="37">
        <v>1</v>
      </c>
      <c r="B82" s="73" t="s">
        <v>84</v>
      </c>
      <c r="C82" s="120">
        <v>4758</v>
      </c>
      <c r="D82" s="113">
        <f t="shared" ref="D82:D91" si="65">ROUND(C82/12*$B$3,0)</f>
        <v>793</v>
      </c>
      <c r="E82" s="113">
        <v>724</v>
      </c>
      <c r="F82" s="698">
        <f t="shared" si="63"/>
        <v>91.298865069356879</v>
      </c>
      <c r="G82" s="667">
        <v>9729.373391111114</v>
      </c>
      <c r="H82" s="667">
        <f t="shared" ref="H82:H91" si="66">ROUND(G82/12*$B$3,0)</f>
        <v>1622</v>
      </c>
      <c r="I82" s="667">
        <v>1147.8416299999999</v>
      </c>
      <c r="J82" s="120">
        <f t="shared" si="57"/>
        <v>70.767054870530202</v>
      </c>
      <c r="K82" s="79"/>
    </row>
    <row r="83" spans="1:11" ht="26.25" customHeight="1" x14ac:dyDescent="0.25">
      <c r="A83" s="37">
        <v>1</v>
      </c>
      <c r="B83" s="73" t="s">
        <v>85</v>
      </c>
      <c r="C83" s="120">
        <v>1451</v>
      </c>
      <c r="D83" s="113">
        <f t="shared" si="65"/>
        <v>242</v>
      </c>
      <c r="E83" s="113">
        <v>258</v>
      </c>
      <c r="F83" s="698">
        <f t="shared" si="63"/>
        <v>106.61157024793388</v>
      </c>
      <c r="G83" s="667">
        <v>2607.7371999999996</v>
      </c>
      <c r="H83" s="667">
        <f t="shared" si="66"/>
        <v>435</v>
      </c>
      <c r="I83" s="667">
        <v>493.86432999999994</v>
      </c>
      <c r="J83" s="120">
        <f t="shared" si="57"/>
        <v>113.53202988505745</v>
      </c>
      <c r="K83" s="79"/>
    </row>
    <row r="84" spans="1:11" ht="27.75" customHeight="1" x14ac:dyDescent="0.25">
      <c r="A84" s="37">
        <v>1</v>
      </c>
      <c r="B84" s="73" t="s">
        <v>125</v>
      </c>
      <c r="C84" s="120">
        <v>130</v>
      </c>
      <c r="D84" s="113">
        <f t="shared" si="65"/>
        <v>22</v>
      </c>
      <c r="E84" s="113">
        <v>127</v>
      </c>
      <c r="F84" s="698">
        <f t="shared" si="63"/>
        <v>577.27272727272725</v>
      </c>
      <c r="G84" s="667">
        <v>677.84079999999994</v>
      </c>
      <c r="H84" s="667">
        <f t="shared" si="66"/>
        <v>113</v>
      </c>
      <c r="I84" s="667">
        <v>662.19831999999997</v>
      </c>
      <c r="J84" s="120">
        <f t="shared" si="57"/>
        <v>586.01621238938048</v>
      </c>
      <c r="K84" s="79"/>
    </row>
    <row r="85" spans="1:11" ht="27.75" customHeight="1" x14ac:dyDescent="0.25">
      <c r="A85" s="37">
        <v>1</v>
      </c>
      <c r="B85" s="73" t="s">
        <v>126</v>
      </c>
      <c r="C85" s="120">
        <v>37</v>
      </c>
      <c r="D85" s="113">
        <f t="shared" si="65"/>
        <v>6</v>
      </c>
      <c r="E85" s="113">
        <v>0</v>
      </c>
      <c r="F85" s="698">
        <f t="shared" si="63"/>
        <v>0</v>
      </c>
      <c r="G85" s="667">
        <v>192.92391999999998</v>
      </c>
      <c r="H85" s="667">
        <f t="shared" si="66"/>
        <v>32</v>
      </c>
      <c r="I85" s="667">
        <v>0</v>
      </c>
      <c r="J85" s="120">
        <f t="shared" si="57"/>
        <v>0</v>
      </c>
      <c r="K85" s="79"/>
    </row>
    <row r="86" spans="1:11" ht="45.75" customHeight="1" x14ac:dyDescent="0.25">
      <c r="A86" s="37">
        <v>1</v>
      </c>
      <c r="B86" s="248" t="s">
        <v>123</v>
      </c>
      <c r="C86" s="120">
        <f>SUM(C87:C91)</f>
        <v>9739</v>
      </c>
      <c r="D86" s="120">
        <f t="shared" ref="D86:E86" si="67">SUM(D87:D91)</f>
        <v>1623</v>
      </c>
      <c r="E86" s="120">
        <f t="shared" si="67"/>
        <v>1712</v>
      </c>
      <c r="F86" s="698">
        <f t="shared" si="63"/>
        <v>105.48367221195318</v>
      </c>
      <c r="G86" s="667">
        <f t="shared" ref="G86:I86" si="68">SUM(G87:G91)</f>
        <v>15865.760519999998</v>
      </c>
      <c r="H86" s="667">
        <f t="shared" si="68"/>
        <v>2644</v>
      </c>
      <c r="I86" s="667">
        <f t="shared" si="68"/>
        <v>2449.6927999999998</v>
      </c>
      <c r="J86" s="120">
        <f t="shared" si="57"/>
        <v>92.651013615733731</v>
      </c>
      <c r="K86" s="79"/>
    </row>
    <row r="87" spans="1:11" ht="30" x14ac:dyDescent="0.25">
      <c r="B87" s="73" t="s">
        <v>119</v>
      </c>
      <c r="C87" s="120">
        <v>200</v>
      </c>
      <c r="D87" s="113">
        <f t="shared" si="65"/>
        <v>33</v>
      </c>
      <c r="E87" s="120">
        <v>36</v>
      </c>
      <c r="F87" s="698">
        <f t="shared" si="63"/>
        <v>109.09090909090908</v>
      </c>
      <c r="G87" s="667">
        <v>293.64</v>
      </c>
      <c r="H87" s="667">
        <f t="shared" si="66"/>
        <v>49</v>
      </c>
      <c r="I87" s="667">
        <v>53.767620000000001</v>
      </c>
      <c r="J87" s="120">
        <f t="shared" si="57"/>
        <v>109.72983673469388</v>
      </c>
      <c r="K87" s="79"/>
    </row>
    <row r="88" spans="1:11" ht="57" customHeight="1" x14ac:dyDescent="0.25">
      <c r="A88" s="37">
        <v>1</v>
      </c>
      <c r="B88" s="73" t="s">
        <v>129</v>
      </c>
      <c r="C88" s="120">
        <v>6050</v>
      </c>
      <c r="D88" s="113">
        <f t="shared" si="65"/>
        <v>1008</v>
      </c>
      <c r="E88" s="113">
        <v>1169</v>
      </c>
      <c r="F88" s="698">
        <f t="shared" si="63"/>
        <v>115.97222222222223</v>
      </c>
      <c r="G88" s="667">
        <v>10198.968999999999</v>
      </c>
      <c r="H88" s="667">
        <f t="shared" si="66"/>
        <v>1700</v>
      </c>
      <c r="I88" s="667">
        <v>1996.4077199999999</v>
      </c>
      <c r="J88" s="120">
        <f t="shared" si="57"/>
        <v>117.43574823529413</v>
      </c>
      <c r="K88" s="79"/>
    </row>
    <row r="89" spans="1:11" ht="43.5" customHeight="1" x14ac:dyDescent="0.25">
      <c r="B89" s="73" t="s">
        <v>120</v>
      </c>
      <c r="C89" s="120">
        <v>1820</v>
      </c>
      <c r="D89" s="113">
        <f t="shared" si="65"/>
        <v>303</v>
      </c>
      <c r="E89" s="113">
        <v>507</v>
      </c>
      <c r="F89" s="698">
        <f t="shared" si="63"/>
        <v>167.32673267326732</v>
      </c>
      <c r="G89" s="667">
        <v>3068.1196</v>
      </c>
      <c r="H89" s="667">
        <f t="shared" si="66"/>
        <v>511</v>
      </c>
      <c r="I89" s="667">
        <v>400.15136999999999</v>
      </c>
      <c r="J89" s="120">
        <f t="shared" si="57"/>
        <v>78.307508806262234</v>
      </c>
      <c r="K89" s="79"/>
    </row>
    <row r="90" spans="1:11" ht="31.5" customHeight="1" x14ac:dyDescent="0.25">
      <c r="A90" s="37">
        <v>1</v>
      </c>
      <c r="B90" s="73" t="s">
        <v>87</v>
      </c>
      <c r="C90" s="120">
        <v>447</v>
      </c>
      <c r="D90" s="113">
        <f t="shared" si="65"/>
        <v>75</v>
      </c>
      <c r="E90" s="113"/>
      <c r="F90" s="698">
        <f t="shared" si="63"/>
        <v>0</v>
      </c>
      <c r="G90" s="667">
        <v>1530.3938999999998</v>
      </c>
      <c r="H90" s="667">
        <f t="shared" si="66"/>
        <v>255</v>
      </c>
      <c r="I90" s="667"/>
      <c r="J90" s="120">
        <f t="shared" si="57"/>
        <v>0</v>
      </c>
      <c r="K90" s="79"/>
    </row>
    <row r="91" spans="1:11" ht="30" customHeight="1" thickBot="1" x14ac:dyDescent="0.3">
      <c r="A91" s="37">
        <v>1</v>
      </c>
      <c r="B91" s="316" t="s">
        <v>88</v>
      </c>
      <c r="C91" s="186">
        <v>1222</v>
      </c>
      <c r="D91" s="331">
        <f t="shared" si="65"/>
        <v>204</v>
      </c>
      <c r="E91" s="331"/>
      <c r="F91" s="698">
        <f t="shared" si="63"/>
        <v>0</v>
      </c>
      <c r="G91" s="667">
        <v>774.63801999999998</v>
      </c>
      <c r="H91" s="667">
        <f t="shared" si="66"/>
        <v>129</v>
      </c>
      <c r="I91" s="667">
        <v>-0.63390999999999997</v>
      </c>
      <c r="J91" s="670">
        <f t="shared" si="57"/>
        <v>-0.49140310077519384</v>
      </c>
      <c r="K91" s="79"/>
    </row>
    <row r="92" spans="1:11" s="35" customFormat="1" ht="15.75" thickBot="1" x14ac:dyDescent="0.3">
      <c r="A92" s="37">
        <v>1</v>
      </c>
      <c r="B92" s="126" t="s">
        <v>3</v>
      </c>
      <c r="C92" s="475"/>
      <c r="D92" s="475"/>
      <c r="E92" s="475"/>
      <c r="F92" s="699"/>
      <c r="G92" s="696">
        <f>G86+G81</f>
        <v>29073.635831111111</v>
      </c>
      <c r="H92" s="697">
        <f t="shared" ref="H92:I92" si="69">H86+H81</f>
        <v>4846</v>
      </c>
      <c r="I92" s="697">
        <f t="shared" si="69"/>
        <v>4753.5970799999996</v>
      </c>
      <c r="J92" s="688">
        <f t="shared" si="57"/>
        <v>98.093212546430024</v>
      </c>
      <c r="K92" s="109"/>
    </row>
    <row r="93" spans="1:11" ht="15" customHeight="1" x14ac:dyDescent="0.25">
      <c r="A93" s="37">
        <v>1</v>
      </c>
      <c r="B93" s="32"/>
      <c r="C93" s="150"/>
      <c r="D93" s="150"/>
      <c r="E93" s="150"/>
      <c r="F93" s="149"/>
      <c r="G93" s="392"/>
      <c r="H93" s="392"/>
      <c r="I93" s="392"/>
      <c r="J93" s="150"/>
      <c r="K93" s="79"/>
    </row>
    <row r="94" spans="1:11" ht="29.25" x14ac:dyDescent="0.25">
      <c r="A94" s="37">
        <v>1</v>
      </c>
      <c r="B94" s="27" t="s">
        <v>72</v>
      </c>
      <c r="C94" s="128"/>
      <c r="D94" s="128"/>
      <c r="E94" s="128"/>
      <c r="F94" s="125"/>
      <c r="G94" s="393"/>
      <c r="H94" s="393"/>
      <c r="I94" s="388"/>
      <c r="J94" s="128"/>
      <c r="K94" s="79"/>
    </row>
    <row r="95" spans="1:11" ht="42" customHeight="1" x14ac:dyDescent="0.25">
      <c r="A95" s="37">
        <v>1</v>
      </c>
      <c r="B95" s="219" t="s">
        <v>131</v>
      </c>
      <c r="C95" s="120">
        <f>SUM(C96:C99)</f>
        <v>4612</v>
      </c>
      <c r="D95" s="113">
        <f t="shared" ref="D95" si="70">SUM(D96:D99)</f>
        <v>770</v>
      </c>
      <c r="E95" s="120">
        <f t="shared" ref="E95" si="71">SUM(E96:E99)</f>
        <v>701</v>
      </c>
      <c r="F95" s="120">
        <f t="shared" ref="F95:F105" si="72">E95/D95*100</f>
        <v>91.038961038961048</v>
      </c>
      <c r="G95" s="667">
        <f>SUM(G96:G99)</f>
        <v>9499.6643548148131</v>
      </c>
      <c r="H95" s="667">
        <f t="shared" ref="H95:I95" si="73">SUM(H96:H99)</f>
        <v>1582</v>
      </c>
      <c r="I95" s="667">
        <f t="shared" si="73"/>
        <v>1449.3165799999999</v>
      </c>
      <c r="J95" s="122">
        <f t="shared" ref="J95:J106" si="74">I95/H95*100</f>
        <v>91.61293173198483</v>
      </c>
      <c r="K95" s="79"/>
    </row>
    <row r="96" spans="1:11" ht="35.25" customHeight="1" x14ac:dyDescent="0.25">
      <c r="A96" s="37">
        <v>1</v>
      </c>
      <c r="B96" s="73" t="s">
        <v>84</v>
      </c>
      <c r="C96" s="120">
        <v>3455</v>
      </c>
      <c r="D96" s="113">
        <f t="shared" ref="D96:D105" si="75">ROUND(C96/12*$B$3,0)</f>
        <v>576</v>
      </c>
      <c r="E96" s="120">
        <v>539</v>
      </c>
      <c r="F96" s="120">
        <f t="shared" si="72"/>
        <v>93.576388888888886</v>
      </c>
      <c r="G96" s="667">
        <v>7064.9401148148145</v>
      </c>
      <c r="H96" s="667">
        <f t="shared" ref="H96:H105" si="76">ROUND(G96/12*$B$3,0)</f>
        <v>1177</v>
      </c>
      <c r="I96" s="667">
        <v>1145.91608</v>
      </c>
      <c r="J96" s="122">
        <f t="shared" si="74"/>
        <v>97.35905522514868</v>
      </c>
      <c r="K96" s="79"/>
    </row>
    <row r="97" spans="1:11" ht="31.5" customHeight="1" x14ac:dyDescent="0.25">
      <c r="A97" s="37">
        <v>1</v>
      </c>
      <c r="B97" s="73" t="s">
        <v>85</v>
      </c>
      <c r="C97" s="120">
        <v>1053</v>
      </c>
      <c r="D97" s="113">
        <f t="shared" si="75"/>
        <v>176</v>
      </c>
      <c r="E97" s="120">
        <v>162</v>
      </c>
      <c r="F97" s="120">
        <f t="shared" si="72"/>
        <v>92.045454545454547</v>
      </c>
      <c r="G97" s="667">
        <v>1892.4516000000001</v>
      </c>
      <c r="H97" s="667">
        <f t="shared" si="76"/>
        <v>315</v>
      </c>
      <c r="I97" s="667">
        <v>303.40050000000002</v>
      </c>
      <c r="J97" s="122">
        <f t="shared" si="74"/>
        <v>96.317619047619047</v>
      </c>
      <c r="K97" s="79"/>
    </row>
    <row r="98" spans="1:11" ht="28.5" customHeight="1" x14ac:dyDescent="0.25">
      <c r="A98" s="37">
        <v>1</v>
      </c>
      <c r="B98" s="73" t="s">
        <v>125</v>
      </c>
      <c r="C98" s="120">
        <v>75</v>
      </c>
      <c r="D98" s="113">
        <f t="shared" si="75"/>
        <v>13</v>
      </c>
      <c r="E98" s="120"/>
      <c r="F98" s="120">
        <f t="shared" si="72"/>
        <v>0</v>
      </c>
      <c r="G98" s="667">
        <v>391.06200000000001</v>
      </c>
      <c r="H98" s="667">
        <f t="shared" si="76"/>
        <v>65</v>
      </c>
      <c r="I98" s="667"/>
      <c r="J98" s="122">
        <f t="shared" si="74"/>
        <v>0</v>
      </c>
      <c r="K98" s="79"/>
    </row>
    <row r="99" spans="1:11" ht="27.75" customHeight="1" x14ac:dyDescent="0.25">
      <c r="A99" s="37">
        <v>1</v>
      </c>
      <c r="B99" s="73" t="s">
        <v>126</v>
      </c>
      <c r="C99" s="120">
        <v>29</v>
      </c>
      <c r="D99" s="113">
        <f t="shared" si="75"/>
        <v>5</v>
      </c>
      <c r="E99" s="120"/>
      <c r="F99" s="120">
        <f t="shared" si="72"/>
        <v>0</v>
      </c>
      <c r="G99" s="667">
        <v>151.21063999999998</v>
      </c>
      <c r="H99" s="667">
        <f t="shared" si="76"/>
        <v>25</v>
      </c>
      <c r="I99" s="667"/>
      <c r="J99" s="122">
        <f t="shared" si="74"/>
        <v>0</v>
      </c>
      <c r="K99" s="79"/>
    </row>
    <row r="100" spans="1:11" ht="43.5" customHeight="1" x14ac:dyDescent="0.25">
      <c r="A100" s="37">
        <v>1</v>
      </c>
      <c r="B100" s="248" t="s">
        <v>123</v>
      </c>
      <c r="C100" s="120">
        <f>SUM(C101:C105)</f>
        <v>8353</v>
      </c>
      <c r="D100" s="120">
        <f t="shared" ref="D100:I100" si="77">SUM(D101:D105)</f>
        <v>1393</v>
      </c>
      <c r="E100" s="120">
        <f t="shared" si="77"/>
        <v>881</v>
      </c>
      <c r="F100" s="120">
        <f t="shared" si="72"/>
        <v>63.244795405599433</v>
      </c>
      <c r="G100" s="667">
        <f>SUM(G101:G105)</f>
        <v>13921.376330000001</v>
      </c>
      <c r="H100" s="667">
        <f t="shared" si="77"/>
        <v>2320</v>
      </c>
      <c r="I100" s="667">
        <f t="shared" si="77"/>
        <v>1211.7846599999998</v>
      </c>
      <c r="J100" s="122">
        <f t="shared" si="74"/>
        <v>52.232097413793099</v>
      </c>
      <c r="K100" s="79"/>
    </row>
    <row r="101" spans="1:11" ht="43.5" customHeight="1" x14ac:dyDescent="0.25">
      <c r="B101" s="73" t="s">
        <v>119</v>
      </c>
      <c r="C101" s="120">
        <v>3528</v>
      </c>
      <c r="D101" s="113">
        <f t="shared" si="75"/>
        <v>588</v>
      </c>
      <c r="E101" s="120">
        <v>506</v>
      </c>
      <c r="F101" s="120">
        <f t="shared" si="72"/>
        <v>86.054421768707485</v>
      </c>
      <c r="G101" s="667">
        <v>5179.8096000000005</v>
      </c>
      <c r="H101" s="667">
        <f t="shared" si="76"/>
        <v>863</v>
      </c>
      <c r="I101" s="667">
        <v>748.09051999999997</v>
      </c>
      <c r="J101" s="122">
        <f t="shared" si="74"/>
        <v>86.684880648899181</v>
      </c>
      <c r="K101" s="79"/>
    </row>
    <row r="102" spans="1:11" ht="59.25" customHeight="1" x14ac:dyDescent="0.25">
      <c r="A102" s="37">
        <v>1</v>
      </c>
      <c r="B102" s="73" t="s">
        <v>129</v>
      </c>
      <c r="C102" s="120">
        <v>3970</v>
      </c>
      <c r="D102" s="113">
        <f t="shared" si="75"/>
        <v>662</v>
      </c>
      <c r="E102" s="120">
        <v>167</v>
      </c>
      <c r="F102" s="120">
        <f t="shared" si="72"/>
        <v>25.226586102719033</v>
      </c>
      <c r="G102" s="667">
        <v>6692.5465999999997</v>
      </c>
      <c r="H102" s="667">
        <f t="shared" si="76"/>
        <v>1115</v>
      </c>
      <c r="I102" s="667">
        <v>311.91221999999999</v>
      </c>
      <c r="J102" s="122">
        <f t="shared" si="74"/>
        <v>27.974190134529149</v>
      </c>
      <c r="K102" s="79"/>
    </row>
    <row r="103" spans="1:11" ht="45" x14ac:dyDescent="0.25">
      <c r="B103" s="73" t="s">
        <v>120</v>
      </c>
      <c r="C103" s="120">
        <v>462</v>
      </c>
      <c r="D103" s="113">
        <f t="shared" si="75"/>
        <v>77</v>
      </c>
      <c r="E103" s="120">
        <v>198</v>
      </c>
      <c r="F103" s="120">
        <f t="shared" si="72"/>
        <v>257.14285714285717</v>
      </c>
      <c r="G103" s="667">
        <v>778.83036000000004</v>
      </c>
      <c r="H103" s="667">
        <f t="shared" si="76"/>
        <v>130</v>
      </c>
      <c r="I103" s="667">
        <v>146.30115000000001</v>
      </c>
      <c r="J103" s="122">
        <f t="shared" si="74"/>
        <v>112.53934615384615</v>
      </c>
      <c r="K103" s="79"/>
    </row>
    <row r="104" spans="1:11" ht="30.75" customHeight="1" x14ac:dyDescent="0.25">
      <c r="A104" s="37">
        <v>1</v>
      </c>
      <c r="B104" s="73" t="s">
        <v>87</v>
      </c>
      <c r="C104" s="120">
        <v>366</v>
      </c>
      <c r="D104" s="113">
        <f t="shared" si="75"/>
        <v>61</v>
      </c>
      <c r="E104" s="120">
        <v>1</v>
      </c>
      <c r="F104" s="120">
        <f t="shared" si="72"/>
        <v>1.639344262295082</v>
      </c>
      <c r="G104" s="667">
        <v>1253.0742</v>
      </c>
      <c r="H104" s="667">
        <f t="shared" si="76"/>
        <v>209</v>
      </c>
      <c r="I104" s="667">
        <v>-0.22442000000000006</v>
      </c>
      <c r="J104" s="122">
        <f t="shared" si="74"/>
        <v>-0.10737799043062203</v>
      </c>
      <c r="K104" s="79"/>
    </row>
    <row r="105" spans="1:11" ht="30" customHeight="1" thickBot="1" x14ac:dyDescent="0.3">
      <c r="A105" s="37">
        <v>1</v>
      </c>
      <c r="B105" s="316" t="s">
        <v>88</v>
      </c>
      <c r="C105" s="186">
        <v>27</v>
      </c>
      <c r="D105" s="331">
        <f t="shared" si="75"/>
        <v>5</v>
      </c>
      <c r="E105" s="186">
        <v>9</v>
      </c>
      <c r="F105" s="186">
        <f t="shared" si="72"/>
        <v>180</v>
      </c>
      <c r="G105" s="667">
        <v>17.115569999999998</v>
      </c>
      <c r="H105" s="667">
        <f t="shared" si="76"/>
        <v>3</v>
      </c>
      <c r="I105" s="667">
        <v>5.70519</v>
      </c>
      <c r="J105" s="670">
        <f t="shared" si="74"/>
        <v>190.173</v>
      </c>
      <c r="K105" s="79"/>
    </row>
    <row r="106" spans="1:11" ht="15.75" thickBot="1" x14ac:dyDescent="0.3">
      <c r="A106" s="37">
        <v>1</v>
      </c>
      <c r="B106" s="332" t="s">
        <v>3</v>
      </c>
      <c r="C106" s="681"/>
      <c r="D106" s="681"/>
      <c r="E106" s="681"/>
      <c r="F106" s="682"/>
      <c r="G106" s="700">
        <f>G100+G95</f>
        <v>23421.040684814812</v>
      </c>
      <c r="H106" s="701">
        <f t="shared" ref="H106:I106" si="78">H100+H95</f>
        <v>3902</v>
      </c>
      <c r="I106" s="701">
        <f t="shared" si="78"/>
        <v>2661.10124</v>
      </c>
      <c r="J106" s="475">
        <f t="shared" si="74"/>
        <v>68.198391594054328</v>
      </c>
      <c r="K106" s="79"/>
    </row>
    <row r="107" spans="1:11" x14ac:dyDescent="0.25">
      <c r="A107" s="37">
        <v>1</v>
      </c>
      <c r="B107" s="32"/>
      <c r="C107" s="150"/>
      <c r="D107" s="150"/>
      <c r="E107" s="150"/>
      <c r="F107" s="149"/>
      <c r="G107" s="392"/>
      <c r="H107" s="392"/>
      <c r="I107" s="392"/>
      <c r="J107" s="150"/>
      <c r="K107" s="79"/>
    </row>
    <row r="108" spans="1:11" ht="29.25" x14ac:dyDescent="0.25">
      <c r="A108" s="37">
        <v>1</v>
      </c>
      <c r="B108" s="27" t="s">
        <v>73</v>
      </c>
      <c r="C108" s="128"/>
      <c r="D108" s="128"/>
      <c r="E108" s="128"/>
      <c r="F108" s="125"/>
      <c r="G108" s="393"/>
      <c r="H108" s="393"/>
      <c r="I108" s="393"/>
      <c r="J108" s="128"/>
      <c r="K108" s="79"/>
    </row>
    <row r="109" spans="1:11" ht="47.25" customHeight="1" x14ac:dyDescent="0.25">
      <c r="A109" s="37">
        <v>1</v>
      </c>
      <c r="B109" s="219" t="s">
        <v>131</v>
      </c>
      <c r="C109" s="120">
        <f>SUM(C110:C111)</f>
        <v>25350</v>
      </c>
      <c r="D109" s="120">
        <f t="shared" ref="D109:E109" si="79">SUM(D110:D111)</f>
        <v>4225</v>
      </c>
      <c r="E109" s="120">
        <f t="shared" si="79"/>
        <v>3363</v>
      </c>
      <c r="F109" s="120">
        <f>E109/D109*100</f>
        <v>79.597633136094672</v>
      </c>
      <c r="G109" s="667">
        <f>SUM(G110:G111)</f>
        <v>50388.101111111107</v>
      </c>
      <c r="H109" s="667">
        <f t="shared" ref="H109:I109" si="80">SUM(H110:H111)</f>
        <v>8398</v>
      </c>
      <c r="I109" s="667">
        <f t="shared" si="80"/>
        <v>5757.2750899999992</v>
      </c>
      <c r="J109" s="120">
        <f t="shared" ref="J109:J114" si="81">I109/H109*100</f>
        <v>68.55531185996665</v>
      </c>
      <c r="K109" s="79"/>
    </row>
    <row r="110" spans="1:11" ht="37.5" customHeight="1" x14ac:dyDescent="0.25">
      <c r="A110" s="37">
        <v>1</v>
      </c>
      <c r="B110" s="73" t="s">
        <v>84</v>
      </c>
      <c r="C110" s="120">
        <v>19500</v>
      </c>
      <c r="D110" s="113">
        <f>ROUND(C110/12*$B$3,0)</f>
        <v>3250</v>
      </c>
      <c r="E110" s="120">
        <v>3139</v>
      </c>
      <c r="F110" s="120">
        <f>E110/D110*100</f>
        <v>96.584615384615375</v>
      </c>
      <c r="G110" s="667">
        <v>39874.481111111105</v>
      </c>
      <c r="H110" s="667">
        <f t="shared" ref="H110:H113" si="82">ROUND(G110/12*$B$3,0)</f>
        <v>6646</v>
      </c>
      <c r="I110" s="667">
        <v>5328.6628999999994</v>
      </c>
      <c r="J110" s="120">
        <f t="shared" si="81"/>
        <v>80.17849684020463</v>
      </c>
      <c r="K110" s="79"/>
    </row>
    <row r="111" spans="1:11" ht="27.75" customHeight="1" x14ac:dyDescent="0.25">
      <c r="A111" s="37">
        <v>1</v>
      </c>
      <c r="B111" s="73" t="s">
        <v>85</v>
      </c>
      <c r="C111" s="120">
        <v>5850</v>
      </c>
      <c r="D111" s="113">
        <f>ROUND(C111/12*$B$3,0)</f>
        <v>975</v>
      </c>
      <c r="E111" s="120">
        <v>224</v>
      </c>
      <c r="F111" s="120">
        <f t="shared" ref="F111:F113" si="83">E111/D111*100</f>
        <v>22.974358974358974</v>
      </c>
      <c r="G111" s="667">
        <v>10513.62</v>
      </c>
      <c r="H111" s="667">
        <f t="shared" si="82"/>
        <v>1752</v>
      </c>
      <c r="I111" s="667">
        <v>428.61219</v>
      </c>
      <c r="J111" s="120">
        <f t="shared" si="81"/>
        <v>24.464166095890409</v>
      </c>
      <c r="K111" s="79"/>
    </row>
    <row r="112" spans="1:11" ht="27.75" customHeight="1" x14ac:dyDescent="0.25">
      <c r="B112" s="219" t="s">
        <v>123</v>
      </c>
      <c r="C112" s="120">
        <f>SUM(C113)</f>
        <v>6000</v>
      </c>
      <c r="D112" s="120">
        <f t="shared" ref="D112:I112" si="84">SUM(D113)</f>
        <v>975</v>
      </c>
      <c r="E112" s="120">
        <f t="shared" si="84"/>
        <v>1090</v>
      </c>
      <c r="F112" s="120">
        <f t="shared" si="83"/>
        <v>111.7948717948718</v>
      </c>
      <c r="G112" s="667">
        <f t="shared" si="84"/>
        <v>8809.2000000000007</v>
      </c>
      <c r="H112" s="667">
        <f t="shared" si="84"/>
        <v>1468</v>
      </c>
      <c r="I112" s="667">
        <f t="shared" si="84"/>
        <v>1606.1394599999999</v>
      </c>
      <c r="J112" s="120">
        <f t="shared" si="81"/>
        <v>109.41004495912804</v>
      </c>
      <c r="K112" s="79"/>
    </row>
    <row r="113" spans="1:11" ht="27.75" customHeight="1" thickBot="1" x14ac:dyDescent="0.3">
      <c r="B113" s="316" t="s">
        <v>119</v>
      </c>
      <c r="C113" s="186">
        <v>6000</v>
      </c>
      <c r="D113" s="331">
        <f>ROUND(C111/12*$B$3,0)</f>
        <v>975</v>
      </c>
      <c r="E113" s="355">
        <v>1090</v>
      </c>
      <c r="F113" s="186">
        <f t="shared" si="83"/>
        <v>111.7948717948718</v>
      </c>
      <c r="G113" s="667">
        <v>8809.2000000000007</v>
      </c>
      <c r="H113" s="667">
        <f t="shared" si="82"/>
        <v>1468</v>
      </c>
      <c r="I113" s="667">
        <v>1606.1394599999999</v>
      </c>
      <c r="J113" s="186">
        <f t="shared" si="81"/>
        <v>109.41004495912804</v>
      </c>
      <c r="K113" s="79"/>
    </row>
    <row r="114" spans="1:11" ht="15.75" thickBot="1" x14ac:dyDescent="0.3">
      <c r="A114" s="37">
        <v>1</v>
      </c>
      <c r="B114" s="126" t="s">
        <v>3</v>
      </c>
      <c r="C114" s="475"/>
      <c r="D114" s="475"/>
      <c r="E114" s="475"/>
      <c r="F114" s="682"/>
      <c r="G114" s="696">
        <f>G109+G112</f>
        <v>59197.301111111112</v>
      </c>
      <c r="H114" s="697">
        <f t="shared" ref="H114:I114" si="85">H109+H112</f>
        <v>9866</v>
      </c>
      <c r="I114" s="697">
        <f t="shared" si="85"/>
        <v>7363.4145499999995</v>
      </c>
      <c r="J114" s="475">
        <f t="shared" si="81"/>
        <v>74.634244374619911</v>
      </c>
      <c r="K114" s="79"/>
    </row>
    <row r="115" spans="1:11" ht="15" customHeight="1" x14ac:dyDescent="0.25">
      <c r="A115" s="37">
        <v>1</v>
      </c>
      <c r="B115" s="32"/>
      <c r="C115" s="150"/>
      <c r="D115" s="150"/>
      <c r="E115" s="150"/>
      <c r="F115" s="149"/>
      <c r="G115" s="392"/>
      <c r="H115" s="392"/>
      <c r="I115" s="392"/>
      <c r="J115" s="150"/>
      <c r="K115" s="79"/>
    </row>
    <row r="116" spans="1:11" ht="29.25" x14ac:dyDescent="0.25">
      <c r="A116" s="37">
        <v>1</v>
      </c>
      <c r="B116" s="27" t="s">
        <v>74</v>
      </c>
      <c r="C116" s="128"/>
      <c r="D116" s="128"/>
      <c r="E116" s="128"/>
      <c r="F116" s="125"/>
      <c r="G116" s="393"/>
      <c r="H116" s="393"/>
      <c r="I116" s="393"/>
      <c r="J116" s="128"/>
      <c r="K116" s="79"/>
    </row>
    <row r="117" spans="1:11" ht="36" customHeight="1" x14ac:dyDescent="0.25">
      <c r="A117" s="37">
        <v>1</v>
      </c>
      <c r="B117" s="219" t="s">
        <v>131</v>
      </c>
      <c r="C117" s="120">
        <f>SUM(C118:C121)</f>
        <v>5396</v>
      </c>
      <c r="D117" s="113">
        <f t="shared" ref="D117" si="86">SUM(D118:D121)</f>
        <v>899</v>
      </c>
      <c r="E117" s="120">
        <f t="shared" ref="E117" si="87">SUM(E118:E121)</f>
        <v>888</v>
      </c>
      <c r="F117" s="120">
        <f>E117/D117*100</f>
        <v>98.776418242491658</v>
      </c>
      <c r="G117" s="667">
        <f>SUM(G118:G121)</f>
        <v>10870.216619259258</v>
      </c>
      <c r="H117" s="667">
        <f t="shared" ref="H117:I117" si="88">SUM(H118:H121)</f>
        <v>1811</v>
      </c>
      <c r="I117" s="667">
        <f t="shared" si="88"/>
        <v>1778.06709</v>
      </c>
      <c r="J117" s="120">
        <f t="shared" ref="J117:J136" si="89">I117/H117*100</f>
        <v>98.181506902263934</v>
      </c>
      <c r="K117" s="79"/>
    </row>
    <row r="118" spans="1:11" ht="26.25" customHeight="1" x14ac:dyDescent="0.25">
      <c r="A118" s="37">
        <v>1</v>
      </c>
      <c r="B118" s="73" t="s">
        <v>84</v>
      </c>
      <c r="C118" s="120">
        <v>4100</v>
      </c>
      <c r="D118" s="113">
        <f t="shared" ref="D118:D126" si="90">ROUND(C118/12*$B$3,0)</f>
        <v>683</v>
      </c>
      <c r="E118" s="120">
        <v>630</v>
      </c>
      <c r="F118" s="120">
        <f>E118/D118*100</f>
        <v>92.240117130307468</v>
      </c>
      <c r="G118" s="667">
        <v>8383.8652592592571</v>
      </c>
      <c r="H118" s="667">
        <f t="shared" ref="H118:H127" si="91">ROUND(G118/12*$B$3,0)</f>
        <v>1397</v>
      </c>
      <c r="I118" s="667">
        <v>1261.2228600000001</v>
      </c>
      <c r="J118" s="120">
        <f t="shared" si="89"/>
        <v>90.280806012884767</v>
      </c>
      <c r="K118" s="79"/>
    </row>
    <row r="119" spans="1:11" ht="27" customHeight="1" x14ac:dyDescent="0.25">
      <c r="A119" s="37">
        <v>1</v>
      </c>
      <c r="B119" s="73" t="s">
        <v>85</v>
      </c>
      <c r="C119" s="120">
        <v>1250</v>
      </c>
      <c r="D119" s="113">
        <f t="shared" si="90"/>
        <v>208</v>
      </c>
      <c r="E119" s="120">
        <v>258</v>
      </c>
      <c r="F119" s="120">
        <f>E119/D119*100</f>
        <v>124.03846153846155</v>
      </c>
      <c r="G119" s="667">
        <v>2246.5</v>
      </c>
      <c r="H119" s="667">
        <f t="shared" si="91"/>
        <v>374</v>
      </c>
      <c r="I119" s="667">
        <v>516.84422999999992</v>
      </c>
      <c r="J119" s="120">
        <f t="shared" si="89"/>
        <v>138.19364438502672</v>
      </c>
      <c r="K119" s="79"/>
    </row>
    <row r="120" spans="1:11" ht="42.75" customHeight="1" x14ac:dyDescent="0.25">
      <c r="A120" s="37">
        <v>1</v>
      </c>
      <c r="B120" s="73" t="s">
        <v>125</v>
      </c>
      <c r="C120" s="120"/>
      <c r="D120" s="113">
        <f t="shared" si="90"/>
        <v>0</v>
      </c>
      <c r="E120" s="120"/>
      <c r="F120" s="120"/>
      <c r="G120" s="667"/>
      <c r="H120" s="667">
        <f t="shared" si="91"/>
        <v>0</v>
      </c>
      <c r="I120" s="667"/>
      <c r="J120" s="120" t="e">
        <f t="shared" si="89"/>
        <v>#DIV/0!</v>
      </c>
      <c r="K120" s="79"/>
    </row>
    <row r="121" spans="1:11" ht="38.25" customHeight="1" x14ac:dyDescent="0.25">
      <c r="A121" s="37">
        <v>1</v>
      </c>
      <c r="B121" s="73" t="s">
        <v>126</v>
      </c>
      <c r="C121" s="120">
        <v>46</v>
      </c>
      <c r="D121" s="113">
        <f t="shared" si="90"/>
        <v>8</v>
      </c>
      <c r="E121" s="120"/>
      <c r="F121" s="120">
        <f t="shared" ref="F121:F127" si="92">E121/D121*100</f>
        <v>0</v>
      </c>
      <c r="G121" s="667">
        <v>239.85136</v>
      </c>
      <c r="H121" s="667">
        <f t="shared" si="91"/>
        <v>40</v>
      </c>
      <c r="I121" s="667"/>
      <c r="J121" s="120">
        <f t="shared" si="89"/>
        <v>0</v>
      </c>
      <c r="K121" s="79"/>
    </row>
    <row r="122" spans="1:11" ht="47.25" customHeight="1" x14ac:dyDescent="0.25">
      <c r="A122" s="37">
        <v>1</v>
      </c>
      <c r="B122" s="248" t="s">
        <v>123</v>
      </c>
      <c r="C122" s="120">
        <f>SUM(C123:C127)</f>
        <v>7370</v>
      </c>
      <c r="D122" s="120">
        <f t="shared" ref="D122:I122" si="93">SUM(D123:D127)</f>
        <v>1228</v>
      </c>
      <c r="E122" s="120">
        <f t="shared" si="93"/>
        <v>875</v>
      </c>
      <c r="F122" s="120">
        <f t="shared" si="92"/>
        <v>71.254071661237788</v>
      </c>
      <c r="G122" s="667">
        <f t="shared" si="93"/>
        <v>12690.289699999999</v>
      </c>
      <c r="H122" s="667">
        <f t="shared" si="93"/>
        <v>2115</v>
      </c>
      <c r="I122" s="667">
        <f t="shared" si="93"/>
        <v>1198.9292399999999</v>
      </c>
      <c r="J122" s="120">
        <f t="shared" si="89"/>
        <v>56.686961702127661</v>
      </c>
      <c r="K122" s="79"/>
    </row>
    <row r="123" spans="1:11" ht="47.25" customHeight="1" x14ac:dyDescent="0.25">
      <c r="B123" s="73" t="s">
        <v>119</v>
      </c>
      <c r="C123" s="120">
        <v>280</v>
      </c>
      <c r="D123" s="113">
        <f t="shared" si="90"/>
        <v>47</v>
      </c>
      <c r="E123" s="120"/>
      <c r="F123" s="120">
        <f t="shared" si="92"/>
        <v>0</v>
      </c>
      <c r="G123" s="667">
        <v>411.096</v>
      </c>
      <c r="H123" s="667">
        <f t="shared" si="91"/>
        <v>69</v>
      </c>
      <c r="I123" s="667"/>
      <c r="J123" s="120"/>
      <c r="K123" s="79"/>
    </row>
    <row r="124" spans="1:11" ht="45" customHeight="1" x14ac:dyDescent="0.25">
      <c r="A124" s="37">
        <v>1</v>
      </c>
      <c r="B124" s="73" t="s">
        <v>129</v>
      </c>
      <c r="C124" s="120">
        <v>4250</v>
      </c>
      <c r="D124" s="113">
        <f t="shared" si="90"/>
        <v>708</v>
      </c>
      <c r="E124" s="120">
        <v>289</v>
      </c>
      <c r="F124" s="120">
        <f t="shared" si="92"/>
        <v>40.819209039548021</v>
      </c>
      <c r="G124" s="667">
        <v>7164.5649999999996</v>
      </c>
      <c r="H124" s="667">
        <f t="shared" si="91"/>
        <v>1194</v>
      </c>
      <c r="I124" s="667">
        <v>787.37702999999999</v>
      </c>
      <c r="J124" s="120">
        <f t="shared" si="89"/>
        <v>65.944474874371863</v>
      </c>
      <c r="K124" s="79"/>
    </row>
    <row r="125" spans="1:11" ht="45" customHeight="1" x14ac:dyDescent="0.25">
      <c r="B125" s="73" t="s">
        <v>120</v>
      </c>
      <c r="C125" s="120">
        <v>2090</v>
      </c>
      <c r="D125" s="113">
        <f t="shared" si="90"/>
        <v>348</v>
      </c>
      <c r="E125" s="120">
        <v>54</v>
      </c>
      <c r="F125" s="120">
        <f t="shared" si="92"/>
        <v>15.517241379310345</v>
      </c>
      <c r="G125" s="667">
        <v>3523.2801999999997</v>
      </c>
      <c r="H125" s="667">
        <f t="shared" si="91"/>
        <v>587</v>
      </c>
      <c r="I125" s="667">
        <v>49.026660000000007</v>
      </c>
      <c r="J125" s="120"/>
      <c r="K125" s="79"/>
    </row>
    <row r="126" spans="1:11" ht="32.25" customHeight="1" x14ac:dyDescent="0.25">
      <c r="A126" s="37">
        <v>1</v>
      </c>
      <c r="B126" s="73" t="s">
        <v>87</v>
      </c>
      <c r="C126" s="120">
        <v>400</v>
      </c>
      <c r="D126" s="113">
        <f t="shared" si="90"/>
        <v>67</v>
      </c>
      <c r="E126" s="120">
        <v>10</v>
      </c>
      <c r="F126" s="120">
        <f t="shared" si="92"/>
        <v>14.925373134328357</v>
      </c>
      <c r="G126" s="667">
        <v>1369.48</v>
      </c>
      <c r="H126" s="667">
        <f t="shared" si="91"/>
        <v>228</v>
      </c>
      <c r="I126" s="667">
        <v>31.62453</v>
      </c>
      <c r="J126" s="120">
        <f t="shared" si="89"/>
        <v>13.870407894736841</v>
      </c>
      <c r="K126" s="79"/>
    </row>
    <row r="127" spans="1:11" ht="36" customHeight="1" thickBot="1" x14ac:dyDescent="0.3">
      <c r="A127" s="37">
        <v>1</v>
      </c>
      <c r="B127" s="316" t="s">
        <v>88</v>
      </c>
      <c r="C127" s="186">
        <v>350</v>
      </c>
      <c r="D127" s="331">
        <f t="shared" ref="D127" si="94">ROUND(C127/12*$B$3,0)</f>
        <v>58</v>
      </c>
      <c r="E127" s="186">
        <v>522</v>
      </c>
      <c r="F127" s="186">
        <f t="shared" si="92"/>
        <v>900</v>
      </c>
      <c r="G127" s="667">
        <v>221.86850000000001</v>
      </c>
      <c r="H127" s="667">
        <f t="shared" si="91"/>
        <v>37</v>
      </c>
      <c r="I127" s="667">
        <v>330.90102000000002</v>
      </c>
      <c r="J127" s="186">
        <f t="shared" si="89"/>
        <v>894.32708108108102</v>
      </c>
      <c r="K127" s="79"/>
    </row>
    <row r="128" spans="1:11" ht="15.75" thickBot="1" x14ac:dyDescent="0.3">
      <c r="A128" s="37">
        <v>1</v>
      </c>
      <c r="B128" s="233" t="s">
        <v>3</v>
      </c>
      <c r="C128" s="681"/>
      <c r="D128" s="681"/>
      <c r="E128" s="681"/>
      <c r="F128" s="682"/>
      <c r="G128" s="700">
        <f>G122+G117</f>
        <v>23560.506319259257</v>
      </c>
      <c r="H128" s="701">
        <f t="shared" ref="H128:I128" si="95">H122+H117</f>
        <v>3926</v>
      </c>
      <c r="I128" s="701">
        <f t="shared" si="95"/>
        <v>2976.9963299999999</v>
      </c>
      <c r="J128" s="475">
        <f t="shared" si="89"/>
        <v>75.827721090168112</v>
      </c>
      <c r="K128" s="79"/>
    </row>
    <row r="129" spans="1:11" x14ac:dyDescent="0.25">
      <c r="A129" s="37">
        <v>1</v>
      </c>
      <c r="B129" s="32"/>
      <c r="C129" s="149"/>
      <c r="D129" s="149"/>
      <c r="E129" s="149"/>
      <c r="F129" s="149"/>
      <c r="G129" s="392"/>
      <c r="H129" s="392"/>
      <c r="I129" s="392"/>
      <c r="J129" s="150"/>
      <c r="K129" s="79"/>
    </row>
    <row r="130" spans="1:11" ht="29.25" x14ac:dyDescent="0.25">
      <c r="A130" s="37">
        <v>1</v>
      </c>
      <c r="B130" s="75" t="s">
        <v>75</v>
      </c>
      <c r="C130" s="125"/>
      <c r="D130" s="125"/>
      <c r="E130" s="125"/>
      <c r="F130" s="125"/>
      <c r="G130" s="393"/>
      <c r="H130" s="393"/>
      <c r="I130" s="393"/>
      <c r="J130" s="120"/>
      <c r="K130" s="79"/>
    </row>
    <row r="131" spans="1:11" ht="30" x14ac:dyDescent="0.25">
      <c r="A131" s="37">
        <v>1</v>
      </c>
      <c r="B131" s="248" t="s">
        <v>131</v>
      </c>
      <c r="C131" s="120">
        <f>SUM(C132:C133)</f>
        <v>11666</v>
      </c>
      <c r="D131" s="120">
        <f t="shared" ref="D131:E131" si="96">SUM(D132:D133)</f>
        <v>1944</v>
      </c>
      <c r="E131" s="120">
        <f t="shared" si="96"/>
        <v>1526</v>
      </c>
      <c r="F131" s="120">
        <f>E131/D131*100</f>
        <v>78.497942386831284</v>
      </c>
      <c r="G131" s="390">
        <f>SUM(G132:G133)</f>
        <v>23180.083155555552</v>
      </c>
      <c r="H131" s="390">
        <f t="shared" ref="H131:I131" si="97">SUM(H132:H133)</f>
        <v>3864</v>
      </c>
      <c r="I131" s="390">
        <f t="shared" si="97"/>
        <v>3168.7431700000002</v>
      </c>
      <c r="J131" s="120">
        <f t="shared" si="89"/>
        <v>82.006810817805388</v>
      </c>
      <c r="K131" s="79"/>
    </row>
    <row r="132" spans="1:11" ht="30" x14ac:dyDescent="0.25">
      <c r="A132" s="37">
        <v>1</v>
      </c>
      <c r="B132" s="73" t="s">
        <v>84</v>
      </c>
      <c r="C132" s="120">
        <v>8940</v>
      </c>
      <c r="D132" s="113">
        <f t="shared" ref="D132:D135" si="98">ROUND(C132/12*$B$3,0)</f>
        <v>1490</v>
      </c>
      <c r="E132" s="120">
        <v>1043</v>
      </c>
      <c r="F132" s="120">
        <f>E132/D132*100</f>
        <v>70</v>
      </c>
      <c r="G132" s="390">
        <v>18280.915955555553</v>
      </c>
      <c r="H132" s="702">
        <f t="shared" ref="H132:H135" si="99">ROUND(G132/12*$B$3,0)</f>
        <v>3047</v>
      </c>
      <c r="I132" s="390">
        <v>2220.6320700000001</v>
      </c>
      <c r="J132" s="120">
        <f t="shared" si="89"/>
        <v>72.87929340334756</v>
      </c>
      <c r="K132" s="79"/>
    </row>
    <row r="133" spans="1:11" ht="30" x14ac:dyDescent="0.25">
      <c r="A133" s="37">
        <v>1</v>
      </c>
      <c r="B133" s="316" t="s">
        <v>85</v>
      </c>
      <c r="C133" s="186">
        <v>2726</v>
      </c>
      <c r="D133" s="331">
        <f t="shared" si="98"/>
        <v>454</v>
      </c>
      <c r="E133" s="186">
        <v>483</v>
      </c>
      <c r="F133" s="186">
        <f>E133/D133*100</f>
        <v>106.38766519823788</v>
      </c>
      <c r="G133" s="413">
        <v>4899.167199999999</v>
      </c>
      <c r="H133" s="702">
        <f t="shared" si="99"/>
        <v>817</v>
      </c>
      <c r="I133" s="413">
        <v>948.11109999999996</v>
      </c>
      <c r="J133" s="120">
        <f t="shared" si="89"/>
        <v>116.04787025703793</v>
      </c>
      <c r="K133" s="79"/>
    </row>
    <row r="134" spans="1:11" ht="30" x14ac:dyDescent="0.25">
      <c r="B134" s="248" t="s">
        <v>123</v>
      </c>
      <c r="C134" s="120">
        <f>SUM(C135)</f>
        <v>480</v>
      </c>
      <c r="D134" s="120">
        <f t="shared" ref="D134:I134" si="100">SUM(D135)</f>
        <v>80</v>
      </c>
      <c r="E134" s="120">
        <f t="shared" si="100"/>
        <v>114</v>
      </c>
      <c r="F134" s="120">
        <f t="shared" ref="F134:F135" si="101">E134/D134*100</f>
        <v>142.5</v>
      </c>
      <c r="G134" s="386">
        <f t="shared" si="100"/>
        <v>704.73599999999999</v>
      </c>
      <c r="H134" s="386">
        <f t="shared" si="100"/>
        <v>117</v>
      </c>
      <c r="I134" s="386">
        <f t="shared" si="100"/>
        <v>152.15361999999999</v>
      </c>
      <c r="J134" s="120">
        <f t="shared" si="89"/>
        <v>130.04582905982903</v>
      </c>
      <c r="K134" s="79"/>
    </row>
    <row r="135" spans="1:11" ht="30.75" thickBot="1" x14ac:dyDescent="0.3">
      <c r="B135" s="316" t="s">
        <v>119</v>
      </c>
      <c r="C135" s="353">
        <v>480</v>
      </c>
      <c r="D135" s="331">
        <f t="shared" si="98"/>
        <v>80</v>
      </c>
      <c r="E135" s="353">
        <v>114</v>
      </c>
      <c r="F135" s="186">
        <f t="shared" si="101"/>
        <v>142.5</v>
      </c>
      <c r="G135" s="647">
        <v>704.73599999999999</v>
      </c>
      <c r="H135" s="702">
        <f t="shared" si="99"/>
        <v>117</v>
      </c>
      <c r="I135" s="647">
        <v>152.15361999999999</v>
      </c>
      <c r="J135" s="186">
        <f t="shared" si="89"/>
        <v>130.04582905982903</v>
      </c>
      <c r="K135" s="79"/>
    </row>
    <row r="136" spans="1:11" ht="15.75" thickBot="1" x14ac:dyDescent="0.3">
      <c r="A136" s="37">
        <v>1</v>
      </c>
      <c r="B136" s="419" t="s">
        <v>3</v>
      </c>
      <c r="C136" s="681"/>
      <c r="D136" s="681"/>
      <c r="E136" s="681"/>
      <c r="F136" s="682"/>
      <c r="G136" s="683">
        <f t="shared" ref="G136:I136" si="102">G131+G134</f>
        <v>23884.819155555553</v>
      </c>
      <c r="H136" s="684">
        <f t="shared" si="102"/>
        <v>3981</v>
      </c>
      <c r="I136" s="684">
        <f t="shared" si="102"/>
        <v>3320.8967900000002</v>
      </c>
      <c r="J136" s="475">
        <f t="shared" si="89"/>
        <v>83.418658377292147</v>
      </c>
      <c r="K136" s="79"/>
    </row>
    <row r="137" spans="1:11" ht="15" customHeight="1" x14ac:dyDescent="0.25">
      <c r="A137" s="37">
        <v>1</v>
      </c>
      <c r="B137" s="84"/>
      <c r="C137" s="150"/>
      <c r="D137" s="150"/>
      <c r="E137" s="150"/>
      <c r="F137" s="149"/>
      <c r="G137" s="392"/>
      <c r="H137" s="392"/>
      <c r="I137" s="392"/>
      <c r="J137" s="150"/>
      <c r="K137" s="79"/>
    </row>
    <row r="138" spans="1:11" ht="33" customHeight="1" x14ac:dyDescent="0.25">
      <c r="A138" s="37">
        <v>1</v>
      </c>
      <c r="B138" s="75" t="s">
        <v>89</v>
      </c>
      <c r="C138" s="125"/>
      <c r="D138" s="125"/>
      <c r="E138" s="125"/>
      <c r="F138" s="125"/>
      <c r="G138" s="386"/>
      <c r="H138" s="386"/>
      <c r="I138" s="386"/>
      <c r="J138" s="120"/>
      <c r="K138" s="79"/>
    </row>
    <row r="139" spans="1:11" ht="30" x14ac:dyDescent="0.25">
      <c r="A139" s="37">
        <v>1</v>
      </c>
      <c r="B139" s="219" t="s">
        <v>131</v>
      </c>
      <c r="C139" s="120">
        <f>SUM(C140:C141)</f>
        <v>147</v>
      </c>
      <c r="D139" s="120">
        <f t="shared" ref="D139" si="103">SUM(D140:D141)</f>
        <v>25</v>
      </c>
      <c r="E139" s="120">
        <f t="shared" ref="E139" si="104">SUM(E140:E141)</f>
        <v>77</v>
      </c>
      <c r="F139" s="120">
        <f t="shared" ref="F139:F144" si="105">E139/D139*100</f>
        <v>308</v>
      </c>
      <c r="G139" s="667">
        <f>SUM(G140:G141)</f>
        <v>766.48152000000005</v>
      </c>
      <c r="H139" s="667">
        <f>SUM(H140:H141)</f>
        <v>128</v>
      </c>
      <c r="I139" s="667">
        <f t="shared" ref="I139" si="106">SUM(I140:I141)</f>
        <v>401.49032</v>
      </c>
      <c r="J139" s="122">
        <f t="shared" ref="J139:J145" si="107">I139/H139*100</f>
        <v>313.66431249999999</v>
      </c>
      <c r="K139" s="79"/>
    </row>
    <row r="140" spans="1:11" ht="30" x14ac:dyDescent="0.25">
      <c r="A140" s="37">
        <v>1</v>
      </c>
      <c r="B140" s="73" t="s">
        <v>125</v>
      </c>
      <c r="C140" s="120">
        <v>78</v>
      </c>
      <c r="D140" s="113">
        <f t="shared" ref="D140:D141" si="108">ROUND(C140/12*$B$3,0)</f>
        <v>13</v>
      </c>
      <c r="E140" s="120">
        <v>74</v>
      </c>
      <c r="F140" s="120">
        <f t="shared" si="105"/>
        <v>569.23076923076928</v>
      </c>
      <c r="G140" s="667">
        <v>406.70447999999999</v>
      </c>
      <c r="H140" s="667">
        <f t="shared" ref="H140:H144" si="109">ROUND(G140/12*$B$3,0)</f>
        <v>68</v>
      </c>
      <c r="I140" s="667">
        <v>385.84784000000002</v>
      </c>
      <c r="J140" s="122">
        <f t="shared" si="107"/>
        <v>567.42329411764706</v>
      </c>
      <c r="K140" s="79"/>
    </row>
    <row r="141" spans="1:11" ht="30" x14ac:dyDescent="0.25">
      <c r="A141" s="37">
        <v>1</v>
      </c>
      <c r="B141" s="73" t="s">
        <v>126</v>
      </c>
      <c r="C141" s="120">
        <v>69</v>
      </c>
      <c r="D141" s="113">
        <f t="shared" si="108"/>
        <v>12</v>
      </c>
      <c r="E141" s="120">
        <v>3</v>
      </c>
      <c r="F141" s="120">
        <f t="shared" si="105"/>
        <v>25</v>
      </c>
      <c r="G141" s="667">
        <v>359.77704</v>
      </c>
      <c r="H141" s="667">
        <f t="shared" si="109"/>
        <v>60</v>
      </c>
      <c r="I141" s="667">
        <v>15.642479999999999</v>
      </c>
      <c r="J141" s="122">
        <f t="shared" si="107"/>
        <v>26.070799999999998</v>
      </c>
      <c r="K141" s="79"/>
    </row>
    <row r="142" spans="1:11" ht="30" customHeight="1" x14ac:dyDescent="0.25">
      <c r="A142" s="37">
        <v>1</v>
      </c>
      <c r="B142" s="219" t="s">
        <v>123</v>
      </c>
      <c r="C142" s="120">
        <f>SUM(C143:C144)</f>
        <v>17601</v>
      </c>
      <c r="D142" s="120">
        <f t="shared" ref="D142:I142" si="110">SUM(D143:D144)</f>
        <v>2934</v>
      </c>
      <c r="E142" s="120">
        <f t="shared" si="110"/>
        <v>2467</v>
      </c>
      <c r="F142" s="120">
        <f t="shared" si="105"/>
        <v>84.083162917518749</v>
      </c>
      <c r="G142" s="667">
        <f>SUM(G143:G144)</f>
        <v>29671.413780000003</v>
      </c>
      <c r="H142" s="667">
        <f t="shared" si="110"/>
        <v>4945</v>
      </c>
      <c r="I142" s="667">
        <f t="shared" si="110"/>
        <v>4180.7017699999997</v>
      </c>
      <c r="J142" s="120">
        <f t="shared" si="107"/>
        <v>84.544019615773507</v>
      </c>
      <c r="K142" s="79"/>
    </row>
    <row r="143" spans="1:11" ht="60" x14ac:dyDescent="0.25">
      <c r="A143" s="37">
        <v>1</v>
      </c>
      <c r="B143" s="73" t="s">
        <v>129</v>
      </c>
      <c r="C143" s="120">
        <v>14950</v>
      </c>
      <c r="D143" s="113">
        <f t="shared" ref="D143:D144" si="111">ROUND(C143/12*$B$3,0)</f>
        <v>2492</v>
      </c>
      <c r="E143" s="113">
        <v>1870</v>
      </c>
      <c r="F143" s="120">
        <f t="shared" si="105"/>
        <v>75.040128410914932</v>
      </c>
      <c r="G143" s="667">
        <v>25202.411</v>
      </c>
      <c r="H143" s="667">
        <f t="shared" si="109"/>
        <v>4200</v>
      </c>
      <c r="I143" s="667">
        <v>3693.5146099999997</v>
      </c>
      <c r="J143" s="120">
        <f t="shared" si="107"/>
        <v>87.940824047619031</v>
      </c>
      <c r="K143" s="79"/>
    </row>
    <row r="144" spans="1:11" ht="45.75" thickBot="1" x14ac:dyDescent="0.3">
      <c r="B144" s="316" t="s">
        <v>120</v>
      </c>
      <c r="C144" s="186">
        <v>2651</v>
      </c>
      <c r="D144" s="331">
        <f t="shared" si="111"/>
        <v>442</v>
      </c>
      <c r="E144" s="727">
        <v>597</v>
      </c>
      <c r="F144" s="186">
        <f t="shared" si="105"/>
        <v>135.06787330316743</v>
      </c>
      <c r="G144" s="667">
        <v>4469.0027800000007</v>
      </c>
      <c r="H144" s="667">
        <f t="shared" si="109"/>
        <v>745</v>
      </c>
      <c r="I144" s="667">
        <v>487.18716000000001</v>
      </c>
      <c r="J144" s="186">
        <f t="shared" si="107"/>
        <v>65.394249664429523</v>
      </c>
      <c r="K144" s="79"/>
    </row>
    <row r="145" spans="1:11" ht="15" customHeight="1" thickBot="1" x14ac:dyDescent="0.3">
      <c r="A145" s="37">
        <v>1</v>
      </c>
      <c r="B145" s="126" t="s">
        <v>3</v>
      </c>
      <c r="C145" s="475"/>
      <c r="D145" s="475"/>
      <c r="E145" s="703"/>
      <c r="F145" s="704"/>
      <c r="G145" s="700">
        <f>G142+G139</f>
        <v>30437.895300000004</v>
      </c>
      <c r="H145" s="701">
        <f t="shared" ref="H145:I145" si="112">H142+H139</f>
        <v>5073</v>
      </c>
      <c r="I145" s="701">
        <f t="shared" si="112"/>
        <v>4582.1920899999996</v>
      </c>
      <c r="J145" s="475">
        <f t="shared" si="107"/>
        <v>90.325095407056949</v>
      </c>
      <c r="K145" s="79"/>
    </row>
    <row r="146" spans="1:11" ht="15" customHeight="1" x14ac:dyDescent="0.25">
      <c r="A146" s="37">
        <v>1</v>
      </c>
      <c r="B146" s="32"/>
      <c r="C146" s="149"/>
      <c r="D146" s="149"/>
      <c r="E146" s="149"/>
      <c r="F146" s="149"/>
      <c r="G146" s="395"/>
      <c r="H146" s="395"/>
      <c r="I146" s="395"/>
      <c r="J146" s="705"/>
      <c r="K146" s="79"/>
    </row>
    <row r="147" spans="1:11" ht="43.5" customHeight="1" x14ac:dyDescent="0.25">
      <c r="A147" s="37">
        <v>1</v>
      </c>
      <c r="B147" s="75" t="s">
        <v>90</v>
      </c>
      <c r="C147" s="125"/>
      <c r="D147" s="125"/>
      <c r="E147" s="125"/>
      <c r="F147" s="125"/>
      <c r="G147" s="386"/>
      <c r="H147" s="386"/>
      <c r="I147" s="386"/>
      <c r="J147" s="120"/>
      <c r="K147" s="79"/>
    </row>
    <row r="148" spans="1:11" ht="43.5" customHeight="1" x14ac:dyDescent="0.25">
      <c r="A148" s="37">
        <v>1</v>
      </c>
      <c r="B148" s="219" t="s">
        <v>131</v>
      </c>
      <c r="C148" s="120">
        <f>SUM(C149:C150)</f>
        <v>139</v>
      </c>
      <c r="D148" s="120">
        <f t="shared" ref="D148" si="113">SUM(D149:D150)</f>
        <v>24</v>
      </c>
      <c r="E148" s="120">
        <f t="shared" ref="E148" si="114">SUM(E149:E150)</f>
        <v>72</v>
      </c>
      <c r="F148" s="120">
        <f t="shared" ref="F148:F153" si="115">E148/D148*100</f>
        <v>300</v>
      </c>
      <c r="G148" s="667">
        <f>SUM(G149:G150)</f>
        <v>724.76823999999999</v>
      </c>
      <c r="H148" s="667">
        <f t="shared" ref="H148:I148" si="116">SUM(H149:H150)</f>
        <v>121</v>
      </c>
      <c r="I148" s="667">
        <f t="shared" si="116"/>
        <v>375.41952000000003</v>
      </c>
      <c r="J148" s="122">
        <f t="shared" ref="J148:J154" si="117">I148/H148*100</f>
        <v>310.26406611570252</v>
      </c>
      <c r="K148" s="79"/>
    </row>
    <row r="149" spans="1:11" ht="45.75" customHeight="1" x14ac:dyDescent="0.25">
      <c r="A149" s="37">
        <v>1</v>
      </c>
      <c r="B149" s="73" t="s">
        <v>125</v>
      </c>
      <c r="C149" s="120">
        <v>70</v>
      </c>
      <c r="D149" s="113">
        <f t="shared" ref="D149:D150" si="118">ROUND(C149/12*$B$3,0)</f>
        <v>12</v>
      </c>
      <c r="E149" s="120">
        <v>72</v>
      </c>
      <c r="F149" s="120">
        <f t="shared" si="115"/>
        <v>600</v>
      </c>
      <c r="G149" s="667">
        <v>364.99119999999999</v>
      </c>
      <c r="H149" s="667">
        <f t="shared" ref="H149:H153" si="119">ROUND(G149/12*$B$3,0)</f>
        <v>61</v>
      </c>
      <c r="I149" s="667">
        <v>375.41952000000003</v>
      </c>
      <c r="J149" s="122">
        <f t="shared" si="117"/>
        <v>615.44183606557374</v>
      </c>
      <c r="K149" s="79"/>
    </row>
    <row r="150" spans="1:11" ht="31.5" customHeight="1" x14ac:dyDescent="0.25">
      <c r="A150" s="37">
        <v>1</v>
      </c>
      <c r="B150" s="73" t="s">
        <v>126</v>
      </c>
      <c r="C150" s="120">
        <v>69</v>
      </c>
      <c r="D150" s="113">
        <f t="shared" si="118"/>
        <v>12</v>
      </c>
      <c r="E150" s="120">
        <v>0</v>
      </c>
      <c r="F150" s="120">
        <f t="shared" si="115"/>
        <v>0</v>
      </c>
      <c r="G150" s="667">
        <v>359.77704</v>
      </c>
      <c r="H150" s="667">
        <f t="shared" si="119"/>
        <v>60</v>
      </c>
      <c r="I150" s="667">
        <v>0</v>
      </c>
      <c r="J150" s="122">
        <f t="shared" si="117"/>
        <v>0</v>
      </c>
      <c r="K150" s="79"/>
    </row>
    <row r="151" spans="1:11" ht="37.5" customHeight="1" x14ac:dyDescent="0.25">
      <c r="A151" s="37">
        <v>1</v>
      </c>
      <c r="B151" s="219" t="s">
        <v>123</v>
      </c>
      <c r="C151" s="120">
        <f>SUM(C152:C153)</f>
        <v>17130</v>
      </c>
      <c r="D151" s="120">
        <f t="shared" ref="D151:I151" si="120">SUM(D152:D153)</f>
        <v>2855</v>
      </c>
      <c r="E151" s="120">
        <f t="shared" si="120"/>
        <v>4722</v>
      </c>
      <c r="F151" s="120">
        <f t="shared" si="115"/>
        <v>165.39404553415059</v>
      </c>
      <c r="G151" s="667">
        <f>SUM(G152:G153)</f>
        <v>28877.411400000001</v>
      </c>
      <c r="H151" s="667">
        <f t="shared" si="120"/>
        <v>4813</v>
      </c>
      <c r="I151" s="667">
        <f t="shared" si="120"/>
        <v>7750.3321699999997</v>
      </c>
      <c r="J151" s="120">
        <f t="shared" si="117"/>
        <v>161.02913297319759</v>
      </c>
      <c r="K151" s="79"/>
    </row>
    <row r="152" spans="1:11" ht="43.5" customHeight="1" x14ac:dyDescent="0.25">
      <c r="A152" s="37">
        <v>1</v>
      </c>
      <c r="B152" s="73" t="s">
        <v>129</v>
      </c>
      <c r="C152" s="120">
        <v>15600</v>
      </c>
      <c r="D152" s="113">
        <f t="shared" ref="D152:D153" si="121">ROUND(C152/12*$B$3,0)</f>
        <v>2600</v>
      </c>
      <c r="E152" s="113">
        <v>2509</v>
      </c>
      <c r="F152" s="120">
        <f t="shared" si="115"/>
        <v>96.5</v>
      </c>
      <c r="G152" s="667">
        <v>26298.168000000001</v>
      </c>
      <c r="H152" s="667">
        <f t="shared" si="119"/>
        <v>4383</v>
      </c>
      <c r="I152" s="667">
        <v>5965.5880099999995</v>
      </c>
      <c r="J152" s="120">
        <f t="shared" si="117"/>
        <v>136.10741524070272</v>
      </c>
      <c r="K152" s="79"/>
    </row>
    <row r="153" spans="1:11" ht="43.5" customHeight="1" thickBot="1" x14ac:dyDescent="0.3">
      <c r="B153" s="316" t="s">
        <v>120</v>
      </c>
      <c r="C153" s="186">
        <v>1530</v>
      </c>
      <c r="D153" s="331">
        <f t="shared" si="121"/>
        <v>255</v>
      </c>
      <c r="E153" s="727">
        <v>2213</v>
      </c>
      <c r="F153" s="186">
        <f t="shared" si="115"/>
        <v>867.84313725490188</v>
      </c>
      <c r="G153" s="667">
        <v>2579.2433999999998</v>
      </c>
      <c r="H153" s="667">
        <f t="shared" si="119"/>
        <v>430</v>
      </c>
      <c r="I153" s="667">
        <v>1784.7441600000002</v>
      </c>
      <c r="J153" s="186">
        <f t="shared" si="117"/>
        <v>415.05678139534893</v>
      </c>
      <c r="K153" s="79"/>
    </row>
    <row r="154" spans="1:11" ht="15" customHeight="1" thickBot="1" x14ac:dyDescent="0.3">
      <c r="A154" s="37">
        <v>1</v>
      </c>
      <c r="B154" s="126" t="s">
        <v>3</v>
      </c>
      <c r="C154" s="475"/>
      <c r="D154" s="475"/>
      <c r="E154" s="475"/>
      <c r="F154" s="682"/>
      <c r="G154" s="696">
        <f>G151+G148</f>
        <v>29602.179640000002</v>
      </c>
      <c r="H154" s="697">
        <f t="shared" ref="H154:I154" si="122">H151+H148</f>
        <v>4934</v>
      </c>
      <c r="I154" s="697">
        <f t="shared" si="122"/>
        <v>8125.7516900000001</v>
      </c>
      <c r="J154" s="475">
        <f t="shared" si="117"/>
        <v>164.68892764491287</v>
      </c>
      <c r="K154" s="79"/>
    </row>
    <row r="155" spans="1:11" ht="15" customHeight="1" x14ac:dyDescent="0.25">
      <c r="A155" s="37">
        <v>1</v>
      </c>
      <c r="B155" s="32"/>
      <c r="C155" s="149"/>
      <c r="D155" s="149"/>
      <c r="E155" s="149"/>
      <c r="F155" s="149"/>
      <c r="G155" s="395"/>
      <c r="H155" s="395"/>
      <c r="I155" s="395"/>
      <c r="J155" s="705"/>
      <c r="K155" s="79"/>
    </row>
    <row r="156" spans="1:11" ht="29.25" x14ac:dyDescent="0.25">
      <c r="A156" s="37">
        <v>1</v>
      </c>
      <c r="B156" s="75" t="s">
        <v>91</v>
      </c>
      <c r="C156" s="125"/>
      <c r="D156" s="125"/>
      <c r="E156" s="125"/>
      <c r="F156" s="125"/>
      <c r="G156" s="667"/>
      <c r="H156" s="667"/>
      <c r="I156" s="667"/>
      <c r="J156" s="120"/>
      <c r="K156" s="79"/>
    </row>
    <row r="157" spans="1:11" ht="30" x14ac:dyDescent="0.25">
      <c r="A157" s="37">
        <v>1</v>
      </c>
      <c r="B157" s="219" t="s">
        <v>131</v>
      </c>
      <c r="C157" s="120">
        <f>SUM(C158:C159)</f>
        <v>83</v>
      </c>
      <c r="D157" s="113">
        <f>SUM(D158:D159)</f>
        <v>14</v>
      </c>
      <c r="E157" s="120">
        <f>SUM(E158:E159)</f>
        <v>0</v>
      </c>
      <c r="F157" s="120">
        <f t="shared" ref="F157:F164" si="123">E157/D157*100</f>
        <v>0</v>
      </c>
      <c r="G157" s="667">
        <f>SUM(G158:G159)</f>
        <v>432.77527999999995</v>
      </c>
      <c r="H157" s="667">
        <f t="shared" ref="H157:I157" si="124">SUM(H158:H159)</f>
        <v>72</v>
      </c>
      <c r="I157" s="667">
        <f t="shared" si="124"/>
        <v>0</v>
      </c>
      <c r="J157" s="122">
        <f t="shared" ref="J157:J165" si="125">I157/H157*100</f>
        <v>0</v>
      </c>
      <c r="K157" s="79"/>
    </row>
    <row r="158" spans="1:11" ht="30" x14ac:dyDescent="0.25">
      <c r="A158" s="37">
        <v>1</v>
      </c>
      <c r="B158" s="73" t="s">
        <v>125</v>
      </c>
      <c r="C158" s="120">
        <v>38</v>
      </c>
      <c r="D158" s="113">
        <f t="shared" ref="D158:D159" si="126">ROUND(C158/12*$B$3,0)</f>
        <v>6</v>
      </c>
      <c r="E158" s="120"/>
      <c r="F158" s="120">
        <f t="shared" si="123"/>
        <v>0</v>
      </c>
      <c r="G158" s="667">
        <v>198.13807999999997</v>
      </c>
      <c r="H158" s="667">
        <f t="shared" ref="H158:H164" si="127">ROUND(G158/12*$B$3,0)</f>
        <v>33</v>
      </c>
      <c r="I158" s="667"/>
      <c r="J158" s="122">
        <f t="shared" si="125"/>
        <v>0</v>
      </c>
      <c r="K158" s="79"/>
    </row>
    <row r="159" spans="1:11" ht="30" x14ac:dyDescent="0.25">
      <c r="A159" s="37">
        <v>1</v>
      </c>
      <c r="B159" s="73" t="s">
        <v>126</v>
      </c>
      <c r="C159" s="120">
        <v>45</v>
      </c>
      <c r="D159" s="113">
        <f t="shared" si="126"/>
        <v>8</v>
      </c>
      <c r="E159" s="120"/>
      <c r="F159" s="120">
        <f t="shared" si="123"/>
        <v>0</v>
      </c>
      <c r="G159" s="667">
        <v>234.63719999999998</v>
      </c>
      <c r="H159" s="667">
        <f t="shared" si="127"/>
        <v>39</v>
      </c>
      <c r="I159" s="667"/>
      <c r="J159" s="122">
        <f t="shared" si="125"/>
        <v>0</v>
      </c>
      <c r="K159" s="79"/>
    </row>
    <row r="160" spans="1:11" ht="30" x14ac:dyDescent="0.25">
      <c r="A160" s="37">
        <v>1</v>
      </c>
      <c r="B160" s="248" t="s">
        <v>123</v>
      </c>
      <c r="C160" s="120">
        <f>SUM(C161:C164)</f>
        <v>16920</v>
      </c>
      <c r="D160" s="113">
        <f>SUM(D161:D164)</f>
        <v>2820</v>
      </c>
      <c r="E160" s="120">
        <f>SUM(E161:E164)</f>
        <v>3371</v>
      </c>
      <c r="F160" s="120">
        <f t="shared" si="123"/>
        <v>119.53900709219857</v>
      </c>
      <c r="G160" s="667">
        <f>SUM(G161:G164)</f>
        <v>28354.186599999997</v>
      </c>
      <c r="H160" s="667">
        <f t="shared" ref="H160:I160" si="128">SUM(H161:H164)</f>
        <v>4725</v>
      </c>
      <c r="I160" s="667">
        <f t="shared" si="128"/>
        <v>4445.1709000000001</v>
      </c>
      <c r="J160" s="120">
        <f t="shared" si="125"/>
        <v>94.077691005291015</v>
      </c>
      <c r="K160" s="79"/>
    </row>
    <row r="161" spans="1:11" ht="59.25" customHeight="1" x14ac:dyDescent="0.25">
      <c r="A161" s="37">
        <v>1</v>
      </c>
      <c r="B161" s="73" t="s">
        <v>129</v>
      </c>
      <c r="C161" s="120">
        <v>14800</v>
      </c>
      <c r="D161" s="113">
        <f t="shared" ref="D161:D164" si="129">ROUND(C161/12*$B$3,0)</f>
        <v>2467</v>
      </c>
      <c r="E161" s="120">
        <v>2242</v>
      </c>
      <c r="F161" s="120">
        <f t="shared" si="123"/>
        <v>90.879610863396849</v>
      </c>
      <c r="G161" s="667">
        <v>24949.544000000002</v>
      </c>
      <c r="H161" s="667">
        <f t="shared" si="127"/>
        <v>4158</v>
      </c>
      <c r="I161" s="667">
        <v>3415.7844300000002</v>
      </c>
      <c r="J161" s="120">
        <f t="shared" si="125"/>
        <v>82.149697691197701</v>
      </c>
      <c r="K161" s="79"/>
    </row>
    <row r="162" spans="1:11" ht="45" x14ac:dyDescent="0.25">
      <c r="B162" s="73" t="s">
        <v>120</v>
      </c>
      <c r="C162" s="120">
        <v>1800</v>
      </c>
      <c r="D162" s="113">
        <f t="shared" si="129"/>
        <v>300</v>
      </c>
      <c r="E162" s="120">
        <v>1127</v>
      </c>
      <c r="F162" s="120">
        <f t="shared" si="123"/>
        <v>375.66666666666669</v>
      </c>
      <c r="G162" s="667">
        <v>3034.404</v>
      </c>
      <c r="H162" s="667">
        <f t="shared" si="127"/>
        <v>506</v>
      </c>
      <c r="I162" s="667">
        <v>1023.19601</v>
      </c>
      <c r="J162" s="120">
        <f t="shared" si="125"/>
        <v>202.21265019762848</v>
      </c>
      <c r="K162" s="79"/>
    </row>
    <row r="163" spans="1:11" ht="30" x14ac:dyDescent="0.25">
      <c r="A163" s="37">
        <v>1</v>
      </c>
      <c r="B163" s="73" t="s">
        <v>87</v>
      </c>
      <c r="C163" s="120">
        <v>60</v>
      </c>
      <c r="D163" s="113">
        <f t="shared" si="129"/>
        <v>10</v>
      </c>
      <c r="E163" s="120">
        <v>2</v>
      </c>
      <c r="F163" s="120">
        <f t="shared" si="123"/>
        <v>20</v>
      </c>
      <c r="G163" s="667">
        <v>205.422</v>
      </c>
      <c r="H163" s="667">
        <f t="shared" si="127"/>
        <v>34</v>
      </c>
      <c r="I163" s="667">
        <v>6.1904599999999999</v>
      </c>
      <c r="J163" s="120">
        <f t="shared" si="125"/>
        <v>18.207235294117645</v>
      </c>
      <c r="K163" s="79"/>
    </row>
    <row r="164" spans="1:11" ht="30.75" thickBot="1" x14ac:dyDescent="0.3">
      <c r="A164" s="37">
        <v>1</v>
      </c>
      <c r="B164" s="316" t="s">
        <v>88</v>
      </c>
      <c r="C164" s="186">
        <v>260</v>
      </c>
      <c r="D164" s="331">
        <f t="shared" si="129"/>
        <v>43</v>
      </c>
      <c r="E164" s="186"/>
      <c r="F164" s="186">
        <f t="shared" si="123"/>
        <v>0</v>
      </c>
      <c r="G164" s="667">
        <v>164.81659999999999</v>
      </c>
      <c r="H164" s="667">
        <f t="shared" si="127"/>
        <v>27</v>
      </c>
      <c r="I164" s="667"/>
      <c r="J164" s="186">
        <f t="shared" si="125"/>
        <v>0</v>
      </c>
      <c r="K164" s="79"/>
    </row>
    <row r="165" spans="1:11" ht="15.75" thickBot="1" x14ac:dyDescent="0.3">
      <c r="A165" s="37">
        <v>1</v>
      </c>
      <c r="B165" s="420" t="s">
        <v>3</v>
      </c>
      <c r="C165" s="681"/>
      <c r="D165" s="681"/>
      <c r="E165" s="681"/>
      <c r="F165" s="704"/>
      <c r="G165" s="700">
        <f>G160+G157</f>
        <v>28786.961879999999</v>
      </c>
      <c r="H165" s="701">
        <f t="shared" ref="H165:I165" si="130">H160+H157</f>
        <v>4797</v>
      </c>
      <c r="I165" s="701">
        <f t="shared" si="130"/>
        <v>4445.1709000000001</v>
      </c>
      <c r="J165" s="475">
        <f t="shared" si="125"/>
        <v>92.665643110277259</v>
      </c>
      <c r="K165" s="79"/>
    </row>
    <row r="166" spans="1:11" ht="15" customHeight="1" x14ac:dyDescent="0.25">
      <c r="A166" s="37">
        <v>1</v>
      </c>
      <c r="B166" s="32"/>
      <c r="C166" s="149"/>
      <c r="D166" s="149"/>
      <c r="E166" s="149"/>
      <c r="F166" s="149"/>
      <c r="G166" s="395"/>
      <c r="H166" s="395"/>
      <c r="I166" s="395"/>
      <c r="J166" s="705"/>
      <c r="K166" s="79"/>
    </row>
    <row r="167" spans="1:11" ht="31.5" customHeight="1" x14ac:dyDescent="0.25">
      <c r="A167" s="37">
        <v>1</v>
      </c>
      <c r="B167" s="75" t="s">
        <v>92</v>
      </c>
      <c r="C167" s="125"/>
      <c r="D167" s="125"/>
      <c r="E167" s="125"/>
      <c r="F167" s="125"/>
      <c r="G167" s="667"/>
      <c r="H167" s="667"/>
      <c r="I167" s="667"/>
      <c r="J167" s="125"/>
      <c r="K167" s="79"/>
    </row>
    <row r="168" spans="1:11" ht="45" customHeight="1" x14ac:dyDescent="0.25">
      <c r="A168" s="37">
        <v>1</v>
      </c>
      <c r="B168" s="219" t="s">
        <v>131</v>
      </c>
      <c r="C168" s="120">
        <f>SUM(C169:C170)</f>
        <v>189</v>
      </c>
      <c r="D168" s="120">
        <f t="shared" ref="D168" si="131">SUM(D169:D170)</f>
        <v>32</v>
      </c>
      <c r="E168" s="120">
        <f t="shared" ref="E168" si="132">SUM(E169:E170)</f>
        <v>0</v>
      </c>
      <c r="F168" s="120">
        <f t="shared" ref="F168:F175" si="133">E168/D168*100</f>
        <v>0</v>
      </c>
      <c r="G168" s="667">
        <f>SUM(G169:G170)</f>
        <v>985.47623999999996</v>
      </c>
      <c r="H168" s="667">
        <f t="shared" ref="H168:I168" si="134">SUM(H169:H170)</f>
        <v>164</v>
      </c>
      <c r="I168" s="667">
        <f t="shared" si="134"/>
        <v>0</v>
      </c>
      <c r="J168" s="120">
        <f t="shared" ref="J168:J176" si="135">I168/H168*100</f>
        <v>0</v>
      </c>
      <c r="K168" s="79"/>
    </row>
    <row r="169" spans="1:11" ht="48.75" customHeight="1" x14ac:dyDescent="0.25">
      <c r="A169" s="37">
        <v>1</v>
      </c>
      <c r="B169" s="73" t="s">
        <v>125</v>
      </c>
      <c r="C169" s="120">
        <v>135</v>
      </c>
      <c r="D169" s="113">
        <f t="shared" ref="D169:D170" si="136">ROUND(C169/12*$B$3,0)</f>
        <v>23</v>
      </c>
      <c r="E169" s="113"/>
      <c r="F169" s="120">
        <f t="shared" si="133"/>
        <v>0</v>
      </c>
      <c r="G169" s="667">
        <v>703.91160000000002</v>
      </c>
      <c r="H169" s="667">
        <f t="shared" ref="H169:H175" si="137">ROUND(G169/12*$B$3,0)</f>
        <v>117</v>
      </c>
      <c r="I169" s="667"/>
      <c r="J169" s="120">
        <f t="shared" si="135"/>
        <v>0</v>
      </c>
      <c r="K169" s="79"/>
    </row>
    <row r="170" spans="1:11" ht="35.1" customHeight="1" x14ac:dyDescent="0.25">
      <c r="A170" s="37">
        <v>1</v>
      </c>
      <c r="B170" s="73" t="s">
        <v>126</v>
      </c>
      <c r="C170" s="120">
        <v>54</v>
      </c>
      <c r="D170" s="113">
        <f t="shared" si="136"/>
        <v>9</v>
      </c>
      <c r="E170" s="120"/>
      <c r="F170" s="120">
        <f t="shared" si="133"/>
        <v>0</v>
      </c>
      <c r="G170" s="667">
        <v>281.56464</v>
      </c>
      <c r="H170" s="667">
        <f t="shared" si="137"/>
        <v>47</v>
      </c>
      <c r="I170" s="667"/>
      <c r="J170" s="120">
        <f t="shared" si="135"/>
        <v>0</v>
      </c>
      <c r="K170" s="79"/>
    </row>
    <row r="171" spans="1:11" ht="39.75" customHeight="1" x14ac:dyDescent="0.25">
      <c r="A171" s="37">
        <v>1</v>
      </c>
      <c r="B171" s="219" t="s">
        <v>123</v>
      </c>
      <c r="C171" s="120">
        <f>SUM(C172:C175)</f>
        <v>20550</v>
      </c>
      <c r="D171" s="120">
        <f>SUM(D172:D175)</f>
        <v>3425</v>
      </c>
      <c r="E171" s="120">
        <f>SUM(E172:E175)</f>
        <v>2910</v>
      </c>
      <c r="F171" s="120">
        <f t="shared" si="133"/>
        <v>84.963503649635044</v>
      </c>
      <c r="G171" s="667">
        <f>SUM(G172:G175)</f>
        <v>35248.771500000003</v>
      </c>
      <c r="H171" s="667">
        <f t="shared" ref="H171:I171" si="138">SUM(H172:H175)</f>
        <v>5874</v>
      </c>
      <c r="I171" s="667">
        <f t="shared" si="138"/>
        <v>4606.2806999999993</v>
      </c>
      <c r="J171" s="120">
        <f t="shared" si="135"/>
        <v>78.418125638406522</v>
      </c>
      <c r="K171" s="79"/>
    </row>
    <row r="172" spans="1:11" ht="61.5" customHeight="1" x14ac:dyDescent="0.25">
      <c r="A172" s="37">
        <v>1</v>
      </c>
      <c r="B172" s="73" t="s">
        <v>129</v>
      </c>
      <c r="C172" s="120">
        <v>13150</v>
      </c>
      <c r="D172" s="113">
        <f t="shared" ref="D172:D175" si="139">ROUND(C172/12*$B$3,0)</f>
        <v>2192</v>
      </c>
      <c r="E172" s="113">
        <v>1764</v>
      </c>
      <c r="F172" s="120">
        <f t="shared" si="133"/>
        <v>80.474452554744531</v>
      </c>
      <c r="G172" s="667">
        <v>22168.007000000001</v>
      </c>
      <c r="H172" s="667">
        <f t="shared" si="137"/>
        <v>3695</v>
      </c>
      <c r="I172" s="667">
        <v>3294.6423399999999</v>
      </c>
      <c r="J172" s="120">
        <f t="shared" si="135"/>
        <v>89.164880649526381</v>
      </c>
      <c r="K172" s="79"/>
    </row>
    <row r="173" spans="1:11" ht="45" x14ac:dyDescent="0.25">
      <c r="B173" s="73" t="s">
        <v>120</v>
      </c>
      <c r="C173" s="120">
        <v>6650</v>
      </c>
      <c r="D173" s="113">
        <f t="shared" si="139"/>
        <v>1108</v>
      </c>
      <c r="E173" s="113">
        <v>1055</v>
      </c>
      <c r="F173" s="120">
        <f t="shared" si="133"/>
        <v>95.216606498194949</v>
      </c>
      <c r="G173" s="667">
        <v>11210.437</v>
      </c>
      <c r="H173" s="667">
        <f t="shared" si="137"/>
        <v>1868</v>
      </c>
      <c r="I173" s="667">
        <v>923.50197000000003</v>
      </c>
      <c r="J173" s="120">
        <f t="shared" si="135"/>
        <v>49.438006959314777</v>
      </c>
      <c r="K173" s="79"/>
    </row>
    <row r="174" spans="1:11" ht="35.1" customHeight="1" x14ac:dyDescent="0.25">
      <c r="A174" s="37">
        <v>1</v>
      </c>
      <c r="B174" s="73" t="s">
        <v>87</v>
      </c>
      <c r="C174" s="120">
        <v>500</v>
      </c>
      <c r="D174" s="113">
        <f t="shared" si="139"/>
        <v>83</v>
      </c>
      <c r="E174" s="113">
        <v>89</v>
      </c>
      <c r="F174" s="120">
        <f t="shared" si="133"/>
        <v>107.22891566265061</v>
      </c>
      <c r="G174" s="667">
        <v>1711.85</v>
      </c>
      <c r="H174" s="667">
        <f t="shared" si="137"/>
        <v>285</v>
      </c>
      <c r="I174" s="667">
        <v>386.86857000000003</v>
      </c>
      <c r="J174" s="120">
        <f t="shared" si="135"/>
        <v>135.74335789473685</v>
      </c>
      <c r="K174" s="79"/>
    </row>
    <row r="175" spans="1:11" ht="35.1" customHeight="1" thickBot="1" x14ac:dyDescent="0.3">
      <c r="A175" s="37">
        <v>1</v>
      </c>
      <c r="B175" s="316" t="s">
        <v>88</v>
      </c>
      <c r="C175" s="186">
        <v>250</v>
      </c>
      <c r="D175" s="331">
        <f t="shared" si="139"/>
        <v>42</v>
      </c>
      <c r="E175" s="331">
        <v>2</v>
      </c>
      <c r="F175" s="186">
        <f t="shared" si="133"/>
        <v>4.7619047619047619</v>
      </c>
      <c r="G175" s="667">
        <v>158.47749999999999</v>
      </c>
      <c r="H175" s="667">
        <f t="shared" si="137"/>
        <v>26</v>
      </c>
      <c r="I175" s="667">
        <v>1.2678199999999999</v>
      </c>
      <c r="J175" s="186">
        <f t="shared" si="135"/>
        <v>4.8762307692307685</v>
      </c>
      <c r="K175" s="79"/>
    </row>
    <row r="176" spans="1:11" ht="15.75" thickBot="1" x14ac:dyDescent="0.3">
      <c r="A176" s="37">
        <v>1</v>
      </c>
      <c r="B176" s="330" t="s">
        <v>3</v>
      </c>
      <c r="C176" s="681"/>
      <c r="D176" s="681"/>
      <c r="E176" s="681"/>
      <c r="F176" s="706"/>
      <c r="G176" s="700">
        <f>G171+G168</f>
        <v>36234.247740000006</v>
      </c>
      <c r="H176" s="701">
        <f t="shared" ref="H176:I176" si="140">H171+H168</f>
        <v>6038</v>
      </c>
      <c r="I176" s="701">
        <f t="shared" si="140"/>
        <v>4606.2806999999993</v>
      </c>
      <c r="J176" s="475">
        <f t="shared" si="135"/>
        <v>76.288186485591254</v>
      </c>
      <c r="K176" s="79"/>
    </row>
    <row r="177" spans="1:11" ht="15" customHeight="1" x14ac:dyDescent="0.25">
      <c r="A177" s="37">
        <v>1</v>
      </c>
      <c r="B177" s="80"/>
      <c r="C177" s="110"/>
      <c r="D177" s="110"/>
      <c r="E177" s="110"/>
      <c r="F177" s="479"/>
      <c r="G177" s="396"/>
      <c r="H177" s="396"/>
      <c r="I177" s="396"/>
      <c r="J177" s="707"/>
      <c r="K177" s="79"/>
    </row>
    <row r="178" spans="1:11" ht="43.5" x14ac:dyDescent="0.25">
      <c r="A178" s="37">
        <v>1</v>
      </c>
      <c r="B178" s="327" t="s">
        <v>93</v>
      </c>
      <c r="C178" s="149"/>
      <c r="D178" s="149"/>
      <c r="E178" s="149"/>
      <c r="F178" s="149"/>
      <c r="G178" s="667"/>
      <c r="H178" s="667"/>
      <c r="I178" s="667"/>
      <c r="J178" s="708"/>
      <c r="K178" s="79"/>
    </row>
    <row r="179" spans="1:11" ht="30" customHeight="1" x14ac:dyDescent="0.25">
      <c r="A179" s="37">
        <v>1</v>
      </c>
      <c r="B179" s="248" t="s">
        <v>131</v>
      </c>
      <c r="C179" s="120">
        <f>SUM(C180:C181)</f>
        <v>499</v>
      </c>
      <c r="D179" s="120">
        <f t="shared" ref="D179:E179" si="141">SUM(D180:D181)</f>
        <v>83</v>
      </c>
      <c r="E179" s="120">
        <f t="shared" si="141"/>
        <v>1</v>
      </c>
      <c r="F179" s="120">
        <f t="shared" ref="F179:F183" si="142">E179/D179*100</f>
        <v>1.2048192771084338</v>
      </c>
      <c r="G179" s="667">
        <f>SUM(G180:G181)</f>
        <v>991.65090592592583</v>
      </c>
      <c r="H179" s="667">
        <f t="shared" ref="H179:I179" si="143">SUM(H180:H181)</f>
        <v>166</v>
      </c>
      <c r="I179" s="667">
        <f t="shared" si="143"/>
        <v>2.3258200000000002</v>
      </c>
      <c r="J179" s="122">
        <f t="shared" ref="J179:J184" si="144">I179/H179*100</f>
        <v>1.4010963855421688</v>
      </c>
      <c r="K179" s="79"/>
    </row>
    <row r="180" spans="1:11" ht="27" customHeight="1" x14ac:dyDescent="0.25">
      <c r="A180" s="37">
        <v>1</v>
      </c>
      <c r="B180" s="73" t="s">
        <v>84</v>
      </c>
      <c r="C180" s="120">
        <v>383</v>
      </c>
      <c r="D180" s="113">
        <f t="shared" ref="D180:D183" si="145">ROUND(C180/12*$B$3,0)</f>
        <v>64</v>
      </c>
      <c r="E180" s="120">
        <v>1</v>
      </c>
      <c r="F180" s="120">
        <f t="shared" si="142"/>
        <v>1.5625</v>
      </c>
      <c r="G180" s="667">
        <v>783.17570592592585</v>
      </c>
      <c r="H180" s="667">
        <f t="shared" ref="H180:H183" si="146">ROUND(G180/12*$B$3,0)</f>
        <v>131</v>
      </c>
      <c r="I180" s="667">
        <v>2.3258200000000002</v>
      </c>
      <c r="J180" s="122">
        <f t="shared" si="144"/>
        <v>1.775435114503817</v>
      </c>
      <c r="K180" s="79"/>
    </row>
    <row r="181" spans="1:11" ht="30" customHeight="1" x14ac:dyDescent="0.25">
      <c r="A181" s="37">
        <v>1</v>
      </c>
      <c r="B181" s="73" t="s">
        <v>85</v>
      </c>
      <c r="C181" s="186">
        <v>116</v>
      </c>
      <c r="D181" s="331">
        <f t="shared" si="145"/>
        <v>19</v>
      </c>
      <c r="E181" s="186">
        <v>0</v>
      </c>
      <c r="F181" s="186">
        <f t="shared" si="142"/>
        <v>0</v>
      </c>
      <c r="G181" s="667">
        <v>208.4752</v>
      </c>
      <c r="H181" s="667">
        <f t="shared" si="146"/>
        <v>35</v>
      </c>
      <c r="I181" s="667"/>
      <c r="J181" s="122">
        <f t="shared" si="144"/>
        <v>0</v>
      </c>
      <c r="K181" s="79"/>
    </row>
    <row r="182" spans="1:11" ht="30" customHeight="1" x14ac:dyDescent="0.25">
      <c r="B182" s="248" t="s">
        <v>123</v>
      </c>
      <c r="C182" s="120">
        <f>SUM(C183)</f>
        <v>576</v>
      </c>
      <c r="D182" s="120">
        <f t="shared" ref="D182:I182" si="147">SUM(D183)</f>
        <v>96</v>
      </c>
      <c r="E182" s="120">
        <f t="shared" si="147"/>
        <v>74</v>
      </c>
      <c r="F182" s="355">
        <f t="shared" si="142"/>
        <v>77.083333333333343</v>
      </c>
      <c r="G182" s="667">
        <f t="shared" si="147"/>
        <v>845.68320000000006</v>
      </c>
      <c r="H182" s="667">
        <f t="shared" si="147"/>
        <v>141</v>
      </c>
      <c r="I182" s="667">
        <f t="shared" si="147"/>
        <v>111.84716</v>
      </c>
      <c r="J182" s="709">
        <f t="shared" si="144"/>
        <v>79.324226950354614</v>
      </c>
      <c r="K182" s="79"/>
    </row>
    <row r="183" spans="1:11" ht="30" customHeight="1" thickBot="1" x14ac:dyDescent="0.3">
      <c r="B183" s="316" t="s">
        <v>119</v>
      </c>
      <c r="C183" s="353">
        <v>576</v>
      </c>
      <c r="D183" s="693">
        <f t="shared" si="145"/>
        <v>96</v>
      </c>
      <c r="E183" s="353">
        <v>74</v>
      </c>
      <c r="F183" s="186">
        <f t="shared" si="142"/>
        <v>77.083333333333343</v>
      </c>
      <c r="G183" s="667">
        <v>845.68320000000006</v>
      </c>
      <c r="H183" s="667">
        <f t="shared" si="146"/>
        <v>141</v>
      </c>
      <c r="I183" s="667">
        <v>111.84716</v>
      </c>
      <c r="J183" s="709">
        <f t="shared" si="144"/>
        <v>79.324226950354614</v>
      </c>
      <c r="K183" s="79"/>
    </row>
    <row r="184" spans="1:11" ht="15.75" thickBot="1" x14ac:dyDescent="0.3">
      <c r="A184" s="37">
        <v>1</v>
      </c>
      <c r="B184" s="333" t="s">
        <v>3</v>
      </c>
      <c r="C184" s="681"/>
      <c r="D184" s="681"/>
      <c r="E184" s="681"/>
      <c r="F184" s="682"/>
      <c r="G184" s="683">
        <f t="shared" ref="G184:I184" si="148">G182+G179</f>
        <v>1837.334105925926</v>
      </c>
      <c r="H184" s="684">
        <f t="shared" si="148"/>
        <v>307</v>
      </c>
      <c r="I184" s="684">
        <f t="shared" si="148"/>
        <v>114.17298</v>
      </c>
      <c r="J184" s="475">
        <f t="shared" si="144"/>
        <v>37.189895765472315</v>
      </c>
      <c r="K184" s="79"/>
    </row>
    <row r="185" spans="1:11" ht="15" customHeight="1" x14ac:dyDescent="0.25">
      <c r="A185" s="37">
        <v>1</v>
      </c>
      <c r="B185" s="8"/>
      <c r="C185" s="147"/>
      <c r="D185" s="147"/>
      <c r="E185" s="147"/>
      <c r="F185" s="147"/>
      <c r="G185" s="397"/>
      <c r="H185" s="397"/>
      <c r="I185" s="397"/>
      <c r="J185" s="146"/>
      <c r="K185" s="79"/>
    </row>
    <row r="186" spans="1:11" ht="43.5" customHeight="1" x14ac:dyDescent="0.25">
      <c r="A186" s="37">
        <v>1</v>
      </c>
      <c r="B186" s="75" t="s">
        <v>95</v>
      </c>
      <c r="C186" s="125"/>
      <c r="D186" s="125"/>
      <c r="E186" s="125"/>
      <c r="F186" s="125"/>
      <c r="G186" s="381"/>
      <c r="H186" s="381"/>
      <c r="I186" s="381"/>
      <c r="J186" s="161"/>
      <c r="K186" s="79"/>
    </row>
    <row r="187" spans="1:11" ht="26.25" customHeight="1" x14ac:dyDescent="0.25">
      <c r="A187" s="37">
        <v>1</v>
      </c>
      <c r="B187" s="248" t="s">
        <v>131</v>
      </c>
      <c r="C187" s="120">
        <f>SUM(C188:C189)</f>
        <v>572</v>
      </c>
      <c r="D187" s="120">
        <f t="shared" ref="D187" si="149">SUM(D188:D189)</f>
        <v>95</v>
      </c>
      <c r="E187" s="120">
        <f t="shared" ref="E187" si="150">SUM(E188:E189)</f>
        <v>136</v>
      </c>
      <c r="F187" s="120">
        <f>E187/D187*100</f>
        <v>143.15789473684211</v>
      </c>
      <c r="G187" s="667">
        <f>SUM(G188:G189)</f>
        <v>1136.7146362962962</v>
      </c>
      <c r="H187" s="667">
        <f t="shared" ref="H187:I187" si="151">SUM(H188:H189)</f>
        <v>190</v>
      </c>
      <c r="I187" s="667">
        <f t="shared" si="151"/>
        <v>208.02302</v>
      </c>
      <c r="J187" s="120">
        <f t="shared" ref="J187:J192" si="152">I187/H187*100</f>
        <v>109.48580000000001</v>
      </c>
      <c r="K187" s="79"/>
    </row>
    <row r="188" spans="1:11" ht="30.75" customHeight="1" x14ac:dyDescent="0.25">
      <c r="A188" s="37">
        <v>1</v>
      </c>
      <c r="B188" s="73" t="s">
        <v>84</v>
      </c>
      <c r="C188" s="120">
        <v>439</v>
      </c>
      <c r="D188" s="113">
        <f t="shared" ref="D188:D191" si="153">ROUND(C188/12*$B$3,0)</f>
        <v>73</v>
      </c>
      <c r="E188" s="120">
        <v>107</v>
      </c>
      <c r="F188" s="120">
        <f>E188/D188*100</f>
        <v>146.57534246575344</v>
      </c>
      <c r="G188" s="667">
        <v>897.68703629629624</v>
      </c>
      <c r="H188" s="667">
        <f t="shared" ref="H188:H191" si="154">ROUND(G188/12*$B$3,0)</f>
        <v>150</v>
      </c>
      <c r="I188" s="667">
        <v>161.1148</v>
      </c>
      <c r="J188" s="120">
        <f t="shared" si="152"/>
        <v>107.40986666666667</v>
      </c>
      <c r="K188" s="79"/>
    </row>
    <row r="189" spans="1:11" ht="33" customHeight="1" x14ac:dyDescent="0.25">
      <c r="A189" s="37">
        <v>1</v>
      </c>
      <c r="B189" s="73" t="s">
        <v>85</v>
      </c>
      <c r="C189" s="120">
        <v>133</v>
      </c>
      <c r="D189" s="113">
        <f t="shared" si="153"/>
        <v>22</v>
      </c>
      <c r="E189" s="120">
        <v>29</v>
      </c>
      <c r="F189" s="186">
        <f>E189/D189*100</f>
        <v>131.81818181818181</v>
      </c>
      <c r="G189" s="667">
        <v>239.02759999999998</v>
      </c>
      <c r="H189" s="667">
        <f t="shared" si="154"/>
        <v>40</v>
      </c>
      <c r="I189" s="667">
        <v>46.90822</v>
      </c>
      <c r="J189" s="120">
        <f t="shared" si="152"/>
        <v>117.27055</v>
      </c>
      <c r="K189" s="79"/>
    </row>
    <row r="190" spans="1:11" ht="30" x14ac:dyDescent="0.25">
      <c r="B190" s="248" t="s">
        <v>123</v>
      </c>
      <c r="C190" s="186">
        <f>SUM(C191)</f>
        <v>300</v>
      </c>
      <c r="D190" s="186">
        <f t="shared" ref="D190:I190" si="155">SUM(D191)</f>
        <v>50</v>
      </c>
      <c r="E190" s="186">
        <f t="shared" si="155"/>
        <v>48</v>
      </c>
      <c r="F190" s="186">
        <f t="shared" ref="F190:F191" si="156">E190/D190*100</f>
        <v>96</v>
      </c>
      <c r="G190" s="667">
        <f>SUM(G191)</f>
        <v>440.46</v>
      </c>
      <c r="H190" s="667">
        <f t="shared" si="155"/>
        <v>73</v>
      </c>
      <c r="I190" s="667">
        <f t="shared" si="155"/>
        <v>64.556460000000001</v>
      </c>
      <c r="J190" s="120">
        <f t="shared" si="152"/>
        <v>88.433506849315066</v>
      </c>
      <c r="K190" s="79"/>
    </row>
    <row r="191" spans="1:11" ht="33" customHeight="1" thickBot="1" x14ac:dyDescent="0.3">
      <c r="B191" s="316" t="s">
        <v>119</v>
      </c>
      <c r="C191" s="186">
        <v>300</v>
      </c>
      <c r="D191" s="331">
        <f t="shared" si="153"/>
        <v>50</v>
      </c>
      <c r="E191" s="355">
        <v>48</v>
      </c>
      <c r="F191" s="186">
        <f t="shared" si="156"/>
        <v>96</v>
      </c>
      <c r="G191" s="667">
        <v>440.46</v>
      </c>
      <c r="H191" s="667">
        <f t="shared" si="154"/>
        <v>73</v>
      </c>
      <c r="I191" s="667">
        <v>64.556460000000001</v>
      </c>
      <c r="J191" s="186">
        <f t="shared" si="152"/>
        <v>88.433506849315066</v>
      </c>
      <c r="K191" s="79"/>
    </row>
    <row r="192" spans="1:11" ht="15.75" thickBot="1" x14ac:dyDescent="0.3">
      <c r="A192" s="37">
        <v>1</v>
      </c>
      <c r="B192" s="126" t="s">
        <v>3</v>
      </c>
      <c r="C192" s="475"/>
      <c r="D192" s="475"/>
      <c r="E192" s="475"/>
      <c r="F192" s="682"/>
      <c r="G192" s="696">
        <f t="shared" ref="G192:I192" si="157">G190+G187</f>
        <v>1577.1746362962963</v>
      </c>
      <c r="H192" s="697">
        <f t="shared" si="157"/>
        <v>263</v>
      </c>
      <c r="I192" s="697">
        <f t="shared" si="157"/>
        <v>272.57947999999999</v>
      </c>
      <c r="J192" s="475">
        <f t="shared" si="152"/>
        <v>103.64238783269961</v>
      </c>
      <c r="K192" s="79"/>
    </row>
    <row r="193" spans="1:11" ht="15" customHeight="1" x14ac:dyDescent="0.25">
      <c r="A193" s="37">
        <v>1</v>
      </c>
      <c r="B193" s="83"/>
      <c r="C193" s="150"/>
      <c r="D193" s="150"/>
      <c r="E193" s="150"/>
      <c r="F193" s="149"/>
      <c r="G193" s="392"/>
      <c r="H193" s="392"/>
      <c r="I193" s="392"/>
      <c r="J193" s="150"/>
      <c r="K193" s="79"/>
    </row>
    <row r="194" spans="1:11" ht="29.25" customHeight="1" x14ac:dyDescent="0.25">
      <c r="A194" s="37">
        <v>1</v>
      </c>
      <c r="B194" s="27" t="s">
        <v>96</v>
      </c>
      <c r="C194" s="128"/>
      <c r="D194" s="128"/>
      <c r="E194" s="128"/>
      <c r="F194" s="125"/>
      <c r="G194" s="667"/>
      <c r="H194" s="667"/>
      <c r="I194" s="667"/>
      <c r="J194" s="151"/>
      <c r="K194" s="79"/>
    </row>
    <row r="195" spans="1:11" ht="30.75" customHeight="1" x14ac:dyDescent="0.25">
      <c r="A195" s="37">
        <v>1</v>
      </c>
      <c r="B195" s="248" t="s">
        <v>131</v>
      </c>
      <c r="C195" s="120">
        <f>SUM(C196:C199)</f>
        <v>5800</v>
      </c>
      <c r="D195" s="120">
        <f t="shared" ref="D195:E195" si="158">SUM(D196:D199)</f>
        <v>967</v>
      </c>
      <c r="E195" s="120">
        <f t="shared" si="158"/>
        <v>1131</v>
      </c>
      <c r="F195" s="120">
        <f>E195/D195*100</f>
        <v>116.95966907962772</v>
      </c>
      <c r="G195" s="667">
        <f>SUM(G196:G199)</f>
        <v>11747.98090148148</v>
      </c>
      <c r="H195" s="667">
        <f t="shared" ref="H195:I195" si="159">SUM(H196:H199)</f>
        <v>1958</v>
      </c>
      <c r="I195" s="667">
        <f t="shared" si="159"/>
        <v>1795.72605</v>
      </c>
      <c r="J195" s="120">
        <f t="shared" ref="J195:J206" si="160">I195/H195*100</f>
        <v>91.712259959141988</v>
      </c>
      <c r="K195" s="79"/>
    </row>
    <row r="196" spans="1:11" ht="38.1" customHeight="1" x14ac:dyDescent="0.25">
      <c r="A196" s="37">
        <v>1</v>
      </c>
      <c r="B196" s="73" t="s">
        <v>84</v>
      </c>
      <c r="C196" s="120">
        <v>4409</v>
      </c>
      <c r="D196" s="113">
        <f t="shared" ref="D196:D205" si="161">ROUND(C196/12*$B$3,0)</f>
        <v>735</v>
      </c>
      <c r="E196" s="120">
        <v>731</v>
      </c>
      <c r="F196" s="120">
        <f>E196/D196*100</f>
        <v>99.455782312925166</v>
      </c>
      <c r="G196" s="667">
        <v>9015.7224214814814</v>
      </c>
      <c r="H196" s="667">
        <f t="shared" ref="H196:H205" si="162">ROUND(G196/12*$B$3,0)</f>
        <v>1503</v>
      </c>
      <c r="I196" s="667">
        <v>1092.89778</v>
      </c>
      <c r="J196" s="120">
        <f t="shared" si="160"/>
        <v>72.714423153692621</v>
      </c>
      <c r="K196" s="79"/>
    </row>
    <row r="197" spans="1:11" ht="38.1" customHeight="1" x14ac:dyDescent="0.25">
      <c r="A197" s="37">
        <v>1</v>
      </c>
      <c r="B197" s="73" t="s">
        <v>85</v>
      </c>
      <c r="C197" s="120">
        <v>1323</v>
      </c>
      <c r="D197" s="113">
        <f t="shared" si="161"/>
        <v>221</v>
      </c>
      <c r="E197" s="120">
        <v>400</v>
      </c>
      <c r="F197" s="120">
        <f>E197/D197*100</f>
        <v>180.99547511312218</v>
      </c>
      <c r="G197" s="667">
        <v>2377.6956</v>
      </c>
      <c r="H197" s="667">
        <f t="shared" si="162"/>
        <v>396</v>
      </c>
      <c r="I197" s="667">
        <v>702.82826999999997</v>
      </c>
      <c r="J197" s="120">
        <f t="shared" si="160"/>
        <v>177.48188636363636</v>
      </c>
      <c r="K197" s="79"/>
    </row>
    <row r="198" spans="1:11" ht="44.25" customHeight="1" x14ac:dyDescent="0.25">
      <c r="A198" s="37">
        <v>1</v>
      </c>
      <c r="B198" s="73" t="s">
        <v>125</v>
      </c>
      <c r="C198" s="120"/>
      <c r="D198" s="113">
        <f t="shared" si="161"/>
        <v>0</v>
      </c>
      <c r="E198" s="120"/>
      <c r="F198" s="120"/>
      <c r="G198" s="667"/>
      <c r="H198" s="667">
        <f t="shared" si="162"/>
        <v>0</v>
      </c>
      <c r="I198" s="667"/>
      <c r="J198" s="120" t="e">
        <f t="shared" si="160"/>
        <v>#DIV/0!</v>
      </c>
      <c r="K198" s="79"/>
    </row>
    <row r="199" spans="1:11" ht="38.1" customHeight="1" x14ac:dyDescent="0.25">
      <c r="A199" s="37">
        <v>1</v>
      </c>
      <c r="B199" s="73" t="s">
        <v>126</v>
      </c>
      <c r="C199" s="120">
        <v>68</v>
      </c>
      <c r="D199" s="113">
        <f t="shared" si="161"/>
        <v>11</v>
      </c>
      <c r="E199" s="120"/>
      <c r="F199" s="120">
        <f t="shared" ref="F199:F205" si="163">E199/D199*100</f>
        <v>0</v>
      </c>
      <c r="G199" s="667">
        <v>354.56288000000001</v>
      </c>
      <c r="H199" s="667">
        <f t="shared" si="162"/>
        <v>59</v>
      </c>
      <c r="I199" s="667"/>
      <c r="J199" s="120">
        <f t="shared" si="160"/>
        <v>0</v>
      </c>
      <c r="K199" s="79"/>
    </row>
    <row r="200" spans="1:11" ht="47.25" customHeight="1" x14ac:dyDescent="0.25">
      <c r="A200" s="37">
        <v>1</v>
      </c>
      <c r="B200" s="248" t="s">
        <v>123</v>
      </c>
      <c r="C200" s="120">
        <f>SUM(C201:C205)</f>
        <v>13879</v>
      </c>
      <c r="D200" s="120">
        <f>SUM(D201:D205)</f>
        <v>2312</v>
      </c>
      <c r="E200" s="120">
        <f t="shared" ref="E200:I200" si="164">SUM(E201:E205)</f>
        <v>1070</v>
      </c>
      <c r="F200" s="120">
        <f t="shared" si="163"/>
        <v>46.280276816608996</v>
      </c>
      <c r="G200" s="667">
        <f>SUM(G201:G205)</f>
        <v>21383.571620000002</v>
      </c>
      <c r="H200" s="667">
        <f t="shared" si="164"/>
        <v>3565</v>
      </c>
      <c r="I200" s="667">
        <f t="shared" si="164"/>
        <v>1358.9066700000001</v>
      </c>
      <c r="J200" s="120">
        <f t="shared" si="160"/>
        <v>38.117999158485276</v>
      </c>
      <c r="K200" s="79"/>
    </row>
    <row r="201" spans="1:11" ht="30" x14ac:dyDescent="0.25">
      <c r="B201" s="73" t="s">
        <v>119</v>
      </c>
      <c r="C201" s="120">
        <v>6500</v>
      </c>
      <c r="D201" s="113">
        <f t="shared" si="161"/>
        <v>1083</v>
      </c>
      <c r="E201" s="120">
        <v>484</v>
      </c>
      <c r="F201" s="120">
        <f t="shared" si="163"/>
        <v>44.690674053554943</v>
      </c>
      <c r="G201" s="667">
        <v>9543.2999999999993</v>
      </c>
      <c r="H201" s="667">
        <f t="shared" si="162"/>
        <v>1591</v>
      </c>
      <c r="I201" s="667">
        <v>679.24926000000005</v>
      </c>
      <c r="J201" s="120">
        <f t="shared" si="160"/>
        <v>42.693228158390951</v>
      </c>
      <c r="K201" s="79"/>
    </row>
    <row r="202" spans="1:11" ht="45" customHeight="1" x14ac:dyDescent="0.25">
      <c r="A202" s="37">
        <v>1</v>
      </c>
      <c r="B202" s="73" t="s">
        <v>129</v>
      </c>
      <c r="C202" s="120">
        <v>3800</v>
      </c>
      <c r="D202" s="113">
        <f t="shared" si="161"/>
        <v>633</v>
      </c>
      <c r="E202" s="120">
        <v>75</v>
      </c>
      <c r="F202" s="120">
        <f t="shared" si="163"/>
        <v>11.848341232227488</v>
      </c>
      <c r="G202" s="667">
        <v>6405.9639999999999</v>
      </c>
      <c r="H202" s="667">
        <f t="shared" si="162"/>
        <v>1068</v>
      </c>
      <c r="I202" s="667">
        <v>292.26200999999998</v>
      </c>
      <c r="J202" s="120">
        <f t="shared" si="160"/>
        <v>27.365356741573031</v>
      </c>
      <c r="K202" s="79"/>
    </row>
    <row r="203" spans="1:11" ht="45" customHeight="1" x14ac:dyDescent="0.25">
      <c r="B203" s="73" t="s">
        <v>120</v>
      </c>
      <c r="C203" s="120">
        <v>2479</v>
      </c>
      <c r="D203" s="113">
        <f t="shared" si="161"/>
        <v>413</v>
      </c>
      <c r="E203" s="120">
        <v>235</v>
      </c>
      <c r="F203" s="120">
        <f t="shared" si="163"/>
        <v>56.900726392251819</v>
      </c>
      <c r="G203" s="667">
        <v>4179.0486200000005</v>
      </c>
      <c r="H203" s="667">
        <f t="shared" si="162"/>
        <v>697</v>
      </c>
      <c r="I203" s="667">
        <v>205.16449</v>
      </c>
      <c r="J203" s="120">
        <f t="shared" si="160"/>
        <v>29.43536441893831</v>
      </c>
      <c r="K203" s="79"/>
    </row>
    <row r="204" spans="1:11" ht="38.1" customHeight="1" x14ac:dyDescent="0.25">
      <c r="A204" s="37">
        <v>1</v>
      </c>
      <c r="B204" s="73" t="s">
        <v>87</v>
      </c>
      <c r="C204" s="120">
        <v>200</v>
      </c>
      <c r="D204" s="113">
        <f t="shared" si="161"/>
        <v>33</v>
      </c>
      <c r="E204" s="113">
        <v>3</v>
      </c>
      <c r="F204" s="120">
        <f t="shared" si="163"/>
        <v>9.0909090909090917</v>
      </c>
      <c r="G204" s="667">
        <v>684.74</v>
      </c>
      <c r="H204" s="667">
        <f t="shared" si="162"/>
        <v>114</v>
      </c>
      <c r="I204" s="667">
        <v>9.1734799999999996</v>
      </c>
      <c r="J204" s="120">
        <f t="shared" si="160"/>
        <v>8.0469122807017541</v>
      </c>
      <c r="K204" s="79"/>
    </row>
    <row r="205" spans="1:11" ht="38.1" customHeight="1" thickBot="1" x14ac:dyDescent="0.3">
      <c r="A205" s="37">
        <v>1</v>
      </c>
      <c r="B205" s="316" t="s">
        <v>88</v>
      </c>
      <c r="C205" s="186">
        <v>900</v>
      </c>
      <c r="D205" s="331">
        <f t="shared" si="161"/>
        <v>150</v>
      </c>
      <c r="E205" s="331">
        <v>273</v>
      </c>
      <c r="F205" s="186">
        <f t="shared" si="163"/>
        <v>182</v>
      </c>
      <c r="G205" s="667">
        <v>570.51900000000001</v>
      </c>
      <c r="H205" s="667">
        <f t="shared" si="162"/>
        <v>95</v>
      </c>
      <c r="I205" s="667">
        <v>173.05743000000001</v>
      </c>
      <c r="J205" s="186">
        <f t="shared" si="160"/>
        <v>182.16571578947369</v>
      </c>
      <c r="K205" s="79"/>
    </row>
    <row r="206" spans="1:11" ht="15.75" thickBot="1" x14ac:dyDescent="0.3">
      <c r="A206" s="37">
        <v>1</v>
      </c>
      <c r="B206" s="117" t="s">
        <v>3</v>
      </c>
      <c r="C206" s="475"/>
      <c r="D206" s="475"/>
      <c r="E206" s="475"/>
      <c r="F206" s="682"/>
      <c r="G206" s="728">
        <f>G200+G195</f>
        <v>33131.552521481484</v>
      </c>
      <c r="H206" s="729">
        <f t="shared" ref="H206:I206" si="165">H200+H195</f>
        <v>5523</v>
      </c>
      <c r="I206" s="729">
        <f t="shared" si="165"/>
        <v>3154.6327200000001</v>
      </c>
      <c r="J206" s="475">
        <f t="shared" si="160"/>
        <v>57.118101032047797</v>
      </c>
      <c r="K206" s="79"/>
    </row>
    <row r="207" spans="1:11" ht="15" customHeight="1" x14ac:dyDescent="0.25">
      <c r="A207" s="37">
        <v>1</v>
      </c>
      <c r="B207" s="80"/>
      <c r="C207" s="110"/>
      <c r="D207" s="110"/>
      <c r="E207" s="110"/>
      <c r="F207" s="479"/>
      <c r="G207" s="383"/>
      <c r="H207" s="383"/>
      <c r="I207" s="383"/>
      <c r="J207" s="110"/>
      <c r="K207" s="79"/>
    </row>
    <row r="208" spans="1:11" ht="29.25" customHeight="1" x14ac:dyDescent="0.25">
      <c r="A208" s="37">
        <v>1</v>
      </c>
      <c r="B208" s="75" t="s">
        <v>97</v>
      </c>
      <c r="C208" s="125"/>
      <c r="D208" s="125"/>
      <c r="E208" s="125"/>
      <c r="F208" s="125"/>
      <c r="G208" s="381"/>
      <c r="H208" s="381"/>
      <c r="I208" s="381"/>
      <c r="J208" s="161"/>
      <c r="K208" s="79"/>
    </row>
    <row r="209" spans="1:11" ht="30" x14ac:dyDescent="0.25">
      <c r="A209" s="37">
        <v>1</v>
      </c>
      <c r="B209" s="248" t="s">
        <v>131</v>
      </c>
      <c r="C209" s="120">
        <f>SUM(C210:C211)</f>
        <v>1404</v>
      </c>
      <c r="D209" s="120">
        <f t="shared" ref="D209" si="166">SUM(D210:D211)</f>
        <v>234</v>
      </c>
      <c r="E209" s="120">
        <f t="shared" ref="E209" si="167">SUM(E210:E211)</f>
        <v>15</v>
      </c>
      <c r="F209" s="120">
        <f>E209/D209*100</f>
        <v>6.4102564102564097</v>
      </c>
      <c r="G209" s="381">
        <f>SUM(G210:G211)</f>
        <v>2789.7350192592589</v>
      </c>
      <c r="H209" s="381">
        <f t="shared" ref="H209:I209" si="168">SUM(H210:H211)</f>
        <v>465</v>
      </c>
      <c r="I209" s="381">
        <f t="shared" si="168"/>
        <v>24.5</v>
      </c>
      <c r="J209" s="120">
        <f t="shared" ref="J209:J214" si="169">I209/H209*100</f>
        <v>5.268817204301075</v>
      </c>
      <c r="K209" s="79"/>
    </row>
    <row r="210" spans="1:11" ht="30" x14ac:dyDescent="0.25">
      <c r="A210" s="37">
        <v>1</v>
      </c>
      <c r="B210" s="73" t="s">
        <v>84</v>
      </c>
      <c r="C210" s="120">
        <v>1076</v>
      </c>
      <c r="D210" s="113">
        <f t="shared" ref="D210:D213" si="170">ROUND(C210/12*$B$3,0)</f>
        <v>179</v>
      </c>
      <c r="E210" s="120">
        <v>15</v>
      </c>
      <c r="F210" s="120">
        <f>E210/D210*100</f>
        <v>8.3798882681564244</v>
      </c>
      <c r="G210" s="381">
        <v>2200.2534192592589</v>
      </c>
      <c r="H210" s="381">
        <f t="shared" ref="H210:H213" si="171">ROUND(G210/12*$B$3,0)</f>
        <v>367</v>
      </c>
      <c r="I210" s="381">
        <v>24.5</v>
      </c>
      <c r="J210" s="120">
        <f t="shared" si="169"/>
        <v>6.6757493188010901</v>
      </c>
      <c r="K210" s="79"/>
    </row>
    <row r="211" spans="1:11" ht="30" x14ac:dyDescent="0.25">
      <c r="A211" s="37">
        <v>1</v>
      </c>
      <c r="B211" s="73" t="s">
        <v>85</v>
      </c>
      <c r="C211" s="120">
        <v>328</v>
      </c>
      <c r="D211" s="113">
        <f t="shared" si="170"/>
        <v>55</v>
      </c>
      <c r="E211" s="120">
        <v>0</v>
      </c>
      <c r="F211" s="120">
        <f>E211/D211*100</f>
        <v>0</v>
      </c>
      <c r="G211" s="398">
        <v>589.48159999999996</v>
      </c>
      <c r="H211" s="381">
        <f t="shared" si="171"/>
        <v>98</v>
      </c>
      <c r="I211" s="398">
        <v>0</v>
      </c>
      <c r="J211" s="120">
        <f t="shared" si="169"/>
        <v>0</v>
      </c>
      <c r="K211" s="79"/>
    </row>
    <row r="212" spans="1:11" ht="30" x14ac:dyDescent="0.25">
      <c r="B212" s="248" t="s">
        <v>123</v>
      </c>
      <c r="C212" s="186">
        <f>SUM(C213)</f>
        <v>386</v>
      </c>
      <c r="D212" s="186">
        <f t="shared" ref="D212:I212" si="172">SUM(D213)</f>
        <v>64</v>
      </c>
      <c r="E212" s="186">
        <f t="shared" si="172"/>
        <v>2</v>
      </c>
      <c r="F212" s="120">
        <f t="shared" ref="F212:F213" si="173">E212/D212*100</f>
        <v>3.125</v>
      </c>
      <c r="G212" s="398">
        <f>SUM(G213)</f>
        <v>566.72520000000009</v>
      </c>
      <c r="H212" s="398">
        <f t="shared" si="172"/>
        <v>94</v>
      </c>
      <c r="I212" s="398">
        <f t="shared" si="172"/>
        <v>2.6813600000000002</v>
      </c>
      <c r="J212" s="398">
        <f t="shared" si="169"/>
        <v>2.8525106382978729</v>
      </c>
      <c r="K212" s="79"/>
    </row>
    <row r="213" spans="1:11" ht="30.75" thickBot="1" x14ac:dyDescent="0.3">
      <c r="B213" s="316" t="s">
        <v>119</v>
      </c>
      <c r="C213" s="186">
        <v>386</v>
      </c>
      <c r="D213" s="331">
        <f t="shared" si="170"/>
        <v>64</v>
      </c>
      <c r="E213" s="186">
        <v>2</v>
      </c>
      <c r="F213" s="186">
        <f t="shared" si="173"/>
        <v>3.125</v>
      </c>
      <c r="G213" s="398">
        <v>566.72520000000009</v>
      </c>
      <c r="H213" s="398">
        <f t="shared" si="171"/>
        <v>94</v>
      </c>
      <c r="I213" s="398">
        <v>2.6813600000000002</v>
      </c>
      <c r="J213" s="398">
        <f t="shared" si="169"/>
        <v>2.8525106382978729</v>
      </c>
      <c r="K213" s="79"/>
    </row>
    <row r="214" spans="1:11" ht="15.75" thickBot="1" x14ac:dyDescent="0.3">
      <c r="A214" s="37">
        <v>1</v>
      </c>
      <c r="B214" s="126" t="s">
        <v>3</v>
      </c>
      <c r="C214" s="475"/>
      <c r="D214" s="475"/>
      <c r="E214" s="475"/>
      <c r="F214" s="682"/>
      <c r="G214" s="696">
        <f>G209+G212</f>
        <v>3356.4602192592592</v>
      </c>
      <c r="H214" s="697">
        <f t="shared" ref="H214:I214" si="174">H209+H212</f>
        <v>559</v>
      </c>
      <c r="I214" s="697">
        <f t="shared" si="174"/>
        <v>27.181360000000002</v>
      </c>
      <c r="J214" s="475">
        <f t="shared" si="169"/>
        <v>4.8624973166368521</v>
      </c>
      <c r="K214" s="79"/>
    </row>
    <row r="215" spans="1:11" ht="15" customHeight="1" x14ac:dyDescent="0.25">
      <c r="A215" s="37">
        <v>1</v>
      </c>
      <c r="B215" s="83"/>
      <c r="C215" s="121"/>
      <c r="D215" s="121"/>
      <c r="E215" s="121"/>
      <c r="F215" s="708"/>
      <c r="G215" s="395"/>
      <c r="H215" s="395"/>
      <c r="I215" s="395"/>
      <c r="J215" s="705"/>
      <c r="K215" s="79"/>
    </row>
    <row r="216" spans="1:11" ht="38.25" customHeight="1" x14ac:dyDescent="0.25">
      <c r="A216" s="37">
        <v>1</v>
      </c>
      <c r="B216" s="200" t="s">
        <v>98</v>
      </c>
      <c r="C216" s="120"/>
      <c r="D216" s="120"/>
      <c r="E216" s="120"/>
      <c r="F216" s="120"/>
      <c r="G216" s="386"/>
      <c r="H216" s="386"/>
      <c r="I216" s="386"/>
      <c r="J216" s="120"/>
      <c r="K216" s="79"/>
    </row>
    <row r="217" spans="1:11" ht="30" x14ac:dyDescent="0.25">
      <c r="A217" s="37">
        <v>1</v>
      </c>
      <c r="B217" s="248" t="s">
        <v>131</v>
      </c>
      <c r="C217" s="120">
        <f>SUM(C218:C219)</f>
        <v>1063</v>
      </c>
      <c r="D217" s="120">
        <f t="shared" ref="D217" si="175">SUM(D218:D219)</f>
        <v>177</v>
      </c>
      <c r="E217" s="120">
        <f t="shared" ref="E217" si="176">SUM(E218:E219)</f>
        <v>96</v>
      </c>
      <c r="F217" s="120">
        <f>E217/D217*100</f>
        <v>54.237288135593218</v>
      </c>
      <c r="G217" s="667">
        <f>SUM(G218:G219)</f>
        <v>2112.2544259259257</v>
      </c>
      <c r="H217" s="667">
        <f t="shared" ref="H217:I217" si="177">SUM(H218:H219)</f>
        <v>352</v>
      </c>
      <c r="I217" s="667">
        <f t="shared" si="177"/>
        <v>143.90888000000001</v>
      </c>
      <c r="J217" s="122">
        <f t="shared" ref="J217:J222" si="178">I217/H217*100</f>
        <v>40.883204545454547</v>
      </c>
      <c r="K217" s="79"/>
    </row>
    <row r="218" spans="1:11" ht="30" x14ac:dyDescent="0.25">
      <c r="A218" s="37">
        <v>1</v>
      </c>
      <c r="B218" s="73" t="s">
        <v>84</v>
      </c>
      <c r="C218" s="120">
        <v>815</v>
      </c>
      <c r="D218" s="113">
        <f t="shared" ref="D218:D221" si="179">ROUND(C218/12*$B$3,0)</f>
        <v>136</v>
      </c>
      <c r="E218" s="120">
        <v>90</v>
      </c>
      <c r="F218" s="120">
        <f>E218/D218*100</f>
        <v>66.17647058823529</v>
      </c>
      <c r="G218" s="667">
        <v>1666.5488259259259</v>
      </c>
      <c r="H218" s="667">
        <f t="shared" ref="H218:H221" si="180">ROUND(G218/12*$B$3,0)</f>
        <v>278</v>
      </c>
      <c r="I218" s="667">
        <v>134.02634</v>
      </c>
      <c r="J218" s="122">
        <f t="shared" si="178"/>
        <v>48.210913669064745</v>
      </c>
      <c r="K218" s="79"/>
    </row>
    <row r="219" spans="1:11" ht="30" x14ac:dyDescent="0.25">
      <c r="A219" s="37">
        <v>1</v>
      </c>
      <c r="B219" s="73" t="s">
        <v>85</v>
      </c>
      <c r="C219" s="120">
        <v>248</v>
      </c>
      <c r="D219" s="113">
        <f t="shared" si="179"/>
        <v>41</v>
      </c>
      <c r="E219" s="120">
        <v>6</v>
      </c>
      <c r="F219" s="120">
        <f>E219/D219*100</f>
        <v>14.634146341463413</v>
      </c>
      <c r="G219" s="667">
        <v>445.7056</v>
      </c>
      <c r="H219" s="667">
        <f t="shared" si="180"/>
        <v>74</v>
      </c>
      <c r="I219" s="667">
        <v>9.8825400000000005</v>
      </c>
      <c r="J219" s="122">
        <f t="shared" si="178"/>
        <v>13.354783783783786</v>
      </c>
      <c r="K219" s="79"/>
    </row>
    <row r="220" spans="1:11" ht="30" x14ac:dyDescent="0.25">
      <c r="B220" s="248" t="s">
        <v>123</v>
      </c>
      <c r="C220" s="186">
        <f>SUM(C221)</f>
        <v>600</v>
      </c>
      <c r="D220" s="186">
        <f t="shared" ref="D220:I220" si="181">SUM(D221)</f>
        <v>100</v>
      </c>
      <c r="E220" s="186">
        <f t="shared" si="181"/>
        <v>26</v>
      </c>
      <c r="F220" s="120">
        <f t="shared" ref="F220:F221" si="182">E220/D220*100</f>
        <v>26</v>
      </c>
      <c r="G220" s="667">
        <f>SUM(G221)</f>
        <v>880.92</v>
      </c>
      <c r="H220" s="667">
        <f t="shared" si="181"/>
        <v>147</v>
      </c>
      <c r="I220" s="667">
        <f t="shared" si="181"/>
        <v>39.137900000000002</v>
      </c>
      <c r="J220" s="122">
        <f t="shared" si="178"/>
        <v>26.624421768707485</v>
      </c>
      <c r="K220" s="79"/>
    </row>
    <row r="221" spans="1:11" ht="30.75" thickBot="1" x14ac:dyDescent="0.3">
      <c r="B221" s="316" t="s">
        <v>119</v>
      </c>
      <c r="C221" s="186">
        <v>600</v>
      </c>
      <c r="D221" s="331">
        <f t="shared" si="179"/>
        <v>100</v>
      </c>
      <c r="E221" s="186">
        <v>26</v>
      </c>
      <c r="F221" s="186">
        <f t="shared" si="182"/>
        <v>26</v>
      </c>
      <c r="G221" s="667">
        <v>880.92</v>
      </c>
      <c r="H221" s="667">
        <f t="shared" si="180"/>
        <v>147</v>
      </c>
      <c r="I221" s="667">
        <v>39.137900000000002</v>
      </c>
      <c r="J221" s="673">
        <f t="shared" si="178"/>
        <v>26.624421768707485</v>
      </c>
      <c r="K221" s="79"/>
    </row>
    <row r="222" spans="1:11" ht="15.75" thickBot="1" x14ac:dyDescent="0.3">
      <c r="A222" s="37">
        <v>1</v>
      </c>
      <c r="B222" s="323" t="s">
        <v>3</v>
      </c>
      <c r="C222" s="376"/>
      <c r="D222" s="376"/>
      <c r="E222" s="376"/>
      <c r="F222" s="375"/>
      <c r="G222" s="429">
        <f t="shared" ref="G222:I222" si="183">G217+G220</f>
        <v>2993.1744259259258</v>
      </c>
      <c r="H222" s="414">
        <f t="shared" si="183"/>
        <v>499</v>
      </c>
      <c r="I222" s="414">
        <f t="shared" si="183"/>
        <v>183.04678000000001</v>
      </c>
      <c r="J222" s="376">
        <f t="shared" si="178"/>
        <v>36.682721442885772</v>
      </c>
      <c r="K222" s="79"/>
    </row>
    <row r="223" spans="1:11" ht="15" customHeight="1" thickBot="1" x14ac:dyDescent="0.3">
      <c r="A223" s="37">
        <v>1</v>
      </c>
      <c r="B223" s="83"/>
      <c r="C223" s="85"/>
      <c r="D223" s="85"/>
      <c r="E223" s="121"/>
      <c r="F223" s="53"/>
      <c r="G223" s="431"/>
      <c r="H223" s="431"/>
      <c r="I223" s="395"/>
      <c r="J223" s="70"/>
      <c r="K223" s="79"/>
    </row>
    <row r="224" spans="1:11" ht="15" customHeight="1" x14ac:dyDescent="0.25">
      <c r="A224" s="37">
        <v>1</v>
      </c>
      <c r="B224" s="309" t="s">
        <v>37</v>
      </c>
      <c r="C224" s="310"/>
      <c r="D224" s="310"/>
      <c r="E224" s="311"/>
      <c r="F224" s="310"/>
      <c r="G224" s="432"/>
      <c r="H224" s="432"/>
      <c r="I224" s="399"/>
      <c r="J224" s="310"/>
      <c r="K224" s="79"/>
    </row>
    <row r="225" spans="1:11" s="112" customFormat="1" ht="33.75" customHeight="1" x14ac:dyDescent="0.25">
      <c r="A225" s="112">
        <v>1</v>
      </c>
      <c r="B225" s="510" t="s">
        <v>131</v>
      </c>
      <c r="C225" s="345">
        <f>SUM(C217,C209,C195,C187,C179,C168,C157,C148,C139,C131,C117,C109,C95,C81,C73,C65,C57,C46,C27,C35)</f>
        <v>117575</v>
      </c>
      <c r="D225" s="345">
        <f>SUM(D217,D209,D195,D187,D179,D168,D157,D148,D139,D131,D117,D109,D95,D81,D73,D65,D57,D46,D27,D35)</f>
        <v>19599</v>
      </c>
      <c r="E225" s="345">
        <f>SUM(E217,E209,E195,E187,E179,E168,E157,E148,E139,E131,E117,E109,E95,E81,E73,E65,E57,E46,E27,E35)</f>
        <v>18061</v>
      </c>
      <c r="F225" s="324">
        <f t="shared" ref="F225:F235" si="184">E225/D225*100</f>
        <v>92.152660850043361</v>
      </c>
      <c r="G225" s="504">
        <f>SUM(G217,G209,G195,G187,G179,G168,G157,G148,G139,G131,G117,G109,G95,G81,G73,G65,G57,G46,G35,G27)</f>
        <v>238223.80485333333</v>
      </c>
      <c r="H225" s="504">
        <f>SUM(H217,H209,H195,H187,H179,H168,H157,H148,H139,H131,H117,H109,H95,H81,H73,H65,H57,H46,H35,H27)</f>
        <v>39705</v>
      </c>
      <c r="I225" s="504">
        <f>SUM(I217,I209,I195,I187,I179,I168,I157,I148,I139,I131,I117,I109,I95,I81,I73,I65,I57,I46,I35,I27)</f>
        <v>33661.781689999996</v>
      </c>
      <c r="J225" s="504">
        <f t="shared" ref="J225:J236" si="185">I225/H225*100</f>
        <v>84.779704546026935</v>
      </c>
      <c r="K225" s="111"/>
    </row>
    <row r="226" spans="1:11" s="112" customFormat="1" ht="30" customHeight="1" x14ac:dyDescent="0.25">
      <c r="A226" s="112">
        <v>1</v>
      </c>
      <c r="B226" s="325" t="s">
        <v>84</v>
      </c>
      <c r="C226" s="345">
        <f>SUM(C218,C210,C196,C188,C180,C132,C118,C110,C96,C82,C74,C66,C58,C28)</f>
        <v>89172</v>
      </c>
      <c r="D226" s="345">
        <f>SUM(D218,D210,D196,D188,D180,D132,D118,D110,D96,D82,D74,D66,D58,D28)</f>
        <v>14862</v>
      </c>
      <c r="E226" s="345">
        <f>SUM(E218,E210,E196,E188,E180,E132,E118,E110,E96,E82,E74,E66,E58,E28)</f>
        <v>13853</v>
      </c>
      <c r="F226" s="324">
        <f t="shared" si="184"/>
        <v>93.210873368321884</v>
      </c>
      <c r="G226" s="504">
        <f t="shared" ref="G226:I227" si="186">SUM(G218,G210,G196,G188,G180,G132,G118,G110,G96,G82,G74,G66,G58,G28)</f>
        <v>182342.93485333334</v>
      </c>
      <c r="H226" s="504">
        <f t="shared" si="186"/>
        <v>30393</v>
      </c>
      <c r="I226" s="504">
        <f t="shared" si="186"/>
        <v>24340.414639999999</v>
      </c>
      <c r="J226" s="504">
        <f t="shared" si="185"/>
        <v>80.085594182871063</v>
      </c>
      <c r="K226" s="111"/>
    </row>
    <row r="227" spans="1:11" s="112" customFormat="1" ht="30" customHeight="1" x14ac:dyDescent="0.25">
      <c r="A227" s="112">
        <v>1</v>
      </c>
      <c r="B227" s="325" t="s">
        <v>85</v>
      </c>
      <c r="C227" s="345">
        <f>SUM(C219,C211,C197,C189,C181,C133,C119,C111,C97,C83,C75,C67,C59,C29)</f>
        <v>26988</v>
      </c>
      <c r="D227" s="345">
        <f>SUM(D219,D211,D197,D189,D181,D133,D119,D113,D97,D83,D75,D67,D59,D29)</f>
        <v>4498</v>
      </c>
      <c r="E227" s="345">
        <f>SUM(E219,E211,E197,E189,E181,E133,E119,E111,E97,E83,E75,E67,E59,E29)</f>
        <v>3816</v>
      </c>
      <c r="F227" s="324">
        <f t="shared" si="184"/>
        <v>84.837705646954191</v>
      </c>
      <c r="G227" s="504">
        <f t="shared" si="186"/>
        <v>48502.833600000005</v>
      </c>
      <c r="H227" s="504">
        <f t="shared" si="186"/>
        <v>8083</v>
      </c>
      <c r="I227" s="504">
        <f t="shared" si="186"/>
        <v>7277.4163299999991</v>
      </c>
      <c r="J227" s="504">
        <f t="shared" si="185"/>
        <v>90.033605468266714</v>
      </c>
      <c r="K227" s="111"/>
    </row>
    <row r="228" spans="1:11" s="112" customFormat="1" ht="44.25" customHeight="1" x14ac:dyDescent="0.25">
      <c r="A228" s="112">
        <v>1</v>
      </c>
      <c r="B228" s="325" t="s">
        <v>125</v>
      </c>
      <c r="C228" s="345">
        <f t="shared" ref="C228:E229" si="187">SUM(C198,C169,C158,C149,C140,C120,C98,C84,C47,C36)</f>
        <v>888</v>
      </c>
      <c r="D228" s="345">
        <f t="shared" si="187"/>
        <v>149</v>
      </c>
      <c r="E228" s="345">
        <f t="shared" si="187"/>
        <v>389</v>
      </c>
      <c r="F228" s="324">
        <f t="shared" si="184"/>
        <v>261.07382550335569</v>
      </c>
      <c r="G228" s="504">
        <f t="shared" ref="G228:I229" si="188">SUM(G198,G169,G158,G149,G140,G120,G98,G84,G47,G36)</f>
        <v>4630.1740799999998</v>
      </c>
      <c r="H228" s="504">
        <f t="shared" si="188"/>
        <v>772</v>
      </c>
      <c r="I228" s="504">
        <f t="shared" si="188"/>
        <v>2028.3082400000001</v>
      </c>
      <c r="J228" s="504">
        <f t="shared" si="185"/>
        <v>262.73422797927464</v>
      </c>
      <c r="K228" s="111"/>
    </row>
    <row r="229" spans="1:11" s="112" customFormat="1" ht="30" customHeight="1" x14ac:dyDescent="0.25">
      <c r="A229" s="112">
        <v>1</v>
      </c>
      <c r="B229" s="325" t="s">
        <v>126</v>
      </c>
      <c r="C229" s="345">
        <f t="shared" si="187"/>
        <v>527</v>
      </c>
      <c r="D229" s="345">
        <f t="shared" si="187"/>
        <v>90</v>
      </c>
      <c r="E229" s="345">
        <f t="shared" si="187"/>
        <v>3</v>
      </c>
      <c r="F229" s="324">
        <f t="shared" si="184"/>
        <v>3.3333333333333335</v>
      </c>
      <c r="G229" s="504">
        <f t="shared" si="188"/>
        <v>2747.8623200000002</v>
      </c>
      <c r="H229" s="504">
        <f t="shared" si="188"/>
        <v>457</v>
      </c>
      <c r="I229" s="504">
        <f t="shared" si="188"/>
        <v>15.642479999999999</v>
      </c>
      <c r="J229" s="504">
        <f t="shared" si="185"/>
        <v>3.4228621444201308</v>
      </c>
      <c r="K229" s="111"/>
    </row>
    <row r="230" spans="1:11" s="112" customFormat="1" ht="45" customHeight="1" x14ac:dyDescent="0.25">
      <c r="A230" s="112">
        <v>1</v>
      </c>
      <c r="B230" s="510" t="s">
        <v>123</v>
      </c>
      <c r="C230" s="345">
        <f>SUM(C220,C212,C200,C190,C182,C171,C160,C151,C142,C134,C122,C112,C100,C86,C76,C68,C60,C49,C38,C30)</f>
        <v>166335</v>
      </c>
      <c r="D230" s="345">
        <f t="shared" ref="D230:I230" si="189">SUM(D220,D212,D200,D190,D182,D171,D160,D151,D142,D134,D122,D112,D100,D86,D76,D68,D60,D49,D38,D30)</f>
        <v>27697</v>
      </c>
      <c r="E230" s="345">
        <f t="shared" si="189"/>
        <v>26071</v>
      </c>
      <c r="F230" s="324">
        <f t="shared" si="184"/>
        <v>94.12932808607431</v>
      </c>
      <c r="G230" s="504">
        <f t="shared" si="189"/>
        <v>274702.09908999997</v>
      </c>
      <c r="H230" s="504">
        <f t="shared" si="189"/>
        <v>45780</v>
      </c>
      <c r="I230" s="504">
        <f t="shared" si="189"/>
        <v>41046.065900000001</v>
      </c>
      <c r="J230" s="504">
        <f t="shared" si="185"/>
        <v>89.659383792048928</v>
      </c>
      <c r="K230" s="111"/>
    </row>
    <row r="231" spans="1:11" s="112" customFormat="1" ht="30" x14ac:dyDescent="0.25">
      <c r="B231" s="325" t="s">
        <v>119</v>
      </c>
      <c r="C231" s="345">
        <f>SUM(C221,C213,C201,C191,C183,C135,C123,C113,C101,C87,C77,C69,C61,C31)</f>
        <v>22410</v>
      </c>
      <c r="D231" s="345">
        <f t="shared" ref="D231:H231" si="190">SUM(D221,D213,D201,D191,D183,D135,D123,D113,D101,D87,D77,D69,D61,D31)</f>
        <v>3709</v>
      </c>
      <c r="E231" s="345">
        <f t="shared" si="190"/>
        <v>2923</v>
      </c>
      <c r="F231" s="324">
        <f t="shared" si="184"/>
        <v>78.808304125101102</v>
      </c>
      <c r="G231" s="504">
        <f>SUM(G221,G213,G201,G191,G183,G135,G123,G113,G101,G87,G77,G69,G61,G31)</f>
        <v>32902.362000000001</v>
      </c>
      <c r="H231" s="504">
        <f t="shared" si="190"/>
        <v>5482</v>
      </c>
      <c r="I231" s="504">
        <f>SUM(I221,I213,I201,I191,I183,I135,I123,I113,I101,I87,I77,I69,I61,I31)</f>
        <v>4255.9305000000004</v>
      </c>
      <c r="J231" s="504">
        <f t="shared" si="185"/>
        <v>77.634631521342584</v>
      </c>
      <c r="K231" s="111"/>
    </row>
    <row r="232" spans="1:11" s="112" customFormat="1" ht="63.75" customHeight="1" x14ac:dyDescent="0.25">
      <c r="A232" s="112">
        <v>1</v>
      </c>
      <c r="B232" s="325" t="s">
        <v>130</v>
      </c>
      <c r="C232" s="345">
        <f>SUM(C202,C172,C161,C152,C143,C124,C102,C88,C50,C39)</f>
        <v>107670</v>
      </c>
      <c r="D232" s="345">
        <f t="shared" ref="D232:I232" si="191">SUM(D202,D172,D161,D152,D143,D124,D102,D88,D50,D39)</f>
        <v>17945</v>
      </c>
      <c r="E232" s="345">
        <f t="shared" si="191"/>
        <v>14672</v>
      </c>
      <c r="F232" s="324">
        <f t="shared" si="184"/>
        <v>81.760936193925886</v>
      </c>
      <c r="G232" s="504">
        <f t="shared" si="191"/>
        <v>181507.93260000003</v>
      </c>
      <c r="H232" s="504">
        <f t="shared" si="191"/>
        <v>30251</v>
      </c>
      <c r="I232" s="504">
        <f t="shared" si="191"/>
        <v>29195.405639999997</v>
      </c>
      <c r="J232" s="504">
        <f t="shared" si="185"/>
        <v>96.510547221579444</v>
      </c>
      <c r="K232" s="111"/>
    </row>
    <row r="233" spans="1:11" s="112" customFormat="1" ht="45" x14ac:dyDescent="0.25">
      <c r="B233" s="325" t="s">
        <v>120</v>
      </c>
      <c r="C233" s="345">
        <f>SUM(C203,C173,C162,C153,C144,C125,C103,C89,C51,C40)</f>
        <v>23890</v>
      </c>
      <c r="D233" s="345">
        <f t="shared" ref="D233:I233" si="192">SUM(D203,D173,D162,D153,D144,D125,D103,D89,D51,D40)</f>
        <v>3981</v>
      </c>
      <c r="E233" s="345">
        <f t="shared" si="192"/>
        <v>7232</v>
      </c>
      <c r="F233" s="324">
        <f t="shared" si="184"/>
        <v>181.66289876915346</v>
      </c>
      <c r="G233" s="504">
        <f t="shared" si="192"/>
        <v>40273.284199999995</v>
      </c>
      <c r="H233" s="504">
        <f t="shared" si="192"/>
        <v>6712</v>
      </c>
      <c r="I233" s="504">
        <f t="shared" si="192"/>
        <v>6082.9406200000012</v>
      </c>
      <c r="J233" s="504">
        <f t="shared" si="185"/>
        <v>90.627839988081078</v>
      </c>
      <c r="K233" s="111"/>
    </row>
    <row r="234" spans="1:11" s="112" customFormat="1" ht="39" customHeight="1" x14ac:dyDescent="0.25">
      <c r="A234" s="112">
        <v>1</v>
      </c>
      <c r="B234" s="325" t="s">
        <v>87</v>
      </c>
      <c r="C234" s="345">
        <f>SUM(C204,C174,C163,C126,C104,C90,C52,C41)</f>
        <v>4366</v>
      </c>
      <c r="D234" s="345">
        <f t="shared" ref="D234:I234" si="193">SUM(D204,D174,D163,D126,D104,D90,D52,D41)</f>
        <v>728</v>
      </c>
      <c r="E234" s="345">
        <f t="shared" si="193"/>
        <v>219</v>
      </c>
      <c r="F234" s="324">
        <f t="shared" si="184"/>
        <v>30.08241758241758</v>
      </c>
      <c r="G234" s="504">
        <f t="shared" si="193"/>
        <v>14947.8742</v>
      </c>
      <c r="H234" s="504">
        <f t="shared" si="193"/>
        <v>2491</v>
      </c>
      <c r="I234" s="504">
        <f t="shared" si="193"/>
        <v>862.6653</v>
      </c>
      <c r="J234" s="504">
        <f t="shared" si="185"/>
        <v>34.631284624648735</v>
      </c>
      <c r="K234" s="111"/>
    </row>
    <row r="235" spans="1:11" s="112" customFormat="1" ht="38.25" customHeight="1" thickBot="1" x14ac:dyDescent="0.3">
      <c r="A235" s="112">
        <v>1</v>
      </c>
      <c r="B235" s="436" t="s">
        <v>88</v>
      </c>
      <c r="C235" s="444">
        <f>SUM(C205,C175,C164,C127,C105,C91,C53,C42)</f>
        <v>7999</v>
      </c>
      <c r="D235" s="444">
        <f t="shared" ref="D235:I236" si="194">SUM(D205,D175,D164,D127,D105,D91,D53,D42)</f>
        <v>1334</v>
      </c>
      <c r="E235" s="444">
        <f t="shared" si="194"/>
        <v>1025</v>
      </c>
      <c r="F235" s="324">
        <f t="shared" si="184"/>
        <v>76.83658170914542</v>
      </c>
      <c r="G235" s="504">
        <f t="shared" si="194"/>
        <v>5070.6460899999993</v>
      </c>
      <c r="H235" s="504">
        <f t="shared" si="194"/>
        <v>844</v>
      </c>
      <c r="I235" s="504">
        <f t="shared" si="194"/>
        <v>649.12383999999997</v>
      </c>
      <c r="J235" s="648">
        <f t="shared" si="185"/>
        <v>76.91040758293839</v>
      </c>
      <c r="K235" s="111"/>
    </row>
    <row r="236" spans="1:11" s="112" customFormat="1" ht="15" customHeight="1" thickBot="1" x14ac:dyDescent="0.3">
      <c r="A236" s="112">
        <v>1</v>
      </c>
      <c r="B236" s="437" t="s">
        <v>127</v>
      </c>
      <c r="C236" s="445">
        <f>SUM(C222,C214,C206,C192,C184,C176,C165,C154,C145,C136,C128,C114,C106,C92,C78,C70,C62,C54,C43,C32)</f>
        <v>0</v>
      </c>
      <c r="D236" s="445">
        <f t="shared" ref="D236:I236" si="195">SUM(D222,D214,D206,D192,D184,D176,D165,D154,D145,D136,D128,D114,D106,D92,D78,D70,D62,D54,D43,D32)</f>
        <v>0</v>
      </c>
      <c r="E236" s="445">
        <f t="shared" si="195"/>
        <v>0</v>
      </c>
      <c r="F236" s="481">
        <f t="shared" si="194"/>
        <v>0</v>
      </c>
      <c r="G236" s="447">
        <f>SUM(G222,G214,G206,G192,G184,G176,G165,G154,G145,G136,G128,G114,G106,G92,G78,G70,G62,G54,G43,G32)</f>
        <v>512925.90394333331</v>
      </c>
      <c r="H236" s="447">
        <f t="shared" si="195"/>
        <v>85485</v>
      </c>
      <c r="I236" s="447">
        <f t="shared" si="195"/>
        <v>74707.847590000005</v>
      </c>
      <c r="J236" s="446">
        <f t="shared" si="185"/>
        <v>87.39293161373341</v>
      </c>
      <c r="K236" s="111"/>
    </row>
    <row r="237" spans="1:11" ht="15" customHeight="1" x14ac:dyDescent="0.25">
      <c r="B237" s="6"/>
      <c r="C237" s="334"/>
      <c r="D237" s="334"/>
      <c r="E237" s="334"/>
      <c r="F237" s="70"/>
      <c r="G237" s="400"/>
      <c r="H237" s="400"/>
      <c r="I237" s="400"/>
      <c r="J237" s="33"/>
      <c r="K237" s="79"/>
    </row>
    <row r="238" spans="1:11" ht="15" customHeight="1" thickBot="1" x14ac:dyDescent="0.3">
      <c r="A238" s="37">
        <v>1</v>
      </c>
      <c r="B238" s="222" t="s">
        <v>99</v>
      </c>
      <c r="C238" s="152"/>
      <c r="D238" s="152"/>
      <c r="E238" s="152"/>
      <c r="F238" s="152"/>
      <c r="G238" s="401"/>
      <c r="H238" s="401"/>
      <c r="I238" s="401"/>
      <c r="J238" s="730"/>
      <c r="K238" s="79"/>
    </row>
    <row r="239" spans="1:11" ht="29.25" customHeight="1" x14ac:dyDescent="0.25">
      <c r="A239" s="37">
        <v>1</v>
      </c>
      <c r="B239" s="124" t="s">
        <v>39</v>
      </c>
      <c r="C239" s="130"/>
      <c r="D239" s="130"/>
      <c r="E239" s="130"/>
      <c r="F239" s="130"/>
      <c r="G239" s="731"/>
      <c r="H239" s="731"/>
      <c r="I239" s="393"/>
      <c r="J239" s="130"/>
      <c r="K239" s="79"/>
    </row>
    <row r="240" spans="1:11" ht="30.75" customHeight="1" x14ac:dyDescent="0.25">
      <c r="B240" s="248" t="s">
        <v>131</v>
      </c>
      <c r="C240" s="120">
        <f>SUM(C241:C244)</f>
        <v>3761</v>
      </c>
      <c r="D240" s="120">
        <f t="shared" ref="D240:E240" si="196">SUM(D241:D244)</f>
        <v>628</v>
      </c>
      <c r="E240" s="120">
        <f t="shared" si="196"/>
        <v>102</v>
      </c>
      <c r="F240" s="120">
        <f t="shared" ref="F240:F250" si="197">E240/D240*100</f>
        <v>16.242038216560509</v>
      </c>
      <c r="G240" s="667">
        <f>SUM(G241:G244)</f>
        <v>8202.3729666666641</v>
      </c>
      <c r="H240" s="667">
        <f t="shared" ref="H240:I240" si="198">SUM(H241:H244)</f>
        <v>1366</v>
      </c>
      <c r="I240" s="667">
        <f t="shared" si="198"/>
        <v>150.99221</v>
      </c>
      <c r="J240" s="122">
        <f t="shared" ref="J240:J251" si="199">I240/H240*100</f>
        <v>11.053602489019033</v>
      </c>
      <c r="K240" s="79"/>
    </row>
    <row r="241" spans="1:11" ht="31.5" customHeight="1" x14ac:dyDescent="0.25">
      <c r="B241" s="73" t="s">
        <v>84</v>
      </c>
      <c r="C241" s="120">
        <v>2709</v>
      </c>
      <c r="D241" s="113">
        <f t="shared" ref="D241:D250" si="200">ROUND(C241/12*$B$3,0)</f>
        <v>452</v>
      </c>
      <c r="E241" s="120">
        <v>59</v>
      </c>
      <c r="F241" s="120">
        <f t="shared" si="197"/>
        <v>13.053097345132745</v>
      </c>
      <c r="G241" s="667">
        <v>5539.4856066666653</v>
      </c>
      <c r="H241" s="667">
        <f>ROUND(G241/12*$B$3,0)</f>
        <v>923</v>
      </c>
      <c r="I241" s="667">
        <v>72.551460000000006</v>
      </c>
      <c r="J241" s="122">
        <f t="shared" si="199"/>
        <v>7.8603965330444208</v>
      </c>
      <c r="K241" s="79"/>
    </row>
    <row r="242" spans="1:11" ht="30" customHeight="1" x14ac:dyDescent="0.25">
      <c r="B242" s="73" t="s">
        <v>85</v>
      </c>
      <c r="C242" s="120">
        <v>826</v>
      </c>
      <c r="D242" s="113">
        <f t="shared" si="200"/>
        <v>138</v>
      </c>
      <c r="E242" s="120">
        <v>43</v>
      </c>
      <c r="F242" s="120">
        <f t="shared" si="197"/>
        <v>31.159420289855071</v>
      </c>
      <c r="G242" s="667">
        <v>1484.4872</v>
      </c>
      <c r="H242" s="667">
        <f t="shared" ref="H242:H250" si="201">ROUND(G242/12*$B$3,0)</f>
        <v>247</v>
      </c>
      <c r="I242" s="667">
        <v>78.440749999999994</v>
      </c>
      <c r="J242" s="122">
        <f t="shared" si="199"/>
        <v>31.75738866396761</v>
      </c>
      <c r="K242" s="79"/>
    </row>
    <row r="243" spans="1:11" ht="28.5" customHeight="1" x14ac:dyDescent="0.25">
      <c r="B243" s="73" t="s">
        <v>125</v>
      </c>
      <c r="C243" s="120">
        <v>166</v>
      </c>
      <c r="D243" s="113">
        <f t="shared" si="200"/>
        <v>28</v>
      </c>
      <c r="E243" s="120"/>
      <c r="F243" s="120">
        <f t="shared" si="197"/>
        <v>0</v>
      </c>
      <c r="G243" s="667">
        <v>865.5505599999999</v>
      </c>
      <c r="H243" s="667">
        <f t="shared" si="201"/>
        <v>144</v>
      </c>
      <c r="I243" s="667"/>
      <c r="J243" s="122">
        <f t="shared" si="199"/>
        <v>0</v>
      </c>
      <c r="K243" s="79"/>
    </row>
    <row r="244" spans="1:11" ht="33.75" customHeight="1" x14ac:dyDescent="0.25">
      <c r="B244" s="73" t="s">
        <v>126</v>
      </c>
      <c r="C244" s="120">
        <v>60</v>
      </c>
      <c r="D244" s="113">
        <f t="shared" si="200"/>
        <v>10</v>
      </c>
      <c r="E244" s="120"/>
      <c r="F244" s="120">
        <f t="shared" si="197"/>
        <v>0</v>
      </c>
      <c r="G244" s="667">
        <v>312.84959999999995</v>
      </c>
      <c r="H244" s="667">
        <f t="shared" si="201"/>
        <v>52</v>
      </c>
      <c r="I244" s="667"/>
      <c r="J244" s="122">
        <f t="shared" si="199"/>
        <v>0</v>
      </c>
      <c r="K244" s="79"/>
    </row>
    <row r="245" spans="1:11" ht="30" x14ac:dyDescent="0.25">
      <c r="B245" s="248" t="s">
        <v>123</v>
      </c>
      <c r="C245" s="120">
        <f>SUM(C246:C250)</f>
        <v>7800</v>
      </c>
      <c r="D245" s="120">
        <f t="shared" ref="D245:I245" si="202">SUM(D246:D250)</f>
        <v>1300</v>
      </c>
      <c r="E245" s="120">
        <f t="shared" si="202"/>
        <v>45</v>
      </c>
      <c r="F245" s="120">
        <f t="shared" si="197"/>
        <v>3.4615384615384617</v>
      </c>
      <c r="G245" s="667">
        <f t="shared" si="202"/>
        <v>13195.505999999999</v>
      </c>
      <c r="H245" s="667">
        <f t="shared" si="202"/>
        <v>2198</v>
      </c>
      <c r="I245" s="667">
        <f t="shared" si="202"/>
        <v>42.976920000000007</v>
      </c>
      <c r="J245" s="122">
        <f t="shared" si="199"/>
        <v>1.9552738853503189</v>
      </c>
      <c r="K245" s="79"/>
    </row>
    <row r="246" spans="1:11" ht="30" x14ac:dyDescent="0.25">
      <c r="B246" s="73" t="s">
        <v>119</v>
      </c>
      <c r="C246" s="120">
        <v>720</v>
      </c>
      <c r="D246" s="113">
        <f t="shared" si="200"/>
        <v>120</v>
      </c>
      <c r="E246" s="120">
        <v>4</v>
      </c>
      <c r="F246" s="120">
        <f t="shared" si="197"/>
        <v>3.3333333333333335</v>
      </c>
      <c r="G246" s="667">
        <v>1057.104</v>
      </c>
      <c r="H246" s="667">
        <f t="shared" si="201"/>
        <v>176</v>
      </c>
      <c r="I246" s="667">
        <v>4.2258599999999999</v>
      </c>
      <c r="J246" s="122">
        <f t="shared" si="199"/>
        <v>2.4010568181818179</v>
      </c>
      <c r="K246" s="79"/>
    </row>
    <row r="247" spans="1:11" ht="43.5" customHeight="1" x14ac:dyDescent="0.25">
      <c r="B247" s="73" t="s">
        <v>129</v>
      </c>
      <c r="C247" s="120">
        <v>4450</v>
      </c>
      <c r="D247" s="113">
        <f t="shared" si="200"/>
        <v>742</v>
      </c>
      <c r="E247" s="120">
        <v>13</v>
      </c>
      <c r="F247" s="120">
        <f t="shared" si="197"/>
        <v>1.7520215633423182</v>
      </c>
      <c r="G247" s="667">
        <v>7501.7209999999995</v>
      </c>
      <c r="H247" s="667">
        <f t="shared" si="201"/>
        <v>1250</v>
      </c>
      <c r="I247" s="667">
        <v>21.644260000000003</v>
      </c>
      <c r="J247" s="122">
        <f t="shared" si="199"/>
        <v>1.7315408000000001</v>
      </c>
      <c r="K247" s="79"/>
    </row>
    <row r="248" spans="1:11" ht="28.5" customHeight="1" x14ac:dyDescent="0.25">
      <c r="B248" s="73" t="s">
        <v>120</v>
      </c>
      <c r="C248" s="120">
        <v>1550</v>
      </c>
      <c r="D248" s="113">
        <f t="shared" si="200"/>
        <v>258</v>
      </c>
      <c r="E248" s="120">
        <v>27</v>
      </c>
      <c r="F248" s="120">
        <f t="shared" si="197"/>
        <v>10.465116279069768</v>
      </c>
      <c r="G248" s="667">
        <v>2612.9589999999998</v>
      </c>
      <c r="H248" s="667">
        <f t="shared" si="201"/>
        <v>435</v>
      </c>
      <c r="I248" s="667">
        <v>13.451549999999999</v>
      </c>
      <c r="J248" s="122">
        <f t="shared" si="199"/>
        <v>3.0923103448275859</v>
      </c>
      <c r="K248" s="79"/>
    </row>
    <row r="249" spans="1:11" ht="32.25" customHeight="1" x14ac:dyDescent="0.25">
      <c r="B249" s="73" t="s">
        <v>87</v>
      </c>
      <c r="C249" s="120">
        <v>480</v>
      </c>
      <c r="D249" s="113">
        <f t="shared" si="200"/>
        <v>80</v>
      </c>
      <c r="E249" s="120">
        <v>1</v>
      </c>
      <c r="F249" s="120">
        <f t="shared" si="197"/>
        <v>1.25</v>
      </c>
      <c r="G249" s="667">
        <v>1643.376</v>
      </c>
      <c r="H249" s="667">
        <f t="shared" si="201"/>
        <v>274</v>
      </c>
      <c r="I249" s="667">
        <v>3.6552500000000001</v>
      </c>
      <c r="J249" s="122">
        <f t="shared" si="199"/>
        <v>1.3340328467153284</v>
      </c>
      <c r="K249" s="79"/>
    </row>
    <row r="250" spans="1:11" ht="30" customHeight="1" thickBot="1" x14ac:dyDescent="0.3">
      <c r="A250" s="37">
        <v>1</v>
      </c>
      <c r="B250" s="316" t="s">
        <v>88</v>
      </c>
      <c r="C250" s="186">
        <v>600</v>
      </c>
      <c r="D250" s="331">
        <f t="shared" si="200"/>
        <v>100</v>
      </c>
      <c r="E250" s="186"/>
      <c r="F250" s="186">
        <f t="shared" si="197"/>
        <v>0</v>
      </c>
      <c r="G250" s="667">
        <v>380.346</v>
      </c>
      <c r="H250" s="667">
        <f t="shared" si="201"/>
        <v>63</v>
      </c>
      <c r="I250" s="667"/>
      <c r="J250" s="670">
        <f t="shared" si="199"/>
        <v>0</v>
      </c>
      <c r="K250" s="79"/>
    </row>
    <row r="251" spans="1:11" s="13" customFormat="1" ht="15.75" thickBot="1" x14ac:dyDescent="0.3">
      <c r="A251" s="13">
        <v>1</v>
      </c>
      <c r="B251" s="225" t="s">
        <v>3</v>
      </c>
      <c r="C251" s="376"/>
      <c r="D251" s="376"/>
      <c r="E251" s="376"/>
      <c r="F251" s="375"/>
      <c r="G251" s="430">
        <f>G245+G240</f>
        <v>21397.878966666663</v>
      </c>
      <c r="H251" s="416">
        <f t="shared" ref="H251:I251" si="203">H245+H240</f>
        <v>3564</v>
      </c>
      <c r="I251" s="416">
        <f t="shared" si="203"/>
        <v>193.96913000000001</v>
      </c>
      <c r="J251" s="376">
        <f t="shared" si="199"/>
        <v>5.4424559483726149</v>
      </c>
      <c r="K251" s="119"/>
    </row>
    <row r="252" spans="1:11" ht="15" customHeight="1" thickBot="1" x14ac:dyDescent="0.3">
      <c r="A252" s="37">
        <v>1</v>
      </c>
      <c r="B252" s="37"/>
      <c r="C252" s="226"/>
      <c r="D252" s="226"/>
      <c r="E252" s="226"/>
      <c r="F252" s="482"/>
      <c r="G252" s="433"/>
      <c r="H252" s="433"/>
      <c r="I252" s="402"/>
      <c r="J252" s="227"/>
      <c r="K252" s="79"/>
    </row>
    <row r="253" spans="1:11" ht="15" customHeight="1" x14ac:dyDescent="0.25">
      <c r="A253" s="37">
        <v>1</v>
      </c>
      <c r="B253" s="317" t="s">
        <v>41</v>
      </c>
      <c r="C253" s="318"/>
      <c r="D253" s="318"/>
      <c r="E253" s="318"/>
      <c r="F253" s="318"/>
      <c r="G253" s="403"/>
      <c r="H253" s="403"/>
      <c r="I253" s="403"/>
      <c r="J253" s="319"/>
      <c r="K253" s="79"/>
    </row>
    <row r="254" spans="1:11" ht="45.75" customHeight="1" x14ac:dyDescent="0.25">
      <c r="B254" s="229" t="s">
        <v>131</v>
      </c>
      <c r="C254" s="230">
        <f t="shared" ref="C254:G258" si="204">C240</f>
        <v>3761</v>
      </c>
      <c r="D254" s="230">
        <f t="shared" si="204"/>
        <v>628</v>
      </c>
      <c r="E254" s="230">
        <f t="shared" si="204"/>
        <v>102</v>
      </c>
      <c r="F254" s="483">
        <f t="shared" si="204"/>
        <v>16.242038216560509</v>
      </c>
      <c r="G254" s="503">
        <f t="shared" si="204"/>
        <v>8202.3729666666641</v>
      </c>
      <c r="H254" s="503">
        <f t="shared" ref="H254:I254" si="205">H240</f>
        <v>1366</v>
      </c>
      <c r="I254" s="503">
        <f t="shared" si="205"/>
        <v>150.99221</v>
      </c>
      <c r="J254" s="230">
        <f t="shared" ref="J254:J264" si="206">I254/H254*100</f>
        <v>11.053602489019033</v>
      </c>
      <c r="K254" s="79"/>
    </row>
    <row r="255" spans="1:11" ht="32.25" customHeight="1" x14ac:dyDescent="0.25">
      <c r="B255" s="228" t="s">
        <v>84</v>
      </c>
      <c r="C255" s="230">
        <f t="shared" si="204"/>
        <v>2709</v>
      </c>
      <c r="D255" s="230">
        <f t="shared" si="204"/>
        <v>452</v>
      </c>
      <c r="E255" s="230">
        <f t="shared" si="204"/>
        <v>59</v>
      </c>
      <c r="F255" s="483">
        <f t="shared" si="204"/>
        <v>13.053097345132745</v>
      </c>
      <c r="G255" s="503">
        <f t="shared" si="204"/>
        <v>5539.4856066666653</v>
      </c>
      <c r="H255" s="503">
        <f t="shared" ref="H255:I258" si="207">H241</f>
        <v>923</v>
      </c>
      <c r="I255" s="503">
        <f t="shared" si="207"/>
        <v>72.551460000000006</v>
      </c>
      <c r="J255" s="503">
        <f t="shared" si="206"/>
        <v>7.8603965330444208</v>
      </c>
      <c r="K255" s="79"/>
    </row>
    <row r="256" spans="1:11" ht="38.25" customHeight="1" x14ac:dyDescent="0.25">
      <c r="B256" s="228" t="s">
        <v>85</v>
      </c>
      <c r="C256" s="230">
        <f t="shared" si="204"/>
        <v>826</v>
      </c>
      <c r="D256" s="230">
        <f t="shared" si="204"/>
        <v>138</v>
      </c>
      <c r="E256" s="230">
        <f t="shared" si="204"/>
        <v>43</v>
      </c>
      <c r="F256" s="483">
        <f t="shared" si="204"/>
        <v>31.159420289855071</v>
      </c>
      <c r="G256" s="503">
        <f t="shared" si="204"/>
        <v>1484.4872</v>
      </c>
      <c r="H256" s="503">
        <f t="shared" si="207"/>
        <v>247</v>
      </c>
      <c r="I256" s="503">
        <f t="shared" si="207"/>
        <v>78.440749999999994</v>
      </c>
      <c r="J256" s="230">
        <f t="shared" si="206"/>
        <v>31.75738866396761</v>
      </c>
      <c r="K256" s="79"/>
    </row>
    <row r="257" spans="1:11" ht="51" customHeight="1" x14ac:dyDescent="0.25">
      <c r="B257" s="228" t="s">
        <v>125</v>
      </c>
      <c r="C257" s="230">
        <f t="shared" si="204"/>
        <v>166</v>
      </c>
      <c r="D257" s="230">
        <f t="shared" si="204"/>
        <v>28</v>
      </c>
      <c r="E257" s="230">
        <f t="shared" si="204"/>
        <v>0</v>
      </c>
      <c r="F257" s="483">
        <f t="shared" si="204"/>
        <v>0</v>
      </c>
      <c r="G257" s="503">
        <f t="shared" si="204"/>
        <v>865.5505599999999</v>
      </c>
      <c r="H257" s="503">
        <f t="shared" si="207"/>
        <v>144</v>
      </c>
      <c r="I257" s="503">
        <f t="shared" si="207"/>
        <v>0</v>
      </c>
      <c r="J257" s="230">
        <f t="shared" si="206"/>
        <v>0</v>
      </c>
      <c r="K257" s="79"/>
    </row>
    <row r="258" spans="1:11" ht="38.25" customHeight="1" x14ac:dyDescent="0.25">
      <c r="B258" s="228" t="s">
        <v>126</v>
      </c>
      <c r="C258" s="230">
        <f t="shared" si="204"/>
        <v>60</v>
      </c>
      <c r="D258" s="230">
        <f t="shared" si="204"/>
        <v>10</v>
      </c>
      <c r="E258" s="230">
        <f t="shared" si="204"/>
        <v>0</v>
      </c>
      <c r="F258" s="483">
        <f t="shared" si="204"/>
        <v>0</v>
      </c>
      <c r="G258" s="503">
        <f t="shared" si="204"/>
        <v>312.84959999999995</v>
      </c>
      <c r="H258" s="503">
        <f t="shared" si="207"/>
        <v>52</v>
      </c>
      <c r="I258" s="503">
        <f t="shared" si="207"/>
        <v>0</v>
      </c>
      <c r="J258" s="230">
        <f t="shared" si="206"/>
        <v>0</v>
      </c>
      <c r="K258" s="79"/>
    </row>
    <row r="259" spans="1:11" ht="30" x14ac:dyDescent="0.25">
      <c r="B259" s="229" t="s">
        <v>123</v>
      </c>
      <c r="C259" s="230">
        <f>C245</f>
        <v>7800</v>
      </c>
      <c r="D259" s="230">
        <f>D245</f>
        <v>1300</v>
      </c>
      <c r="E259" s="230">
        <f>E245</f>
        <v>45</v>
      </c>
      <c r="F259" s="483">
        <f>F245</f>
        <v>3.4615384615384617</v>
      </c>
      <c r="G259" s="503">
        <f t="shared" ref="G259:I259" si="208">G245</f>
        <v>13195.505999999999</v>
      </c>
      <c r="H259" s="503">
        <f t="shared" si="208"/>
        <v>2198</v>
      </c>
      <c r="I259" s="503">
        <f t="shared" si="208"/>
        <v>42.976920000000007</v>
      </c>
      <c r="J259" s="230">
        <f t="shared" si="206"/>
        <v>1.9552738853503189</v>
      </c>
      <c r="K259" s="79"/>
    </row>
    <row r="260" spans="1:11" ht="30" x14ac:dyDescent="0.25">
      <c r="B260" s="228" t="s">
        <v>119</v>
      </c>
      <c r="C260" s="230">
        <f>C246</f>
        <v>720</v>
      </c>
      <c r="D260" s="230">
        <f t="shared" ref="D260:J260" si="209">D246</f>
        <v>120</v>
      </c>
      <c r="E260" s="230">
        <f t="shared" si="209"/>
        <v>4</v>
      </c>
      <c r="F260" s="483">
        <f t="shared" si="209"/>
        <v>3.3333333333333335</v>
      </c>
      <c r="G260" s="503">
        <f t="shared" si="209"/>
        <v>1057.104</v>
      </c>
      <c r="H260" s="503">
        <f t="shared" si="209"/>
        <v>176</v>
      </c>
      <c r="I260" s="503">
        <f t="shared" si="209"/>
        <v>4.2258599999999999</v>
      </c>
      <c r="J260" s="230">
        <f t="shared" si="209"/>
        <v>2.4010568181818179</v>
      </c>
      <c r="K260" s="79"/>
    </row>
    <row r="261" spans="1:11" ht="44.25" customHeight="1" x14ac:dyDescent="0.25">
      <c r="B261" s="228" t="s">
        <v>86</v>
      </c>
      <c r="C261" s="230">
        <f>C247</f>
        <v>4450</v>
      </c>
      <c r="D261" s="230">
        <f>D247</f>
        <v>742</v>
      </c>
      <c r="E261" s="230">
        <f>E247</f>
        <v>13</v>
      </c>
      <c r="F261" s="483">
        <f>F247</f>
        <v>1.7520215633423182</v>
      </c>
      <c r="G261" s="503">
        <f t="shared" ref="G261:I261" si="210">G247</f>
        <v>7501.7209999999995</v>
      </c>
      <c r="H261" s="503">
        <f t="shared" si="210"/>
        <v>1250</v>
      </c>
      <c r="I261" s="503">
        <f t="shared" si="210"/>
        <v>21.644260000000003</v>
      </c>
      <c r="J261" s="230">
        <f t="shared" si="206"/>
        <v>1.7315408000000001</v>
      </c>
      <c r="K261" s="79"/>
    </row>
    <row r="262" spans="1:11" ht="44.25" customHeight="1" x14ac:dyDescent="0.25">
      <c r="B262" s="228" t="s">
        <v>120</v>
      </c>
      <c r="C262" s="230">
        <f>C248</f>
        <v>1550</v>
      </c>
      <c r="D262" s="230">
        <f t="shared" ref="D262:J262" si="211">D248</f>
        <v>258</v>
      </c>
      <c r="E262" s="230">
        <f t="shared" si="211"/>
        <v>27</v>
      </c>
      <c r="F262" s="483">
        <f t="shared" si="211"/>
        <v>10.465116279069768</v>
      </c>
      <c r="G262" s="503">
        <f t="shared" si="211"/>
        <v>2612.9589999999998</v>
      </c>
      <c r="H262" s="503">
        <f t="shared" si="211"/>
        <v>435</v>
      </c>
      <c r="I262" s="503">
        <f t="shared" si="211"/>
        <v>13.451549999999999</v>
      </c>
      <c r="J262" s="230">
        <f t="shared" si="211"/>
        <v>3.0923103448275859</v>
      </c>
      <c r="K262" s="79"/>
    </row>
    <row r="263" spans="1:11" ht="38.25" customHeight="1" x14ac:dyDescent="0.25">
      <c r="B263" s="228" t="s">
        <v>87</v>
      </c>
      <c r="C263" s="230">
        <f>C249</f>
        <v>480</v>
      </c>
      <c r="D263" s="230">
        <f t="shared" ref="D263:F264" si="212">D249</f>
        <v>80</v>
      </c>
      <c r="E263" s="230">
        <f t="shared" si="212"/>
        <v>1</v>
      </c>
      <c r="F263" s="483">
        <f t="shared" si="212"/>
        <v>1.25</v>
      </c>
      <c r="G263" s="503">
        <f t="shared" ref="G263:I263" si="213">G249</f>
        <v>1643.376</v>
      </c>
      <c r="H263" s="503">
        <f t="shared" si="213"/>
        <v>274</v>
      </c>
      <c r="I263" s="503">
        <f t="shared" si="213"/>
        <v>3.6552500000000001</v>
      </c>
      <c r="J263" s="230">
        <f t="shared" si="206"/>
        <v>1.3340328467153284</v>
      </c>
      <c r="K263" s="79"/>
    </row>
    <row r="264" spans="1:11" ht="38.25" customHeight="1" thickBot="1" x14ac:dyDescent="0.3">
      <c r="B264" s="438" t="s">
        <v>88</v>
      </c>
      <c r="C264" s="439">
        <f>C250</f>
        <v>600</v>
      </c>
      <c r="D264" s="439">
        <f t="shared" si="212"/>
        <v>100</v>
      </c>
      <c r="E264" s="439">
        <f t="shared" si="212"/>
        <v>0</v>
      </c>
      <c r="F264" s="484">
        <f t="shared" si="212"/>
        <v>0</v>
      </c>
      <c r="G264" s="503">
        <f t="shared" ref="G264:I264" si="214">G250</f>
        <v>380.346</v>
      </c>
      <c r="H264" s="503">
        <f t="shared" si="214"/>
        <v>63</v>
      </c>
      <c r="I264" s="503">
        <f t="shared" si="214"/>
        <v>0</v>
      </c>
      <c r="J264" s="439">
        <f t="shared" si="206"/>
        <v>0</v>
      </c>
      <c r="K264" s="79"/>
    </row>
    <row r="265" spans="1:11" s="35" customFormat="1" ht="17.25" customHeight="1" thickBot="1" x14ac:dyDescent="0.3">
      <c r="B265" s="440" t="s">
        <v>128</v>
      </c>
      <c r="C265" s="441"/>
      <c r="D265" s="441"/>
      <c r="E265" s="441"/>
      <c r="F265" s="442"/>
      <c r="G265" s="443">
        <f>G251</f>
        <v>21397.878966666663</v>
      </c>
      <c r="H265" s="443">
        <f t="shared" ref="H265:J265" si="215">H251</f>
        <v>3564</v>
      </c>
      <c r="I265" s="443">
        <f t="shared" si="215"/>
        <v>193.96913000000001</v>
      </c>
      <c r="J265" s="443">
        <f t="shared" si="215"/>
        <v>5.4424559483726149</v>
      </c>
      <c r="K265" s="109"/>
    </row>
    <row r="266" spans="1:11" s="35" customFormat="1" ht="17.25" customHeight="1" x14ac:dyDescent="0.25">
      <c r="B266" s="224"/>
      <c r="C266" s="335"/>
      <c r="D266" s="335"/>
      <c r="E266" s="335"/>
      <c r="F266" s="70"/>
      <c r="G266" s="404"/>
      <c r="H266" s="404"/>
      <c r="I266" s="404"/>
      <c r="J266" s="42"/>
      <c r="K266" s="109"/>
    </row>
    <row r="267" spans="1:11" ht="29.25" x14ac:dyDescent="0.25">
      <c r="A267" s="37">
        <v>1</v>
      </c>
      <c r="B267" s="336" t="s">
        <v>42</v>
      </c>
      <c r="C267" s="669"/>
      <c r="D267" s="149"/>
      <c r="E267" s="149"/>
      <c r="F267" s="149"/>
      <c r="G267" s="405"/>
      <c r="H267" s="405"/>
      <c r="I267" s="405"/>
      <c r="J267" s="154"/>
      <c r="K267" s="79"/>
    </row>
    <row r="268" spans="1:11" ht="36" customHeight="1" x14ac:dyDescent="0.25">
      <c r="B268" s="511" t="s">
        <v>131</v>
      </c>
      <c r="C268" s="120">
        <f>SUM(C269:C272)</f>
        <v>4927</v>
      </c>
      <c r="D268" s="120">
        <f t="shared" ref="D268:E268" si="216">SUM(D269:D272)</f>
        <v>823</v>
      </c>
      <c r="E268" s="120">
        <f t="shared" si="216"/>
        <v>19</v>
      </c>
      <c r="F268" s="125">
        <f t="shared" ref="F268:F278" si="217">E268/D268*100</f>
        <v>2.3086269744835968</v>
      </c>
      <c r="G268" s="667">
        <f>SUM(G269:G272)</f>
        <v>10816.080474074073</v>
      </c>
      <c r="H268" s="667">
        <f t="shared" ref="H268:I268" si="218">SUM(H269:H272)</f>
        <v>1804</v>
      </c>
      <c r="I268" s="667">
        <f t="shared" si="218"/>
        <v>32.580200000000005</v>
      </c>
      <c r="J268" s="122">
        <f t="shared" ref="J268:J279" si="219">I268/H268*100</f>
        <v>1.8059977827051001</v>
      </c>
      <c r="K268" s="79"/>
    </row>
    <row r="269" spans="1:11" ht="31.5" customHeight="1" x14ac:dyDescent="0.25">
      <c r="B269" s="73" t="s">
        <v>84</v>
      </c>
      <c r="C269" s="120">
        <v>3532</v>
      </c>
      <c r="D269" s="113">
        <f t="shared" ref="D269:D278" si="220">ROUND(C269/12*$B$3,0)</f>
        <v>589</v>
      </c>
      <c r="E269" s="120">
        <v>16</v>
      </c>
      <c r="F269" s="125">
        <f t="shared" si="217"/>
        <v>2.7164685908319184</v>
      </c>
      <c r="G269" s="667">
        <v>7222.393194074074</v>
      </c>
      <c r="H269" s="667">
        <f t="shared" ref="H269:H278" si="221">ROUND(G269/12*$B$3,0)</f>
        <v>1204</v>
      </c>
      <c r="I269" s="667">
        <v>23.572500000000002</v>
      </c>
      <c r="J269" s="122">
        <f t="shared" si="219"/>
        <v>1.9578488372093024</v>
      </c>
      <c r="K269" s="79"/>
    </row>
    <row r="270" spans="1:11" ht="33" customHeight="1" x14ac:dyDescent="0.25">
      <c r="B270" s="73" t="s">
        <v>85</v>
      </c>
      <c r="C270" s="120">
        <v>1077</v>
      </c>
      <c r="D270" s="113">
        <f t="shared" si="220"/>
        <v>180</v>
      </c>
      <c r="E270" s="120">
        <v>2</v>
      </c>
      <c r="F270" s="125">
        <f t="shared" si="217"/>
        <v>1.1111111111111112</v>
      </c>
      <c r="G270" s="667">
        <v>1935.5844</v>
      </c>
      <c r="H270" s="667">
        <f t="shared" si="221"/>
        <v>323</v>
      </c>
      <c r="I270" s="667">
        <v>3.7935400000000001</v>
      </c>
      <c r="J270" s="122">
        <f t="shared" si="219"/>
        <v>1.1744705882352942</v>
      </c>
      <c r="K270" s="79"/>
    </row>
    <row r="271" spans="1:11" ht="46.5" customHeight="1" x14ac:dyDescent="0.25">
      <c r="B271" s="73" t="s">
        <v>125</v>
      </c>
      <c r="C271" s="120">
        <v>147</v>
      </c>
      <c r="D271" s="113">
        <f t="shared" si="220"/>
        <v>25</v>
      </c>
      <c r="E271" s="120"/>
      <c r="F271" s="125">
        <f t="shared" si="217"/>
        <v>0</v>
      </c>
      <c r="G271" s="667">
        <v>766.48152000000005</v>
      </c>
      <c r="H271" s="667">
        <f t="shared" si="221"/>
        <v>128</v>
      </c>
      <c r="I271" s="667"/>
      <c r="J271" s="122">
        <f t="shared" si="219"/>
        <v>0</v>
      </c>
      <c r="K271" s="79"/>
    </row>
    <row r="272" spans="1:11" ht="34.5" customHeight="1" x14ac:dyDescent="0.25">
      <c r="B272" s="73" t="s">
        <v>126</v>
      </c>
      <c r="C272" s="120">
        <v>171</v>
      </c>
      <c r="D272" s="113">
        <f t="shared" si="220"/>
        <v>29</v>
      </c>
      <c r="E272" s="120">
        <v>1</v>
      </c>
      <c r="F272" s="125">
        <f t="shared" si="217"/>
        <v>3.4482758620689653</v>
      </c>
      <c r="G272" s="667">
        <v>891.62135999999998</v>
      </c>
      <c r="H272" s="667">
        <f t="shared" si="221"/>
        <v>149</v>
      </c>
      <c r="I272" s="667">
        <v>5.2141599999999997</v>
      </c>
      <c r="J272" s="122">
        <f t="shared" si="219"/>
        <v>3.4994362416107379</v>
      </c>
      <c r="K272" s="79"/>
    </row>
    <row r="273" spans="1:11" ht="44.25" customHeight="1" x14ac:dyDescent="0.25">
      <c r="B273" s="248" t="s">
        <v>123</v>
      </c>
      <c r="C273" s="120">
        <f>SUM(C274:C278)</f>
        <v>7528</v>
      </c>
      <c r="D273" s="120">
        <f t="shared" ref="D273:I273" si="222">SUM(D274:D278)</f>
        <v>1255</v>
      </c>
      <c r="E273" s="120">
        <f t="shared" si="222"/>
        <v>671</v>
      </c>
      <c r="F273" s="125">
        <f t="shared" si="217"/>
        <v>53.466135458167329</v>
      </c>
      <c r="G273" s="667">
        <f t="shared" si="222"/>
        <v>11230.92001</v>
      </c>
      <c r="H273" s="667">
        <f t="shared" si="222"/>
        <v>1872</v>
      </c>
      <c r="I273" s="667">
        <f t="shared" si="222"/>
        <v>2664.6599000000001</v>
      </c>
      <c r="J273" s="120">
        <f t="shared" si="219"/>
        <v>142.34294337606838</v>
      </c>
      <c r="K273" s="79"/>
    </row>
    <row r="274" spans="1:11" ht="30" x14ac:dyDescent="0.25">
      <c r="B274" s="73" t="s">
        <v>119</v>
      </c>
      <c r="C274" s="120">
        <v>1200</v>
      </c>
      <c r="D274" s="113">
        <f t="shared" si="220"/>
        <v>200</v>
      </c>
      <c r="E274" s="120">
        <v>11</v>
      </c>
      <c r="F274" s="125">
        <f t="shared" si="217"/>
        <v>5.5</v>
      </c>
      <c r="G274" s="667">
        <v>1761.84</v>
      </c>
      <c r="H274" s="667">
        <f t="shared" si="221"/>
        <v>294</v>
      </c>
      <c r="I274" s="667">
        <v>16.581859999999999</v>
      </c>
      <c r="J274" s="120">
        <f t="shared" si="219"/>
        <v>5.6400884353741496</v>
      </c>
      <c r="K274" s="79"/>
    </row>
    <row r="275" spans="1:11" ht="45" customHeight="1" x14ac:dyDescent="0.25">
      <c r="B275" s="73" t="s">
        <v>129</v>
      </c>
      <c r="C275" s="120">
        <v>4650</v>
      </c>
      <c r="D275" s="113">
        <f t="shared" si="220"/>
        <v>775</v>
      </c>
      <c r="E275" s="120">
        <v>654</v>
      </c>
      <c r="F275" s="125">
        <f t="shared" si="217"/>
        <v>84.387096774193552</v>
      </c>
      <c r="G275" s="667">
        <v>7838.8770000000004</v>
      </c>
      <c r="H275" s="667">
        <f t="shared" si="221"/>
        <v>1306</v>
      </c>
      <c r="I275" s="667">
        <v>2641.7084900000004</v>
      </c>
      <c r="J275" s="120">
        <f t="shared" si="219"/>
        <v>202.27476952526803</v>
      </c>
      <c r="K275" s="79"/>
    </row>
    <row r="276" spans="1:11" ht="45" customHeight="1" x14ac:dyDescent="0.25">
      <c r="B276" s="73" t="s">
        <v>120</v>
      </c>
      <c r="C276" s="120">
        <v>459</v>
      </c>
      <c r="D276" s="113">
        <f t="shared" si="220"/>
        <v>77</v>
      </c>
      <c r="E276" s="120">
        <v>5</v>
      </c>
      <c r="F276" s="125">
        <f t="shared" si="217"/>
        <v>6.4935064935064926</v>
      </c>
      <c r="G276" s="667">
        <v>773.77301999999997</v>
      </c>
      <c r="H276" s="667">
        <f t="shared" si="221"/>
        <v>129</v>
      </c>
      <c r="I276" s="667">
        <v>3.1695500000000001</v>
      </c>
      <c r="J276" s="120">
        <f t="shared" si="219"/>
        <v>2.4570155038759691</v>
      </c>
      <c r="K276" s="79"/>
    </row>
    <row r="277" spans="1:11" ht="30" x14ac:dyDescent="0.25">
      <c r="A277" s="37">
        <v>1</v>
      </c>
      <c r="B277" s="73" t="s">
        <v>87</v>
      </c>
      <c r="C277" s="120">
        <v>30</v>
      </c>
      <c r="D277" s="113">
        <f t="shared" si="220"/>
        <v>5</v>
      </c>
      <c r="E277" s="120">
        <v>1</v>
      </c>
      <c r="F277" s="125">
        <f t="shared" si="217"/>
        <v>20</v>
      </c>
      <c r="G277" s="667">
        <v>102.711</v>
      </c>
      <c r="H277" s="667">
        <f t="shared" si="221"/>
        <v>17</v>
      </c>
      <c r="I277" s="667">
        <v>3.2</v>
      </c>
      <c r="J277" s="120">
        <f t="shared" si="219"/>
        <v>18.823529411764707</v>
      </c>
      <c r="K277" s="79"/>
    </row>
    <row r="278" spans="1:11" ht="30" customHeight="1" thickBot="1" x14ac:dyDescent="0.3">
      <c r="A278" s="37">
        <v>1</v>
      </c>
      <c r="B278" s="316" t="s">
        <v>88</v>
      </c>
      <c r="C278" s="186">
        <v>1189</v>
      </c>
      <c r="D278" s="331">
        <f t="shared" si="220"/>
        <v>198</v>
      </c>
      <c r="E278" s="186">
        <v>0</v>
      </c>
      <c r="F278" s="417">
        <f t="shared" si="217"/>
        <v>0</v>
      </c>
      <c r="G278" s="667">
        <v>753.71898999999996</v>
      </c>
      <c r="H278" s="667">
        <f t="shared" si="221"/>
        <v>126</v>
      </c>
      <c r="I278" s="667">
        <v>0</v>
      </c>
      <c r="J278" s="670">
        <f t="shared" si="219"/>
        <v>0</v>
      </c>
      <c r="K278" s="79"/>
    </row>
    <row r="279" spans="1:11" s="13" customFormat="1" ht="15.75" thickBot="1" x14ac:dyDescent="0.3">
      <c r="A279" s="13">
        <v>1</v>
      </c>
      <c r="B279" s="117" t="s">
        <v>3</v>
      </c>
      <c r="C279" s="376"/>
      <c r="D279" s="376"/>
      <c r="E279" s="376"/>
      <c r="F279" s="421"/>
      <c r="G279" s="430">
        <f>G273+G268</f>
        <v>22047.000484074073</v>
      </c>
      <c r="H279" s="416">
        <f t="shared" ref="H279:I279" si="223">H273+H268</f>
        <v>3676</v>
      </c>
      <c r="I279" s="416">
        <f t="shared" si="223"/>
        <v>2697.2401</v>
      </c>
      <c r="J279" s="376">
        <f t="shared" si="219"/>
        <v>73.374322633297055</v>
      </c>
      <c r="K279" s="119"/>
    </row>
    <row r="280" spans="1:11" ht="35.25" customHeight="1" x14ac:dyDescent="0.25">
      <c r="A280" s="37">
        <v>1</v>
      </c>
      <c r="B280" s="448" t="s">
        <v>40</v>
      </c>
      <c r="C280" s="449"/>
      <c r="D280" s="449"/>
      <c r="E280" s="449"/>
      <c r="F280" s="485"/>
      <c r="G280" s="450"/>
      <c r="H280" s="450"/>
      <c r="I280" s="450"/>
      <c r="J280" s="451"/>
      <c r="K280" s="79"/>
    </row>
    <row r="281" spans="1:11" ht="30" x14ac:dyDescent="0.25">
      <c r="B281" s="244" t="s">
        <v>131</v>
      </c>
      <c r="C281" s="236">
        <f t="shared" ref="C281:G286" si="224">C268</f>
        <v>4927</v>
      </c>
      <c r="D281" s="236">
        <f t="shared" si="224"/>
        <v>823</v>
      </c>
      <c r="E281" s="236">
        <f t="shared" si="224"/>
        <v>19</v>
      </c>
      <c r="F281" s="486">
        <f t="shared" si="224"/>
        <v>2.3086269744835968</v>
      </c>
      <c r="G281" s="502">
        <f t="shared" si="224"/>
        <v>10816.080474074073</v>
      </c>
      <c r="H281" s="502">
        <f t="shared" ref="H281:J281" si="225">H268</f>
        <v>1804</v>
      </c>
      <c r="I281" s="502">
        <f t="shared" si="225"/>
        <v>32.580200000000005</v>
      </c>
      <c r="J281" s="235">
        <f t="shared" si="225"/>
        <v>1.8059977827051001</v>
      </c>
      <c r="K281" s="79"/>
    </row>
    <row r="282" spans="1:11" ht="27" customHeight="1" x14ac:dyDescent="0.25">
      <c r="B282" s="232" t="s">
        <v>84</v>
      </c>
      <c r="C282" s="236">
        <f t="shared" si="224"/>
        <v>3532</v>
      </c>
      <c r="D282" s="236">
        <f t="shared" si="224"/>
        <v>589</v>
      </c>
      <c r="E282" s="236">
        <f t="shared" si="224"/>
        <v>16</v>
      </c>
      <c r="F282" s="486">
        <f t="shared" si="224"/>
        <v>2.7164685908319184</v>
      </c>
      <c r="G282" s="502">
        <f t="shared" si="224"/>
        <v>7222.393194074074</v>
      </c>
      <c r="H282" s="502">
        <f t="shared" ref="H282:J282" si="226">H269</f>
        <v>1204</v>
      </c>
      <c r="I282" s="502">
        <f t="shared" si="226"/>
        <v>23.572500000000002</v>
      </c>
      <c r="J282" s="235">
        <f t="shared" si="226"/>
        <v>1.9578488372093024</v>
      </c>
      <c r="K282" s="79"/>
    </row>
    <row r="283" spans="1:11" ht="27" customHeight="1" x14ac:dyDescent="0.25">
      <c r="B283" s="232" t="s">
        <v>85</v>
      </c>
      <c r="C283" s="236">
        <f t="shared" si="224"/>
        <v>1077</v>
      </c>
      <c r="D283" s="236">
        <f t="shared" si="224"/>
        <v>180</v>
      </c>
      <c r="E283" s="236">
        <f t="shared" si="224"/>
        <v>2</v>
      </c>
      <c r="F283" s="486">
        <f t="shared" si="224"/>
        <v>1.1111111111111112</v>
      </c>
      <c r="G283" s="502">
        <f t="shared" si="224"/>
        <v>1935.5844</v>
      </c>
      <c r="H283" s="502">
        <f t="shared" ref="H283:J283" si="227">H270</f>
        <v>323</v>
      </c>
      <c r="I283" s="502">
        <f t="shared" si="227"/>
        <v>3.7935400000000001</v>
      </c>
      <c r="J283" s="235">
        <f t="shared" si="227"/>
        <v>1.1744705882352942</v>
      </c>
      <c r="K283" s="79"/>
    </row>
    <row r="284" spans="1:11" ht="27" customHeight="1" x14ac:dyDescent="0.25">
      <c r="B284" s="232" t="s">
        <v>125</v>
      </c>
      <c r="C284" s="236">
        <f t="shared" si="224"/>
        <v>147</v>
      </c>
      <c r="D284" s="236">
        <f t="shared" si="224"/>
        <v>25</v>
      </c>
      <c r="E284" s="236">
        <f t="shared" si="224"/>
        <v>0</v>
      </c>
      <c r="F284" s="486">
        <f t="shared" si="224"/>
        <v>0</v>
      </c>
      <c r="G284" s="502">
        <f t="shared" si="224"/>
        <v>766.48152000000005</v>
      </c>
      <c r="H284" s="502">
        <f t="shared" ref="H284:J284" si="228">H271</f>
        <v>128</v>
      </c>
      <c r="I284" s="502">
        <f t="shared" si="228"/>
        <v>0</v>
      </c>
      <c r="J284" s="235">
        <f t="shared" si="228"/>
        <v>0</v>
      </c>
      <c r="K284" s="79"/>
    </row>
    <row r="285" spans="1:11" ht="27" customHeight="1" x14ac:dyDescent="0.25">
      <c r="B285" s="232" t="s">
        <v>126</v>
      </c>
      <c r="C285" s="236">
        <f t="shared" si="224"/>
        <v>171</v>
      </c>
      <c r="D285" s="236">
        <f t="shared" si="224"/>
        <v>29</v>
      </c>
      <c r="E285" s="236">
        <f t="shared" si="224"/>
        <v>1</v>
      </c>
      <c r="F285" s="486">
        <f t="shared" si="224"/>
        <v>3.4482758620689653</v>
      </c>
      <c r="G285" s="502">
        <f t="shared" si="224"/>
        <v>891.62135999999998</v>
      </c>
      <c r="H285" s="502">
        <f t="shared" ref="H285:J285" si="229">H272</f>
        <v>149</v>
      </c>
      <c r="I285" s="502">
        <f t="shared" si="229"/>
        <v>5.2141599999999997</v>
      </c>
      <c r="J285" s="235">
        <f t="shared" si="229"/>
        <v>3.4994362416107379</v>
      </c>
      <c r="K285" s="79"/>
    </row>
    <row r="286" spans="1:11" ht="41.25" customHeight="1" x14ac:dyDescent="0.25">
      <c r="B286" s="244" t="s">
        <v>123</v>
      </c>
      <c r="C286" s="236">
        <f t="shared" si="224"/>
        <v>7528</v>
      </c>
      <c r="D286" s="236">
        <f t="shared" si="224"/>
        <v>1255</v>
      </c>
      <c r="E286" s="236">
        <f t="shared" si="224"/>
        <v>671</v>
      </c>
      <c r="F286" s="486">
        <f t="shared" si="224"/>
        <v>53.466135458167329</v>
      </c>
      <c r="G286" s="502">
        <f t="shared" si="224"/>
        <v>11230.92001</v>
      </c>
      <c r="H286" s="502">
        <f t="shared" ref="H286:J286" si="230">H273</f>
        <v>1872</v>
      </c>
      <c r="I286" s="502">
        <f t="shared" si="230"/>
        <v>2664.6599000000001</v>
      </c>
      <c r="J286" s="235">
        <f t="shared" si="230"/>
        <v>142.34294337606838</v>
      </c>
      <c r="K286" s="79"/>
    </row>
    <row r="287" spans="1:11" ht="30" x14ac:dyDescent="0.25">
      <c r="B287" s="232" t="s">
        <v>119</v>
      </c>
      <c r="C287" s="236">
        <f t="shared" ref="C287:C292" si="231">C274</f>
        <v>1200</v>
      </c>
      <c r="D287" s="236">
        <f t="shared" ref="D287:J287" si="232">D274</f>
        <v>200</v>
      </c>
      <c r="E287" s="236">
        <f t="shared" si="232"/>
        <v>11</v>
      </c>
      <c r="F287" s="486">
        <f t="shared" si="232"/>
        <v>5.5</v>
      </c>
      <c r="G287" s="502">
        <f t="shared" si="232"/>
        <v>1761.84</v>
      </c>
      <c r="H287" s="502">
        <f t="shared" si="232"/>
        <v>294</v>
      </c>
      <c r="I287" s="502">
        <f t="shared" si="232"/>
        <v>16.581859999999999</v>
      </c>
      <c r="J287" s="236">
        <f t="shared" si="232"/>
        <v>5.6400884353741496</v>
      </c>
      <c r="K287" s="79"/>
    </row>
    <row r="288" spans="1:11" ht="42.75" customHeight="1" x14ac:dyDescent="0.25">
      <c r="B288" s="232" t="s">
        <v>86</v>
      </c>
      <c r="C288" s="236">
        <f t="shared" si="231"/>
        <v>4650</v>
      </c>
      <c r="D288" s="236">
        <f>D275</f>
        <v>775</v>
      </c>
      <c r="E288" s="236">
        <f>E275</f>
        <v>654</v>
      </c>
      <c r="F288" s="486">
        <f>F275</f>
        <v>84.387096774193552</v>
      </c>
      <c r="G288" s="502">
        <f>G275</f>
        <v>7838.8770000000004</v>
      </c>
      <c r="H288" s="502">
        <f t="shared" ref="H288:J288" si="233">H275</f>
        <v>1306</v>
      </c>
      <c r="I288" s="502">
        <f t="shared" si="233"/>
        <v>2641.7084900000004</v>
      </c>
      <c r="J288" s="235">
        <f t="shared" si="233"/>
        <v>202.27476952526803</v>
      </c>
      <c r="K288" s="79"/>
    </row>
    <row r="289" spans="1:11" ht="42.75" customHeight="1" x14ac:dyDescent="0.25">
      <c r="B289" s="232" t="s">
        <v>120</v>
      </c>
      <c r="C289" s="236">
        <f t="shared" si="231"/>
        <v>459</v>
      </c>
      <c r="D289" s="236">
        <f t="shared" ref="D289:J289" si="234">D276</f>
        <v>77</v>
      </c>
      <c r="E289" s="236">
        <f t="shared" si="234"/>
        <v>5</v>
      </c>
      <c r="F289" s="486">
        <f t="shared" si="234"/>
        <v>6.4935064935064926</v>
      </c>
      <c r="G289" s="502">
        <f t="shared" si="234"/>
        <v>773.77301999999997</v>
      </c>
      <c r="H289" s="502">
        <f t="shared" si="234"/>
        <v>129</v>
      </c>
      <c r="I289" s="502">
        <f t="shared" si="234"/>
        <v>3.1695500000000001</v>
      </c>
      <c r="J289" s="502">
        <f t="shared" si="234"/>
        <v>2.4570155038759691</v>
      </c>
      <c r="K289" s="79"/>
    </row>
    <row r="290" spans="1:11" ht="32.25" customHeight="1" x14ac:dyDescent="0.25">
      <c r="B290" s="232" t="s">
        <v>87</v>
      </c>
      <c r="C290" s="236">
        <f t="shared" si="231"/>
        <v>30</v>
      </c>
      <c r="D290" s="236">
        <f t="shared" ref="D290:G291" si="235">D277</f>
        <v>5</v>
      </c>
      <c r="E290" s="236">
        <f t="shared" si="235"/>
        <v>1</v>
      </c>
      <c r="F290" s="486">
        <f t="shared" si="235"/>
        <v>20</v>
      </c>
      <c r="G290" s="502">
        <f t="shared" si="235"/>
        <v>102.711</v>
      </c>
      <c r="H290" s="502">
        <f t="shared" ref="H290:J290" si="236">H277</f>
        <v>17</v>
      </c>
      <c r="I290" s="502">
        <f t="shared" si="236"/>
        <v>3.2</v>
      </c>
      <c r="J290" s="235">
        <f t="shared" si="236"/>
        <v>18.823529411764707</v>
      </c>
      <c r="K290" s="79"/>
    </row>
    <row r="291" spans="1:11" ht="27" customHeight="1" thickBot="1" x14ac:dyDescent="0.3">
      <c r="B291" s="452" t="s">
        <v>88</v>
      </c>
      <c r="C291" s="453">
        <f t="shared" si="231"/>
        <v>1189</v>
      </c>
      <c r="D291" s="453">
        <f t="shared" si="235"/>
        <v>198</v>
      </c>
      <c r="E291" s="453">
        <f t="shared" si="235"/>
        <v>0</v>
      </c>
      <c r="F291" s="487">
        <f t="shared" si="235"/>
        <v>0</v>
      </c>
      <c r="G291" s="502">
        <f t="shared" si="235"/>
        <v>753.71898999999996</v>
      </c>
      <c r="H291" s="502">
        <f>H278</f>
        <v>126</v>
      </c>
      <c r="I291" s="502">
        <f>I278</f>
        <v>0</v>
      </c>
      <c r="J291" s="454">
        <f>J278</f>
        <v>0</v>
      </c>
      <c r="K291" s="79"/>
    </row>
    <row r="292" spans="1:11" s="13" customFormat="1" ht="15" customHeight="1" thickBot="1" x14ac:dyDescent="0.3">
      <c r="B292" s="455" t="s">
        <v>128</v>
      </c>
      <c r="C292" s="456">
        <f t="shared" si="231"/>
        <v>0</v>
      </c>
      <c r="D292" s="456">
        <f t="shared" ref="D292:J292" si="237">D279</f>
        <v>0</v>
      </c>
      <c r="E292" s="456">
        <f t="shared" si="237"/>
        <v>0</v>
      </c>
      <c r="F292" s="488">
        <f t="shared" si="237"/>
        <v>0</v>
      </c>
      <c r="G292" s="457">
        <f t="shared" si="237"/>
        <v>22047.000484074073</v>
      </c>
      <c r="H292" s="457">
        <f t="shared" si="237"/>
        <v>3676</v>
      </c>
      <c r="I292" s="457">
        <f t="shared" si="237"/>
        <v>2697.2401</v>
      </c>
      <c r="J292" s="456">
        <f t="shared" si="237"/>
        <v>73.374322633297055</v>
      </c>
      <c r="K292" s="119"/>
    </row>
    <row r="293" spans="1:11" x14ac:dyDescent="0.25">
      <c r="B293" s="234"/>
      <c r="C293" s="234"/>
      <c r="D293" s="234"/>
      <c r="E293" s="234"/>
      <c r="F293" s="234"/>
      <c r="G293" s="406"/>
      <c r="H293" s="406"/>
      <c r="I293" s="406"/>
      <c r="J293" s="234"/>
      <c r="K293" s="79"/>
    </row>
    <row r="294" spans="1:11" ht="29.25" customHeight="1" x14ac:dyDescent="0.25">
      <c r="A294" s="37">
        <v>1</v>
      </c>
      <c r="B294" s="346" t="s">
        <v>44</v>
      </c>
      <c r="C294" s="671"/>
      <c r="D294" s="671"/>
      <c r="E294" s="671"/>
      <c r="F294" s="671"/>
      <c r="G294" s="672"/>
      <c r="H294" s="672"/>
      <c r="I294" s="672"/>
      <c r="J294" s="671"/>
      <c r="K294" s="79"/>
    </row>
    <row r="295" spans="1:11" ht="36.75" customHeight="1" x14ac:dyDescent="0.25">
      <c r="B295" s="219" t="s">
        <v>131</v>
      </c>
      <c r="C295" s="120">
        <f>SUM(C296:C299)</f>
        <v>9884</v>
      </c>
      <c r="D295" s="120">
        <f t="shared" ref="D295:E295" si="238">SUM(D296:D299)</f>
        <v>1649</v>
      </c>
      <c r="E295" s="120">
        <f t="shared" si="238"/>
        <v>1296</v>
      </c>
      <c r="F295" s="120">
        <f t="shared" ref="F295:F305" si="239">E295/D295*100</f>
        <v>78.593086719223777</v>
      </c>
      <c r="G295" s="667">
        <f>SUM(G296:G299)</f>
        <v>20288.456469629626</v>
      </c>
      <c r="H295" s="667">
        <f t="shared" ref="H295:I295" si="240">SUM(H296:H299)</f>
        <v>3381</v>
      </c>
      <c r="I295" s="667">
        <f t="shared" si="240"/>
        <v>2286.49694</v>
      </c>
      <c r="J295" s="120">
        <f t="shared" ref="J295:J306" si="241">I295/H295*100</f>
        <v>67.627830227743274</v>
      </c>
      <c r="K295" s="79"/>
    </row>
    <row r="296" spans="1:11" ht="38.25" customHeight="1" x14ac:dyDescent="0.25">
      <c r="B296" s="74" t="s">
        <v>84</v>
      </c>
      <c r="C296" s="120">
        <v>7450</v>
      </c>
      <c r="D296" s="113">
        <f t="shared" ref="D296:D305" si="242">ROUND(C296/12*$B$3,0)</f>
        <v>1242</v>
      </c>
      <c r="E296" s="120">
        <v>943</v>
      </c>
      <c r="F296" s="120">
        <f t="shared" si="239"/>
        <v>75.925925925925924</v>
      </c>
      <c r="G296" s="667">
        <v>15234.096629629628</v>
      </c>
      <c r="H296" s="667">
        <f t="shared" ref="H296:H305" si="243">ROUND(G296/12*$B$3,0)</f>
        <v>2539</v>
      </c>
      <c r="I296" s="667">
        <v>1610.94757</v>
      </c>
      <c r="J296" s="120">
        <f t="shared" si="241"/>
        <v>63.4481122489169</v>
      </c>
      <c r="K296" s="79"/>
    </row>
    <row r="297" spans="1:11" ht="32.25" customHeight="1" x14ac:dyDescent="0.25">
      <c r="B297" s="74" t="s">
        <v>85</v>
      </c>
      <c r="C297" s="120">
        <v>2235</v>
      </c>
      <c r="D297" s="113">
        <f t="shared" si="242"/>
        <v>373</v>
      </c>
      <c r="E297" s="120">
        <v>353</v>
      </c>
      <c r="F297" s="120">
        <f t="shared" si="239"/>
        <v>94.638069705093827</v>
      </c>
      <c r="G297" s="667">
        <v>4016.7419999999997</v>
      </c>
      <c r="H297" s="667">
        <f t="shared" si="243"/>
        <v>669</v>
      </c>
      <c r="I297" s="667">
        <v>675.54936999999995</v>
      </c>
      <c r="J297" s="120">
        <f t="shared" si="241"/>
        <v>100.97897907324365</v>
      </c>
      <c r="K297" s="79"/>
    </row>
    <row r="298" spans="1:11" ht="47.25" customHeight="1" x14ac:dyDescent="0.25">
      <c r="B298" s="74" t="s">
        <v>125</v>
      </c>
      <c r="C298" s="120">
        <v>159</v>
      </c>
      <c r="D298" s="113">
        <f t="shared" si="242"/>
        <v>27</v>
      </c>
      <c r="E298" s="120"/>
      <c r="F298" s="120">
        <f t="shared" si="239"/>
        <v>0</v>
      </c>
      <c r="G298" s="667">
        <v>829.05143999999996</v>
      </c>
      <c r="H298" s="667">
        <f t="shared" si="243"/>
        <v>138</v>
      </c>
      <c r="I298" s="667"/>
      <c r="J298" s="120">
        <f t="shared" si="241"/>
        <v>0</v>
      </c>
      <c r="K298" s="79"/>
    </row>
    <row r="299" spans="1:11" ht="30" x14ac:dyDescent="0.25">
      <c r="B299" s="74" t="s">
        <v>126</v>
      </c>
      <c r="C299" s="120">
        <v>40</v>
      </c>
      <c r="D299" s="113">
        <f t="shared" si="242"/>
        <v>7</v>
      </c>
      <c r="E299" s="120"/>
      <c r="F299" s="120">
        <f t="shared" si="239"/>
        <v>0</v>
      </c>
      <c r="G299" s="667">
        <v>208.56639999999999</v>
      </c>
      <c r="H299" s="667">
        <f t="shared" si="243"/>
        <v>35</v>
      </c>
      <c r="I299" s="667"/>
      <c r="J299" s="120">
        <f t="shared" si="241"/>
        <v>0</v>
      </c>
      <c r="K299" s="79"/>
    </row>
    <row r="300" spans="1:11" ht="30" x14ac:dyDescent="0.25">
      <c r="B300" s="219" t="s">
        <v>123</v>
      </c>
      <c r="C300" s="120">
        <f>SUM(C301:C305)</f>
        <v>18810</v>
      </c>
      <c r="D300" s="120">
        <f t="shared" ref="D300:E300" si="244">SUM(D301:D305)</f>
        <v>3134</v>
      </c>
      <c r="E300" s="120">
        <f t="shared" si="244"/>
        <v>1812</v>
      </c>
      <c r="F300" s="120">
        <f t="shared" si="239"/>
        <v>57.817485641352903</v>
      </c>
      <c r="G300" s="667">
        <f>SUM(G301:G305)</f>
        <v>31741.378159999997</v>
      </c>
      <c r="H300" s="667">
        <f t="shared" ref="H300" si="245">SUM(H301:H305)</f>
        <v>5291</v>
      </c>
      <c r="I300" s="667">
        <f t="shared" ref="I300" si="246">SUM(I301:I305)</f>
        <v>2413.4011799999998</v>
      </c>
      <c r="J300" s="120">
        <f t="shared" si="241"/>
        <v>45.613327915327915</v>
      </c>
      <c r="K300" s="79"/>
    </row>
    <row r="301" spans="1:11" ht="30" x14ac:dyDescent="0.25">
      <c r="B301" s="74" t="s">
        <v>119</v>
      </c>
      <c r="C301" s="120">
        <v>4500</v>
      </c>
      <c r="D301" s="113">
        <f t="shared" si="242"/>
        <v>750</v>
      </c>
      <c r="E301" s="120">
        <v>334</v>
      </c>
      <c r="F301" s="120">
        <f t="shared" si="239"/>
        <v>44.533333333333339</v>
      </c>
      <c r="G301" s="667">
        <v>6606.9</v>
      </c>
      <c r="H301" s="667">
        <f t="shared" si="243"/>
        <v>1101</v>
      </c>
      <c r="I301" s="667">
        <v>493.23897999999997</v>
      </c>
      <c r="J301" s="120"/>
      <c r="K301" s="79"/>
    </row>
    <row r="302" spans="1:11" ht="65.25" customHeight="1" x14ac:dyDescent="0.25">
      <c r="B302" s="73" t="s">
        <v>129</v>
      </c>
      <c r="C302" s="120">
        <v>9000</v>
      </c>
      <c r="D302" s="113">
        <f t="shared" si="242"/>
        <v>1500</v>
      </c>
      <c r="E302" s="120">
        <v>573</v>
      </c>
      <c r="F302" s="120">
        <f t="shared" si="239"/>
        <v>38.200000000000003</v>
      </c>
      <c r="G302" s="667">
        <v>15172.02</v>
      </c>
      <c r="H302" s="667">
        <f t="shared" si="243"/>
        <v>2529</v>
      </c>
      <c r="I302" s="667">
        <v>1201.635</v>
      </c>
      <c r="J302" s="120">
        <f t="shared" si="241"/>
        <v>47.514234875444842</v>
      </c>
      <c r="K302" s="79"/>
    </row>
    <row r="303" spans="1:11" ht="45" x14ac:dyDescent="0.25">
      <c r="B303" s="74" t="s">
        <v>120</v>
      </c>
      <c r="C303" s="120">
        <v>2192</v>
      </c>
      <c r="D303" s="113">
        <f t="shared" si="242"/>
        <v>365</v>
      </c>
      <c r="E303" s="120">
        <v>506</v>
      </c>
      <c r="F303" s="120">
        <f t="shared" si="239"/>
        <v>138.63013698630138</v>
      </c>
      <c r="G303" s="667">
        <v>3695.2297599999997</v>
      </c>
      <c r="H303" s="667">
        <f t="shared" si="243"/>
        <v>616</v>
      </c>
      <c r="I303" s="667">
        <v>405.84881999999999</v>
      </c>
      <c r="J303" s="120">
        <f t="shared" si="241"/>
        <v>65.884548701298698</v>
      </c>
      <c r="K303" s="79"/>
    </row>
    <row r="304" spans="1:11" ht="30" x14ac:dyDescent="0.25">
      <c r="B304" s="74" t="s">
        <v>87</v>
      </c>
      <c r="C304" s="120">
        <v>1538</v>
      </c>
      <c r="D304" s="113">
        <f t="shared" si="242"/>
        <v>256</v>
      </c>
      <c r="E304" s="120">
        <v>24</v>
      </c>
      <c r="F304" s="120">
        <f t="shared" si="239"/>
        <v>9.375</v>
      </c>
      <c r="G304" s="667">
        <v>5265.6505999999999</v>
      </c>
      <c r="H304" s="667">
        <f t="shared" si="243"/>
        <v>878</v>
      </c>
      <c r="I304" s="667">
        <v>75.596039999999988</v>
      </c>
      <c r="J304" s="120">
        <f t="shared" si="241"/>
        <v>8.6100273348519352</v>
      </c>
      <c r="K304" s="79"/>
    </row>
    <row r="305" spans="1:11" ht="30.75" thickBot="1" x14ac:dyDescent="0.3">
      <c r="B305" s="418" t="s">
        <v>88</v>
      </c>
      <c r="C305" s="186">
        <v>1580</v>
      </c>
      <c r="D305" s="331">
        <f t="shared" si="242"/>
        <v>263</v>
      </c>
      <c r="E305" s="186">
        <v>375</v>
      </c>
      <c r="F305" s="186">
        <f t="shared" si="239"/>
        <v>142.58555133079849</v>
      </c>
      <c r="G305" s="667">
        <v>1001.5777999999999</v>
      </c>
      <c r="H305" s="667">
        <f t="shared" si="243"/>
        <v>167</v>
      </c>
      <c r="I305" s="667">
        <v>237.08233999999999</v>
      </c>
      <c r="J305" s="186">
        <f t="shared" si="241"/>
        <v>141.9654730538922</v>
      </c>
      <c r="K305" s="79"/>
    </row>
    <row r="306" spans="1:11" s="13" customFormat="1" ht="18.75" customHeight="1" thickBot="1" x14ac:dyDescent="0.3">
      <c r="A306" s="13">
        <v>1</v>
      </c>
      <c r="B306" s="117" t="s">
        <v>3</v>
      </c>
      <c r="C306" s="376"/>
      <c r="D306" s="376"/>
      <c r="E306" s="376"/>
      <c r="F306" s="375"/>
      <c r="G306" s="429">
        <f>G300+G295</f>
        <v>52029.834629629622</v>
      </c>
      <c r="H306" s="414">
        <f t="shared" ref="H306:I306" si="247">H300+H295</f>
        <v>8672</v>
      </c>
      <c r="I306" s="414">
        <f t="shared" si="247"/>
        <v>4699.8981199999998</v>
      </c>
      <c r="J306" s="376">
        <f t="shared" si="241"/>
        <v>54.196242158671581</v>
      </c>
      <c r="K306" s="119"/>
    </row>
    <row r="307" spans="1:11" ht="15" customHeight="1" x14ac:dyDescent="0.25">
      <c r="A307" s="37">
        <v>1</v>
      </c>
      <c r="B307" s="240" t="s">
        <v>43</v>
      </c>
      <c r="C307" s="320"/>
      <c r="D307" s="320"/>
      <c r="E307" s="320"/>
      <c r="F307" s="489"/>
      <c r="G307" s="407"/>
      <c r="H307" s="407"/>
      <c r="I307" s="407"/>
      <c r="J307" s="320"/>
      <c r="K307" s="79"/>
    </row>
    <row r="308" spans="1:11" ht="41.25" customHeight="1" x14ac:dyDescent="0.25">
      <c r="B308" s="245" t="s">
        <v>131</v>
      </c>
      <c r="C308" s="241">
        <f t="shared" ref="C308:G313" si="248">C295</f>
        <v>9884</v>
      </c>
      <c r="D308" s="241">
        <f t="shared" si="248"/>
        <v>1649</v>
      </c>
      <c r="E308" s="241">
        <f t="shared" si="248"/>
        <v>1296</v>
      </c>
      <c r="F308" s="490">
        <f t="shared" si="248"/>
        <v>78.593086719223777</v>
      </c>
      <c r="G308" s="501">
        <f>G295</f>
        <v>20288.456469629626</v>
      </c>
      <c r="H308" s="501">
        <f t="shared" ref="H308:J308" si="249">H295</f>
        <v>3381</v>
      </c>
      <c r="I308" s="501">
        <f t="shared" si="249"/>
        <v>2286.49694</v>
      </c>
      <c r="J308" s="239">
        <f t="shared" si="249"/>
        <v>67.627830227743274</v>
      </c>
      <c r="K308" s="79"/>
    </row>
    <row r="309" spans="1:11" ht="33.75" customHeight="1" x14ac:dyDescent="0.25">
      <c r="B309" s="238" t="s">
        <v>84</v>
      </c>
      <c r="C309" s="241">
        <f t="shared" si="248"/>
        <v>7450</v>
      </c>
      <c r="D309" s="241">
        <f t="shared" si="248"/>
        <v>1242</v>
      </c>
      <c r="E309" s="241">
        <f t="shared" si="248"/>
        <v>943</v>
      </c>
      <c r="F309" s="490">
        <f t="shared" si="248"/>
        <v>75.925925925925924</v>
      </c>
      <c r="G309" s="501">
        <f t="shared" si="248"/>
        <v>15234.096629629628</v>
      </c>
      <c r="H309" s="501">
        <f t="shared" ref="H309:J309" si="250">H296</f>
        <v>2539</v>
      </c>
      <c r="I309" s="501">
        <f t="shared" si="250"/>
        <v>1610.94757</v>
      </c>
      <c r="J309" s="239">
        <f t="shared" si="250"/>
        <v>63.4481122489169</v>
      </c>
      <c r="K309" s="79"/>
    </row>
    <row r="310" spans="1:11" ht="33.75" customHeight="1" x14ac:dyDescent="0.25">
      <c r="B310" s="238" t="s">
        <v>85</v>
      </c>
      <c r="C310" s="241">
        <f t="shared" si="248"/>
        <v>2235</v>
      </c>
      <c r="D310" s="241">
        <f t="shared" si="248"/>
        <v>373</v>
      </c>
      <c r="E310" s="241">
        <f t="shared" si="248"/>
        <v>353</v>
      </c>
      <c r="F310" s="490">
        <f t="shared" si="248"/>
        <v>94.638069705093827</v>
      </c>
      <c r="G310" s="501">
        <f t="shared" si="248"/>
        <v>4016.7419999999997</v>
      </c>
      <c r="H310" s="501">
        <f t="shared" ref="H310:J310" si="251">H297</f>
        <v>669</v>
      </c>
      <c r="I310" s="501">
        <f t="shared" si="251"/>
        <v>675.54936999999995</v>
      </c>
      <c r="J310" s="239">
        <f t="shared" si="251"/>
        <v>100.97897907324365</v>
      </c>
      <c r="K310" s="79"/>
    </row>
    <row r="311" spans="1:11" ht="47.25" customHeight="1" x14ac:dyDescent="0.25">
      <c r="B311" s="238" t="s">
        <v>125</v>
      </c>
      <c r="C311" s="241">
        <f t="shared" si="248"/>
        <v>159</v>
      </c>
      <c r="D311" s="241">
        <f t="shared" si="248"/>
        <v>27</v>
      </c>
      <c r="E311" s="241">
        <f t="shared" si="248"/>
        <v>0</v>
      </c>
      <c r="F311" s="490">
        <f t="shared" si="248"/>
        <v>0</v>
      </c>
      <c r="G311" s="501">
        <f t="shared" si="248"/>
        <v>829.05143999999996</v>
      </c>
      <c r="H311" s="501">
        <f t="shared" ref="H311:J311" si="252">H298</f>
        <v>138</v>
      </c>
      <c r="I311" s="501">
        <f t="shared" si="252"/>
        <v>0</v>
      </c>
      <c r="J311" s="239">
        <f t="shared" si="252"/>
        <v>0</v>
      </c>
      <c r="K311" s="79"/>
    </row>
    <row r="312" spans="1:11" ht="33.75" customHeight="1" x14ac:dyDescent="0.25">
      <c r="B312" s="238" t="s">
        <v>126</v>
      </c>
      <c r="C312" s="241">
        <f t="shared" si="248"/>
        <v>40</v>
      </c>
      <c r="D312" s="241">
        <f t="shared" si="248"/>
        <v>7</v>
      </c>
      <c r="E312" s="241">
        <f t="shared" si="248"/>
        <v>0</v>
      </c>
      <c r="F312" s="490">
        <f t="shared" si="248"/>
        <v>0</v>
      </c>
      <c r="G312" s="501">
        <f t="shared" si="248"/>
        <v>208.56639999999999</v>
      </c>
      <c r="H312" s="501">
        <f t="shared" ref="H312:J312" si="253">H299</f>
        <v>35</v>
      </c>
      <c r="I312" s="501">
        <f t="shared" si="253"/>
        <v>0</v>
      </c>
      <c r="J312" s="239">
        <f t="shared" si="253"/>
        <v>0</v>
      </c>
      <c r="K312" s="79"/>
    </row>
    <row r="313" spans="1:11" ht="28.5" customHeight="1" x14ac:dyDescent="0.25">
      <c r="B313" s="245" t="s">
        <v>123</v>
      </c>
      <c r="C313" s="241">
        <f t="shared" si="248"/>
        <v>18810</v>
      </c>
      <c r="D313" s="241">
        <f t="shared" si="248"/>
        <v>3134</v>
      </c>
      <c r="E313" s="241">
        <f t="shared" si="248"/>
        <v>1812</v>
      </c>
      <c r="F313" s="490">
        <f t="shared" si="248"/>
        <v>57.817485641352903</v>
      </c>
      <c r="G313" s="501">
        <f t="shared" si="248"/>
        <v>31741.378159999997</v>
      </c>
      <c r="H313" s="501">
        <f t="shared" ref="H313:J313" si="254">H300</f>
        <v>5291</v>
      </c>
      <c r="I313" s="501">
        <f t="shared" si="254"/>
        <v>2413.4011799999998</v>
      </c>
      <c r="J313" s="239">
        <f t="shared" si="254"/>
        <v>45.613327915327915</v>
      </c>
      <c r="K313" s="79"/>
    </row>
    <row r="314" spans="1:11" ht="30" x14ac:dyDescent="0.25">
      <c r="B314" s="238" t="s">
        <v>119</v>
      </c>
      <c r="C314" s="241">
        <f>C301</f>
        <v>4500</v>
      </c>
      <c r="D314" s="241">
        <f t="shared" ref="D314:J314" si="255">D301</f>
        <v>750</v>
      </c>
      <c r="E314" s="241">
        <f t="shared" si="255"/>
        <v>334</v>
      </c>
      <c r="F314" s="490">
        <f t="shared" si="255"/>
        <v>44.533333333333339</v>
      </c>
      <c r="G314" s="501">
        <f t="shared" si="255"/>
        <v>6606.9</v>
      </c>
      <c r="H314" s="501">
        <f t="shared" si="255"/>
        <v>1101</v>
      </c>
      <c r="I314" s="501">
        <f t="shared" si="255"/>
        <v>493.23897999999997</v>
      </c>
      <c r="J314" s="241">
        <f t="shared" si="255"/>
        <v>0</v>
      </c>
      <c r="K314" s="79"/>
    </row>
    <row r="315" spans="1:11" ht="42" customHeight="1" x14ac:dyDescent="0.25">
      <c r="B315" s="238" t="s">
        <v>86</v>
      </c>
      <c r="C315" s="241">
        <f>C302</f>
        <v>9000</v>
      </c>
      <c r="D315" s="241">
        <f>D302</f>
        <v>1500</v>
      </c>
      <c r="E315" s="241">
        <f>E302</f>
        <v>573</v>
      </c>
      <c r="F315" s="490">
        <f>F302</f>
        <v>38.200000000000003</v>
      </c>
      <c r="G315" s="501">
        <f>G302</f>
        <v>15172.02</v>
      </c>
      <c r="H315" s="501">
        <f t="shared" ref="H315:J315" si="256">H302</f>
        <v>2529</v>
      </c>
      <c r="I315" s="501">
        <f t="shared" si="256"/>
        <v>1201.635</v>
      </c>
      <c r="J315" s="239">
        <f t="shared" si="256"/>
        <v>47.514234875444842</v>
      </c>
      <c r="K315" s="79"/>
    </row>
    <row r="316" spans="1:11" ht="42" customHeight="1" x14ac:dyDescent="0.25">
      <c r="B316" s="238" t="s">
        <v>120</v>
      </c>
      <c r="C316" s="241">
        <f>C303</f>
        <v>2192</v>
      </c>
      <c r="D316" s="241">
        <f t="shared" ref="D316:J316" si="257">D303</f>
        <v>365</v>
      </c>
      <c r="E316" s="241">
        <f t="shared" si="257"/>
        <v>506</v>
      </c>
      <c r="F316" s="490">
        <f t="shared" si="257"/>
        <v>138.63013698630138</v>
      </c>
      <c r="G316" s="501">
        <f t="shared" si="257"/>
        <v>3695.2297599999997</v>
      </c>
      <c r="H316" s="501">
        <f t="shared" si="257"/>
        <v>616</v>
      </c>
      <c r="I316" s="501">
        <f t="shared" si="257"/>
        <v>405.84881999999999</v>
      </c>
      <c r="J316" s="241">
        <f t="shared" si="257"/>
        <v>65.884548701298698</v>
      </c>
      <c r="K316" s="79"/>
    </row>
    <row r="317" spans="1:11" ht="33.75" customHeight="1" x14ac:dyDescent="0.25">
      <c r="B317" s="238" t="s">
        <v>87</v>
      </c>
      <c r="C317" s="241">
        <f>C304</f>
        <v>1538</v>
      </c>
      <c r="D317" s="241">
        <f t="shared" ref="D317:G318" si="258">D304</f>
        <v>256</v>
      </c>
      <c r="E317" s="241">
        <f t="shared" si="258"/>
        <v>24</v>
      </c>
      <c r="F317" s="490">
        <f t="shared" si="258"/>
        <v>9.375</v>
      </c>
      <c r="G317" s="501">
        <f t="shared" si="258"/>
        <v>5265.6505999999999</v>
      </c>
      <c r="H317" s="501">
        <f t="shared" ref="H317:J317" si="259">H304</f>
        <v>878</v>
      </c>
      <c r="I317" s="501">
        <f t="shared" si="259"/>
        <v>75.596039999999988</v>
      </c>
      <c r="J317" s="239">
        <f t="shared" si="259"/>
        <v>8.6100273348519352</v>
      </c>
      <c r="K317" s="79"/>
    </row>
    <row r="318" spans="1:11" ht="33.75" customHeight="1" thickBot="1" x14ac:dyDescent="0.3">
      <c r="B318" s="458" t="s">
        <v>88</v>
      </c>
      <c r="C318" s="459">
        <f>C305</f>
        <v>1580</v>
      </c>
      <c r="D318" s="459">
        <f t="shared" si="258"/>
        <v>263</v>
      </c>
      <c r="E318" s="459">
        <f t="shared" si="258"/>
        <v>375</v>
      </c>
      <c r="F318" s="491">
        <f t="shared" si="258"/>
        <v>142.58555133079849</v>
      </c>
      <c r="G318" s="501">
        <f t="shared" si="258"/>
        <v>1001.5777999999999</v>
      </c>
      <c r="H318" s="501">
        <f>H305</f>
        <v>167</v>
      </c>
      <c r="I318" s="501">
        <f>I305</f>
        <v>237.08233999999999</v>
      </c>
      <c r="J318" s="460">
        <f>J305</f>
        <v>141.9654730538922</v>
      </c>
      <c r="K318" s="79"/>
    </row>
    <row r="319" spans="1:11" s="13" customFormat="1" ht="15" customHeight="1" thickBot="1" x14ac:dyDescent="0.3">
      <c r="B319" s="461" t="s">
        <v>128</v>
      </c>
      <c r="C319" s="462"/>
      <c r="D319" s="462"/>
      <c r="E319" s="462"/>
      <c r="F319" s="463"/>
      <c r="G319" s="464">
        <f>G313+G308</f>
        <v>52029.834629629622</v>
      </c>
      <c r="H319" s="464">
        <f t="shared" ref="H319:I319" si="260">H313+H308</f>
        <v>8672</v>
      </c>
      <c r="I319" s="464">
        <f t="shared" si="260"/>
        <v>4699.8981199999998</v>
      </c>
      <c r="J319" s="465">
        <f>J306</f>
        <v>54.196242158671581</v>
      </c>
      <c r="K319" s="119"/>
    </row>
    <row r="320" spans="1:11" ht="48" customHeight="1" x14ac:dyDescent="0.25">
      <c r="A320" s="37">
        <v>1</v>
      </c>
      <c r="B320" s="237" t="s">
        <v>52</v>
      </c>
      <c r="C320" s="154"/>
      <c r="D320" s="154"/>
      <c r="E320" s="154"/>
      <c r="F320" s="154"/>
      <c r="G320" s="405"/>
      <c r="H320" s="405"/>
      <c r="I320" s="392"/>
      <c r="J320" s="732"/>
      <c r="K320" s="79"/>
    </row>
    <row r="321" spans="1:11" ht="30.75" customHeight="1" x14ac:dyDescent="0.25">
      <c r="B321" s="219" t="s">
        <v>131</v>
      </c>
      <c r="C321" s="120">
        <f>SUM(C322:C325)</f>
        <v>3353</v>
      </c>
      <c r="D321" s="120">
        <f t="shared" ref="D321:E321" si="261">SUM(D322:D325)</f>
        <v>559</v>
      </c>
      <c r="E321" s="120">
        <f t="shared" si="261"/>
        <v>505</v>
      </c>
      <c r="F321" s="120">
        <f t="shared" ref="F321:F331" si="262">E321/D321*100</f>
        <v>90.339892665474068</v>
      </c>
      <c r="G321" s="667">
        <f>SUM(G322:G325)</f>
        <v>7288.4508333333324</v>
      </c>
      <c r="H321" s="667">
        <f t="shared" ref="H321:I321" si="263">SUM(H322:H325)</f>
        <v>1214</v>
      </c>
      <c r="I321" s="667">
        <f t="shared" si="263"/>
        <v>1058.58951</v>
      </c>
      <c r="J321" s="120">
        <f t="shared" ref="J321:J332" si="264">I321/H321*100</f>
        <v>87.198476935749596</v>
      </c>
      <c r="K321" s="79"/>
    </row>
    <row r="322" spans="1:11" ht="28.5" customHeight="1" x14ac:dyDescent="0.25">
      <c r="B322" s="74" t="s">
        <v>84</v>
      </c>
      <c r="C322" s="120">
        <v>2421</v>
      </c>
      <c r="D322" s="113">
        <f t="shared" ref="D322:D331" si="265">ROUND(C322/12*$B$3,0)</f>
        <v>404</v>
      </c>
      <c r="E322" s="120">
        <v>458</v>
      </c>
      <c r="F322" s="120">
        <f t="shared" si="262"/>
        <v>113.36633663366335</v>
      </c>
      <c r="G322" s="667">
        <v>4950.570193333333</v>
      </c>
      <c r="H322" s="667">
        <f t="shared" ref="H322:H331" si="266">ROUND(G322/12*$B$3,0)</f>
        <v>825</v>
      </c>
      <c r="I322" s="667">
        <v>963.64688000000001</v>
      </c>
      <c r="J322" s="120">
        <f t="shared" si="264"/>
        <v>116.80568242424243</v>
      </c>
      <c r="K322" s="79"/>
    </row>
    <row r="323" spans="1:11" ht="26.25" customHeight="1" x14ac:dyDescent="0.25">
      <c r="B323" s="74" t="s">
        <v>85</v>
      </c>
      <c r="C323" s="120">
        <v>738</v>
      </c>
      <c r="D323" s="113">
        <f t="shared" si="265"/>
        <v>123</v>
      </c>
      <c r="E323" s="120">
        <v>47</v>
      </c>
      <c r="F323" s="120">
        <f t="shared" si="262"/>
        <v>38.211382113821138</v>
      </c>
      <c r="G323" s="667">
        <v>1326.3335999999999</v>
      </c>
      <c r="H323" s="667">
        <f t="shared" si="266"/>
        <v>221</v>
      </c>
      <c r="I323" s="667">
        <v>94.942630000000008</v>
      </c>
      <c r="J323" s="120">
        <f t="shared" si="264"/>
        <v>42.96046606334842</v>
      </c>
      <c r="K323" s="79"/>
    </row>
    <row r="324" spans="1:11" ht="45.75" customHeight="1" x14ac:dyDescent="0.25">
      <c r="B324" s="74" t="s">
        <v>125</v>
      </c>
      <c r="C324" s="120">
        <v>36</v>
      </c>
      <c r="D324" s="113">
        <f t="shared" si="265"/>
        <v>6</v>
      </c>
      <c r="E324" s="120"/>
      <c r="F324" s="120">
        <f t="shared" si="262"/>
        <v>0</v>
      </c>
      <c r="G324" s="667">
        <v>187.70976000000002</v>
      </c>
      <c r="H324" s="667">
        <f t="shared" si="266"/>
        <v>31</v>
      </c>
      <c r="I324" s="667"/>
      <c r="J324" s="120">
        <f t="shared" si="264"/>
        <v>0</v>
      </c>
      <c r="K324" s="79"/>
    </row>
    <row r="325" spans="1:11" ht="38.25" customHeight="1" x14ac:dyDescent="0.25">
      <c r="B325" s="74" t="s">
        <v>126</v>
      </c>
      <c r="C325" s="120">
        <v>158</v>
      </c>
      <c r="D325" s="113">
        <f t="shared" si="265"/>
        <v>26</v>
      </c>
      <c r="E325" s="120"/>
      <c r="F325" s="120">
        <f t="shared" si="262"/>
        <v>0</v>
      </c>
      <c r="G325" s="667">
        <v>823.83728000000008</v>
      </c>
      <c r="H325" s="667">
        <f t="shared" si="266"/>
        <v>137</v>
      </c>
      <c r="I325" s="667"/>
      <c r="J325" s="120">
        <f t="shared" si="264"/>
        <v>0</v>
      </c>
      <c r="K325" s="79"/>
    </row>
    <row r="326" spans="1:11" ht="45" customHeight="1" x14ac:dyDescent="0.25">
      <c r="B326" s="219" t="s">
        <v>123</v>
      </c>
      <c r="C326" s="120">
        <f>SUM(C327:C331)</f>
        <v>7697</v>
      </c>
      <c r="D326" s="120">
        <f>SUM(D327:D331)</f>
        <v>1282</v>
      </c>
      <c r="E326" s="120">
        <f t="shared" ref="E326:I326" si="267">SUM(E327:E331)</f>
        <v>807</v>
      </c>
      <c r="F326" s="120">
        <f t="shared" si="262"/>
        <v>62.948517940717629</v>
      </c>
      <c r="G326" s="667">
        <f>SUM(G327:G331)</f>
        <v>12749.083509999999</v>
      </c>
      <c r="H326" s="667">
        <f t="shared" si="267"/>
        <v>2126</v>
      </c>
      <c r="I326" s="667">
        <f t="shared" si="267"/>
        <v>898.38470999999993</v>
      </c>
      <c r="J326" s="120">
        <f t="shared" si="264"/>
        <v>42.257041862652869</v>
      </c>
      <c r="K326" s="79"/>
    </row>
    <row r="327" spans="1:11" ht="30" x14ac:dyDescent="0.25">
      <c r="B327" s="74" t="s">
        <v>119</v>
      </c>
      <c r="C327" s="120">
        <v>2000</v>
      </c>
      <c r="D327" s="113">
        <f t="shared" si="265"/>
        <v>333</v>
      </c>
      <c r="E327" s="120">
        <v>216</v>
      </c>
      <c r="F327" s="120">
        <f t="shared" si="262"/>
        <v>64.86486486486487</v>
      </c>
      <c r="G327" s="667">
        <v>2936.4</v>
      </c>
      <c r="H327" s="667">
        <f t="shared" si="266"/>
        <v>489</v>
      </c>
      <c r="I327" s="667">
        <v>315.15044</v>
      </c>
      <c r="J327" s="120">
        <f t="shared" si="264"/>
        <v>64.447942740286308</v>
      </c>
      <c r="K327" s="79"/>
    </row>
    <row r="328" spans="1:11" ht="64.5" customHeight="1" x14ac:dyDescent="0.25">
      <c r="A328" s="37">
        <v>1</v>
      </c>
      <c r="B328" s="73" t="s">
        <v>129</v>
      </c>
      <c r="C328" s="120">
        <v>3650</v>
      </c>
      <c r="D328" s="113">
        <f t="shared" si="265"/>
        <v>608</v>
      </c>
      <c r="E328" s="120">
        <v>333</v>
      </c>
      <c r="F328" s="120">
        <f t="shared" si="262"/>
        <v>54.769736842105267</v>
      </c>
      <c r="G328" s="667">
        <v>6153.0969999999998</v>
      </c>
      <c r="H328" s="667">
        <f t="shared" si="266"/>
        <v>1026</v>
      </c>
      <c r="I328" s="667">
        <v>369.04367999999999</v>
      </c>
      <c r="J328" s="120">
        <f t="shared" si="264"/>
        <v>35.969169590643276</v>
      </c>
      <c r="K328" s="79"/>
    </row>
    <row r="329" spans="1:11" ht="30" customHeight="1" x14ac:dyDescent="0.25">
      <c r="B329" s="74" t="s">
        <v>120</v>
      </c>
      <c r="C329" s="120">
        <v>1052</v>
      </c>
      <c r="D329" s="113">
        <f t="shared" si="265"/>
        <v>175</v>
      </c>
      <c r="E329" s="120">
        <v>167</v>
      </c>
      <c r="F329" s="120">
        <f t="shared" si="262"/>
        <v>95.428571428571431</v>
      </c>
      <c r="G329" s="667">
        <v>1773.44056</v>
      </c>
      <c r="H329" s="667">
        <f t="shared" si="266"/>
        <v>296</v>
      </c>
      <c r="I329" s="667">
        <v>124.39541</v>
      </c>
      <c r="J329" s="120">
        <f t="shared" si="264"/>
        <v>42.025476351351351</v>
      </c>
      <c r="K329" s="79"/>
    </row>
    <row r="330" spans="1:11" ht="30" customHeight="1" x14ac:dyDescent="0.25">
      <c r="A330" s="37">
        <v>1</v>
      </c>
      <c r="B330" s="74" t="s">
        <v>87</v>
      </c>
      <c r="C330" s="120">
        <v>450</v>
      </c>
      <c r="D330" s="113">
        <f t="shared" si="265"/>
        <v>75</v>
      </c>
      <c r="E330" s="113">
        <v>13</v>
      </c>
      <c r="F330" s="120">
        <f t="shared" si="262"/>
        <v>17.333333333333336</v>
      </c>
      <c r="G330" s="667">
        <v>1540.665</v>
      </c>
      <c r="H330" s="667">
        <f t="shared" si="266"/>
        <v>257</v>
      </c>
      <c r="I330" s="667">
        <v>40.350199999999994</v>
      </c>
      <c r="J330" s="120">
        <f t="shared" si="264"/>
        <v>15.700466926070037</v>
      </c>
      <c r="K330" s="79"/>
    </row>
    <row r="331" spans="1:11" ht="30.75" thickBot="1" x14ac:dyDescent="0.3">
      <c r="A331" s="37">
        <v>1</v>
      </c>
      <c r="B331" s="418" t="s">
        <v>88</v>
      </c>
      <c r="C331" s="186">
        <v>545</v>
      </c>
      <c r="D331" s="331">
        <f t="shared" si="265"/>
        <v>91</v>
      </c>
      <c r="E331" s="331">
        <v>78</v>
      </c>
      <c r="F331" s="186">
        <f t="shared" si="262"/>
        <v>85.714285714285708</v>
      </c>
      <c r="G331" s="667">
        <v>345.48095000000001</v>
      </c>
      <c r="H331" s="667">
        <f t="shared" si="266"/>
        <v>58</v>
      </c>
      <c r="I331" s="667">
        <v>49.444980000000001</v>
      </c>
      <c r="J331" s="186">
        <f t="shared" si="264"/>
        <v>85.249965517241378</v>
      </c>
      <c r="K331" s="79"/>
    </row>
    <row r="332" spans="1:11" s="35" customFormat="1" ht="15" customHeight="1" thickBot="1" x14ac:dyDescent="0.3">
      <c r="A332" s="35">
        <v>1</v>
      </c>
      <c r="B332" s="117" t="s">
        <v>3</v>
      </c>
      <c r="C332" s="376"/>
      <c r="D332" s="376"/>
      <c r="E332" s="376"/>
      <c r="F332" s="375"/>
      <c r="G332" s="429">
        <f>G326+G321</f>
        <v>20037.534343333333</v>
      </c>
      <c r="H332" s="414">
        <f t="shared" ref="H332:I332" si="268">H326+H321</f>
        <v>3340</v>
      </c>
      <c r="I332" s="414">
        <f t="shared" si="268"/>
        <v>1956.9742200000001</v>
      </c>
      <c r="J332" s="376">
        <f t="shared" si="264"/>
        <v>58.592042514970068</v>
      </c>
      <c r="K332" s="109"/>
    </row>
    <row r="333" spans="1:11" ht="15" customHeight="1" x14ac:dyDescent="0.25">
      <c r="A333" s="37">
        <v>1</v>
      </c>
      <c r="B333" s="321" t="s">
        <v>45</v>
      </c>
      <c r="C333" s="181"/>
      <c r="D333" s="181"/>
      <c r="E333" s="181"/>
      <c r="F333" s="492"/>
      <c r="G333" s="408"/>
      <c r="H333" s="408"/>
      <c r="I333" s="408"/>
      <c r="J333" s="322"/>
      <c r="K333" s="79"/>
    </row>
    <row r="334" spans="1:11" ht="42" customHeight="1" x14ac:dyDescent="0.25">
      <c r="B334" s="246" t="s">
        <v>131</v>
      </c>
      <c r="C334" s="178">
        <f t="shared" ref="C334:G339" si="269">C321</f>
        <v>3353</v>
      </c>
      <c r="D334" s="178">
        <f t="shared" si="269"/>
        <v>559</v>
      </c>
      <c r="E334" s="178">
        <f t="shared" si="269"/>
        <v>505</v>
      </c>
      <c r="F334" s="493">
        <f t="shared" si="269"/>
        <v>90.339892665474068</v>
      </c>
      <c r="G334" s="500">
        <f t="shared" si="269"/>
        <v>7288.4508333333324</v>
      </c>
      <c r="H334" s="500">
        <f t="shared" ref="H334:J334" si="270">H321</f>
        <v>1214</v>
      </c>
      <c r="I334" s="500">
        <f t="shared" si="270"/>
        <v>1058.58951</v>
      </c>
      <c r="J334" s="185">
        <f t="shared" si="270"/>
        <v>87.198476935749596</v>
      </c>
      <c r="K334" s="79"/>
    </row>
    <row r="335" spans="1:11" ht="30.75" customHeight="1" x14ac:dyDescent="0.25">
      <c r="B335" s="98" t="s">
        <v>84</v>
      </c>
      <c r="C335" s="178">
        <f t="shared" si="269"/>
        <v>2421</v>
      </c>
      <c r="D335" s="178">
        <f t="shared" si="269"/>
        <v>404</v>
      </c>
      <c r="E335" s="178">
        <f t="shared" si="269"/>
        <v>458</v>
      </c>
      <c r="F335" s="493">
        <f t="shared" si="269"/>
        <v>113.36633663366335</v>
      </c>
      <c r="G335" s="500">
        <f t="shared" si="269"/>
        <v>4950.570193333333</v>
      </c>
      <c r="H335" s="500">
        <f t="shared" ref="H335:J335" si="271">H322</f>
        <v>825</v>
      </c>
      <c r="I335" s="500">
        <f t="shared" si="271"/>
        <v>963.64688000000001</v>
      </c>
      <c r="J335" s="185">
        <f t="shared" si="271"/>
        <v>116.80568242424243</v>
      </c>
      <c r="K335" s="79"/>
    </row>
    <row r="336" spans="1:11" ht="30.75" customHeight="1" x14ac:dyDescent="0.25">
      <c r="B336" s="98" t="s">
        <v>85</v>
      </c>
      <c r="C336" s="178">
        <f t="shared" si="269"/>
        <v>738</v>
      </c>
      <c r="D336" s="178">
        <f t="shared" si="269"/>
        <v>123</v>
      </c>
      <c r="E336" s="178">
        <f t="shared" si="269"/>
        <v>47</v>
      </c>
      <c r="F336" s="493">
        <f t="shared" si="269"/>
        <v>38.211382113821138</v>
      </c>
      <c r="G336" s="500">
        <f t="shared" si="269"/>
        <v>1326.3335999999999</v>
      </c>
      <c r="H336" s="500">
        <f t="shared" ref="H336:J336" si="272">H323</f>
        <v>221</v>
      </c>
      <c r="I336" s="500">
        <f t="shared" si="272"/>
        <v>94.942630000000008</v>
      </c>
      <c r="J336" s="185">
        <f t="shared" si="272"/>
        <v>42.96046606334842</v>
      </c>
      <c r="K336" s="79"/>
    </row>
    <row r="337" spans="1:11" ht="44.25" customHeight="1" x14ac:dyDescent="0.25">
      <c r="B337" s="98" t="s">
        <v>125</v>
      </c>
      <c r="C337" s="178">
        <f t="shared" si="269"/>
        <v>36</v>
      </c>
      <c r="D337" s="178">
        <f t="shared" si="269"/>
        <v>6</v>
      </c>
      <c r="E337" s="178">
        <f t="shared" si="269"/>
        <v>0</v>
      </c>
      <c r="F337" s="493">
        <f t="shared" si="269"/>
        <v>0</v>
      </c>
      <c r="G337" s="500">
        <f t="shared" si="269"/>
        <v>187.70976000000002</v>
      </c>
      <c r="H337" s="500">
        <f t="shared" ref="H337:J337" si="273">H324</f>
        <v>31</v>
      </c>
      <c r="I337" s="500">
        <f t="shared" si="273"/>
        <v>0</v>
      </c>
      <c r="J337" s="185">
        <f t="shared" si="273"/>
        <v>0</v>
      </c>
      <c r="K337" s="79"/>
    </row>
    <row r="338" spans="1:11" ht="30.75" customHeight="1" x14ac:dyDescent="0.25">
      <c r="B338" s="98" t="s">
        <v>126</v>
      </c>
      <c r="C338" s="178">
        <f t="shared" si="269"/>
        <v>158</v>
      </c>
      <c r="D338" s="178">
        <f t="shared" si="269"/>
        <v>26</v>
      </c>
      <c r="E338" s="178">
        <f t="shared" si="269"/>
        <v>0</v>
      </c>
      <c r="F338" s="493">
        <f t="shared" si="269"/>
        <v>0</v>
      </c>
      <c r="G338" s="500">
        <f t="shared" si="269"/>
        <v>823.83728000000008</v>
      </c>
      <c r="H338" s="500">
        <f t="shared" ref="H338:J338" si="274">H325</f>
        <v>137</v>
      </c>
      <c r="I338" s="500">
        <f t="shared" si="274"/>
        <v>0</v>
      </c>
      <c r="J338" s="185">
        <f t="shared" si="274"/>
        <v>0</v>
      </c>
      <c r="K338" s="79"/>
    </row>
    <row r="339" spans="1:11" ht="42.75" customHeight="1" x14ac:dyDescent="0.25">
      <c r="B339" s="246" t="s">
        <v>123</v>
      </c>
      <c r="C339" s="178">
        <f t="shared" si="269"/>
        <v>7697</v>
      </c>
      <c r="D339" s="178">
        <f t="shared" si="269"/>
        <v>1282</v>
      </c>
      <c r="E339" s="178">
        <f t="shared" si="269"/>
        <v>807</v>
      </c>
      <c r="F339" s="493">
        <f t="shared" si="269"/>
        <v>62.948517940717629</v>
      </c>
      <c r="G339" s="500">
        <f t="shared" si="269"/>
        <v>12749.083509999999</v>
      </c>
      <c r="H339" s="500">
        <f t="shared" ref="H339:J339" si="275">H326</f>
        <v>2126</v>
      </c>
      <c r="I339" s="500">
        <f t="shared" si="275"/>
        <v>898.38470999999993</v>
      </c>
      <c r="J339" s="185">
        <f t="shared" si="275"/>
        <v>42.257041862652869</v>
      </c>
      <c r="K339" s="79"/>
    </row>
    <row r="340" spans="1:11" ht="30" x14ac:dyDescent="0.25">
      <c r="B340" s="98" t="s">
        <v>119</v>
      </c>
      <c r="C340" s="178">
        <f t="shared" ref="C340:C345" si="276">C327</f>
        <v>2000</v>
      </c>
      <c r="D340" s="178">
        <f t="shared" ref="D340:J340" si="277">D327</f>
        <v>333</v>
      </c>
      <c r="E340" s="178">
        <f t="shared" si="277"/>
        <v>216</v>
      </c>
      <c r="F340" s="493">
        <f t="shared" si="277"/>
        <v>64.86486486486487</v>
      </c>
      <c r="G340" s="500">
        <f t="shared" si="277"/>
        <v>2936.4</v>
      </c>
      <c r="H340" s="500">
        <f t="shared" si="277"/>
        <v>489</v>
      </c>
      <c r="I340" s="500">
        <f t="shared" si="277"/>
        <v>315.15044</v>
      </c>
      <c r="J340" s="178">
        <f t="shared" si="277"/>
        <v>64.447942740286308</v>
      </c>
      <c r="K340" s="79"/>
    </row>
    <row r="341" spans="1:11" ht="60" x14ac:dyDescent="0.25">
      <c r="B341" s="98" t="s">
        <v>86</v>
      </c>
      <c r="C341" s="178">
        <f t="shared" si="276"/>
        <v>3650</v>
      </c>
      <c r="D341" s="178">
        <f>D328</f>
        <v>608</v>
      </c>
      <c r="E341" s="178">
        <f>E328</f>
        <v>333</v>
      </c>
      <c r="F341" s="493">
        <f>F328</f>
        <v>54.769736842105267</v>
      </c>
      <c r="G341" s="500">
        <f>G328</f>
        <v>6153.0969999999998</v>
      </c>
      <c r="H341" s="500">
        <f t="shared" ref="H341:J341" si="278">H328</f>
        <v>1026</v>
      </c>
      <c r="I341" s="500">
        <f t="shared" si="278"/>
        <v>369.04367999999999</v>
      </c>
      <c r="J341" s="185">
        <f t="shared" si="278"/>
        <v>35.969169590643276</v>
      </c>
      <c r="K341" s="79"/>
    </row>
    <row r="342" spans="1:11" ht="45" x14ac:dyDescent="0.25">
      <c r="B342" s="98" t="s">
        <v>120</v>
      </c>
      <c r="C342" s="178">
        <f t="shared" si="276"/>
        <v>1052</v>
      </c>
      <c r="D342" s="178">
        <f t="shared" ref="D342:J342" si="279">D329</f>
        <v>175</v>
      </c>
      <c r="E342" s="178">
        <f t="shared" si="279"/>
        <v>167</v>
      </c>
      <c r="F342" s="493">
        <f t="shared" si="279"/>
        <v>95.428571428571431</v>
      </c>
      <c r="G342" s="500">
        <f t="shared" si="279"/>
        <v>1773.44056</v>
      </c>
      <c r="H342" s="500">
        <f t="shared" si="279"/>
        <v>296</v>
      </c>
      <c r="I342" s="500">
        <f t="shared" si="279"/>
        <v>124.39541</v>
      </c>
      <c r="J342" s="178">
        <f t="shared" si="279"/>
        <v>42.025476351351351</v>
      </c>
      <c r="K342" s="79"/>
    </row>
    <row r="343" spans="1:11" ht="30.75" customHeight="1" x14ac:dyDescent="0.25">
      <c r="B343" s="98" t="s">
        <v>87</v>
      </c>
      <c r="C343" s="178">
        <f t="shared" si="276"/>
        <v>450</v>
      </c>
      <c r="D343" s="178">
        <f t="shared" ref="D343:G344" si="280">D330</f>
        <v>75</v>
      </c>
      <c r="E343" s="178">
        <f t="shared" si="280"/>
        <v>13</v>
      </c>
      <c r="F343" s="493">
        <f t="shared" si="280"/>
        <v>17.333333333333336</v>
      </c>
      <c r="G343" s="500">
        <f t="shared" si="280"/>
        <v>1540.665</v>
      </c>
      <c r="H343" s="500">
        <f t="shared" ref="H343:J343" si="281">H330</f>
        <v>257</v>
      </c>
      <c r="I343" s="500">
        <f t="shared" si="281"/>
        <v>40.350199999999994</v>
      </c>
      <c r="J343" s="185">
        <f t="shared" si="281"/>
        <v>15.700466926070037</v>
      </c>
      <c r="K343" s="79"/>
    </row>
    <row r="344" spans="1:11" ht="30.75" customHeight="1" thickBot="1" x14ac:dyDescent="0.3">
      <c r="B344" s="466" t="s">
        <v>88</v>
      </c>
      <c r="C344" s="471">
        <f t="shared" si="276"/>
        <v>545</v>
      </c>
      <c r="D344" s="471">
        <f t="shared" si="280"/>
        <v>91</v>
      </c>
      <c r="E344" s="471">
        <f t="shared" si="280"/>
        <v>78</v>
      </c>
      <c r="F344" s="494">
        <f t="shared" si="280"/>
        <v>85.714285714285708</v>
      </c>
      <c r="G344" s="500">
        <f t="shared" si="280"/>
        <v>345.48095000000001</v>
      </c>
      <c r="H344" s="500">
        <f t="shared" ref="H344:J344" si="282">H331</f>
        <v>58</v>
      </c>
      <c r="I344" s="500">
        <f t="shared" si="282"/>
        <v>49.444980000000001</v>
      </c>
      <c r="J344" s="467">
        <f t="shared" si="282"/>
        <v>85.249965517241378</v>
      </c>
      <c r="K344" s="79"/>
    </row>
    <row r="345" spans="1:11" s="13" customFormat="1" ht="19.5" customHeight="1" thickBot="1" x14ac:dyDescent="0.3">
      <c r="A345" s="13">
        <v>1</v>
      </c>
      <c r="B345" s="468" t="s">
        <v>128</v>
      </c>
      <c r="C345" s="469">
        <f t="shared" si="276"/>
        <v>0</v>
      </c>
      <c r="D345" s="469">
        <f t="shared" ref="D345:J345" si="283">D332</f>
        <v>0</v>
      </c>
      <c r="E345" s="469">
        <f t="shared" si="283"/>
        <v>0</v>
      </c>
      <c r="F345" s="495">
        <f t="shared" si="283"/>
        <v>0</v>
      </c>
      <c r="G345" s="470">
        <f t="shared" si="283"/>
        <v>20037.534343333333</v>
      </c>
      <c r="H345" s="470">
        <f t="shared" si="283"/>
        <v>3340</v>
      </c>
      <c r="I345" s="470">
        <f t="shared" si="283"/>
        <v>1956.9742200000001</v>
      </c>
      <c r="J345" s="469">
        <f t="shared" si="283"/>
        <v>58.592042514970068</v>
      </c>
      <c r="K345" s="119"/>
    </row>
    <row r="346" spans="1:11" ht="15.75" customHeight="1" x14ac:dyDescent="0.25">
      <c r="A346" s="37">
        <v>1</v>
      </c>
      <c r="B346" s="243"/>
      <c r="C346" s="2"/>
      <c r="D346" s="2"/>
      <c r="E346" s="147"/>
      <c r="F346" s="2"/>
      <c r="G346" s="428"/>
      <c r="H346" s="428"/>
      <c r="I346" s="385"/>
      <c r="J346" s="8"/>
      <c r="K346" s="79"/>
    </row>
    <row r="347" spans="1:11" ht="29.25" customHeight="1" x14ac:dyDescent="0.25">
      <c r="A347" s="37">
        <v>1</v>
      </c>
      <c r="B347" s="7" t="s">
        <v>46</v>
      </c>
      <c r="C347" s="155"/>
      <c r="D347" s="155"/>
      <c r="E347" s="155"/>
      <c r="F347" s="733"/>
      <c r="G347" s="409"/>
      <c r="H347" s="409"/>
      <c r="I347" s="409"/>
      <c r="J347" s="734"/>
      <c r="K347" s="79"/>
    </row>
    <row r="348" spans="1:11" ht="31.5" customHeight="1" x14ac:dyDescent="0.25">
      <c r="B348" s="248" t="s">
        <v>131</v>
      </c>
      <c r="C348" s="120">
        <f>SUM(C349:C352)</f>
        <v>2418</v>
      </c>
      <c r="D348" s="120">
        <f t="shared" ref="D348:E348" si="284">SUM(D349:D352)</f>
        <v>403</v>
      </c>
      <c r="E348" s="120">
        <f t="shared" si="284"/>
        <v>575</v>
      </c>
      <c r="F348" s="136">
        <f>E348/D348*100</f>
        <v>142.67990074441687</v>
      </c>
      <c r="G348" s="667">
        <f>SUM(G349:G352)</f>
        <v>5041.8195940740734</v>
      </c>
      <c r="H348" s="667">
        <f t="shared" ref="H348:I348" si="285">SUM(H349:H352)</f>
        <v>840</v>
      </c>
      <c r="I348" s="667">
        <f t="shared" si="285"/>
        <v>1092.2767900000001</v>
      </c>
      <c r="J348" s="120">
        <f t="shared" ref="J348:J349" si="286">I348/H348*100</f>
        <v>130.03295119047621</v>
      </c>
      <c r="K348" s="79"/>
    </row>
    <row r="349" spans="1:11" ht="38.1" customHeight="1" x14ac:dyDescent="0.25">
      <c r="B349" s="73" t="s">
        <v>84</v>
      </c>
      <c r="C349" s="120">
        <v>1804</v>
      </c>
      <c r="D349" s="113">
        <f t="shared" ref="D349:D358" si="287">ROUND(C349/12*$B$3,0)</f>
        <v>301</v>
      </c>
      <c r="E349" s="120">
        <v>463</v>
      </c>
      <c r="F349" s="136">
        <f>E349/D349*100</f>
        <v>153.8205980066445</v>
      </c>
      <c r="G349" s="667">
        <v>3688.9007140740737</v>
      </c>
      <c r="H349" s="667">
        <f t="shared" ref="H349" si="288">ROUND(G349/12*$B$3,0)</f>
        <v>615</v>
      </c>
      <c r="I349" s="667">
        <v>875.18795000000011</v>
      </c>
      <c r="J349" s="120">
        <f t="shared" si="286"/>
        <v>142.30698373983742</v>
      </c>
      <c r="K349" s="79"/>
    </row>
    <row r="350" spans="1:11" ht="38.1" customHeight="1" x14ac:dyDescent="0.25">
      <c r="B350" s="73" t="s">
        <v>85</v>
      </c>
      <c r="C350" s="120">
        <v>541</v>
      </c>
      <c r="D350" s="113">
        <f t="shared" si="287"/>
        <v>90</v>
      </c>
      <c r="E350" s="120">
        <v>112</v>
      </c>
      <c r="F350" s="136">
        <f>E350/D350*100</f>
        <v>124.44444444444444</v>
      </c>
      <c r="G350" s="667">
        <v>972.28519999999992</v>
      </c>
      <c r="H350" s="667">
        <f t="shared" ref="H350:H358" si="289">ROUND(G350/12*$B$3,0)</f>
        <v>162</v>
      </c>
      <c r="I350" s="667">
        <v>217.08884</v>
      </c>
      <c r="J350" s="120">
        <f t="shared" ref="J350:J359" si="290">I350/H350*100</f>
        <v>134.00545679012345</v>
      </c>
      <c r="K350" s="79"/>
    </row>
    <row r="351" spans="1:11" ht="46.5" customHeight="1" x14ac:dyDescent="0.25">
      <c r="B351" s="73" t="s">
        <v>125</v>
      </c>
      <c r="C351" s="120"/>
      <c r="D351" s="113">
        <f t="shared" si="287"/>
        <v>0</v>
      </c>
      <c r="E351" s="120"/>
      <c r="F351" s="136"/>
      <c r="G351" s="667"/>
      <c r="H351" s="667">
        <f t="shared" si="289"/>
        <v>0</v>
      </c>
      <c r="I351" s="667"/>
      <c r="J351" s="120" t="e">
        <f t="shared" si="290"/>
        <v>#DIV/0!</v>
      </c>
      <c r="K351" s="79"/>
    </row>
    <row r="352" spans="1:11" ht="38.1" customHeight="1" x14ac:dyDescent="0.25">
      <c r="B352" s="73" t="s">
        <v>126</v>
      </c>
      <c r="C352" s="120">
        <v>73</v>
      </c>
      <c r="D352" s="113">
        <f t="shared" si="287"/>
        <v>12</v>
      </c>
      <c r="E352" s="120"/>
      <c r="F352" s="136">
        <f t="shared" ref="F352:F358" si="291">E352/D352*100</f>
        <v>0</v>
      </c>
      <c r="G352" s="667">
        <v>380.63367999999997</v>
      </c>
      <c r="H352" s="667">
        <f t="shared" si="289"/>
        <v>63</v>
      </c>
      <c r="I352" s="667"/>
      <c r="J352" s="120">
        <f t="shared" si="290"/>
        <v>0</v>
      </c>
      <c r="K352" s="79"/>
    </row>
    <row r="353" spans="1:11" ht="48" customHeight="1" x14ac:dyDescent="0.25">
      <c r="B353" s="248" t="s">
        <v>123</v>
      </c>
      <c r="C353" s="120">
        <f>SUM(C354:C358)</f>
        <v>5000</v>
      </c>
      <c r="D353" s="120">
        <f t="shared" ref="D353:I353" si="292">SUM(D354:D358)</f>
        <v>833</v>
      </c>
      <c r="E353" s="120">
        <f t="shared" si="292"/>
        <v>1062</v>
      </c>
      <c r="F353" s="136">
        <f t="shared" si="291"/>
        <v>127.49099639855943</v>
      </c>
      <c r="G353" s="667">
        <f>SUM(G354:G358)</f>
        <v>8270.9614000000001</v>
      </c>
      <c r="H353" s="667">
        <f t="shared" si="292"/>
        <v>1378</v>
      </c>
      <c r="I353" s="667">
        <f t="shared" si="292"/>
        <v>1195.5807600000003</v>
      </c>
      <c r="J353" s="120">
        <f t="shared" si="290"/>
        <v>86.762029027576219</v>
      </c>
      <c r="K353" s="79"/>
    </row>
    <row r="354" spans="1:11" ht="30" x14ac:dyDescent="0.25">
      <c r="B354" s="73" t="s">
        <v>119</v>
      </c>
      <c r="C354" s="120">
        <v>150</v>
      </c>
      <c r="D354" s="113">
        <f t="shared" si="287"/>
        <v>25</v>
      </c>
      <c r="E354" s="120">
        <v>24</v>
      </c>
      <c r="F354" s="136">
        <f t="shared" si="291"/>
        <v>96</v>
      </c>
      <c r="G354" s="667">
        <v>220.23</v>
      </c>
      <c r="H354" s="667">
        <f t="shared" si="289"/>
        <v>37</v>
      </c>
      <c r="I354" s="667">
        <v>35.233619999999995</v>
      </c>
      <c r="J354" s="120">
        <f t="shared" si="290"/>
        <v>95.225999999999985</v>
      </c>
      <c r="K354" s="79"/>
    </row>
    <row r="355" spans="1:11" ht="44.25" customHeight="1" x14ac:dyDescent="0.25">
      <c r="B355" s="73" t="s">
        <v>129</v>
      </c>
      <c r="C355" s="120">
        <v>3180</v>
      </c>
      <c r="D355" s="113">
        <f t="shared" si="287"/>
        <v>530</v>
      </c>
      <c r="E355" s="120">
        <v>826</v>
      </c>
      <c r="F355" s="136">
        <f t="shared" si="291"/>
        <v>155.84905660377359</v>
      </c>
      <c r="G355" s="667">
        <v>5360.7804000000006</v>
      </c>
      <c r="H355" s="667">
        <f t="shared" si="289"/>
        <v>893</v>
      </c>
      <c r="I355" s="667">
        <v>989.14350000000002</v>
      </c>
      <c r="J355" s="120">
        <f t="shared" si="290"/>
        <v>110.76634938409855</v>
      </c>
      <c r="K355" s="79"/>
    </row>
    <row r="356" spans="1:11" ht="44.25" customHeight="1" x14ac:dyDescent="0.25">
      <c r="B356" s="73" t="s">
        <v>120</v>
      </c>
      <c r="C356" s="120">
        <v>1100</v>
      </c>
      <c r="D356" s="113">
        <f t="shared" si="287"/>
        <v>183</v>
      </c>
      <c r="E356" s="120">
        <v>212</v>
      </c>
      <c r="F356" s="136">
        <f t="shared" si="291"/>
        <v>115.84699453551912</v>
      </c>
      <c r="G356" s="667">
        <v>1854.3579999999999</v>
      </c>
      <c r="H356" s="667">
        <f t="shared" si="289"/>
        <v>309</v>
      </c>
      <c r="I356" s="667">
        <v>171.20364000000006</v>
      </c>
      <c r="J356" s="120">
        <f t="shared" si="290"/>
        <v>55.405708737864103</v>
      </c>
      <c r="K356" s="79"/>
    </row>
    <row r="357" spans="1:11" ht="30" x14ac:dyDescent="0.25">
      <c r="B357" s="73" t="s">
        <v>87</v>
      </c>
      <c r="C357" s="120">
        <v>170</v>
      </c>
      <c r="D357" s="113">
        <f t="shared" si="287"/>
        <v>28</v>
      </c>
      <c r="E357" s="120"/>
      <c r="F357" s="136">
        <f t="shared" si="291"/>
        <v>0</v>
      </c>
      <c r="G357" s="667">
        <v>582.029</v>
      </c>
      <c r="H357" s="667">
        <f t="shared" si="289"/>
        <v>97</v>
      </c>
      <c r="I357" s="667"/>
      <c r="J357" s="120">
        <f t="shared" si="290"/>
        <v>0</v>
      </c>
      <c r="K357" s="79"/>
    </row>
    <row r="358" spans="1:11" ht="30.75" thickBot="1" x14ac:dyDescent="0.3">
      <c r="B358" s="316" t="s">
        <v>88</v>
      </c>
      <c r="C358" s="186">
        <v>400</v>
      </c>
      <c r="D358" s="331">
        <f t="shared" si="287"/>
        <v>67</v>
      </c>
      <c r="E358" s="186"/>
      <c r="F358" s="472">
        <f t="shared" si="291"/>
        <v>0</v>
      </c>
      <c r="G358" s="667">
        <v>253.56399999999999</v>
      </c>
      <c r="H358" s="667">
        <f t="shared" si="289"/>
        <v>42</v>
      </c>
      <c r="I358" s="667"/>
      <c r="J358" s="186">
        <f t="shared" si="290"/>
        <v>0</v>
      </c>
      <c r="K358" s="79"/>
    </row>
    <row r="359" spans="1:11" s="13" customFormat="1" ht="15" customHeight="1" thickBot="1" x14ac:dyDescent="0.3">
      <c r="A359" s="13">
        <v>1</v>
      </c>
      <c r="B359" s="117" t="s">
        <v>3</v>
      </c>
      <c r="C359" s="475"/>
      <c r="D359" s="475"/>
      <c r="E359" s="475"/>
      <c r="F359" s="496"/>
      <c r="G359" s="700">
        <f>G353+G348</f>
        <v>13312.780994074074</v>
      </c>
      <c r="H359" s="701">
        <f t="shared" ref="H359:I359" si="293">H353+H348</f>
        <v>2218</v>
      </c>
      <c r="I359" s="701">
        <f t="shared" si="293"/>
        <v>2287.8575500000006</v>
      </c>
      <c r="J359" s="475">
        <f t="shared" si="290"/>
        <v>103.14957394048696</v>
      </c>
      <c r="K359" s="119"/>
    </row>
    <row r="360" spans="1:11" ht="29.25" customHeight="1" x14ac:dyDescent="0.25">
      <c r="A360" s="37">
        <v>1</v>
      </c>
      <c r="B360" s="82" t="s">
        <v>47</v>
      </c>
      <c r="C360" s="149"/>
      <c r="D360" s="149"/>
      <c r="E360" s="149"/>
      <c r="F360" s="149"/>
      <c r="G360" s="405"/>
      <c r="H360" s="405"/>
      <c r="I360" s="405"/>
      <c r="J360" s="149"/>
      <c r="K360" s="79"/>
    </row>
    <row r="361" spans="1:11" ht="47.25" customHeight="1" x14ac:dyDescent="0.25">
      <c r="B361" s="248" t="s">
        <v>131</v>
      </c>
      <c r="C361" s="120">
        <f>SUM(C362:C365)</f>
        <v>11035</v>
      </c>
      <c r="D361" s="120">
        <f t="shared" ref="D361:E361" si="294">SUM(D362:D365)</f>
        <v>1840</v>
      </c>
      <c r="E361" s="120">
        <f t="shared" si="294"/>
        <v>2253</v>
      </c>
      <c r="F361" s="136">
        <f t="shared" ref="F361:F371" si="295">E361/D361*100</f>
        <v>122.44565217391303</v>
      </c>
      <c r="G361" s="667">
        <f>SUM(G362:G365)</f>
        <v>22197.365034074071</v>
      </c>
      <c r="H361" s="667">
        <f t="shared" ref="H361:I361" si="296">SUM(H362:H365)</f>
        <v>3700</v>
      </c>
      <c r="I361" s="667">
        <f t="shared" si="296"/>
        <v>4411.1167000000005</v>
      </c>
      <c r="J361" s="120">
        <f t="shared" ref="J361:J362" si="297">I361/H361*100</f>
        <v>119.21937027027028</v>
      </c>
      <c r="K361" s="79"/>
    </row>
    <row r="362" spans="1:11" ht="30" x14ac:dyDescent="0.25">
      <c r="B362" s="73" t="s">
        <v>84</v>
      </c>
      <c r="C362" s="120">
        <v>8392</v>
      </c>
      <c r="D362" s="113">
        <f t="shared" ref="D362:D371" si="298">ROUND(C362/12*$B$3,0)</f>
        <v>1399</v>
      </c>
      <c r="E362" s="120">
        <v>1773</v>
      </c>
      <c r="F362" s="136">
        <f t="shared" si="295"/>
        <v>126.73338098641887</v>
      </c>
      <c r="G362" s="667">
        <v>17160.340794074073</v>
      </c>
      <c r="H362" s="667">
        <f t="shared" ref="H362" si="299">ROUND(G362/12*$B$3,0)</f>
        <v>2860</v>
      </c>
      <c r="I362" s="667">
        <v>3493.8434800000005</v>
      </c>
      <c r="J362" s="120">
        <f t="shared" si="297"/>
        <v>122.16235944055947</v>
      </c>
      <c r="K362" s="79"/>
    </row>
    <row r="363" spans="1:11" ht="30" x14ac:dyDescent="0.25">
      <c r="B363" s="73" t="s">
        <v>85</v>
      </c>
      <c r="C363" s="120">
        <v>2559</v>
      </c>
      <c r="D363" s="113">
        <f t="shared" si="298"/>
        <v>427</v>
      </c>
      <c r="E363" s="120">
        <v>480</v>
      </c>
      <c r="F363" s="136">
        <f t="shared" si="295"/>
        <v>112.41217798594847</v>
      </c>
      <c r="G363" s="667">
        <v>4599.0347999999994</v>
      </c>
      <c r="H363" s="667">
        <f t="shared" ref="H363:H371" si="300">ROUND(G363/12*$B$3,0)</f>
        <v>767</v>
      </c>
      <c r="I363" s="667">
        <v>917.27321999999992</v>
      </c>
      <c r="J363" s="120">
        <f t="shared" ref="J363:J372" si="301">I363/H363*100</f>
        <v>119.59233637548891</v>
      </c>
      <c r="K363" s="79"/>
    </row>
    <row r="364" spans="1:11" ht="30" x14ac:dyDescent="0.25">
      <c r="B364" s="73" t="s">
        <v>125</v>
      </c>
      <c r="C364" s="120">
        <v>74</v>
      </c>
      <c r="D364" s="113">
        <f t="shared" si="298"/>
        <v>12</v>
      </c>
      <c r="E364" s="120"/>
      <c r="F364" s="136">
        <f t="shared" si="295"/>
        <v>0</v>
      </c>
      <c r="G364" s="667">
        <v>385.84783999999996</v>
      </c>
      <c r="H364" s="667">
        <f t="shared" si="300"/>
        <v>64</v>
      </c>
      <c r="I364" s="667"/>
      <c r="J364" s="120">
        <f t="shared" si="301"/>
        <v>0</v>
      </c>
      <c r="K364" s="79"/>
    </row>
    <row r="365" spans="1:11" ht="30" x14ac:dyDescent="0.25">
      <c r="B365" s="73" t="s">
        <v>126</v>
      </c>
      <c r="C365" s="120">
        <v>10</v>
      </c>
      <c r="D365" s="113">
        <f t="shared" si="298"/>
        <v>2</v>
      </c>
      <c r="E365" s="120"/>
      <c r="F365" s="136">
        <f t="shared" si="295"/>
        <v>0</v>
      </c>
      <c r="G365" s="667">
        <v>52.141599999999997</v>
      </c>
      <c r="H365" s="667">
        <f t="shared" si="300"/>
        <v>9</v>
      </c>
      <c r="I365" s="667"/>
      <c r="J365" s="120">
        <f t="shared" si="301"/>
        <v>0</v>
      </c>
      <c r="K365" s="79"/>
    </row>
    <row r="366" spans="1:11" ht="42.75" customHeight="1" x14ac:dyDescent="0.25">
      <c r="B366" s="248" t="s">
        <v>123</v>
      </c>
      <c r="C366" s="120">
        <f>SUM(C367:C371)</f>
        <v>26910</v>
      </c>
      <c r="D366" s="120">
        <f t="shared" ref="D366:I366" si="302">SUM(D367:D371)</f>
        <v>4485</v>
      </c>
      <c r="E366" s="120">
        <f t="shared" si="302"/>
        <v>1278</v>
      </c>
      <c r="F366" s="136">
        <f t="shared" si="295"/>
        <v>28.494983277591974</v>
      </c>
      <c r="G366" s="667">
        <f>SUM(G367:G371)</f>
        <v>41273.639000000003</v>
      </c>
      <c r="H366" s="667">
        <f t="shared" si="302"/>
        <v>6878</v>
      </c>
      <c r="I366" s="667">
        <f t="shared" si="302"/>
        <v>1682.0767599999997</v>
      </c>
      <c r="J366" s="120">
        <f t="shared" si="301"/>
        <v>24.455899389357366</v>
      </c>
      <c r="K366" s="79"/>
    </row>
    <row r="367" spans="1:11" ht="30" x14ac:dyDescent="0.25">
      <c r="B367" s="73" t="s">
        <v>119</v>
      </c>
      <c r="C367" s="120">
        <v>300</v>
      </c>
      <c r="D367" s="113">
        <f t="shared" si="298"/>
        <v>50</v>
      </c>
      <c r="E367" s="120"/>
      <c r="F367" s="136">
        <f t="shared" si="295"/>
        <v>0</v>
      </c>
      <c r="G367" s="667">
        <v>440.46</v>
      </c>
      <c r="H367" s="667">
        <f t="shared" si="300"/>
        <v>73</v>
      </c>
      <c r="I367" s="667"/>
      <c r="J367" s="120">
        <f t="shared" si="301"/>
        <v>0</v>
      </c>
      <c r="K367" s="79"/>
    </row>
    <row r="368" spans="1:11" ht="56.25" customHeight="1" x14ac:dyDescent="0.25">
      <c r="B368" s="73" t="s">
        <v>129</v>
      </c>
      <c r="C368" s="120">
        <v>11500</v>
      </c>
      <c r="D368" s="113">
        <f t="shared" si="298"/>
        <v>1917</v>
      </c>
      <c r="E368" s="120">
        <v>769</v>
      </c>
      <c r="F368" s="136">
        <f t="shared" si="295"/>
        <v>40.114762649973919</v>
      </c>
      <c r="G368" s="667">
        <v>19386.47</v>
      </c>
      <c r="H368" s="667">
        <f t="shared" si="300"/>
        <v>3231</v>
      </c>
      <c r="I368" s="667">
        <v>1252.2930699999999</v>
      </c>
      <c r="J368" s="120">
        <f t="shared" si="301"/>
        <v>38.758683689260288</v>
      </c>
      <c r="K368" s="79"/>
    </row>
    <row r="369" spans="1:11" ht="45" x14ac:dyDescent="0.25">
      <c r="B369" s="73" t="s">
        <v>120</v>
      </c>
      <c r="C369" s="120">
        <v>9400</v>
      </c>
      <c r="D369" s="113">
        <f t="shared" si="298"/>
        <v>1567</v>
      </c>
      <c r="E369" s="120">
        <v>494</v>
      </c>
      <c r="F369" s="136">
        <f t="shared" si="295"/>
        <v>31.525207402680284</v>
      </c>
      <c r="G369" s="667">
        <v>15846.332</v>
      </c>
      <c r="H369" s="667">
        <f t="shared" si="300"/>
        <v>2641</v>
      </c>
      <c r="I369" s="667">
        <v>405.50815</v>
      </c>
      <c r="J369" s="120">
        <f t="shared" si="301"/>
        <v>15.354341158652026</v>
      </c>
      <c r="K369" s="79"/>
    </row>
    <row r="370" spans="1:11" ht="30" x14ac:dyDescent="0.25">
      <c r="B370" s="73" t="s">
        <v>87</v>
      </c>
      <c r="C370" s="120">
        <v>710</v>
      </c>
      <c r="D370" s="113">
        <f t="shared" si="298"/>
        <v>118</v>
      </c>
      <c r="E370" s="120">
        <v>6</v>
      </c>
      <c r="F370" s="136">
        <f t="shared" si="295"/>
        <v>5.0847457627118651</v>
      </c>
      <c r="G370" s="667">
        <v>2430.8270000000002</v>
      </c>
      <c r="H370" s="667">
        <f t="shared" si="300"/>
        <v>405</v>
      </c>
      <c r="I370" s="667">
        <v>18.570349999999998</v>
      </c>
      <c r="J370" s="120">
        <f t="shared" si="301"/>
        <v>4.5852716049382707</v>
      </c>
      <c r="K370" s="79"/>
    </row>
    <row r="371" spans="1:11" ht="30.75" thickBot="1" x14ac:dyDescent="0.3">
      <c r="B371" s="316" t="s">
        <v>88</v>
      </c>
      <c r="C371" s="186">
        <v>5000</v>
      </c>
      <c r="D371" s="331">
        <f t="shared" si="298"/>
        <v>833</v>
      </c>
      <c r="E371" s="186">
        <v>9</v>
      </c>
      <c r="F371" s="472">
        <f t="shared" si="295"/>
        <v>1.0804321728691477</v>
      </c>
      <c r="G371" s="667">
        <v>3169.55</v>
      </c>
      <c r="H371" s="667">
        <f t="shared" si="300"/>
        <v>528</v>
      </c>
      <c r="I371" s="667">
        <v>5.70519</v>
      </c>
      <c r="J371" s="186">
        <f t="shared" si="301"/>
        <v>1.0805284090909091</v>
      </c>
      <c r="K371" s="79"/>
    </row>
    <row r="372" spans="1:11" s="35" customFormat="1" ht="15.75" thickBot="1" x14ac:dyDescent="0.3">
      <c r="A372" s="35">
        <v>1</v>
      </c>
      <c r="B372" s="117" t="s">
        <v>3</v>
      </c>
      <c r="C372" s="376"/>
      <c r="D372" s="376"/>
      <c r="E372" s="376"/>
      <c r="F372" s="496"/>
      <c r="G372" s="430">
        <f>G366+G361</f>
        <v>63471.004034074074</v>
      </c>
      <c r="H372" s="416">
        <f t="shared" ref="H372:I372" si="303">H366+H361</f>
        <v>10578</v>
      </c>
      <c r="I372" s="416">
        <f t="shared" si="303"/>
        <v>6093.1934600000004</v>
      </c>
      <c r="J372" s="376">
        <f t="shared" si="301"/>
        <v>57.602509548118739</v>
      </c>
      <c r="K372" s="109"/>
    </row>
    <row r="373" spans="1:11" ht="32.25" customHeight="1" x14ac:dyDescent="0.25">
      <c r="A373" s="37">
        <v>1</v>
      </c>
      <c r="B373" s="312" t="s">
        <v>48</v>
      </c>
      <c r="C373" s="313"/>
      <c r="D373" s="313"/>
      <c r="E373" s="314"/>
      <c r="F373" s="310"/>
      <c r="G373" s="434"/>
      <c r="H373" s="434"/>
      <c r="I373" s="410"/>
      <c r="J373" s="313"/>
      <c r="K373" s="79"/>
    </row>
    <row r="374" spans="1:11" ht="43.5" customHeight="1" x14ac:dyDescent="0.25">
      <c r="B374" s="249" t="s">
        <v>131</v>
      </c>
      <c r="C374" s="24">
        <f t="shared" ref="C374:E379" si="304">C361+C348</f>
        <v>13453</v>
      </c>
      <c r="D374" s="24">
        <f t="shared" si="304"/>
        <v>2243</v>
      </c>
      <c r="E374" s="24">
        <f t="shared" si="304"/>
        <v>2828</v>
      </c>
      <c r="F374" s="15">
        <f>E374/D374*100</f>
        <v>126.0811413285778</v>
      </c>
      <c r="G374" s="499">
        <f t="shared" ref="G374:I379" si="305">SUM(G361,G348)</f>
        <v>27239.184628148145</v>
      </c>
      <c r="H374" s="499">
        <f t="shared" si="305"/>
        <v>4540</v>
      </c>
      <c r="I374" s="499">
        <f t="shared" si="305"/>
        <v>5503.3934900000004</v>
      </c>
      <c r="J374" s="23">
        <f>I374/H374*100</f>
        <v>121.22012092511014</v>
      </c>
      <c r="K374" s="79"/>
    </row>
    <row r="375" spans="1:11" ht="30" x14ac:dyDescent="0.25">
      <c r="B375" s="247" t="s">
        <v>84</v>
      </c>
      <c r="C375" s="24">
        <f t="shared" si="304"/>
        <v>10196</v>
      </c>
      <c r="D375" s="24">
        <f t="shared" si="304"/>
        <v>1700</v>
      </c>
      <c r="E375" s="24">
        <f t="shared" si="304"/>
        <v>2236</v>
      </c>
      <c r="F375" s="15">
        <f t="shared" ref="F375:F384" si="306">E375/D375*100</f>
        <v>131.52941176470588</v>
      </c>
      <c r="G375" s="499">
        <f t="shared" si="305"/>
        <v>20849.241508148145</v>
      </c>
      <c r="H375" s="499">
        <f t="shared" si="305"/>
        <v>3475</v>
      </c>
      <c r="I375" s="499">
        <f t="shared" si="305"/>
        <v>4369.0314300000009</v>
      </c>
      <c r="J375" s="23">
        <f t="shared" ref="J375:J384" si="307">I375/H375*100</f>
        <v>125.72752316546764</v>
      </c>
      <c r="K375" s="79"/>
    </row>
    <row r="376" spans="1:11" ht="30" x14ac:dyDescent="0.25">
      <c r="B376" s="247" t="s">
        <v>85</v>
      </c>
      <c r="C376" s="24">
        <f t="shared" si="304"/>
        <v>3100</v>
      </c>
      <c r="D376" s="24">
        <f t="shared" si="304"/>
        <v>517</v>
      </c>
      <c r="E376" s="24">
        <f t="shared" si="304"/>
        <v>592</v>
      </c>
      <c r="F376" s="15">
        <f t="shared" si="306"/>
        <v>114.50676982591877</v>
      </c>
      <c r="G376" s="499">
        <f t="shared" si="305"/>
        <v>5571.32</v>
      </c>
      <c r="H376" s="499">
        <f t="shared" si="305"/>
        <v>929</v>
      </c>
      <c r="I376" s="499">
        <f t="shared" si="305"/>
        <v>1134.3620599999999</v>
      </c>
      <c r="J376" s="23">
        <f t="shared" si="307"/>
        <v>122.10571151776102</v>
      </c>
      <c r="K376" s="79"/>
    </row>
    <row r="377" spans="1:11" ht="30" x14ac:dyDescent="0.25">
      <c r="B377" s="247" t="s">
        <v>125</v>
      </c>
      <c r="C377" s="24">
        <f t="shared" si="304"/>
        <v>74</v>
      </c>
      <c r="D377" s="24">
        <f t="shared" si="304"/>
        <v>12</v>
      </c>
      <c r="E377" s="24">
        <f t="shared" si="304"/>
        <v>0</v>
      </c>
      <c r="F377" s="15">
        <f t="shared" si="306"/>
        <v>0</v>
      </c>
      <c r="G377" s="499">
        <f t="shared" si="305"/>
        <v>385.84783999999996</v>
      </c>
      <c r="H377" s="499">
        <f t="shared" si="305"/>
        <v>64</v>
      </c>
      <c r="I377" s="499">
        <f t="shared" si="305"/>
        <v>0</v>
      </c>
      <c r="J377" s="23">
        <f t="shared" si="307"/>
        <v>0</v>
      </c>
      <c r="K377" s="79"/>
    </row>
    <row r="378" spans="1:11" ht="30" x14ac:dyDescent="0.25">
      <c r="B378" s="247" t="s">
        <v>126</v>
      </c>
      <c r="C378" s="24">
        <f t="shared" si="304"/>
        <v>83</v>
      </c>
      <c r="D378" s="24">
        <f t="shared" si="304"/>
        <v>14</v>
      </c>
      <c r="E378" s="24">
        <f t="shared" si="304"/>
        <v>0</v>
      </c>
      <c r="F378" s="15">
        <f t="shared" si="306"/>
        <v>0</v>
      </c>
      <c r="G378" s="499">
        <f t="shared" si="305"/>
        <v>432.77527999999995</v>
      </c>
      <c r="H378" s="499">
        <f t="shared" si="305"/>
        <v>72</v>
      </c>
      <c r="I378" s="499">
        <f t="shared" si="305"/>
        <v>0</v>
      </c>
      <c r="J378" s="23">
        <f t="shared" si="307"/>
        <v>0</v>
      </c>
      <c r="K378" s="79"/>
    </row>
    <row r="379" spans="1:11" ht="30" x14ac:dyDescent="0.25">
      <c r="B379" s="249" t="s">
        <v>123</v>
      </c>
      <c r="C379" s="24">
        <f t="shared" si="304"/>
        <v>31910</v>
      </c>
      <c r="D379" s="24">
        <f t="shared" si="304"/>
        <v>5318</v>
      </c>
      <c r="E379" s="24">
        <f t="shared" si="304"/>
        <v>2340</v>
      </c>
      <c r="F379" s="15">
        <f t="shared" si="306"/>
        <v>44.001504324934189</v>
      </c>
      <c r="G379" s="499">
        <f t="shared" si="305"/>
        <v>49544.600400000003</v>
      </c>
      <c r="H379" s="499">
        <f t="shared" si="305"/>
        <v>8256</v>
      </c>
      <c r="I379" s="499">
        <f t="shared" si="305"/>
        <v>2877.6575199999997</v>
      </c>
      <c r="J379" s="23">
        <f t="shared" si="307"/>
        <v>34.855347868217052</v>
      </c>
      <c r="K379" s="79"/>
    </row>
    <row r="380" spans="1:11" ht="30" x14ac:dyDescent="0.25">
      <c r="B380" s="247" t="s">
        <v>119</v>
      </c>
      <c r="C380" s="24">
        <f t="shared" ref="C380:E385" si="308">SUM(C367,C354)</f>
        <v>450</v>
      </c>
      <c r="D380" s="24">
        <f t="shared" si="308"/>
        <v>75</v>
      </c>
      <c r="E380" s="24">
        <f t="shared" si="308"/>
        <v>24</v>
      </c>
      <c r="F380" s="15">
        <f t="shared" si="306"/>
        <v>32</v>
      </c>
      <c r="G380" s="499">
        <f t="shared" ref="G380:I385" si="309">SUM(G367,G354)</f>
        <v>660.68999999999994</v>
      </c>
      <c r="H380" s="499">
        <f t="shared" si="309"/>
        <v>110</v>
      </c>
      <c r="I380" s="499">
        <f t="shared" si="309"/>
        <v>35.233619999999995</v>
      </c>
      <c r="J380" s="23">
        <f t="shared" si="307"/>
        <v>32.030563636363631</v>
      </c>
      <c r="K380" s="79"/>
    </row>
    <row r="381" spans="1:11" ht="60" x14ac:dyDescent="0.25">
      <c r="B381" s="247" t="s">
        <v>86</v>
      </c>
      <c r="C381" s="24">
        <f t="shared" si="308"/>
        <v>14680</v>
      </c>
      <c r="D381" s="24">
        <f t="shared" si="308"/>
        <v>2447</v>
      </c>
      <c r="E381" s="24">
        <f t="shared" si="308"/>
        <v>1595</v>
      </c>
      <c r="F381" s="15">
        <f t="shared" si="306"/>
        <v>65.181855333060895</v>
      </c>
      <c r="G381" s="499">
        <f t="shared" si="309"/>
        <v>24747.250400000001</v>
      </c>
      <c r="H381" s="499">
        <f>SUM(H368,H355)</f>
        <v>4124</v>
      </c>
      <c r="I381" s="499">
        <f>SUM(I368,I355)</f>
        <v>2241.4365699999998</v>
      </c>
      <c r="J381" s="23">
        <f t="shared" si="307"/>
        <v>54.351032250242483</v>
      </c>
      <c r="K381" s="79"/>
    </row>
    <row r="382" spans="1:11" ht="45" x14ac:dyDescent="0.25">
      <c r="B382" s="247" t="s">
        <v>120</v>
      </c>
      <c r="C382" s="24">
        <f t="shared" si="308"/>
        <v>10500</v>
      </c>
      <c r="D382" s="24">
        <f t="shared" si="308"/>
        <v>1750</v>
      </c>
      <c r="E382" s="24">
        <f t="shared" si="308"/>
        <v>706</v>
      </c>
      <c r="F382" s="15">
        <f t="shared" si="306"/>
        <v>40.342857142857142</v>
      </c>
      <c r="G382" s="499">
        <f t="shared" si="309"/>
        <v>17700.689999999999</v>
      </c>
      <c r="H382" s="499">
        <f t="shared" si="309"/>
        <v>2950</v>
      </c>
      <c r="I382" s="499">
        <f t="shared" si="309"/>
        <v>576.71179000000006</v>
      </c>
      <c r="J382" s="23">
        <f t="shared" si="307"/>
        <v>19.549552203389833</v>
      </c>
      <c r="K382" s="79"/>
    </row>
    <row r="383" spans="1:11" ht="30" x14ac:dyDescent="0.25">
      <c r="B383" s="247" t="s">
        <v>87</v>
      </c>
      <c r="C383" s="24">
        <f t="shared" si="308"/>
        <v>880</v>
      </c>
      <c r="D383" s="24">
        <f t="shared" si="308"/>
        <v>146</v>
      </c>
      <c r="E383" s="24">
        <f t="shared" si="308"/>
        <v>6</v>
      </c>
      <c r="F383" s="15">
        <f t="shared" si="306"/>
        <v>4.10958904109589</v>
      </c>
      <c r="G383" s="499">
        <f t="shared" si="309"/>
        <v>3012.8560000000002</v>
      </c>
      <c r="H383" s="499">
        <f t="shared" ref="H383:I385" si="310">SUM(H370,H357)</f>
        <v>502</v>
      </c>
      <c r="I383" s="499">
        <f t="shared" si="310"/>
        <v>18.570349999999998</v>
      </c>
      <c r="J383" s="23">
        <f t="shared" si="307"/>
        <v>3.6992729083665332</v>
      </c>
      <c r="K383" s="79"/>
    </row>
    <row r="384" spans="1:11" ht="30.75" thickBot="1" x14ac:dyDescent="0.3">
      <c r="B384" s="473" t="s">
        <v>88</v>
      </c>
      <c r="C384" s="26">
        <f t="shared" si="308"/>
        <v>5400</v>
      </c>
      <c r="D384" s="26">
        <f t="shared" si="308"/>
        <v>900</v>
      </c>
      <c r="E384" s="26">
        <f t="shared" si="308"/>
        <v>9</v>
      </c>
      <c r="F384" s="15">
        <f t="shared" si="306"/>
        <v>1</v>
      </c>
      <c r="G384" s="499">
        <f t="shared" si="309"/>
        <v>3423.114</v>
      </c>
      <c r="H384" s="499">
        <f t="shared" si="310"/>
        <v>570</v>
      </c>
      <c r="I384" s="499">
        <f t="shared" si="310"/>
        <v>5.70519</v>
      </c>
      <c r="J384" s="23">
        <f t="shared" si="307"/>
        <v>1.0009105263157896</v>
      </c>
      <c r="K384" s="79"/>
    </row>
    <row r="385" spans="2:11" ht="15.75" thickBot="1" x14ac:dyDescent="0.3">
      <c r="B385" s="474" t="s">
        <v>128</v>
      </c>
      <c r="C385" s="415">
        <f t="shared" si="308"/>
        <v>0</v>
      </c>
      <c r="D385" s="415">
        <f t="shared" si="308"/>
        <v>0</v>
      </c>
      <c r="E385" s="415">
        <f t="shared" si="308"/>
        <v>0</v>
      </c>
      <c r="F385" s="497">
        <f>SUM(F372,F359)</f>
        <v>0</v>
      </c>
      <c r="G385" s="416">
        <f t="shared" si="309"/>
        <v>76783.785028148151</v>
      </c>
      <c r="H385" s="416">
        <f t="shared" si="310"/>
        <v>12796</v>
      </c>
      <c r="I385" s="416">
        <f t="shared" si="310"/>
        <v>8381.051010000001</v>
      </c>
      <c r="J385" s="415">
        <f>SUM(J372,J359)</f>
        <v>160.75208348860571</v>
      </c>
      <c r="K385" s="79"/>
    </row>
    <row r="393" spans="2:11" x14ac:dyDescent="0.25">
      <c r="B393" s="37"/>
      <c r="C393" s="37"/>
      <c r="D393" s="37"/>
      <c r="E393" s="112"/>
      <c r="F393" s="37"/>
      <c r="G393" s="435"/>
      <c r="H393" s="435"/>
      <c r="I393" s="412"/>
      <c r="J393" s="37"/>
    </row>
    <row r="394" spans="2:11" x14ac:dyDescent="0.25">
      <c r="B394" s="37"/>
      <c r="C394" s="37"/>
      <c r="D394" s="37"/>
      <c r="E394" s="112"/>
      <c r="F394" s="37"/>
      <c r="G394" s="435"/>
      <c r="H394" s="435"/>
      <c r="I394" s="412"/>
      <c r="J394" s="37"/>
    </row>
    <row r="395" spans="2:11" x14ac:dyDescent="0.25">
      <c r="B395" s="37"/>
      <c r="C395" s="37"/>
      <c r="D395" s="37"/>
      <c r="E395" s="112"/>
      <c r="F395" s="37"/>
      <c r="G395" s="435"/>
      <c r="H395" s="435"/>
      <c r="I395" s="412"/>
      <c r="J395" s="37"/>
    </row>
    <row r="396" spans="2:11" x14ac:dyDescent="0.25">
      <c r="B396" s="37"/>
      <c r="C396" s="37"/>
      <c r="D396" s="37"/>
      <c r="E396" s="112"/>
      <c r="F396" s="37"/>
      <c r="G396" s="435"/>
      <c r="H396" s="435"/>
      <c r="I396" s="412"/>
      <c r="J396" s="37"/>
    </row>
    <row r="397" spans="2:11" x14ac:dyDescent="0.25">
      <c r="B397" s="37"/>
      <c r="C397" s="37"/>
      <c r="D397" s="37"/>
      <c r="E397" s="112"/>
      <c r="F397" s="37"/>
      <c r="G397" s="435"/>
      <c r="H397" s="435"/>
      <c r="I397" s="412"/>
      <c r="J397" s="37"/>
    </row>
    <row r="398" spans="2:11" x14ac:dyDescent="0.25">
      <c r="B398" s="37"/>
      <c r="C398" s="37"/>
      <c r="D398" s="37"/>
      <c r="E398" s="112"/>
      <c r="F398" s="37"/>
      <c r="G398" s="435"/>
      <c r="H398" s="435"/>
      <c r="I398" s="412"/>
      <c r="J398" s="37"/>
    </row>
    <row r="399" spans="2:11" x14ac:dyDescent="0.25">
      <c r="B399" s="37"/>
      <c r="C399" s="37"/>
      <c r="D399" s="37"/>
      <c r="E399" s="112"/>
      <c r="F399" s="37"/>
      <c r="G399" s="435"/>
      <c r="H399" s="435"/>
      <c r="I399" s="412"/>
      <c r="J399" s="37"/>
    </row>
    <row r="400" spans="2:11" x14ac:dyDescent="0.25">
      <c r="B400" s="37"/>
      <c r="C400" s="37"/>
      <c r="D400" s="37"/>
      <c r="E400" s="112"/>
      <c r="F400" s="37"/>
      <c r="G400" s="435"/>
      <c r="H400" s="435"/>
      <c r="I400" s="412"/>
      <c r="J400" s="37"/>
    </row>
    <row r="401" spans="2:10" x14ac:dyDescent="0.25">
      <c r="B401" s="37"/>
      <c r="C401" s="37"/>
      <c r="D401" s="37"/>
      <c r="E401" s="112"/>
      <c r="F401" s="37"/>
      <c r="G401" s="435"/>
      <c r="H401" s="435"/>
      <c r="I401" s="412"/>
      <c r="J401" s="37"/>
    </row>
    <row r="402" spans="2:10" x14ac:dyDescent="0.25">
      <c r="B402" s="37"/>
      <c r="C402" s="37"/>
      <c r="D402" s="37"/>
      <c r="E402" s="112"/>
      <c r="F402" s="37"/>
      <c r="G402" s="435"/>
      <c r="H402" s="435"/>
      <c r="I402" s="412"/>
      <c r="J402" s="37"/>
    </row>
    <row r="403" spans="2:10" x14ac:dyDescent="0.25">
      <c r="B403" s="37"/>
      <c r="C403" s="37"/>
      <c r="D403" s="37"/>
      <c r="E403" s="112"/>
      <c r="F403" s="37"/>
      <c r="G403" s="435"/>
      <c r="H403" s="435"/>
      <c r="I403" s="412"/>
      <c r="J403" s="37"/>
    </row>
    <row r="404" spans="2:10" x14ac:dyDescent="0.25">
      <c r="B404" s="37"/>
      <c r="C404" s="37"/>
      <c r="D404" s="37"/>
      <c r="E404" s="112"/>
      <c r="F404" s="37"/>
      <c r="G404" s="435"/>
      <c r="H404" s="435"/>
      <c r="I404" s="412"/>
      <c r="J404" s="37"/>
    </row>
    <row r="405" spans="2:10" x14ac:dyDescent="0.25">
      <c r="B405" s="37"/>
      <c r="C405" s="37"/>
      <c r="D405" s="37"/>
      <c r="E405" s="112"/>
      <c r="F405" s="37"/>
      <c r="G405" s="435"/>
      <c r="H405" s="435"/>
      <c r="I405" s="412"/>
      <c r="J405" s="37"/>
    </row>
    <row r="406" spans="2:10" x14ac:dyDescent="0.25">
      <c r="B406" s="37"/>
      <c r="C406" s="37"/>
      <c r="D406" s="37"/>
      <c r="E406" s="112"/>
      <c r="F406" s="37"/>
      <c r="G406" s="435"/>
      <c r="H406" s="435"/>
      <c r="I406" s="412"/>
      <c r="J406" s="37"/>
    </row>
    <row r="407" spans="2:10" x14ac:dyDescent="0.25">
      <c r="B407" s="37"/>
      <c r="C407" s="37"/>
      <c r="D407" s="37"/>
      <c r="E407" s="112"/>
      <c r="F407" s="37"/>
      <c r="G407" s="435"/>
      <c r="H407" s="435"/>
      <c r="I407" s="412"/>
      <c r="J407" s="37"/>
    </row>
    <row r="408" spans="2:10" x14ac:dyDescent="0.25">
      <c r="B408" s="37"/>
      <c r="C408" s="37"/>
      <c r="D408" s="37"/>
      <c r="E408" s="112"/>
      <c r="F408" s="37"/>
      <c r="G408" s="435"/>
      <c r="H408" s="435"/>
      <c r="I408" s="412"/>
      <c r="J408" s="37"/>
    </row>
    <row r="409" spans="2:10" x14ac:dyDescent="0.25">
      <c r="B409" s="37"/>
      <c r="C409" s="37"/>
      <c r="D409" s="37"/>
      <c r="E409" s="112"/>
      <c r="F409" s="37"/>
      <c r="G409" s="435"/>
      <c r="H409" s="435"/>
      <c r="I409" s="412"/>
      <c r="J409" s="37"/>
    </row>
    <row r="410" spans="2:10" x14ac:dyDescent="0.25">
      <c r="B410" s="37"/>
      <c r="C410" s="37"/>
      <c r="D410" s="37"/>
      <c r="E410" s="112"/>
      <c r="F410" s="37"/>
      <c r="G410" s="435"/>
      <c r="H410" s="435"/>
      <c r="I410" s="412"/>
      <c r="J410" s="37"/>
    </row>
    <row r="411" spans="2:10" x14ac:dyDescent="0.25">
      <c r="B411" s="37"/>
      <c r="C411" s="37"/>
      <c r="D411" s="37"/>
      <c r="E411" s="112"/>
      <c r="F411" s="37"/>
      <c r="G411" s="435"/>
      <c r="H411" s="435"/>
      <c r="I411" s="412"/>
      <c r="J411" s="37"/>
    </row>
    <row r="412" spans="2:10" x14ac:dyDescent="0.25">
      <c r="B412" s="37"/>
      <c r="C412" s="37"/>
      <c r="D412" s="37"/>
      <c r="E412" s="112"/>
      <c r="F412" s="37"/>
      <c r="G412" s="435"/>
      <c r="H412" s="435"/>
      <c r="I412" s="412"/>
      <c r="J412" s="37"/>
    </row>
    <row r="413" spans="2:10" x14ac:dyDescent="0.25">
      <c r="B413" s="37"/>
      <c r="C413" s="37"/>
      <c r="D413" s="37"/>
      <c r="E413" s="112"/>
      <c r="F413" s="37"/>
      <c r="G413" s="435"/>
      <c r="H413" s="435"/>
      <c r="I413" s="412"/>
      <c r="J413" s="37"/>
    </row>
    <row r="414" spans="2:10" x14ac:dyDescent="0.25">
      <c r="B414" s="37"/>
      <c r="C414" s="37"/>
      <c r="D414" s="37"/>
      <c r="E414" s="112"/>
      <c r="F414" s="37"/>
      <c r="G414" s="435"/>
      <c r="H414" s="435"/>
      <c r="I414" s="412"/>
      <c r="J414" s="37"/>
    </row>
    <row r="415" spans="2:10" x14ac:dyDescent="0.25">
      <c r="B415" s="37"/>
      <c r="C415" s="37"/>
      <c r="D415" s="37"/>
      <c r="E415" s="112"/>
      <c r="F415" s="37"/>
      <c r="G415" s="435"/>
      <c r="H415" s="435"/>
      <c r="I415" s="412"/>
      <c r="J415" s="37"/>
    </row>
    <row r="416" spans="2:10" x14ac:dyDescent="0.25">
      <c r="B416" s="37"/>
      <c r="C416" s="37"/>
      <c r="D416" s="37"/>
      <c r="E416" s="112"/>
      <c r="F416" s="37"/>
      <c r="G416" s="435"/>
      <c r="H416" s="435"/>
      <c r="I416" s="412"/>
      <c r="J416" s="37"/>
    </row>
    <row r="417" spans="2:10" x14ac:dyDescent="0.25">
      <c r="B417" s="37"/>
      <c r="C417" s="37"/>
      <c r="D417" s="37"/>
      <c r="E417" s="112"/>
      <c r="F417" s="37"/>
      <c r="G417" s="435"/>
      <c r="H417" s="435"/>
      <c r="I417" s="412"/>
      <c r="J417" s="37"/>
    </row>
    <row r="418" spans="2:10" x14ac:dyDescent="0.25">
      <c r="B418" s="37"/>
      <c r="C418" s="37"/>
      <c r="D418" s="37"/>
      <c r="E418" s="112"/>
      <c r="F418" s="37"/>
      <c r="G418" s="435"/>
      <c r="H418" s="435"/>
      <c r="I418" s="412"/>
      <c r="J418" s="37"/>
    </row>
    <row r="419" spans="2:10" x14ac:dyDescent="0.25">
      <c r="B419" s="37"/>
      <c r="C419" s="37"/>
      <c r="D419" s="37"/>
      <c r="E419" s="112"/>
      <c r="F419" s="37"/>
      <c r="G419" s="435"/>
      <c r="H419" s="435"/>
      <c r="I419" s="412"/>
      <c r="J419" s="37"/>
    </row>
    <row r="420" spans="2:10" x14ac:dyDescent="0.25">
      <c r="B420" s="37"/>
      <c r="C420" s="37"/>
      <c r="D420" s="37"/>
      <c r="E420" s="112"/>
      <c r="F420" s="37"/>
      <c r="G420" s="435"/>
      <c r="H420" s="435"/>
      <c r="I420" s="412"/>
      <c r="J420" s="37"/>
    </row>
    <row r="421" spans="2:10" x14ac:dyDescent="0.25">
      <c r="B421" s="37"/>
      <c r="C421" s="37"/>
      <c r="D421" s="37"/>
      <c r="E421" s="112"/>
      <c r="F421" s="37"/>
      <c r="G421" s="435"/>
      <c r="H421" s="435"/>
      <c r="I421" s="412"/>
      <c r="J421" s="37"/>
    </row>
    <row r="422" spans="2:10" x14ac:dyDescent="0.25">
      <c r="B422" s="37"/>
      <c r="C422" s="37"/>
      <c r="D422" s="37"/>
      <c r="E422" s="112"/>
      <c r="F422" s="37"/>
      <c r="G422" s="435"/>
      <c r="H422" s="435"/>
      <c r="I422" s="412"/>
      <c r="J422" s="37"/>
    </row>
    <row r="423" spans="2:10" x14ac:dyDescent="0.25">
      <c r="B423" s="37"/>
      <c r="C423" s="37"/>
      <c r="D423" s="37"/>
      <c r="E423" s="112"/>
      <c r="F423" s="37"/>
      <c r="G423" s="435"/>
      <c r="H423" s="435"/>
      <c r="I423" s="412"/>
      <c r="J423" s="37"/>
    </row>
    <row r="424" spans="2:10" x14ac:dyDescent="0.25">
      <c r="B424" s="37"/>
      <c r="C424" s="37"/>
      <c r="D424" s="37"/>
      <c r="E424" s="112"/>
      <c r="F424" s="37"/>
      <c r="G424" s="435"/>
      <c r="H424" s="435"/>
      <c r="I424" s="412"/>
      <c r="J424" s="37"/>
    </row>
    <row r="425" spans="2:10" x14ac:dyDescent="0.25">
      <c r="B425" s="37"/>
      <c r="C425" s="37"/>
      <c r="D425" s="37"/>
      <c r="E425" s="112"/>
      <c r="F425" s="37"/>
      <c r="G425" s="435"/>
      <c r="H425" s="435"/>
      <c r="I425" s="412"/>
      <c r="J425" s="37"/>
    </row>
    <row r="426" spans="2:10" x14ac:dyDescent="0.25">
      <c r="B426" s="37"/>
      <c r="C426" s="37"/>
      <c r="D426" s="37"/>
      <c r="E426" s="112"/>
      <c r="F426" s="37"/>
      <c r="G426" s="435"/>
      <c r="H426" s="435"/>
      <c r="I426" s="412"/>
      <c r="J426" s="37"/>
    </row>
    <row r="427" spans="2:10" x14ac:dyDescent="0.25">
      <c r="B427" s="37"/>
      <c r="C427" s="37"/>
      <c r="D427" s="37"/>
      <c r="E427" s="112"/>
      <c r="F427" s="37"/>
      <c r="G427" s="435"/>
      <c r="H427" s="435"/>
      <c r="I427" s="412"/>
      <c r="J427" s="37"/>
    </row>
    <row r="428" spans="2:10" x14ac:dyDescent="0.25">
      <c r="B428" s="37"/>
      <c r="C428" s="37"/>
      <c r="D428" s="37"/>
      <c r="E428" s="112"/>
      <c r="F428" s="37"/>
      <c r="G428" s="435"/>
      <c r="H428" s="435"/>
      <c r="I428" s="412"/>
      <c r="J428" s="37"/>
    </row>
    <row r="429" spans="2:10" x14ac:dyDescent="0.25">
      <c r="B429" s="37"/>
      <c r="C429" s="37"/>
      <c r="D429" s="37"/>
      <c r="E429" s="112"/>
      <c r="F429" s="37"/>
      <c r="G429" s="435"/>
      <c r="H429" s="435"/>
      <c r="I429" s="412"/>
      <c r="J429" s="37"/>
    </row>
    <row r="430" spans="2:10" x14ac:dyDescent="0.25">
      <c r="B430" s="37"/>
      <c r="C430" s="37"/>
      <c r="D430" s="37"/>
      <c r="E430" s="112"/>
      <c r="F430" s="37"/>
      <c r="G430" s="435"/>
      <c r="H430" s="435"/>
      <c r="I430" s="412"/>
      <c r="J430" s="37"/>
    </row>
    <row r="431" spans="2:10" x14ac:dyDescent="0.25">
      <c r="B431" s="37"/>
      <c r="C431" s="37"/>
      <c r="D431" s="37"/>
      <c r="E431" s="112"/>
      <c r="F431" s="37"/>
      <c r="G431" s="435"/>
      <c r="H431" s="435"/>
      <c r="I431" s="412"/>
      <c r="J431" s="37"/>
    </row>
    <row r="432" spans="2:10" x14ac:dyDescent="0.25">
      <c r="B432" s="37"/>
      <c r="C432" s="37"/>
      <c r="D432" s="37"/>
      <c r="E432" s="112"/>
      <c r="F432" s="37"/>
      <c r="G432" s="435"/>
      <c r="H432" s="435"/>
      <c r="I432" s="412"/>
      <c r="J432" s="37"/>
    </row>
    <row r="433" spans="2:10" x14ac:dyDescent="0.25">
      <c r="B433" s="37"/>
      <c r="C433" s="37"/>
      <c r="D433" s="37"/>
      <c r="E433" s="112"/>
      <c r="F433" s="37"/>
      <c r="G433" s="435"/>
      <c r="H433" s="435"/>
      <c r="I433" s="412"/>
      <c r="J433" s="37"/>
    </row>
    <row r="434" spans="2:10" x14ac:dyDescent="0.25">
      <c r="B434" s="37"/>
      <c r="C434" s="37"/>
      <c r="D434" s="37"/>
      <c r="E434" s="112"/>
      <c r="F434" s="37"/>
      <c r="G434" s="435"/>
      <c r="H434" s="435"/>
      <c r="I434" s="412"/>
      <c r="J434" s="37"/>
    </row>
    <row r="435" spans="2:10" x14ac:dyDescent="0.25">
      <c r="B435" s="37"/>
      <c r="C435" s="37"/>
      <c r="D435" s="37"/>
      <c r="E435" s="112"/>
      <c r="F435" s="37"/>
      <c r="G435" s="435"/>
      <c r="H435" s="435"/>
      <c r="I435" s="412"/>
      <c r="J435" s="37"/>
    </row>
    <row r="436" spans="2:10" x14ac:dyDescent="0.25">
      <c r="B436" s="37"/>
      <c r="C436" s="37"/>
      <c r="D436" s="37"/>
      <c r="E436" s="112"/>
      <c r="F436" s="37"/>
      <c r="G436" s="435"/>
      <c r="H436" s="435"/>
      <c r="I436" s="412"/>
      <c r="J436" s="37"/>
    </row>
    <row r="437" spans="2:10" x14ac:dyDescent="0.25">
      <c r="B437" s="37"/>
      <c r="C437" s="37"/>
      <c r="D437" s="37"/>
      <c r="E437" s="112"/>
      <c r="F437" s="37"/>
      <c r="G437" s="435"/>
      <c r="H437" s="435"/>
      <c r="I437" s="412"/>
      <c r="J437" s="37"/>
    </row>
    <row r="438" spans="2:10" x14ac:dyDescent="0.25">
      <c r="B438" s="37"/>
      <c r="C438" s="37"/>
      <c r="D438" s="37"/>
      <c r="E438" s="112"/>
      <c r="F438" s="37"/>
      <c r="G438" s="435"/>
      <c r="H438" s="435"/>
      <c r="I438" s="412"/>
      <c r="J438" s="37"/>
    </row>
    <row r="439" spans="2:10" x14ac:dyDescent="0.25">
      <c r="B439" s="37"/>
      <c r="C439" s="37"/>
      <c r="D439" s="37"/>
      <c r="E439" s="112"/>
      <c r="F439" s="37"/>
      <c r="G439" s="435"/>
      <c r="H439" s="435"/>
      <c r="I439" s="412"/>
      <c r="J439" s="37"/>
    </row>
    <row r="440" spans="2:10" x14ac:dyDescent="0.25">
      <c r="B440" s="37"/>
      <c r="C440" s="37"/>
      <c r="D440" s="37"/>
      <c r="E440" s="112"/>
      <c r="F440" s="37"/>
      <c r="G440" s="435"/>
      <c r="H440" s="435"/>
      <c r="I440" s="412"/>
      <c r="J440" s="37"/>
    </row>
    <row r="441" spans="2:10" x14ac:dyDescent="0.25">
      <c r="B441" s="37"/>
      <c r="C441" s="37"/>
      <c r="D441" s="37"/>
      <c r="E441" s="112"/>
      <c r="F441" s="37"/>
      <c r="G441" s="435"/>
      <c r="H441" s="435"/>
      <c r="I441" s="412"/>
      <c r="J441" s="37"/>
    </row>
    <row r="442" spans="2:10" x14ac:dyDescent="0.25">
      <c r="B442" s="37"/>
      <c r="C442" s="37"/>
      <c r="D442" s="37"/>
      <c r="E442" s="112"/>
      <c r="F442" s="37"/>
      <c r="G442" s="435"/>
      <c r="H442" s="435"/>
      <c r="I442" s="412"/>
      <c r="J442" s="37"/>
    </row>
    <row r="443" spans="2:10" x14ac:dyDescent="0.25">
      <c r="B443" s="37"/>
      <c r="C443" s="37"/>
      <c r="D443" s="37"/>
      <c r="E443" s="112"/>
      <c r="F443" s="37"/>
      <c r="G443" s="435"/>
      <c r="H443" s="435"/>
      <c r="I443" s="412"/>
      <c r="J443" s="37"/>
    </row>
    <row r="444" spans="2:10" x14ac:dyDescent="0.25">
      <c r="B444" s="37"/>
      <c r="C444" s="37"/>
      <c r="D444" s="37"/>
      <c r="E444" s="112"/>
      <c r="F444" s="37"/>
      <c r="G444" s="435"/>
      <c r="H444" s="435"/>
      <c r="I444" s="412"/>
      <c r="J444" s="37"/>
    </row>
    <row r="445" spans="2:10" x14ac:dyDescent="0.25">
      <c r="B445" s="37"/>
      <c r="C445" s="37"/>
      <c r="D445" s="37"/>
      <c r="E445" s="112"/>
      <c r="F445" s="37"/>
      <c r="G445" s="435"/>
      <c r="H445" s="435"/>
      <c r="I445" s="412"/>
      <c r="J445" s="37"/>
    </row>
    <row r="446" spans="2:10" x14ac:dyDescent="0.25">
      <c r="B446" s="37"/>
      <c r="C446" s="37"/>
      <c r="D446" s="37"/>
      <c r="E446" s="112"/>
      <c r="F446" s="37"/>
      <c r="G446" s="435"/>
      <c r="H446" s="435"/>
      <c r="I446" s="412"/>
      <c r="J446" s="37"/>
    </row>
    <row r="447" spans="2:10" x14ac:dyDescent="0.25">
      <c r="B447" s="37"/>
      <c r="C447" s="37"/>
      <c r="D447" s="37"/>
      <c r="E447" s="112"/>
      <c r="F447" s="37"/>
      <c r="G447" s="435"/>
      <c r="H447" s="435"/>
      <c r="I447" s="412"/>
      <c r="J447" s="37"/>
    </row>
    <row r="448" spans="2:10" x14ac:dyDescent="0.25">
      <c r="B448" s="37"/>
      <c r="C448" s="37"/>
      <c r="D448" s="37"/>
      <c r="E448" s="112"/>
      <c r="F448" s="37"/>
      <c r="G448" s="435"/>
      <c r="H448" s="435"/>
      <c r="I448" s="412"/>
      <c r="J448" s="37"/>
    </row>
    <row r="449" spans="2:10" x14ac:dyDescent="0.25">
      <c r="B449" s="37"/>
      <c r="C449" s="37"/>
      <c r="D449" s="37"/>
      <c r="E449" s="112"/>
      <c r="F449" s="37"/>
      <c r="G449" s="435"/>
      <c r="H449" s="435"/>
      <c r="I449" s="412"/>
      <c r="J449" s="37"/>
    </row>
    <row r="450" spans="2:10" x14ac:dyDescent="0.25">
      <c r="B450" s="37"/>
      <c r="C450" s="37"/>
      <c r="D450" s="37"/>
      <c r="E450" s="112"/>
      <c r="F450" s="37"/>
      <c r="G450" s="435"/>
      <c r="H450" s="435"/>
      <c r="I450" s="412"/>
      <c r="J450" s="37"/>
    </row>
    <row r="451" spans="2:10" x14ac:dyDescent="0.25">
      <c r="B451" s="37"/>
      <c r="C451" s="37"/>
      <c r="D451" s="37"/>
      <c r="E451" s="112"/>
      <c r="F451" s="37"/>
      <c r="G451" s="435"/>
      <c r="H451" s="435"/>
      <c r="I451" s="412"/>
      <c r="J451" s="37"/>
    </row>
    <row r="452" spans="2:10" x14ac:dyDescent="0.25">
      <c r="B452" s="37"/>
      <c r="C452" s="37"/>
      <c r="D452" s="37"/>
      <c r="E452" s="112"/>
      <c r="F452" s="37"/>
      <c r="G452" s="435"/>
      <c r="H452" s="435"/>
      <c r="I452" s="412"/>
      <c r="J452" s="37"/>
    </row>
    <row r="453" spans="2:10" x14ac:dyDescent="0.25">
      <c r="B453" s="37"/>
      <c r="C453" s="37"/>
      <c r="D453" s="37"/>
      <c r="E453" s="112"/>
      <c r="F453" s="37"/>
      <c r="G453" s="435"/>
      <c r="H453" s="435"/>
      <c r="I453" s="412"/>
      <c r="J453" s="37"/>
    </row>
    <row r="454" spans="2:10" x14ac:dyDescent="0.25">
      <c r="B454" s="37"/>
      <c r="C454" s="37"/>
      <c r="D454" s="37"/>
      <c r="E454" s="112"/>
      <c r="F454" s="37"/>
      <c r="G454" s="435"/>
      <c r="H454" s="435"/>
      <c r="I454" s="412"/>
      <c r="J454" s="37"/>
    </row>
    <row r="455" spans="2:10" x14ac:dyDescent="0.25">
      <c r="B455" s="37"/>
      <c r="C455" s="37"/>
      <c r="D455" s="37"/>
      <c r="E455" s="112"/>
      <c r="F455" s="37"/>
      <c r="G455" s="435"/>
      <c r="H455" s="435"/>
      <c r="I455" s="412"/>
      <c r="J455" s="37"/>
    </row>
    <row r="456" spans="2:10" x14ac:dyDescent="0.25">
      <c r="B456" s="37"/>
      <c r="C456" s="37"/>
      <c r="D456" s="37"/>
      <c r="E456" s="112"/>
      <c r="F456" s="37"/>
      <c r="G456" s="435"/>
      <c r="H456" s="435"/>
      <c r="I456" s="412"/>
      <c r="J456" s="37"/>
    </row>
    <row r="457" spans="2:10" x14ac:dyDescent="0.25">
      <c r="B457" s="37"/>
      <c r="C457" s="37"/>
      <c r="D457" s="37"/>
      <c r="E457" s="112"/>
      <c r="F457" s="37"/>
      <c r="G457" s="435"/>
      <c r="H457" s="435"/>
      <c r="I457" s="412"/>
      <c r="J457" s="37"/>
    </row>
    <row r="458" spans="2:10" x14ac:dyDescent="0.25">
      <c r="B458" s="37"/>
      <c r="C458" s="37"/>
      <c r="D458" s="37"/>
      <c r="E458" s="112"/>
      <c r="F458" s="37"/>
      <c r="G458" s="435"/>
      <c r="H458" s="435"/>
      <c r="I458" s="412"/>
      <c r="J458" s="37"/>
    </row>
    <row r="459" spans="2:10" x14ac:dyDescent="0.25">
      <c r="B459" s="37"/>
      <c r="C459" s="37"/>
      <c r="D459" s="37"/>
      <c r="E459" s="112"/>
      <c r="F459" s="37"/>
      <c r="G459" s="435"/>
      <c r="H459" s="435"/>
      <c r="I459" s="412"/>
      <c r="J459" s="37"/>
    </row>
    <row r="460" spans="2:10" x14ac:dyDescent="0.25">
      <c r="B460" s="37"/>
      <c r="C460" s="37"/>
      <c r="D460" s="37"/>
      <c r="E460" s="112"/>
      <c r="F460" s="37"/>
      <c r="G460" s="435"/>
      <c r="H460" s="435"/>
      <c r="I460" s="412"/>
      <c r="J460" s="37"/>
    </row>
    <row r="461" spans="2:10" x14ac:dyDescent="0.25">
      <c r="B461" s="37"/>
      <c r="C461" s="37"/>
      <c r="D461" s="37"/>
      <c r="E461" s="112"/>
      <c r="F461" s="37"/>
      <c r="G461" s="435"/>
      <c r="H461" s="435"/>
      <c r="I461" s="412"/>
      <c r="J461" s="37"/>
    </row>
    <row r="462" spans="2:10" x14ac:dyDescent="0.25">
      <c r="B462" s="37"/>
      <c r="C462" s="37"/>
      <c r="D462" s="37"/>
      <c r="E462" s="112"/>
      <c r="F462" s="37"/>
      <c r="G462" s="435"/>
      <c r="H462" s="435"/>
      <c r="I462" s="412"/>
      <c r="J462" s="37"/>
    </row>
    <row r="463" spans="2:10" x14ac:dyDescent="0.25">
      <c r="B463" s="37"/>
      <c r="C463" s="37"/>
      <c r="D463" s="37"/>
      <c r="E463" s="112"/>
      <c r="F463" s="37"/>
      <c r="G463" s="435"/>
      <c r="H463" s="435"/>
      <c r="I463" s="412"/>
      <c r="J463" s="37"/>
    </row>
    <row r="464" spans="2:10" x14ac:dyDescent="0.25">
      <c r="B464" s="37"/>
      <c r="C464" s="37"/>
      <c r="D464" s="37"/>
      <c r="E464" s="112"/>
      <c r="F464" s="37"/>
      <c r="G464" s="435"/>
      <c r="H464" s="435"/>
      <c r="I464" s="412"/>
      <c r="J464" s="37"/>
    </row>
    <row r="465" spans="2:10" x14ac:dyDescent="0.25">
      <c r="B465" s="37"/>
      <c r="C465" s="37"/>
      <c r="D465" s="37"/>
      <c r="E465" s="112"/>
      <c r="F465" s="37"/>
      <c r="G465" s="435"/>
      <c r="H465" s="435"/>
      <c r="I465" s="412"/>
      <c r="J465" s="37"/>
    </row>
    <row r="466" spans="2:10" x14ac:dyDescent="0.25">
      <c r="B466" s="37"/>
      <c r="C466" s="37"/>
      <c r="D466" s="37"/>
      <c r="E466" s="112"/>
      <c r="F466" s="37"/>
      <c r="G466" s="435"/>
      <c r="H466" s="435"/>
      <c r="I466" s="412"/>
      <c r="J466" s="37"/>
    </row>
    <row r="467" spans="2:10" x14ac:dyDescent="0.25">
      <c r="B467" s="37"/>
      <c r="C467" s="37"/>
      <c r="D467" s="37"/>
      <c r="E467" s="112"/>
      <c r="F467" s="37"/>
      <c r="G467" s="435"/>
      <c r="H467" s="435"/>
      <c r="I467" s="412"/>
      <c r="J467" s="37"/>
    </row>
    <row r="468" spans="2:10" x14ac:dyDescent="0.25">
      <c r="B468" s="37"/>
      <c r="C468" s="37"/>
      <c r="D468" s="37"/>
      <c r="E468" s="112"/>
      <c r="F468" s="37"/>
      <c r="G468" s="435"/>
      <c r="H468" s="435"/>
      <c r="I468" s="412"/>
      <c r="J468" s="37"/>
    </row>
    <row r="469" spans="2:10" x14ac:dyDescent="0.25">
      <c r="B469" s="37"/>
      <c r="C469" s="37"/>
      <c r="D469" s="37"/>
      <c r="E469" s="112"/>
      <c r="F469" s="37"/>
      <c r="G469" s="435"/>
      <c r="H469" s="435"/>
      <c r="I469" s="412"/>
      <c r="J469" s="37"/>
    </row>
    <row r="470" spans="2:10" x14ac:dyDescent="0.25">
      <c r="B470" s="37"/>
      <c r="C470" s="37"/>
      <c r="D470" s="37"/>
      <c r="E470" s="112"/>
      <c r="F470" s="37"/>
      <c r="G470" s="435"/>
      <c r="H470" s="435"/>
      <c r="I470" s="412"/>
      <c r="J470" s="37"/>
    </row>
    <row r="471" spans="2:10" x14ac:dyDescent="0.25">
      <c r="B471" s="37"/>
      <c r="C471" s="37"/>
      <c r="D471" s="37"/>
      <c r="E471" s="112"/>
      <c r="F471" s="37"/>
      <c r="G471" s="435"/>
      <c r="H471" s="435"/>
      <c r="I471" s="412"/>
      <c r="J471" s="37"/>
    </row>
    <row r="472" spans="2:10" x14ac:dyDescent="0.25">
      <c r="B472" s="37"/>
      <c r="C472" s="37"/>
      <c r="D472" s="37"/>
      <c r="E472" s="112"/>
      <c r="F472" s="37"/>
      <c r="G472" s="435"/>
      <c r="H472" s="435"/>
      <c r="I472" s="412"/>
      <c r="J472" s="37"/>
    </row>
    <row r="473" spans="2:10" x14ac:dyDescent="0.25">
      <c r="B473" s="37"/>
      <c r="C473" s="37"/>
      <c r="D473" s="37"/>
      <c r="E473" s="112"/>
      <c r="F473" s="37"/>
      <c r="G473" s="435"/>
      <c r="H473" s="435"/>
      <c r="I473" s="412"/>
      <c r="J473" s="37"/>
    </row>
    <row r="474" spans="2:10" x14ac:dyDescent="0.25">
      <c r="B474" s="37"/>
      <c r="C474" s="37"/>
      <c r="D474" s="37"/>
      <c r="E474" s="112"/>
      <c r="F474" s="37"/>
      <c r="G474" s="435"/>
      <c r="H474" s="435"/>
      <c r="I474" s="412"/>
      <c r="J474" s="37"/>
    </row>
    <row r="475" spans="2:10" x14ac:dyDescent="0.25">
      <c r="B475" s="37"/>
      <c r="C475" s="37"/>
      <c r="D475" s="37"/>
      <c r="E475" s="112"/>
      <c r="F475" s="37"/>
      <c r="G475" s="435"/>
      <c r="H475" s="435"/>
      <c r="I475" s="412"/>
      <c r="J475" s="37"/>
    </row>
    <row r="476" spans="2:10" x14ac:dyDescent="0.25">
      <c r="B476" s="37"/>
      <c r="C476" s="37"/>
      <c r="D476" s="37"/>
      <c r="E476" s="112"/>
      <c r="F476" s="37"/>
      <c r="G476" s="435"/>
      <c r="H476" s="435"/>
      <c r="I476" s="412"/>
      <c r="J476" s="37"/>
    </row>
    <row r="477" spans="2:10" x14ac:dyDescent="0.25">
      <c r="B477" s="37"/>
      <c r="C477" s="37"/>
      <c r="D477" s="37"/>
      <c r="E477" s="112"/>
      <c r="F477" s="37"/>
      <c r="G477" s="435"/>
      <c r="H477" s="435"/>
      <c r="I477" s="412"/>
      <c r="J477" s="37"/>
    </row>
    <row r="478" spans="2:10" x14ac:dyDescent="0.25">
      <c r="B478" s="37"/>
      <c r="C478" s="37"/>
      <c r="D478" s="37"/>
      <c r="E478" s="112"/>
      <c r="F478" s="37"/>
      <c r="G478" s="435"/>
      <c r="H478" s="435"/>
      <c r="I478" s="412"/>
      <c r="J478" s="37"/>
    </row>
    <row r="479" spans="2:10" x14ac:dyDescent="0.25">
      <c r="B479" s="37"/>
      <c r="C479" s="37"/>
      <c r="D479" s="37"/>
      <c r="E479" s="112"/>
      <c r="F479" s="37"/>
      <c r="G479" s="435"/>
      <c r="H479" s="435"/>
      <c r="I479" s="412"/>
      <c r="J479" s="37"/>
    </row>
    <row r="480" spans="2:10" x14ac:dyDescent="0.25">
      <c r="B480" s="37"/>
      <c r="C480" s="37"/>
      <c r="D480" s="37"/>
      <c r="E480" s="112"/>
      <c r="F480" s="37"/>
      <c r="G480" s="435"/>
      <c r="H480" s="435"/>
      <c r="I480" s="412"/>
      <c r="J480" s="37"/>
    </row>
    <row r="481" spans="2:10" x14ac:dyDescent="0.25">
      <c r="B481" s="37"/>
      <c r="C481" s="37"/>
      <c r="D481" s="37"/>
      <c r="E481" s="112"/>
      <c r="F481" s="37"/>
      <c r="G481" s="435"/>
      <c r="H481" s="435"/>
      <c r="I481" s="412"/>
      <c r="J481" s="37"/>
    </row>
    <row r="482" spans="2:10" x14ac:dyDescent="0.25">
      <c r="B482" s="37"/>
      <c r="C482" s="37"/>
      <c r="D482" s="37"/>
      <c r="E482" s="112"/>
      <c r="F482" s="37"/>
      <c r="G482" s="435"/>
      <c r="H482" s="435"/>
      <c r="I482" s="412"/>
      <c r="J482" s="37"/>
    </row>
    <row r="483" spans="2:10" x14ac:dyDescent="0.25">
      <c r="B483" s="37"/>
      <c r="C483" s="37"/>
      <c r="D483" s="37"/>
      <c r="E483" s="112"/>
      <c r="F483" s="37"/>
      <c r="G483" s="435"/>
      <c r="H483" s="435"/>
      <c r="I483" s="412"/>
      <c r="J483" s="37"/>
    </row>
    <row r="484" spans="2:10" x14ac:dyDescent="0.25">
      <c r="B484" s="37"/>
      <c r="C484" s="37"/>
      <c r="D484" s="37"/>
      <c r="E484" s="112"/>
      <c r="F484" s="37"/>
      <c r="G484" s="435"/>
      <c r="H484" s="435"/>
      <c r="I484" s="412"/>
      <c r="J484" s="37"/>
    </row>
    <row r="485" spans="2:10" x14ac:dyDescent="0.25">
      <c r="B485" s="37"/>
      <c r="C485" s="37"/>
      <c r="D485" s="37"/>
      <c r="E485" s="112"/>
      <c r="F485" s="37"/>
      <c r="G485" s="435"/>
      <c r="H485" s="435"/>
      <c r="I485" s="412"/>
      <c r="J485" s="37"/>
    </row>
    <row r="486" spans="2:10" x14ac:dyDescent="0.25">
      <c r="B486" s="37"/>
      <c r="C486" s="37"/>
      <c r="D486" s="37"/>
      <c r="E486" s="112"/>
      <c r="F486" s="37"/>
      <c r="G486" s="435"/>
      <c r="H486" s="435"/>
      <c r="I486" s="412"/>
      <c r="J486" s="37"/>
    </row>
    <row r="487" spans="2:10" x14ac:dyDescent="0.25">
      <c r="B487" s="37"/>
      <c r="C487" s="37"/>
      <c r="D487" s="37"/>
      <c r="E487" s="112"/>
      <c r="F487" s="37"/>
      <c r="G487" s="435"/>
      <c r="H487" s="435"/>
      <c r="I487" s="412"/>
      <c r="J487" s="37"/>
    </row>
    <row r="488" spans="2:10" x14ac:dyDescent="0.25">
      <c r="B488" s="37"/>
      <c r="C488" s="37"/>
      <c r="D488" s="37"/>
      <c r="E488" s="112"/>
      <c r="F488" s="37"/>
      <c r="G488" s="435"/>
      <c r="H488" s="435"/>
      <c r="I488" s="412"/>
      <c r="J488" s="37"/>
    </row>
    <row r="489" spans="2:10" x14ac:dyDescent="0.25">
      <c r="B489" s="37"/>
      <c r="C489" s="37"/>
      <c r="D489" s="37"/>
      <c r="E489" s="112"/>
      <c r="F489" s="37"/>
      <c r="G489" s="435"/>
      <c r="H489" s="435"/>
      <c r="I489" s="412"/>
      <c r="J489" s="37"/>
    </row>
    <row r="490" spans="2:10" x14ac:dyDescent="0.25">
      <c r="B490" s="37"/>
      <c r="C490" s="37"/>
      <c r="D490" s="37"/>
      <c r="E490" s="112"/>
      <c r="F490" s="37"/>
      <c r="G490" s="435"/>
      <c r="H490" s="435"/>
      <c r="I490" s="412"/>
      <c r="J490" s="37"/>
    </row>
    <row r="491" spans="2:10" x14ac:dyDescent="0.25">
      <c r="B491" s="37"/>
      <c r="C491" s="37"/>
      <c r="D491" s="37"/>
      <c r="E491" s="112"/>
      <c r="F491" s="37"/>
      <c r="G491" s="435"/>
      <c r="H491" s="435"/>
      <c r="I491" s="412"/>
      <c r="J491" s="37"/>
    </row>
    <row r="492" spans="2:10" x14ac:dyDescent="0.25">
      <c r="B492" s="37"/>
      <c r="C492" s="37"/>
      <c r="D492" s="37"/>
      <c r="E492" s="112"/>
      <c r="F492" s="37"/>
      <c r="G492" s="435"/>
      <c r="H492" s="435"/>
      <c r="I492" s="412"/>
      <c r="J492" s="37"/>
    </row>
    <row r="493" spans="2:10" x14ac:dyDescent="0.25">
      <c r="B493" s="37"/>
      <c r="C493" s="37"/>
      <c r="D493" s="37"/>
      <c r="E493" s="112"/>
      <c r="F493" s="37"/>
      <c r="G493" s="435"/>
      <c r="H493" s="435"/>
      <c r="I493" s="412"/>
      <c r="J493" s="37"/>
    </row>
    <row r="494" spans="2:10" x14ac:dyDescent="0.25">
      <c r="B494" s="37"/>
      <c r="C494" s="37"/>
      <c r="D494" s="37"/>
      <c r="E494" s="112"/>
      <c r="F494" s="37"/>
      <c r="G494" s="435"/>
      <c r="H494" s="435"/>
      <c r="I494" s="412"/>
      <c r="J494" s="37"/>
    </row>
    <row r="495" spans="2:10" x14ac:dyDescent="0.25">
      <c r="B495" s="37"/>
      <c r="C495" s="37"/>
      <c r="D495" s="37"/>
      <c r="E495" s="112"/>
      <c r="F495" s="37"/>
      <c r="G495" s="435"/>
      <c r="H495" s="435"/>
      <c r="I495" s="412"/>
      <c r="J495" s="37"/>
    </row>
    <row r="496" spans="2:10" x14ac:dyDescent="0.25">
      <c r="B496" s="37"/>
      <c r="C496" s="37"/>
      <c r="D496" s="37"/>
      <c r="E496" s="112"/>
      <c r="F496" s="37"/>
      <c r="G496" s="435"/>
      <c r="H496" s="435"/>
      <c r="I496" s="412"/>
      <c r="J496" s="37"/>
    </row>
    <row r="497" spans="2:10" x14ac:dyDescent="0.25">
      <c r="B497" s="37"/>
      <c r="C497" s="37"/>
      <c r="D497" s="37"/>
      <c r="E497" s="112"/>
      <c r="F497" s="37"/>
      <c r="G497" s="435"/>
      <c r="H497" s="435"/>
      <c r="I497" s="412"/>
      <c r="J497" s="37"/>
    </row>
    <row r="498" spans="2:10" x14ac:dyDescent="0.25">
      <c r="B498" s="37"/>
      <c r="C498" s="37"/>
      <c r="D498" s="37"/>
      <c r="E498" s="112"/>
      <c r="F498" s="37"/>
      <c r="G498" s="435"/>
      <c r="H498" s="435"/>
      <c r="I498" s="412"/>
      <c r="J498" s="37"/>
    </row>
    <row r="499" spans="2:10" x14ac:dyDescent="0.25">
      <c r="B499" s="37"/>
      <c r="C499" s="37"/>
      <c r="D499" s="37"/>
      <c r="E499" s="112"/>
      <c r="F499" s="37"/>
      <c r="G499" s="435"/>
      <c r="H499" s="435"/>
      <c r="I499" s="412"/>
      <c r="J499" s="37"/>
    </row>
    <row r="500" spans="2:10" x14ac:dyDescent="0.25">
      <c r="B500" s="37"/>
      <c r="C500" s="37"/>
      <c r="D500" s="37"/>
      <c r="E500" s="112"/>
      <c r="F500" s="37"/>
      <c r="G500" s="435"/>
      <c r="H500" s="435"/>
      <c r="I500" s="412"/>
      <c r="J500" s="37"/>
    </row>
    <row r="501" spans="2:10" x14ac:dyDescent="0.25">
      <c r="B501" s="37"/>
      <c r="C501" s="37"/>
      <c r="D501" s="37"/>
      <c r="E501" s="112"/>
      <c r="F501" s="37"/>
      <c r="G501" s="435"/>
      <c r="H501" s="435"/>
      <c r="I501" s="412"/>
      <c r="J501" s="37"/>
    </row>
    <row r="502" spans="2:10" x14ac:dyDescent="0.25">
      <c r="B502" s="37"/>
      <c r="C502" s="37"/>
      <c r="D502" s="37"/>
      <c r="E502" s="112"/>
      <c r="F502" s="37"/>
      <c r="G502" s="435"/>
      <c r="H502" s="435"/>
      <c r="I502" s="412"/>
      <c r="J502" s="37"/>
    </row>
    <row r="503" spans="2:10" x14ac:dyDescent="0.25">
      <c r="B503" s="37"/>
      <c r="C503" s="37"/>
      <c r="D503" s="37"/>
      <c r="E503" s="112"/>
      <c r="F503" s="37"/>
      <c r="G503" s="435"/>
      <c r="H503" s="435"/>
      <c r="I503" s="412"/>
      <c r="J503" s="37"/>
    </row>
    <row r="504" spans="2:10" x14ac:dyDescent="0.25">
      <c r="B504" s="37"/>
      <c r="C504" s="37"/>
      <c r="D504" s="37"/>
      <c r="E504" s="112"/>
      <c r="F504" s="37"/>
      <c r="G504" s="435"/>
      <c r="H504" s="435"/>
      <c r="I504" s="412"/>
      <c r="J504" s="37"/>
    </row>
    <row r="505" spans="2:10" x14ac:dyDescent="0.25">
      <c r="B505" s="37"/>
      <c r="C505" s="37"/>
      <c r="D505" s="37"/>
      <c r="E505" s="112"/>
      <c r="F505" s="37"/>
      <c r="G505" s="435"/>
      <c r="H505" s="435"/>
      <c r="I505" s="412"/>
      <c r="J505" s="37"/>
    </row>
    <row r="506" spans="2:10" x14ac:dyDescent="0.25">
      <c r="B506" s="37"/>
      <c r="C506" s="37"/>
      <c r="D506" s="37"/>
      <c r="E506" s="112"/>
      <c r="F506" s="37"/>
      <c r="G506" s="435"/>
      <c r="H506" s="435"/>
      <c r="I506" s="412"/>
      <c r="J506" s="37"/>
    </row>
    <row r="507" spans="2:10" x14ac:dyDescent="0.25">
      <c r="B507" s="37"/>
      <c r="C507" s="37"/>
      <c r="D507" s="37"/>
      <c r="E507" s="112"/>
      <c r="F507" s="37"/>
      <c r="G507" s="435"/>
      <c r="H507" s="435"/>
      <c r="I507" s="412"/>
      <c r="J507" s="37"/>
    </row>
    <row r="508" spans="2:10" x14ac:dyDescent="0.25">
      <c r="B508" s="37"/>
      <c r="C508" s="37"/>
      <c r="D508" s="37"/>
      <c r="E508" s="112"/>
      <c r="F508" s="37"/>
      <c r="G508" s="435"/>
      <c r="H508" s="435"/>
      <c r="I508" s="412"/>
      <c r="J508" s="37"/>
    </row>
    <row r="509" spans="2:10" x14ac:dyDescent="0.25">
      <c r="B509" s="37"/>
      <c r="C509" s="37"/>
      <c r="D509" s="37"/>
      <c r="E509" s="112"/>
      <c r="F509" s="37"/>
      <c r="G509" s="435"/>
      <c r="H509" s="435"/>
      <c r="I509" s="412"/>
      <c r="J509" s="37"/>
    </row>
    <row r="510" spans="2:10" x14ac:dyDescent="0.25">
      <c r="B510" s="37"/>
      <c r="C510" s="37"/>
      <c r="D510" s="37"/>
      <c r="E510" s="112"/>
      <c r="F510" s="37"/>
      <c r="G510" s="435"/>
      <c r="H510" s="435"/>
      <c r="I510" s="412"/>
      <c r="J510" s="37"/>
    </row>
    <row r="511" spans="2:10" x14ac:dyDescent="0.25">
      <c r="B511" s="37"/>
      <c r="C511" s="37"/>
      <c r="D511" s="37"/>
      <c r="E511" s="112"/>
      <c r="F511" s="37"/>
      <c r="G511" s="435"/>
      <c r="H511" s="435"/>
      <c r="I511" s="412"/>
      <c r="J511" s="37"/>
    </row>
    <row r="512" spans="2:10" x14ac:dyDescent="0.25">
      <c r="B512" s="37"/>
      <c r="C512" s="37"/>
      <c r="D512" s="37"/>
      <c r="E512" s="112"/>
      <c r="F512" s="37"/>
      <c r="G512" s="435"/>
      <c r="H512" s="435"/>
      <c r="I512" s="412"/>
      <c r="J512" s="37"/>
    </row>
    <row r="513" spans="2:10" x14ac:dyDescent="0.25">
      <c r="B513" s="37"/>
      <c r="C513" s="37"/>
      <c r="D513" s="37"/>
      <c r="E513" s="112"/>
      <c r="F513" s="37"/>
      <c r="G513" s="435"/>
      <c r="H513" s="435"/>
      <c r="I513" s="412"/>
      <c r="J513" s="37"/>
    </row>
    <row r="514" spans="2:10" x14ac:dyDescent="0.25">
      <c r="B514" s="37"/>
      <c r="C514" s="37"/>
      <c r="D514" s="37"/>
      <c r="E514" s="112"/>
      <c r="F514" s="37"/>
      <c r="G514" s="435"/>
      <c r="H514" s="435"/>
      <c r="I514" s="412"/>
      <c r="J514" s="37"/>
    </row>
    <row r="515" spans="2:10" x14ac:dyDescent="0.25">
      <c r="B515" s="37"/>
      <c r="C515" s="37"/>
      <c r="D515" s="37"/>
      <c r="E515" s="112"/>
      <c r="F515" s="37"/>
      <c r="G515" s="435"/>
      <c r="H515" s="435"/>
      <c r="I515" s="412"/>
      <c r="J515" s="37"/>
    </row>
    <row r="516" spans="2:10" x14ac:dyDescent="0.25">
      <c r="B516" s="37"/>
      <c r="C516" s="37"/>
      <c r="D516" s="37"/>
      <c r="E516" s="112"/>
      <c r="F516" s="37"/>
      <c r="G516" s="435"/>
      <c r="H516" s="435"/>
      <c r="I516" s="412"/>
      <c r="J516" s="37"/>
    </row>
    <row r="517" spans="2:10" x14ac:dyDescent="0.25">
      <c r="B517" s="37"/>
      <c r="C517" s="37"/>
      <c r="D517" s="37"/>
      <c r="E517" s="112"/>
      <c r="F517" s="37"/>
      <c r="G517" s="435"/>
      <c r="H517" s="435"/>
      <c r="I517" s="412"/>
      <c r="J517" s="37"/>
    </row>
    <row r="518" spans="2:10" x14ac:dyDescent="0.25">
      <c r="B518" s="37"/>
      <c r="C518" s="37"/>
      <c r="D518" s="37"/>
      <c r="E518" s="112"/>
      <c r="F518" s="37"/>
      <c r="G518" s="435"/>
      <c r="H518" s="435"/>
      <c r="I518" s="412"/>
      <c r="J518" s="37"/>
    </row>
    <row r="519" spans="2:10" x14ac:dyDescent="0.25">
      <c r="B519" s="37"/>
      <c r="C519" s="37"/>
      <c r="D519" s="37"/>
      <c r="E519" s="112"/>
      <c r="F519" s="37"/>
      <c r="G519" s="435"/>
      <c r="H519" s="435"/>
      <c r="I519" s="412"/>
      <c r="J519" s="37"/>
    </row>
    <row r="520" spans="2:10" x14ac:dyDescent="0.25">
      <c r="B520" s="37"/>
      <c r="C520" s="37"/>
      <c r="D520" s="37"/>
      <c r="E520" s="112"/>
      <c r="F520" s="37"/>
      <c r="G520" s="435"/>
      <c r="H520" s="435"/>
      <c r="I520" s="412"/>
      <c r="J520" s="37"/>
    </row>
    <row r="521" spans="2:10" x14ac:dyDescent="0.25">
      <c r="B521" s="37"/>
      <c r="C521" s="37"/>
      <c r="D521" s="37"/>
      <c r="E521" s="112"/>
      <c r="F521" s="37"/>
      <c r="G521" s="435"/>
      <c r="H521" s="435"/>
      <c r="I521" s="412"/>
      <c r="J521" s="37"/>
    </row>
    <row r="522" spans="2:10" x14ac:dyDescent="0.25">
      <c r="B522" s="37"/>
      <c r="C522" s="37"/>
      <c r="D522" s="37"/>
      <c r="E522" s="112"/>
      <c r="F522" s="37"/>
      <c r="G522" s="435"/>
      <c r="H522" s="435"/>
      <c r="I522" s="412"/>
      <c r="J522" s="37"/>
    </row>
    <row r="523" spans="2:10" x14ac:dyDescent="0.25">
      <c r="B523" s="37"/>
      <c r="C523" s="37"/>
      <c r="D523" s="37"/>
      <c r="E523" s="112"/>
      <c r="F523" s="37"/>
      <c r="G523" s="435"/>
      <c r="H523" s="435"/>
      <c r="I523" s="412"/>
      <c r="J523" s="37"/>
    </row>
    <row r="524" spans="2:10" x14ac:dyDescent="0.25">
      <c r="B524" s="37"/>
      <c r="C524" s="37"/>
      <c r="D524" s="37"/>
      <c r="E524" s="112"/>
      <c r="F524" s="37"/>
      <c r="G524" s="435"/>
      <c r="H524" s="435"/>
      <c r="I524" s="412"/>
      <c r="J524" s="37"/>
    </row>
    <row r="525" spans="2:10" x14ac:dyDescent="0.25">
      <c r="B525" s="37"/>
      <c r="C525" s="37"/>
      <c r="D525" s="37"/>
      <c r="E525" s="112"/>
      <c r="F525" s="37"/>
      <c r="G525" s="435"/>
      <c r="H525" s="435"/>
      <c r="I525" s="412"/>
      <c r="J525" s="37"/>
    </row>
    <row r="526" spans="2:10" x14ac:dyDescent="0.25">
      <c r="B526" s="37"/>
      <c r="C526" s="37"/>
      <c r="D526" s="37"/>
      <c r="E526" s="112"/>
      <c r="F526" s="37"/>
      <c r="G526" s="435"/>
      <c r="H526" s="435"/>
      <c r="I526" s="412"/>
      <c r="J526" s="37"/>
    </row>
    <row r="527" spans="2:10" x14ac:dyDescent="0.25">
      <c r="B527" s="37"/>
      <c r="C527" s="37"/>
      <c r="D527" s="37"/>
      <c r="E527" s="112"/>
      <c r="F527" s="37"/>
      <c r="G527" s="435"/>
      <c r="H527" s="435"/>
      <c r="I527" s="412"/>
      <c r="J527" s="37"/>
    </row>
    <row r="528" spans="2:10" x14ac:dyDescent="0.25">
      <c r="B528" s="37"/>
      <c r="C528" s="37"/>
      <c r="D528" s="37"/>
      <c r="E528" s="112"/>
      <c r="F528" s="37"/>
      <c r="G528" s="435"/>
      <c r="H528" s="435"/>
      <c r="I528" s="412"/>
      <c r="J528" s="37"/>
    </row>
    <row r="529" spans="2:10" x14ac:dyDescent="0.25">
      <c r="B529" s="37"/>
      <c r="C529" s="37"/>
      <c r="D529" s="37"/>
      <c r="E529" s="112"/>
      <c r="F529" s="37"/>
      <c r="G529" s="435"/>
      <c r="H529" s="435"/>
      <c r="I529" s="412"/>
      <c r="J529" s="37"/>
    </row>
    <row r="530" spans="2:10" x14ac:dyDescent="0.25">
      <c r="B530" s="37"/>
      <c r="C530" s="37"/>
      <c r="D530" s="37"/>
      <c r="E530" s="112"/>
      <c r="F530" s="37"/>
      <c r="G530" s="435"/>
      <c r="H530" s="435"/>
      <c r="I530" s="412"/>
      <c r="J530" s="37"/>
    </row>
    <row r="531" spans="2:10" x14ac:dyDescent="0.25">
      <c r="B531" s="37"/>
      <c r="C531" s="37"/>
      <c r="D531" s="37"/>
      <c r="E531" s="112"/>
      <c r="F531" s="37"/>
      <c r="G531" s="435"/>
      <c r="H531" s="435"/>
      <c r="I531" s="412"/>
      <c r="J531" s="37"/>
    </row>
    <row r="532" spans="2:10" x14ac:dyDescent="0.25">
      <c r="B532" s="37"/>
      <c r="C532" s="37"/>
      <c r="D532" s="37"/>
      <c r="E532" s="112"/>
      <c r="F532" s="37"/>
      <c r="G532" s="435"/>
      <c r="H532" s="435"/>
      <c r="I532" s="412"/>
      <c r="J532" s="37"/>
    </row>
    <row r="533" spans="2:10" x14ac:dyDescent="0.25">
      <c r="B533" s="37"/>
      <c r="C533" s="37"/>
      <c r="D533" s="37"/>
      <c r="E533" s="112"/>
      <c r="F533" s="37"/>
      <c r="G533" s="435"/>
      <c r="H533" s="435"/>
      <c r="I533" s="412"/>
      <c r="J533" s="37"/>
    </row>
    <row r="534" spans="2:10" x14ac:dyDescent="0.25">
      <c r="B534" s="37"/>
      <c r="C534" s="37"/>
      <c r="D534" s="37"/>
      <c r="E534" s="112"/>
      <c r="F534" s="37"/>
      <c r="G534" s="435"/>
      <c r="H534" s="435"/>
      <c r="I534" s="412"/>
      <c r="J534" s="37"/>
    </row>
    <row r="535" spans="2:10" x14ac:dyDescent="0.25">
      <c r="B535" s="37"/>
      <c r="C535" s="37"/>
      <c r="D535" s="37"/>
      <c r="E535" s="112"/>
      <c r="F535" s="37"/>
      <c r="G535" s="435"/>
      <c r="H535" s="435"/>
      <c r="I535" s="412"/>
      <c r="J535" s="37"/>
    </row>
    <row r="536" spans="2:10" x14ac:dyDescent="0.25">
      <c r="B536" s="37"/>
      <c r="C536" s="37"/>
      <c r="D536" s="37"/>
      <c r="E536" s="112"/>
      <c r="F536" s="37"/>
      <c r="G536" s="435"/>
      <c r="H536" s="435"/>
      <c r="I536" s="412"/>
      <c r="J536" s="37"/>
    </row>
    <row r="537" spans="2:10" x14ac:dyDescent="0.25">
      <c r="B537" s="37"/>
      <c r="C537" s="37"/>
      <c r="D537" s="37"/>
      <c r="E537" s="112"/>
      <c r="F537" s="37"/>
      <c r="G537" s="435"/>
      <c r="H537" s="435"/>
      <c r="I537" s="412"/>
      <c r="J537" s="37"/>
    </row>
    <row r="538" spans="2:10" x14ac:dyDescent="0.25">
      <c r="B538" s="37"/>
      <c r="C538" s="37"/>
      <c r="D538" s="37"/>
      <c r="E538" s="112"/>
      <c r="F538" s="37"/>
      <c r="G538" s="435"/>
      <c r="H538" s="435"/>
      <c r="I538" s="412"/>
      <c r="J538" s="37"/>
    </row>
    <row r="539" spans="2:10" x14ac:dyDescent="0.25">
      <c r="B539" s="37"/>
      <c r="C539" s="37"/>
      <c r="D539" s="37"/>
      <c r="E539" s="112"/>
      <c r="F539" s="37"/>
      <c r="G539" s="435"/>
      <c r="H539" s="435"/>
      <c r="I539" s="412"/>
      <c r="J539" s="37"/>
    </row>
    <row r="540" spans="2:10" x14ac:dyDescent="0.25">
      <c r="B540" s="37"/>
      <c r="C540" s="37"/>
      <c r="D540" s="37"/>
      <c r="E540" s="112"/>
      <c r="F540" s="37"/>
      <c r="G540" s="435"/>
      <c r="H540" s="435"/>
      <c r="I540" s="412"/>
      <c r="J540" s="37"/>
    </row>
    <row r="541" spans="2:10" x14ac:dyDescent="0.25">
      <c r="B541" s="37"/>
      <c r="C541" s="37"/>
      <c r="D541" s="37"/>
      <c r="E541" s="112"/>
      <c r="F541" s="37"/>
      <c r="G541" s="435"/>
      <c r="H541" s="435"/>
      <c r="I541" s="412"/>
      <c r="J541" s="37"/>
    </row>
    <row r="542" spans="2:10" x14ac:dyDescent="0.25">
      <c r="B542" s="37"/>
      <c r="C542" s="37"/>
      <c r="D542" s="37"/>
      <c r="E542" s="112"/>
      <c r="F542" s="37"/>
      <c r="G542" s="435"/>
      <c r="H542" s="435"/>
      <c r="I542" s="412"/>
      <c r="J542" s="37"/>
    </row>
    <row r="543" spans="2:10" x14ac:dyDescent="0.25">
      <c r="B543" s="37"/>
      <c r="C543" s="37"/>
      <c r="D543" s="37"/>
      <c r="E543" s="112"/>
      <c r="F543" s="37"/>
      <c r="G543" s="435"/>
      <c r="H543" s="435"/>
      <c r="I543" s="412"/>
      <c r="J543" s="37"/>
    </row>
    <row r="544" spans="2:10" x14ac:dyDescent="0.25">
      <c r="B544" s="37"/>
      <c r="C544" s="37"/>
      <c r="D544" s="37"/>
      <c r="E544" s="112"/>
      <c r="F544" s="37"/>
      <c r="G544" s="435"/>
      <c r="H544" s="435"/>
      <c r="I544" s="412"/>
      <c r="J544" s="37"/>
    </row>
    <row r="545" spans="2:10" x14ac:dyDescent="0.25">
      <c r="B545" s="37"/>
      <c r="C545" s="37"/>
      <c r="D545" s="37"/>
      <c r="E545" s="112"/>
      <c r="F545" s="37"/>
      <c r="G545" s="435"/>
      <c r="H545" s="435"/>
      <c r="I545" s="412"/>
      <c r="J545" s="37"/>
    </row>
    <row r="546" spans="2:10" x14ac:dyDescent="0.25">
      <c r="B546" s="37"/>
      <c r="C546" s="37"/>
      <c r="D546" s="37"/>
      <c r="E546" s="112"/>
      <c r="F546" s="37"/>
      <c r="G546" s="435"/>
      <c r="H546" s="435"/>
      <c r="I546" s="412"/>
      <c r="J546" s="37"/>
    </row>
    <row r="547" spans="2:10" x14ac:dyDescent="0.25">
      <c r="B547" s="37"/>
      <c r="C547" s="37"/>
      <c r="D547" s="37"/>
      <c r="E547" s="112"/>
      <c r="F547" s="37"/>
      <c r="G547" s="435"/>
      <c r="H547" s="435"/>
      <c r="I547" s="412"/>
      <c r="J547" s="37"/>
    </row>
    <row r="548" spans="2:10" x14ac:dyDescent="0.25">
      <c r="B548" s="37"/>
      <c r="C548" s="37"/>
      <c r="D548" s="37"/>
      <c r="E548" s="112"/>
      <c r="F548" s="37"/>
      <c r="G548" s="435"/>
      <c r="H548" s="435"/>
      <c r="I548" s="412"/>
      <c r="J548" s="37"/>
    </row>
    <row r="549" spans="2:10" x14ac:dyDescent="0.25">
      <c r="B549" s="37"/>
      <c r="C549" s="37"/>
      <c r="D549" s="37"/>
      <c r="E549" s="112"/>
      <c r="F549" s="37"/>
      <c r="G549" s="435"/>
      <c r="H549" s="435"/>
      <c r="I549" s="412"/>
      <c r="J549" s="37"/>
    </row>
    <row r="550" spans="2:10" x14ac:dyDescent="0.25">
      <c r="B550" s="37"/>
      <c r="C550" s="37"/>
      <c r="D550" s="37"/>
      <c r="E550" s="112"/>
      <c r="F550" s="37"/>
      <c r="G550" s="435"/>
      <c r="H550" s="435"/>
      <c r="I550" s="412"/>
      <c r="J550" s="37"/>
    </row>
    <row r="551" spans="2:10" x14ac:dyDescent="0.25">
      <c r="B551" s="37"/>
      <c r="C551" s="37"/>
      <c r="D551" s="37"/>
      <c r="E551" s="112"/>
      <c r="F551" s="37"/>
      <c r="G551" s="435"/>
      <c r="H551" s="435"/>
      <c r="I551" s="412"/>
      <c r="J551" s="37"/>
    </row>
    <row r="552" spans="2:10" x14ac:dyDescent="0.25">
      <c r="B552" s="37"/>
      <c r="C552" s="37"/>
      <c r="D552" s="37"/>
      <c r="E552" s="112"/>
      <c r="F552" s="37"/>
      <c r="G552" s="435"/>
      <c r="H552" s="435"/>
      <c r="I552" s="412"/>
      <c r="J552" s="37"/>
    </row>
    <row r="553" spans="2:10" x14ac:dyDescent="0.25">
      <c r="B553" s="37"/>
      <c r="C553" s="37"/>
      <c r="D553" s="37"/>
      <c r="E553" s="112"/>
      <c r="F553" s="37"/>
      <c r="G553" s="435"/>
      <c r="H553" s="435"/>
      <c r="I553" s="412"/>
      <c r="J553" s="37"/>
    </row>
    <row r="554" spans="2:10" x14ac:dyDescent="0.25">
      <c r="B554" s="37"/>
      <c r="C554" s="37"/>
      <c r="D554" s="37"/>
      <c r="E554" s="112"/>
      <c r="F554" s="37"/>
      <c r="G554" s="435"/>
      <c r="H554" s="435"/>
      <c r="I554" s="412"/>
      <c r="J554" s="37"/>
    </row>
    <row r="555" spans="2:10" x14ac:dyDescent="0.25">
      <c r="B555" s="37"/>
      <c r="C555" s="37"/>
      <c r="D555" s="37"/>
      <c r="E555" s="112"/>
      <c r="F555" s="37"/>
      <c r="G555" s="435"/>
      <c r="H555" s="435"/>
      <c r="I555" s="412"/>
      <c r="J555" s="37"/>
    </row>
    <row r="556" spans="2:10" x14ac:dyDescent="0.25">
      <c r="B556" s="37"/>
      <c r="C556" s="37"/>
      <c r="D556" s="37"/>
      <c r="E556" s="112"/>
      <c r="F556" s="37"/>
      <c r="G556" s="435"/>
      <c r="H556" s="435"/>
      <c r="I556" s="412"/>
      <c r="J556" s="37"/>
    </row>
    <row r="557" spans="2:10" x14ac:dyDescent="0.25">
      <c r="B557" s="37"/>
      <c r="C557" s="37"/>
      <c r="D557" s="37"/>
      <c r="E557" s="112"/>
      <c r="F557" s="37"/>
      <c r="G557" s="435"/>
      <c r="H557" s="435"/>
      <c r="I557" s="412"/>
      <c r="J557" s="37"/>
    </row>
    <row r="558" spans="2:10" x14ac:dyDescent="0.25">
      <c r="B558" s="37"/>
      <c r="C558" s="37"/>
      <c r="D558" s="37"/>
      <c r="E558" s="112"/>
      <c r="F558" s="37"/>
      <c r="G558" s="435"/>
      <c r="H558" s="435"/>
      <c r="I558" s="412"/>
      <c r="J558" s="37"/>
    </row>
    <row r="559" spans="2:10" x14ac:dyDescent="0.25">
      <c r="B559" s="37"/>
      <c r="C559" s="37"/>
      <c r="D559" s="37"/>
      <c r="E559" s="112"/>
      <c r="F559" s="37"/>
      <c r="G559" s="435"/>
      <c r="H559" s="435"/>
      <c r="I559" s="412"/>
      <c r="J559" s="37"/>
    </row>
    <row r="560" spans="2:10" x14ac:dyDescent="0.25">
      <c r="B560" s="37"/>
      <c r="C560" s="37"/>
      <c r="D560" s="37"/>
      <c r="E560" s="112"/>
      <c r="F560" s="37"/>
      <c r="G560" s="435"/>
      <c r="H560" s="435"/>
      <c r="I560" s="412"/>
      <c r="J560" s="37"/>
    </row>
    <row r="561" spans="2:10" x14ac:dyDescent="0.25">
      <c r="B561" s="37"/>
      <c r="C561" s="37"/>
      <c r="D561" s="37"/>
      <c r="E561" s="112"/>
      <c r="F561" s="37"/>
      <c r="G561" s="435"/>
      <c r="H561" s="435"/>
      <c r="I561" s="412"/>
      <c r="J561" s="37"/>
    </row>
    <row r="562" spans="2:10" x14ac:dyDescent="0.25">
      <c r="B562" s="37"/>
      <c r="C562" s="37"/>
      <c r="D562" s="37"/>
      <c r="E562" s="112"/>
      <c r="F562" s="37"/>
      <c r="G562" s="435"/>
      <c r="H562" s="435"/>
      <c r="I562" s="412"/>
      <c r="J562" s="37"/>
    </row>
    <row r="563" spans="2:10" x14ac:dyDescent="0.25">
      <c r="B563" s="37"/>
      <c r="C563" s="37"/>
      <c r="D563" s="37"/>
      <c r="E563" s="112"/>
      <c r="F563" s="37"/>
      <c r="G563" s="435"/>
      <c r="H563" s="435"/>
      <c r="I563" s="412"/>
      <c r="J563" s="37"/>
    </row>
    <row r="564" spans="2:10" x14ac:dyDescent="0.25">
      <c r="B564" s="37"/>
      <c r="C564" s="37"/>
      <c r="D564" s="37"/>
      <c r="E564" s="112"/>
      <c r="F564" s="37"/>
      <c r="G564" s="435"/>
      <c r="H564" s="435"/>
      <c r="I564" s="412"/>
      <c r="J564" s="37"/>
    </row>
    <row r="565" spans="2:10" x14ac:dyDescent="0.25">
      <c r="B565" s="37"/>
      <c r="C565" s="37"/>
      <c r="D565" s="37"/>
      <c r="E565" s="112"/>
      <c r="F565" s="37"/>
      <c r="G565" s="435"/>
      <c r="H565" s="435"/>
      <c r="I565" s="412"/>
      <c r="J565" s="37"/>
    </row>
    <row r="566" spans="2:10" x14ac:dyDescent="0.25">
      <c r="B566" s="37"/>
      <c r="C566" s="37"/>
      <c r="D566" s="37"/>
      <c r="E566" s="112"/>
      <c r="F566" s="37"/>
      <c r="G566" s="435"/>
      <c r="H566" s="435"/>
      <c r="I566" s="412"/>
      <c r="J566" s="37"/>
    </row>
    <row r="567" spans="2:10" x14ac:dyDescent="0.25">
      <c r="B567" s="37"/>
      <c r="C567" s="37"/>
      <c r="D567" s="37"/>
      <c r="E567" s="112"/>
      <c r="F567" s="37"/>
      <c r="G567" s="435"/>
      <c r="H567" s="435"/>
      <c r="I567" s="412"/>
      <c r="J567" s="37"/>
    </row>
    <row r="568" spans="2:10" x14ac:dyDescent="0.25">
      <c r="B568" s="37"/>
      <c r="C568" s="37"/>
      <c r="D568" s="37"/>
      <c r="E568" s="112"/>
      <c r="F568" s="37"/>
      <c r="G568" s="435"/>
      <c r="H568" s="435"/>
      <c r="I568" s="412"/>
      <c r="J568" s="37"/>
    </row>
    <row r="569" spans="2:10" x14ac:dyDescent="0.25">
      <c r="B569" s="37"/>
      <c r="C569" s="37"/>
      <c r="D569" s="37"/>
      <c r="E569" s="112"/>
      <c r="F569" s="37"/>
      <c r="G569" s="435"/>
      <c r="H569" s="435"/>
      <c r="I569" s="412"/>
      <c r="J569" s="37"/>
    </row>
    <row r="570" spans="2:10" x14ac:dyDescent="0.25">
      <c r="B570" s="37"/>
      <c r="C570" s="37"/>
      <c r="D570" s="37"/>
      <c r="E570" s="112"/>
      <c r="F570" s="37"/>
      <c r="G570" s="435"/>
      <c r="H570" s="435"/>
      <c r="I570" s="412"/>
      <c r="J570" s="37"/>
    </row>
    <row r="571" spans="2:10" x14ac:dyDescent="0.25">
      <c r="B571" s="37"/>
      <c r="C571" s="37"/>
      <c r="D571" s="37"/>
      <c r="E571" s="112"/>
      <c r="F571" s="37"/>
      <c r="G571" s="435"/>
      <c r="H571" s="435"/>
      <c r="I571" s="412"/>
      <c r="J571" s="37"/>
    </row>
    <row r="572" spans="2:10" x14ac:dyDescent="0.25">
      <c r="B572" s="37"/>
      <c r="C572" s="37"/>
      <c r="D572" s="37"/>
      <c r="E572" s="112"/>
      <c r="F572" s="37"/>
      <c r="G572" s="435"/>
      <c r="H572" s="435"/>
      <c r="I572" s="412"/>
      <c r="J572" s="37"/>
    </row>
    <row r="573" spans="2:10" x14ac:dyDescent="0.25">
      <c r="B573" s="37"/>
      <c r="C573" s="37"/>
      <c r="D573" s="37"/>
      <c r="E573" s="112"/>
      <c r="F573" s="37"/>
      <c r="G573" s="435"/>
      <c r="H573" s="435"/>
      <c r="I573" s="412"/>
      <c r="J573" s="37"/>
    </row>
    <row r="574" spans="2:10" x14ac:dyDescent="0.25">
      <c r="B574" s="37"/>
      <c r="C574" s="37"/>
      <c r="D574" s="37"/>
      <c r="E574" s="112"/>
      <c r="F574" s="37"/>
      <c r="G574" s="435"/>
      <c r="H574" s="435"/>
      <c r="I574" s="412"/>
      <c r="J574" s="37"/>
    </row>
    <row r="575" spans="2:10" x14ac:dyDescent="0.25">
      <c r="B575" s="37"/>
      <c r="C575" s="37"/>
      <c r="D575" s="37"/>
      <c r="E575" s="112"/>
      <c r="F575" s="37"/>
      <c r="G575" s="435"/>
      <c r="H575" s="435"/>
      <c r="I575" s="412"/>
      <c r="J575" s="37"/>
    </row>
    <row r="576" spans="2:10" x14ac:dyDescent="0.25">
      <c r="B576" s="37"/>
      <c r="C576" s="37"/>
      <c r="D576" s="37"/>
      <c r="E576" s="112"/>
      <c r="F576" s="37"/>
      <c r="G576" s="435"/>
      <c r="H576" s="435"/>
      <c r="I576" s="412"/>
      <c r="J576" s="37"/>
    </row>
    <row r="577" spans="2:10" x14ac:dyDescent="0.25">
      <c r="B577" s="37"/>
      <c r="C577" s="37"/>
      <c r="D577" s="37"/>
      <c r="E577" s="112"/>
      <c r="F577" s="37"/>
      <c r="G577" s="435"/>
      <c r="H577" s="435"/>
      <c r="I577" s="412"/>
      <c r="J577" s="37"/>
    </row>
    <row r="578" spans="2:10" x14ac:dyDescent="0.25">
      <c r="B578" s="37"/>
      <c r="C578" s="37"/>
      <c r="D578" s="37"/>
      <c r="E578" s="112"/>
      <c r="F578" s="37"/>
      <c r="G578" s="435"/>
      <c r="H578" s="435"/>
      <c r="I578" s="412"/>
      <c r="J578" s="37"/>
    </row>
    <row r="579" spans="2:10" x14ac:dyDescent="0.25">
      <c r="B579" s="37"/>
      <c r="C579" s="37"/>
      <c r="D579" s="37"/>
      <c r="E579" s="112"/>
      <c r="F579" s="37"/>
      <c r="G579" s="435"/>
      <c r="H579" s="435"/>
      <c r="I579" s="412"/>
      <c r="J579" s="37"/>
    </row>
    <row r="580" spans="2:10" x14ac:dyDescent="0.25">
      <c r="B580" s="37"/>
      <c r="C580" s="37"/>
      <c r="D580" s="37"/>
      <c r="E580" s="112"/>
      <c r="F580" s="37"/>
      <c r="G580" s="435"/>
      <c r="H580" s="435"/>
      <c r="I580" s="412"/>
      <c r="J580" s="37"/>
    </row>
    <row r="581" spans="2:10" x14ac:dyDescent="0.25">
      <c r="B581" s="37"/>
      <c r="C581" s="37"/>
      <c r="D581" s="37"/>
      <c r="E581" s="112"/>
      <c r="F581" s="37"/>
      <c r="G581" s="435"/>
      <c r="H581" s="435"/>
      <c r="I581" s="412"/>
      <c r="J581" s="37"/>
    </row>
    <row r="582" spans="2:10" x14ac:dyDescent="0.25">
      <c r="B582" s="37"/>
      <c r="C582" s="37"/>
      <c r="D582" s="37"/>
      <c r="E582" s="112"/>
      <c r="F582" s="37"/>
      <c r="G582" s="435"/>
      <c r="H582" s="435"/>
      <c r="I582" s="412"/>
      <c r="J582" s="37"/>
    </row>
    <row r="583" spans="2:10" x14ac:dyDescent="0.25">
      <c r="B583" s="37"/>
      <c r="C583" s="37"/>
      <c r="D583" s="37"/>
      <c r="E583" s="112"/>
      <c r="F583" s="37"/>
      <c r="G583" s="435"/>
      <c r="H583" s="435"/>
      <c r="I583" s="412"/>
      <c r="J583" s="37"/>
    </row>
    <row r="584" spans="2:10" x14ac:dyDescent="0.25">
      <c r="B584" s="37"/>
      <c r="C584" s="37"/>
      <c r="D584" s="37"/>
      <c r="E584" s="112"/>
      <c r="F584" s="37"/>
      <c r="G584" s="435"/>
      <c r="H584" s="435"/>
      <c r="I584" s="412"/>
      <c r="J584" s="37"/>
    </row>
    <row r="585" spans="2:10" x14ac:dyDescent="0.25">
      <c r="B585" s="37"/>
      <c r="C585" s="37"/>
      <c r="D585" s="37"/>
      <c r="E585" s="112"/>
      <c r="F585" s="37"/>
      <c r="G585" s="435"/>
      <c r="H585" s="435"/>
      <c r="I585" s="412"/>
      <c r="J585" s="37"/>
    </row>
    <row r="586" spans="2:10" x14ac:dyDescent="0.25">
      <c r="B586" s="37"/>
      <c r="C586" s="37"/>
      <c r="D586" s="37"/>
      <c r="E586" s="112"/>
      <c r="F586" s="37"/>
      <c r="G586" s="435"/>
      <c r="H586" s="435"/>
      <c r="I586" s="412"/>
      <c r="J586" s="37"/>
    </row>
    <row r="587" spans="2:10" x14ac:dyDescent="0.25">
      <c r="B587" s="37"/>
      <c r="C587" s="37"/>
      <c r="D587" s="37"/>
      <c r="E587" s="112"/>
      <c r="F587" s="37"/>
      <c r="G587" s="435"/>
      <c r="H587" s="435"/>
      <c r="I587" s="412"/>
      <c r="J587" s="37"/>
    </row>
    <row r="588" spans="2:10" x14ac:dyDescent="0.25">
      <c r="B588" s="37"/>
      <c r="C588" s="37"/>
      <c r="D588" s="37"/>
      <c r="E588" s="112"/>
      <c r="F588" s="37"/>
      <c r="G588" s="435"/>
      <c r="H588" s="435"/>
      <c r="I588" s="412"/>
      <c r="J588" s="37"/>
    </row>
    <row r="589" spans="2:10" x14ac:dyDescent="0.25">
      <c r="B589" s="37"/>
      <c r="C589" s="37"/>
      <c r="D589" s="37"/>
      <c r="E589" s="112"/>
      <c r="F589" s="37"/>
      <c r="G589" s="435"/>
      <c r="H589" s="435"/>
      <c r="I589" s="412"/>
      <c r="J589" s="37"/>
    </row>
    <row r="590" spans="2:10" x14ac:dyDescent="0.25">
      <c r="B590" s="37"/>
      <c r="C590" s="37"/>
      <c r="D590" s="37"/>
      <c r="E590" s="112"/>
      <c r="F590" s="37"/>
      <c r="G590" s="435"/>
      <c r="H590" s="435"/>
      <c r="I590" s="412"/>
      <c r="J590" s="37"/>
    </row>
    <row r="591" spans="2:10" x14ac:dyDescent="0.25">
      <c r="B591" s="37"/>
      <c r="C591" s="37"/>
      <c r="D591" s="37"/>
      <c r="E591" s="112"/>
      <c r="F591" s="37"/>
      <c r="G591" s="435"/>
      <c r="H591" s="435"/>
      <c r="I591" s="412"/>
      <c r="J591" s="37"/>
    </row>
    <row r="592" spans="2:10" x14ac:dyDescent="0.25">
      <c r="B592" s="37"/>
      <c r="C592" s="37"/>
      <c r="D592" s="37"/>
      <c r="E592" s="112"/>
      <c r="F592" s="37"/>
      <c r="G592" s="435"/>
      <c r="H592" s="435"/>
      <c r="I592" s="412"/>
      <c r="J592" s="37"/>
    </row>
    <row r="593" spans="2:10" x14ac:dyDescent="0.25">
      <c r="B593" s="37"/>
      <c r="C593" s="37"/>
      <c r="D593" s="37"/>
      <c r="E593" s="112"/>
      <c r="F593" s="37"/>
      <c r="G593" s="435"/>
      <c r="H593" s="435"/>
      <c r="I593" s="412"/>
      <c r="J593" s="37"/>
    </row>
    <row r="594" spans="2:10" x14ac:dyDescent="0.25">
      <c r="B594" s="37"/>
      <c r="C594" s="37"/>
      <c r="D594" s="37"/>
      <c r="E594" s="112"/>
      <c r="F594" s="37"/>
      <c r="G594" s="435"/>
      <c r="H594" s="435"/>
      <c r="I594" s="412"/>
      <c r="J594" s="37"/>
    </row>
    <row r="595" spans="2:10" x14ac:dyDescent="0.25">
      <c r="B595" s="37"/>
      <c r="C595" s="37"/>
      <c r="D595" s="37"/>
      <c r="E595" s="112"/>
      <c r="F595" s="37"/>
      <c r="G595" s="435"/>
      <c r="H595" s="435"/>
      <c r="I595" s="412"/>
      <c r="J595" s="37"/>
    </row>
    <row r="596" spans="2:10" x14ac:dyDescent="0.25">
      <c r="B596" s="37"/>
      <c r="C596" s="37"/>
      <c r="D596" s="37"/>
      <c r="E596" s="112"/>
      <c r="F596" s="37"/>
      <c r="G596" s="435"/>
      <c r="H596" s="435"/>
      <c r="I596" s="412"/>
      <c r="J596" s="37"/>
    </row>
    <row r="597" spans="2:10" x14ac:dyDescent="0.25">
      <c r="B597" s="37"/>
      <c r="C597" s="37"/>
      <c r="D597" s="37"/>
      <c r="E597" s="112"/>
      <c r="F597" s="37"/>
      <c r="G597" s="435"/>
      <c r="H597" s="435"/>
      <c r="I597" s="412"/>
      <c r="J597" s="37"/>
    </row>
    <row r="598" spans="2:10" x14ac:dyDescent="0.25">
      <c r="B598" s="37"/>
      <c r="C598" s="37"/>
      <c r="D598" s="37"/>
      <c r="E598" s="112"/>
      <c r="F598" s="37"/>
      <c r="G598" s="435"/>
      <c r="H598" s="435"/>
      <c r="I598" s="412"/>
      <c r="J598" s="37"/>
    </row>
    <row r="599" spans="2:10" x14ac:dyDescent="0.25">
      <c r="B599" s="37"/>
      <c r="C599" s="37"/>
      <c r="D599" s="37"/>
      <c r="E599" s="112"/>
      <c r="F599" s="37"/>
      <c r="G599" s="435"/>
      <c r="H599" s="435"/>
      <c r="I599" s="412"/>
      <c r="J599" s="37"/>
    </row>
    <row r="600" spans="2:10" x14ac:dyDescent="0.25">
      <c r="B600" s="37"/>
      <c r="C600" s="37"/>
      <c r="D600" s="37"/>
      <c r="E600" s="112"/>
      <c r="F600" s="37"/>
      <c r="G600" s="435"/>
      <c r="H600" s="435"/>
      <c r="I600" s="412"/>
      <c r="J600" s="37"/>
    </row>
    <row r="601" spans="2:10" x14ac:dyDescent="0.25">
      <c r="B601" s="37"/>
      <c r="C601" s="37"/>
      <c r="D601" s="37"/>
      <c r="E601" s="112"/>
      <c r="F601" s="37"/>
      <c r="G601" s="435"/>
      <c r="H601" s="435"/>
      <c r="I601" s="412"/>
      <c r="J601" s="37"/>
    </row>
    <row r="602" spans="2:10" x14ac:dyDescent="0.25">
      <c r="B602" s="37"/>
      <c r="C602" s="37"/>
      <c r="D602" s="37"/>
      <c r="E602" s="112"/>
      <c r="F602" s="37"/>
      <c r="G602" s="435"/>
      <c r="H602" s="435"/>
      <c r="I602" s="412"/>
      <c r="J602" s="37"/>
    </row>
    <row r="603" spans="2:10" x14ac:dyDescent="0.25">
      <c r="B603" s="37"/>
      <c r="C603" s="37"/>
      <c r="D603" s="37"/>
      <c r="E603" s="112"/>
      <c r="F603" s="37"/>
      <c r="G603" s="435"/>
      <c r="H603" s="435"/>
      <c r="I603" s="412"/>
      <c r="J603" s="37"/>
    </row>
    <row r="604" spans="2:10" x14ac:dyDescent="0.25">
      <c r="B604" s="37"/>
      <c r="C604" s="37"/>
      <c r="D604" s="37"/>
      <c r="E604" s="112"/>
      <c r="F604" s="37"/>
      <c r="G604" s="435"/>
      <c r="H604" s="435"/>
      <c r="I604" s="412"/>
      <c r="J604" s="37"/>
    </row>
    <row r="605" spans="2:10" x14ac:dyDescent="0.25">
      <c r="B605" s="37"/>
      <c r="C605" s="37"/>
      <c r="D605" s="37"/>
      <c r="E605" s="112"/>
      <c r="F605" s="37"/>
      <c r="G605" s="435"/>
      <c r="H605" s="435"/>
      <c r="I605" s="412"/>
      <c r="J605" s="37"/>
    </row>
    <row r="606" spans="2:10" x14ac:dyDescent="0.25">
      <c r="B606" s="37"/>
      <c r="C606" s="37"/>
      <c r="D606" s="37"/>
      <c r="E606" s="112"/>
      <c r="F606" s="37"/>
      <c r="G606" s="435"/>
      <c r="H606" s="435"/>
      <c r="I606" s="412"/>
      <c r="J606" s="37"/>
    </row>
    <row r="607" spans="2:10" x14ac:dyDescent="0.25">
      <c r="B607" s="37"/>
      <c r="C607" s="37"/>
      <c r="D607" s="37"/>
      <c r="E607" s="112"/>
      <c r="F607" s="37"/>
      <c r="G607" s="435"/>
      <c r="H607" s="435"/>
      <c r="I607" s="412"/>
      <c r="J607" s="37"/>
    </row>
    <row r="608" spans="2:10" x14ac:dyDescent="0.25">
      <c r="B608" s="37"/>
      <c r="C608" s="37"/>
      <c r="D608" s="37"/>
      <c r="E608" s="112"/>
      <c r="F608" s="37"/>
      <c r="G608" s="435"/>
      <c r="H608" s="435"/>
      <c r="I608" s="412"/>
      <c r="J608" s="37"/>
    </row>
    <row r="609" spans="2:10" x14ac:dyDescent="0.25">
      <c r="B609" s="37"/>
      <c r="C609" s="37"/>
      <c r="D609" s="37"/>
      <c r="E609" s="112"/>
      <c r="F609" s="37"/>
      <c r="G609" s="435"/>
      <c r="H609" s="435"/>
      <c r="I609" s="412"/>
      <c r="J609" s="37"/>
    </row>
    <row r="610" spans="2:10" x14ac:dyDescent="0.25">
      <c r="B610" s="37"/>
      <c r="C610" s="37"/>
      <c r="D610" s="37"/>
      <c r="E610" s="112"/>
      <c r="F610" s="37"/>
      <c r="G610" s="435"/>
      <c r="H610" s="435"/>
      <c r="I610" s="412"/>
      <c r="J610" s="37"/>
    </row>
    <row r="611" spans="2:10" x14ac:dyDescent="0.25">
      <c r="B611" s="37"/>
      <c r="C611" s="37"/>
      <c r="D611" s="37"/>
      <c r="E611" s="112"/>
      <c r="F611" s="37"/>
      <c r="G611" s="435"/>
      <c r="H611" s="435"/>
      <c r="I611" s="412"/>
      <c r="J611" s="37"/>
    </row>
    <row r="612" spans="2:10" x14ac:dyDescent="0.25">
      <c r="B612" s="37"/>
      <c r="C612" s="37"/>
      <c r="D612" s="37"/>
      <c r="E612" s="112"/>
      <c r="F612" s="37"/>
      <c r="G612" s="435"/>
      <c r="H612" s="435"/>
      <c r="I612" s="412"/>
      <c r="J612" s="37"/>
    </row>
    <row r="613" spans="2:10" x14ac:dyDescent="0.25">
      <c r="B613" s="37"/>
      <c r="C613" s="37"/>
      <c r="D613" s="37"/>
      <c r="E613" s="112"/>
      <c r="F613" s="37"/>
      <c r="G613" s="435"/>
      <c r="H613" s="435"/>
      <c r="I613" s="412"/>
      <c r="J613" s="37"/>
    </row>
    <row r="614" spans="2:10" x14ac:dyDescent="0.25">
      <c r="B614" s="37"/>
      <c r="C614" s="37"/>
      <c r="D614" s="37"/>
      <c r="E614" s="112"/>
      <c r="F614" s="37"/>
      <c r="G614" s="435"/>
      <c r="H614" s="435"/>
      <c r="I614" s="412"/>
      <c r="J614" s="37"/>
    </row>
    <row r="615" spans="2:10" x14ac:dyDescent="0.25">
      <c r="B615" s="37"/>
      <c r="C615" s="37"/>
      <c r="D615" s="37"/>
      <c r="E615" s="112"/>
      <c r="F615" s="37"/>
      <c r="G615" s="435"/>
      <c r="H615" s="435"/>
      <c r="I615" s="412"/>
      <c r="J615" s="37"/>
    </row>
    <row r="616" spans="2:10" x14ac:dyDescent="0.25">
      <c r="B616" s="37"/>
      <c r="C616" s="37"/>
      <c r="D616" s="37"/>
      <c r="E616" s="112"/>
      <c r="F616" s="37"/>
      <c r="G616" s="435"/>
      <c r="H616" s="435"/>
      <c r="I616" s="412"/>
      <c r="J616" s="37"/>
    </row>
    <row r="617" spans="2:10" x14ac:dyDescent="0.25">
      <c r="B617" s="37"/>
      <c r="C617" s="37"/>
      <c r="D617" s="37"/>
      <c r="E617" s="112"/>
      <c r="F617" s="37"/>
      <c r="G617" s="435"/>
      <c r="H617" s="435"/>
      <c r="I617" s="412"/>
      <c r="J617" s="37"/>
    </row>
    <row r="618" spans="2:10" x14ac:dyDescent="0.25">
      <c r="B618" s="37"/>
      <c r="C618" s="37"/>
      <c r="D618" s="37"/>
      <c r="E618" s="112"/>
      <c r="F618" s="37"/>
      <c r="G618" s="435"/>
      <c r="H618" s="435"/>
      <c r="I618" s="412"/>
      <c r="J618" s="37"/>
    </row>
    <row r="619" spans="2:10" x14ac:dyDescent="0.25">
      <c r="B619" s="37"/>
      <c r="C619" s="37"/>
      <c r="D619" s="37"/>
      <c r="E619" s="112"/>
      <c r="F619" s="37"/>
      <c r="G619" s="435"/>
      <c r="H619" s="435"/>
      <c r="I619" s="412"/>
      <c r="J619" s="37"/>
    </row>
    <row r="620" spans="2:10" x14ac:dyDescent="0.25">
      <c r="B620" s="37"/>
      <c r="C620" s="37"/>
      <c r="D620" s="37"/>
      <c r="E620" s="112"/>
      <c r="F620" s="37"/>
      <c r="G620" s="435"/>
      <c r="H620" s="435"/>
      <c r="I620" s="412"/>
      <c r="J620" s="37"/>
    </row>
    <row r="621" spans="2:10" x14ac:dyDescent="0.25">
      <c r="B621" s="37"/>
      <c r="C621" s="37"/>
      <c r="D621" s="37"/>
      <c r="E621" s="112"/>
      <c r="F621" s="37"/>
      <c r="G621" s="435"/>
      <c r="H621" s="435"/>
      <c r="I621" s="412"/>
      <c r="J621" s="37"/>
    </row>
    <row r="622" spans="2:10" x14ac:dyDescent="0.25">
      <c r="B622" s="37"/>
      <c r="C622" s="37"/>
      <c r="D622" s="37"/>
      <c r="E622" s="112"/>
      <c r="F622" s="37"/>
      <c r="G622" s="435"/>
      <c r="H622" s="435"/>
      <c r="I622" s="412"/>
      <c r="J622" s="37"/>
    </row>
    <row r="623" spans="2:10" x14ac:dyDescent="0.25">
      <c r="B623" s="37"/>
      <c r="C623" s="37"/>
      <c r="D623" s="37"/>
      <c r="E623" s="112"/>
      <c r="F623" s="37"/>
      <c r="G623" s="435"/>
      <c r="H623" s="435"/>
      <c r="I623" s="412"/>
      <c r="J623" s="37"/>
    </row>
    <row r="624" spans="2:10" x14ac:dyDescent="0.25">
      <c r="B624" s="37"/>
      <c r="C624" s="37"/>
      <c r="D624" s="37"/>
      <c r="E624" s="112"/>
      <c r="F624" s="37"/>
      <c r="G624" s="435"/>
      <c r="H624" s="435"/>
      <c r="I624" s="412"/>
      <c r="J624" s="37"/>
    </row>
    <row r="625" spans="2:10" x14ac:dyDescent="0.25">
      <c r="B625" s="37"/>
      <c r="C625" s="37"/>
      <c r="D625" s="37"/>
      <c r="E625" s="112"/>
      <c r="F625" s="37"/>
      <c r="G625" s="435"/>
      <c r="H625" s="435"/>
      <c r="I625" s="412"/>
      <c r="J625" s="37"/>
    </row>
    <row r="626" spans="2:10" x14ac:dyDescent="0.25">
      <c r="B626" s="37"/>
      <c r="C626" s="37"/>
      <c r="D626" s="37"/>
      <c r="E626" s="112"/>
      <c r="F626" s="37"/>
      <c r="G626" s="435"/>
      <c r="H626" s="435"/>
      <c r="I626" s="412"/>
      <c r="J626" s="37"/>
    </row>
    <row r="627" spans="2:10" x14ac:dyDescent="0.25">
      <c r="B627" s="37"/>
      <c r="C627" s="37"/>
      <c r="D627" s="37"/>
      <c r="E627" s="112"/>
      <c r="F627" s="37"/>
      <c r="G627" s="435"/>
      <c r="H627" s="435"/>
      <c r="I627" s="412"/>
      <c r="J627" s="37"/>
    </row>
    <row r="628" spans="2:10" x14ac:dyDescent="0.25">
      <c r="B628" s="37"/>
      <c r="C628" s="37"/>
      <c r="D628" s="37"/>
      <c r="E628" s="112"/>
      <c r="F628" s="37"/>
      <c r="G628" s="435"/>
      <c r="H628" s="435"/>
      <c r="I628" s="412"/>
      <c r="J628" s="37"/>
    </row>
    <row r="629" spans="2:10" x14ac:dyDescent="0.25">
      <c r="B629" s="37"/>
      <c r="C629" s="37"/>
      <c r="D629" s="37"/>
      <c r="E629" s="112"/>
      <c r="F629" s="37"/>
      <c r="G629" s="435"/>
      <c r="H629" s="435"/>
      <c r="I629" s="412"/>
      <c r="J629" s="37"/>
    </row>
    <row r="630" spans="2:10" x14ac:dyDescent="0.25">
      <c r="B630" s="37"/>
      <c r="C630" s="37"/>
      <c r="D630" s="37"/>
      <c r="E630" s="112"/>
      <c r="F630" s="37"/>
      <c r="G630" s="435"/>
      <c r="H630" s="435"/>
      <c r="I630" s="412"/>
      <c r="J630" s="37"/>
    </row>
    <row r="631" spans="2:10" x14ac:dyDescent="0.25">
      <c r="B631" s="37"/>
      <c r="C631" s="37"/>
      <c r="D631" s="37"/>
      <c r="E631" s="112"/>
      <c r="F631" s="37"/>
      <c r="G631" s="435"/>
      <c r="H631" s="435"/>
      <c r="I631" s="412"/>
      <c r="J631" s="37"/>
    </row>
    <row r="632" spans="2:10" x14ac:dyDescent="0.25">
      <c r="B632" s="37"/>
      <c r="C632" s="37"/>
      <c r="D632" s="37"/>
      <c r="E632" s="112"/>
      <c r="F632" s="37"/>
      <c r="G632" s="435"/>
      <c r="H632" s="435"/>
      <c r="I632" s="412"/>
      <c r="J632" s="37"/>
    </row>
    <row r="633" spans="2:10" x14ac:dyDescent="0.25">
      <c r="B633" s="37"/>
      <c r="C633" s="37"/>
      <c r="D633" s="37"/>
      <c r="E633" s="112"/>
      <c r="F633" s="37"/>
      <c r="G633" s="435"/>
      <c r="H633" s="435"/>
      <c r="I633" s="412"/>
      <c r="J633" s="37"/>
    </row>
    <row r="634" spans="2:10" x14ac:dyDescent="0.25">
      <c r="B634" s="37"/>
      <c r="C634" s="37"/>
      <c r="D634" s="37"/>
      <c r="E634" s="112"/>
      <c r="F634" s="37"/>
      <c r="G634" s="435"/>
      <c r="H634" s="435"/>
      <c r="I634" s="412"/>
      <c r="J634" s="37"/>
    </row>
    <row r="635" spans="2:10" x14ac:dyDescent="0.25">
      <c r="B635" s="37"/>
      <c r="C635" s="37"/>
      <c r="D635" s="37"/>
      <c r="E635" s="112"/>
      <c r="F635" s="37"/>
      <c r="G635" s="435"/>
      <c r="H635" s="435"/>
      <c r="I635" s="412"/>
      <c r="J635" s="37"/>
    </row>
    <row r="636" spans="2:10" x14ac:dyDescent="0.25">
      <c r="B636" s="37"/>
      <c r="C636" s="37"/>
      <c r="D636" s="37"/>
      <c r="E636" s="112"/>
      <c r="F636" s="37"/>
      <c r="G636" s="435"/>
      <c r="H636" s="435"/>
      <c r="I636" s="412"/>
      <c r="J636" s="37"/>
    </row>
    <row r="637" spans="2:10" x14ac:dyDescent="0.25">
      <c r="B637" s="37"/>
      <c r="C637" s="37"/>
      <c r="D637" s="37"/>
      <c r="E637" s="112"/>
      <c r="F637" s="37"/>
      <c r="G637" s="435"/>
      <c r="H637" s="435"/>
      <c r="I637" s="412"/>
      <c r="J637" s="37"/>
    </row>
    <row r="638" spans="2:10" x14ac:dyDescent="0.25">
      <c r="B638" s="37"/>
      <c r="C638" s="37"/>
      <c r="D638" s="37"/>
      <c r="E638" s="112"/>
      <c r="F638" s="37"/>
      <c r="G638" s="435"/>
      <c r="H638" s="435"/>
      <c r="I638" s="412"/>
      <c r="J638" s="37"/>
    </row>
    <row r="639" spans="2:10" x14ac:dyDescent="0.25">
      <c r="B639" s="37"/>
      <c r="C639" s="37"/>
      <c r="D639" s="37"/>
      <c r="E639" s="112"/>
      <c r="F639" s="37"/>
      <c r="G639" s="435"/>
      <c r="H639" s="435"/>
      <c r="I639" s="412"/>
      <c r="J639" s="37"/>
    </row>
    <row r="640" spans="2:10" x14ac:dyDescent="0.25">
      <c r="B640" s="37"/>
      <c r="C640" s="37"/>
      <c r="D640" s="37"/>
      <c r="E640" s="112"/>
      <c r="F640" s="37"/>
      <c r="G640" s="435"/>
      <c r="H640" s="435"/>
      <c r="I640" s="412"/>
      <c r="J640" s="37"/>
    </row>
    <row r="641" spans="2:10" x14ac:dyDescent="0.25">
      <c r="B641" s="37"/>
      <c r="C641" s="37"/>
      <c r="D641" s="37"/>
      <c r="E641" s="112"/>
      <c r="F641" s="37"/>
      <c r="G641" s="435"/>
      <c r="H641" s="435"/>
      <c r="I641" s="412"/>
      <c r="J641" s="37"/>
    </row>
    <row r="642" spans="2:10" x14ac:dyDescent="0.25">
      <c r="B642" s="37"/>
      <c r="C642" s="37"/>
      <c r="D642" s="37"/>
      <c r="E642" s="112"/>
      <c r="F642" s="37"/>
      <c r="G642" s="435"/>
      <c r="H642" s="435"/>
      <c r="I642" s="412"/>
      <c r="J642" s="37"/>
    </row>
    <row r="643" spans="2:10" x14ac:dyDescent="0.25">
      <c r="B643" s="37"/>
      <c r="C643" s="37"/>
      <c r="D643" s="37"/>
      <c r="E643" s="112"/>
      <c r="F643" s="37"/>
      <c r="G643" s="435"/>
      <c r="H643" s="435"/>
      <c r="I643" s="412"/>
      <c r="J643" s="37"/>
    </row>
    <row r="644" spans="2:10" x14ac:dyDescent="0.25">
      <c r="B644" s="37"/>
      <c r="C644" s="37"/>
      <c r="D644" s="37"/>
      <c r="E644" s="112"/>
      <c r="F644" s="37"/>
      <c r="G644" s="435"/>
      <c r="H644" s="435"/>
      <c r="I644" s="412"/>
      <c r="J644" s="37"/>
    </row>
    <row r="645" spans="2:10" x14ac:dyDescent="0.25">
      <c r="B645" s="37"/>
      <c r="C645" s="37"/>
      <c r="D645" s="37"/>
      <c r="E645" s="112"/>
      <c r="F645" s="37"/>
      <c r="G645" s="435"/>
      <c r="H645" s="435"/>
      <c r="I645" s="412"/>
      <c r="J645" s="37"/>
    </row>
    <row r="646" spans="2:10" x14ac:dyDescent="0.25">
      <c r="B646" s="37"/>
      <c r="C646" s="37"/>
      <c r="D646" s="37"/>
      <c r="E646" s="112"/>
      <c r="F646" s="37"/>
      <c r="G646" s="435"/>
      <c r="H646" s="435"/>
      <c r="I646" s="412"/>
      <c r="J646" s="37"/>
    </row>
    <row r="647" spans="2:10" x14ac:dyDescent="0.25">
      <c r="B647" s="37"/>
      <c r="C647" s="37"/>
      <c r="D647" s="37"/>
      <c r="E647" s="112"/>
      <c r="F647" s="37"/>
      <c r="G647" s="435"/>
      <c r="H647" s="435"/>
      <c r="I647" s="412"/>
      <c r="J647" s="37"/>
    </row>
    <row r="648" spans="2:10" x14ac:dyDescent="0.25">
      <c r="B648" s="37"/>
      <c r="C648" s="37"/>
      <c r="D648" s="37"/>
      <c r="E648" s="112"/>
      <c r="F648" s="37"/>
      <c r="G648" s="435"/>
      <c r="H648" s="435"/>
      <c r="I648" s="412"/>
      <c r="J648" s="37"/>
    </row>
    <row r="649" spans="2:10" x14ac:dyDescent="0.25">
      <c r="B649" s="37"/>
      <c r="C649" s="37"/>
      <c r="D649" s="37"/>
      <c r="E649" s="112"/>
      <c r="F649" s="37"/>
      <c r="G649" s="435"/>
      <c r="H649" s="435"/>
      <c r="I649" s="412"/>
      <c r="J649" s="37"/>
    </row>
    <row r="650" spans="2:10" x14ac:dyDescent="0.25">
      <c r="B650" s="37"/>
      <c r="C650" s="37"/>
      <c r="D650" s="37"/>
      <c r="E650" s="112"/>
      <c r="F650" s="37"/>
      <c r="G650" s="435"/>
      <c r="H650" s="435"/>
      <c r="I650" s="412"/>
      <c r="J650" s="37"/>
    </row>
    <row r="651" spans="2:10" x14ac:dyDescent="0.25">
      <c r="B651" s="37"/>
      <c r="C651" s="37"/>
      <c r="D651" s="37"/>
      <c r="E651" s="112"/>
      <c r="F651" s="37"/>
      <c r="G651" s="435"/>
      <c r="H651" s="435"/>
      <c r="I651" s="412"/>
      <c r="J651" s="37"/>
    </row>
    <row r="652" spans="2:10" x14ac:dyDescent="0.25">
      <c r="B652" s="37"/>
      <c r="C652" s="37"/>
      <c r="D652" s="37"/>
      <c r="E652" s="112"/>
      <c r="F652" s="37"/>
      <c r="G652" s="435"/>
      <c r="H652" s="435"/>
      <c r="I652" s="412"/>
      <c r="J652" s="37"/>
    </row>
    <row r="653" spans="2:10" x14ac:dyDescent="0.25">
      <c r="B653" s="37"/>
      <c r="C653" s="37"/>
      <c r="D653" s="37"/>
      <c r="E653" s="112"/>
      <c r="F653" s="37"/>
      <c r="G653" s="435"/>
      <c r="H653" s="435"/>
      <c r="I653" s="412"/>
      <c r="J653" s="37"/>
    </row>
    <row r="654" spans="2:10" x14ac:dyDescent="0.25">
      <c r="B654" s="37"/>
      <c r="C654" s="37"/>
      <c r="D654" s="37"/>
      <c r="E654" s="112"/>
      <c r="F654" s="37"/>
      <c r="G654" s="435"/>
      <c r="H654" s="435"/>
      <c r="I654" s="412"/>
      <c r="J654" s="37"/>
    </row>
    <row r="655" spans="2:10" x14ac:dyDescent="0.25">
      <c r="B655" s="37"/>
      <c r="C655" s="37"/>
      <c r="D655" s="37"/>
      <c r="E655" s="112"/>
      <c r="F655" s="37"/>
      <c r="G655" s="435"/>
      <c r="H655" s="435"/>
      <c r="I655" s="412"/>
      <c r="J655" s="37"/>
    </row>
    <row r="656" spans="2:10" x14ac:dyDescent="0.25">
      <c r="B656" s="37"/>
      <c r="C656" s="37"/>
      <c r="D656" s="37"/>
      <c r="E656" s="112"/>
      <c r="F656" s="37"/>
      <c r="G656" s="435"/>
      <c r="H656" s="435"/>
      <c r="I656" s="412"/>
      <c r="J656" s="37"/>
    </row>
    <row r="657" spans="2:10" x14ac:dyDescent="0.25">
      <c r="B657" s="37"/>
      <c r="C657" s="37"/>
      <c r="D657" s="37"/>
      <c r="E657" s="112"/>
      <c r="F657" s="37"/>
      <c r="G657" s="435"/>
      <c r="H657" s="435"/>
      <c r="I657" s="412"/>
      <c r="J657" s="37"/>
    </row>
    <row r="658" spans="2:10" x14ac:dyDescent="0.25">
      <c r="B658" s="37"/>
      <c r="C658" s="37"/>
      <c r="D658" s="37"/>
      <c r="E658" s="112"/>
      <c r="F658" s="37"/>
      <c r="G658" s="435"/>
      <c r="H658" s="435"/>
      <c r="I658" s="412"/>
      <c r="J658" s="37"/>
    </row>
    <row r="659" spans="2:10" x14ac:dyDescent="0.25">
      <c r="B659" s="37"/>
      <c r="C659" s="37"/>
      <c r="D659" s="37"/>
      <c r="E659" s="112"/>
      <c r="F659" s="37"/>
      <c r="G659" s="435"/>
      <c r="H659" s="435"/>
      <c r="I659" s="412"/>
      <c r="J659" s="37"/>
    </row>
    <row r="660" spans="2:10" x14ac:dyDescent="0.25">
      <c r="B660" s="37"/>
      <c r="C660" s="37"/>
      <c r="D660" s="37"/>
      <c r="E660" s="112"/>
      <c r="F660" s="37"/>
      <c r="G660" s="435"/>
      <c r="H660" s="435"/>
      <c r="I660" s="412"/>
      <c r="J660" s="37"/>
    </row>
    <row r="661" spans="2:10" x14ac:dyDescent="0.25">
      <c r="B661" s="37"/>
      <c r="C661" s="37"/>
      <c r="D661" s="37"/>
      <c r="E661" s="112"/>
      <c r="F661" s="37"/>
      <c r="G661" s="435"/>
      <c r="H661" s="435"/>
      <c r="I661" s="412"/>
      <c r="J661" s="37"/>
    </row>
    <row r="662" spans="2:10" x14ac:dyDescent="0.25">
      <c r="B662" s="37"/>
      <c r="C662" s="37"/>
      <c r="D662" s="37"/>
      <c r="E662" s="112"/>
      <c r="F662" s="37"/>
      <c r="G662" s="435"/>
      <c r="H662" s="435"/>
      <c r="I662" s="412"/>
      <c r="J662" s="37"/>
    </row>
    <row r="663" spans="2:10" x14ac:dyDescent="0.25">
      <c r="B663" s="37"/>
      <c r="C663" s="37"/>
      <c r="D663" s="37"/>
      <c r="E663" s="112"/>
      <c r="F663" s="37"/>
      <c r="G663" s="435"/>
      <c r="H663" s="435"/>
      <c r="I663" s="412"/>
      <c r="J663" s="37"/>
    </row>
    <row r="664" spans="2:10" x14ac:dyDescent="0.25">
      <c r="B664" s="37"/>
      <c r="C664" s="37"/>
      <c r="D664" s="37"/>
      <c r="E664" s="112"/>
      <c r="F664" s="37"/>
      <c r="G664" s="435"/>
      <c r="H664" s="435"/>
      <c r="I664" s="412"/>
      <c r="J664" s="37"/>
    </row>
    <row r="665" spans="2:10" x14ac:dyDescent="0.25">
      <c r="B665" s="37"/>
      <c r="C665" s="37"/>
      <c r="D665" s="37"/>
      <c r="E665" s="112"/>
      <c r="F665" s="37"/>
      <c r="G665" s="435"/>
      <c r="H665" s="435"/>
      <c r="I665" s="412"/>
      <c r="J665" s="37"/>
    </row>
    <row r="666" spans="2:10" x14ac:dyDescent="0.25">
      <c r="B666" s="37"/>
      <c r="C666" s="37"/>
      <c r="D666" s="37"/>
      <c r="E666" s="112"/>
      <c r="F666" s="37"/>
      <c r="G666" s="435"/>
      <c r="H666" s="435"/>
      <c r="I666" s="412"/>
      <c r="J666" s="37"/>
    </row>
    <row r="667" spans="2:10" x14ac:dyDescent="0.25">
      <c r="B667" s="37"/>
      <c r="C667" s="37"/>
      <c r="D667" s="37"/>
      <c r="E667" s="112"/>
      <c r="F667" s="37"/>
      <c r="G667" s="435"/>
      <c r="H667" s="435"/>
      <c r="I667" s="412"/>
      <c r="J667" s="37"/>
    </row>
    <row r="668" spans="2:10" x14ac:dyDescent="0.25">
      <c r="B668" s="37"/>
      <c r="C668" s="37"/>
      <c r="D668" s="37"/>
      <c r="E668" s="112"/>
      <c r="F668" s="37"/>
      <c r="G668" s="435"/>
      <c r="H668" s="435"/>
      <c r="I668" s="412"/>
      <c r="J668" s="37"/>
    </row>
    <row r="669" spans="2:10" x14ac:dyDescent="0.25">
      <c r="B669" s="37"/>
      <c r="C669" s="37"/>
      <c r="D669" s="37"/>
      <c r="E669" s="112"/>
      <c r="F669" s="37"/>
      <c r="G669" s="435"/>
      <c r="H669" s="435"/>
      <c r="I669" s="412"/>
      <c r="J669" s="37"/>
    </row>
    <row r="670" spans="2:10" x14ac:dyDescent="0.25">
      <c r="B670" s="37"/>
      <c r="C670" s="37"/>
      <c r="D670" s="37"/>
      <c r="E670" s="112"/>
      <c r="F670" s="37"/>
      <c r="G670" s="435"/>
      <c r="H670" s="435"/>
      <c r="I670" s="412"/>
      <c r="J670" s="37"/>
    </row>
    <row r="671" spans="2:10" x14ac:dyDescent="0.25">
      <c r="B671" s="37"/>
      <c r="C671" s="37"/>
      <c r="D671" s="37"/>
      <c r="E671" s="112"/>
      <c r="F671" s="37"/>
      <c r="G671" s="435"/>
      <c r="H671" s="435"/>
      <c r="I671" s="412"/>
      <c r="J671" s="37"/>
    </row>
    <row r="672" spans="2:10" x14ac:dyDescent="0.25">
      <c r="B672" s="37"/>
      <c r="C672" s="37"/>
      <c r="D672" s="37"/>
      <c r="E672" s="112"/>
      <c r="F672" s="37"/>
      <c r="G672" s="435"/>
      <c r="H672" s="435"/>
      <c r="I672" s="412"/>
      <c r="J672" s="37"/>
    </row>
    <row r="673" spans="2:10" x14ac:dyDescent="0.25">
      <c r="B673" s="37"/>
      <c r="C673" s="37"/>
      <c r="D673" s="37"/>
      <c r="E673" s="112"/>
      <c r="F673" s="37"/>
      <c r="G673" s="435"/>
      <c r="H673" s="435"/>
      <c r="I673" s="412"/>
      <c r="J673" s="37"/>
    </row>
    <row r="674" spans="2:10" x14ac:dyDescent="0.25">
      <c r="B674" s="37"/>
      <c r="C674" s="37"/>
      <c r="D674" s="37"/>
      <c r="E674" s="112"/>
      <c r="F674" s="37"/>
      <c r="G674" s="435"/>
      <c r="H674" s="435"/>
      <c r="I674" s="412"/>
      <c r="J674" s="37"/>
    </row>
    <row r="675" spans="2:10" x14ac:dyDescent="0.25">
      <c r="B675" s="37"/>
      <c r="C675" s="37"/>
      <c r="D675" s="37"/>
      <c r="E675" s="112"/>
      <c r="F675" s="37"/>
      <c r="G675" s="435"/>
      <c r="H675" s="435"/>
      <c r="I675" s="412"/>
      <c r="J675" s="37"/>
    </row>
    <row r="676" spans="2:10" x14ac:dyDescent="0.25">
      <c r="B676" s="37"/>
      <c r="C676" s="37"/>
      <c r="D676" s="37"/>
      <c r="E676" s="112"/>
      <c r="F676" s="37"/>
      <c r="G676" s="435"/>
      <c r="H676" s="435"/>
      <c r="I676" s="412"/>
      <c r="J676" s="37"/>
    </row>
    <row r="677" spans="2:10" x14ac:dyDescent="0.25">
      <c r="B677" s="37"/>
      <c r="C677" s="37"/>
      <c r="D677" s="37"/>
      <c r="E677" s="112"/>
      <c r="F677" s="37"/>
      <c r="G677" s="435"/>
      <c r="H677" s="435"/>
      <c r="I677" s="412"/>
      <c r="J677" s="37"/>
    </row>
    <row r="678" spans="2:10" x14ac:dyDescent="0.25">
      <c r="B678" s="37"/>
      <c r="C678" s="37"/>
      <c r="D678" s="37"/>
      <c r="E678" s="112"/>
      <c r="F678" s="37"/>
      <c r="G678" s="435"/>
      <c r="H678" s="435"/>
      <c r="I678" s="412"/>
      <c r="J678" s="37"/>
    </row>
    <row r="679" spans="2:10" x14ac:dyDescent="0.25">
      <c r="B679" s="37"/>
      <c r="C679" s="37"/>
      <c r="D679" s="37"/>
      <c r="E679" s="112"/>
      <c r="F679" s="37"/>
      <c r="G679" s="435"/>
      <c r="H679" s="435"/>
      <c r="I679" s="412"/>
      <c r="J679" s="37"/>
    </row>
    <row r="680" spans="2:10" x14ac:dyDescent="0.25">
      <c r="B680" s="37"/>
      <c r="C680" s="37"/>
      <c r="D680" s="37"/>
      <c r="E680" s="112"/>
      <c r="F680" s="37"/>
      <c r="G680" s="435"/>
      <c r="H680" s="435"/>
      <c r="I680" s="412"/>
      <c r="J680" s="37"/>
    </row>
    <row r="681" spans="2:10" x14ac:dyDescent="0.25">
      <c r="B681" s="37"/>
      <c r="C681" s="37"/>
      <c r="D681" s="37"/>
      <c r="E681" s="112"/>
      <c r="F681" s="37"/>
      <c r="G681" s="435"/>
      <c r="H681" s="435"/>
      <c r="I681" s="412"/>
      <c r="J681" s="37"/>
    </row>
    <row r="682" spans="2:10" x14ac:dyDescent="0.25">
      <c r="B682" s="37"/>
      <c r="C682" s="37"/>
      <c r="D682" s="37"/>
      <c r="E682" s="112"/>
      <c r="F682" s="37"/>
      <c r="G682" s="435"/>
      <c r="H682" s="435"/>
      <c r="I682" s="412"/>
      <c r="J682" s="37"/>
    </row>
    <row r="683" spans="2:10" x14ac:dyDescent="0.25">
      <c r="B683" s="37"/>
      <c r="C683" s="37"/>
      <c r="D683" s="37"/>
      <c r="E683" s="112"/>
      <c r="F683" s="37"/>
      <c r="G683" s="435"/>
      <c r="H683" s="435"/>
      <c r="I683" s="412"/>
      <c r="J683" s="37"/>
    </row>
    <row r="684" spans="2:10" x14ac:dyDescent="0.25">
      <c r="B684" s="37"/>
      <c r="C684" s="37"/>
      <c r="D684" s="37"/>
      <c r="E684" s="112"/>
      <c r="F684" s="37"/>
      <c r="G684" s="435"/>
      <c r="H684" s="435"/>
      <c r="I684" s="412"/>
      <c r="J684" s="37"/>
    </row>
    <row r="685" spans="2:10" x14ac:dyDescent="0.25">
      <c r="B685" s="37"/>
      <c r="C685" s="37"/>
      <c r="D685" s="37"/>
      <c r="E685" s="112"/>
      <c r="F685" s="37"/>
      <c r="G685" s="435"/>
      <c r="H685" s="435"/>
      <c r="I685" s="412"/>
      <c r="J685" s="37"/>
    </row>
    <row r="686" spans="2:10" x14ac:dyDescent="0.25">
      <c r="B686" s="37"/>
      <c r="C686" s="37"/>
      <c r="D686" s="37"/>
      <c r="E686" s="112"/>
      <c r="F686" s="37"/>
      <c r="G686" s="435"/>
      <c r="H686" s="435"/>
      <c r="I686" s="412"/>
      <c r="J686" s="37"/>
    </row>
    <row r="687" spans="2:10" x14ac:dyDescent="0.25">
      <c r="B687" s="37"/>
      <c r="C687" s="37"/>
      <c r="D687" s="37"/>
      <c r="E687" s="112"/>
      <c r="F687" s="37"/>
      <c r="G687" s="435"/>
      <c r="H687" s="435"/>
      <c r="I687" s="412"/>
      <c r="J687" s="37"/>
    </row>
    <row r="688" spans="2:10" x14ac:dyDescent="0.25">
      <c r="B688" s="37"/>
      <c r="C688" s="37"/>
      <c r="D688" s="37"/>
      <c r="E688" s="112"/>
      <c r="F688" s="37"/>
      <c r="G688" s="435"/>
      <c r="H688" s="435"/>
      <c r="I688" s="412"/>
      <c r="J688" s="37"/>
    </row>
    <row r="689" spans="2:10" x14ac:dyDescent="0.25">
      <c r="B689" s="37"/>
      <c r="C689" s="37"/>
      <c r="D689" s="37"/>
      <c r="E689" s="112"/>
      <c r="F689" s="37"/>
      <c r="G689" s="435"/>
      <c r="H689" s="435"/>
      <c r="I689" s="412"/>
      <c r="J689" s="37"/>
    </row>
    <row r="690" spans="2:10" x14ac:dyDescent="0.25">
      <c r="B690" s="37"/>
      <c r="C690" s="37"/>
      <c r="D690" s="37"/>
      <c r="E690" s="112"/>
      <c r="F690" s="37"/>
      <c r="G690" s="435"/>
      <c r="H690" s="435"/>
      <c r="I690" s="412"/>
      <c r="J690" s="37"/>
    </row>
    <row r="691" spans="2:10" x14ac:dyDescent="0.25">
      <c r="B691" s="37"/>
      <c r="C691" s="37"/>
      <c r="D691" s="37"/>
      <c r="E691" s="112"/>
      <c r="F691" s="37"/>
      <c r="G691" s="435"/>
      <c r="H691" s="435"/>
      <c r="I691" s="412"/>
      <c r="J691" s="37"/>
    </row>
    <row r="692" spans="2:10" x14ac:dyDescent="0.25">
      <c r="B692" s="37"/>
      <c r="C692" s="37"/>
      <c r="D692" s="37"/>
      <c r="E692" s="112"/>
      <c r="F692" s="37"/>
      <c r="G692" s="435"/>
      <c r="H692" s="435"/>
      <c r="I692" s="412"/>
      <c r="J692" s="37"/>
    </row>
    <row r="693" spans="2:10" x14ac:dyDescent="0.25">
      <c r="B693" s="37"/>
      <c r="C693" s="37"/>
      <c r="D693" s="37"/>
      <c r="E693" s="112"/>
      <c r="F693" s="37"/>
      <c r="G693" s="435"/>
      <c r="H693" s="435"/>
      <c r="I693" s="412"/>
      <c r="J693" s="37"/>
    </row>
    <row r="694" spans="2:10" x14ac:dyDescent="0.25">
      <c r="B694" s="37"/>
      <c r="C694" s="37"/>
      <c r="D694" s="37"/>
      <c r="E694" s="112"/>
      <c r="F694" s="37"/>
      <c r="G694" s="435"/>
      <c r="H694" s="435"/>
      <c r="I694" s="412"/>
      <c r="J694" s="37"/>
    </row>
    <row r="695" spans="2:10" x14ac:dyDescent="0.25">
      <c r="B695" s="37"/>
      <c r="C695" s="37"/>
      <c r="D695" s="37"/>
      <c r="E695" s="112"/>
      <c r="F695" s="37"/>
      <c r="G695" s="435"/>
      <c r="H695" s="435"/>
      <c r="I695" s="412"/>
      <c r="J695" s="37"/>
    </row>
    <row r="696" spans="2:10" x14ac:dyDescent="0.25">
      <c r="B696" s="37"/>
      <c r="C696" s="37"/>
      <c r="D696" s="37"/>
      <c r="E696" s="112"/>
      <c r="F696" s="37"/>
      <c r="G696" s="435"/>
      <c r="H696" s="435"/>
      <c r="I696" s="412"/>
      <c r="J696" s="37"/>
    </row>
    <row r="697" spans="2:10" x14ac:dyDescent="0.25">
      <c r="B697" s="37"/>
      <c r="C697" s="37"/>
      <c r="D697" s="37"/>
      <c r="E697" s="112"/>
      <c r="F697" s="37"/>
      <c r="G697" s="435"/>
      <c r="H697" s="435"/>
      <c r="I697" s="412"/>
      <c r="J697" s="37"/>
    </row>
    <row r="698" spans="2:10" x14ac:dyDescent="0.25">
      <c r="B698" s="37"/>
      <c r="C698" s="37"/>
      <c r="D698" s="37"/>
      <c r="E698" s="112"/>
      <c r="F698" s="37"/>
      <c r="G698" s="435"/>
      <c r="H698" s="435"/>
      <c r="I698" s="412"/>
      <c r="J698" s="37"/>
    </row>
    <row r="699" spans="2:10" x14ac:dyDescent="0.25">
      <c r="B699" s="37"/>
      <c r="C699" s="37"/>
      <c r="D699" s="37"/>
      <c r="E699" s="112"/>
      <c r="F699" s="37"/>
      <c r="G699" s="435"/>
      <c r="H699" s="435"/>
      <c r="I699" s="412"/>
      <c r="J699" s="37"/>
    </row>
    <row r="700" spans="2:10" x14ac:dyDescent="0.25">
      <c r="B700" s="37"/>
      <c r="C700" s="37"/>
      <c r="D700" s="37"/>
      <c r="E700" s="112"/>
      <c r="F700" s="37"/>
      <c r="G700" s="435"/>
      <c r="H700" s="435"/>
      <c r="I700" s="412"/>
      <c r="J700" s="37"/>
    </row>
    <row r="701" spans="2:10" x14ac:dyDescent="0.25">
      <c r="B701" s="37"/>
      <c r="C701" s="37"/>
      <c r="D701" s="37"/>
      <c r="E701" s="112"/>
      <c r="F701" s="37"/>
      <c r="G701" s="435"/>
      <c r="H701" s="435"/>
      <c r="I701" s="412"/>
      <c r="J701" s="37"/>
    </row>
    <row r="702" spans="2:10" x14ac:dyDescent="0.25">
      <c r="B702" s="37"/>
      <c r="C702" s="37"/>
      <c r="D702" s="37"/>
      <c r="E702" s="112"/>
      <c r="F702" s="37"/>
      <c r="G702" s="435"/>
      <c r="H702" s="435"/>
      <c r="I702" s="412"/>
      <c r="J702" s="37"/>
    </row>
    <row r="703" spans="2:10" x14ac:dyDescent="0.25">
      <c r="B703" s="37"/>
      <c r="C703" s="37"/>
      <c r="D703" s="37"/>
      <c r="E703" s="112"/>
      <c r="F703" s="37"/>
      <c r="G703" s="435"/>
      <c r="H703" s="435"/>
      <c r="I703" s="412"/>
      <c r="J703" s="37"/>
    </row>
    <row r="704" spans="2:10" x14ac:dyDescent="0.25">
      <c r="B704" s="37"/>
      <c r="C704" s="37"/>
      <c r="D704" s="37"/>
      <c r="E704" s="112"/>
      <c r="F704" s="37"/>
      <c r="G704" s="435"/>
      <c r="H704" s="435"/>
      <c r="I704" s="412"/>
      <c r="J704" s="37"/>
    </row>
    <row r="705" spans="2:10" x14ac:dyDescent="0.25">
      <c r="B705" s="37"/>
      <c r="C705" s="37"/>
      <c r="D705" s="37"/>
      <c r="E705" s="112"/>
      <c r="F705" s="37"/>
      <c r="G705" s="435"/>
      <c r="H705" s="435"/>
      <c r="I705" s="412"/>
      <c r="J705" s="37"/>
    </row>
    <row r="706" spans="2:10" x14ac:dyDescent="0.25">
      <c r="B706" s="37"/>
      <c r="C706" s="37"/>
      <c r="D706" s="37"/>
      <c r="E706" s="112"/>
      <c r="F706" s="37"/>
      <c r="G706" s="435"/>
      <c r="H706" s="435"/>
      <c r="I706" s="412"/>
      <c r="J706" s="37"/>
    </row>
    <row r="707" spans="2:10" x14ac:dyDescent="0.25">
      <c r="B707" s="37"/>
      <c r="C707" s="37"/>
      <c r="D707" s="37"/>
      <c r="E707" s="112"/>
      <c r="F707" s="37"/>
      <c r="G707" s="435"/>
      <c r="H707" s="435"/>
      <c r="I707" s="412"/>
      <c r="J707" s="37"/>
    </row>
    <row r="708" spans="2:10" x14ac:dyDescent="0.25">
      <c r="B708" s="37"/>
      <c r="C708" s="37"/>
      <c r="D708" s="37"/>
      <c r="E708" s="112"/>
      <c r="F708" s="37"/>
      <c r="G708" s="435"/>
      <c r="H708" s="435"/>
      <c r="I708" s="412"/>
      <c r="J708" s="37"/>
    </row>
    <row r="709" spans="2:10" x14ac:dyDescent="0.25">
      <c r="B709" s="37"/>
      <c r="C709" s="37"/>
      <c r="D709" s="37"/>
      <c r="E709" s="112"/>
      <c r="F709" s="37"/>
      <c r="G709" s="435"/>
      <c r="H709" s="435"/>
      <c r="I709" s="412"/>
      <c r="J709" s="37"/>
    </row>
    <row r="710" spans="2:10" x14ac:dyDescent="0.25">
      <c r="B710" s="37"/>
      <c r="C710" s="37"/>
      <c r="D710" s="37"/>
      <c r="E710" s="112"/>
      <c r="F710" s="37"/>
      <c r="G710" s="435"/>
      <c r="H710" s="435"/>
      <c r="I710" s="412"/>
      <c r="J710" s="37"/>
    </row>
    <row r="711" spans="2:10" x14ac:dyDescent="0.25">
      <c r="B711" s="37"/>
      <c r="C711" s="37"/>
      <c r="D711" s="37"/>
      <c r="E711" s="112"/>
      <c r="F711" s="37"/>
      <c r="G711" s="435"/>
      <c r="H711" s="435"/>
      <c r="I711" s="412"/>
      <c r="J711" s="37"/>
    </row>
    <row r="712" spans="2:10" x14ac:dyDescent="0.25">
      <c r="B712" s="37"/>
      <c r="C712" s="37"/>
      <c r="D712" s="37"/>
      <c r="E712" s="112"/>
      <c r="F712" s="37"/>
      <c r="G712" s="435"/>
      <c r="H712" s="435"/>
      <c r="I712" s="412"/>
      <c r="J712" s="37"/>
    </row>
    <row r="713" spans="2:10" x14ac:dyDescent="0.25">
      <c r="B713" s="37"/>
      <c r="C713" s="37"/>
      <c r="D713" s="37"/>
      <c r="E713" s="112"/>
      <c r="F713" s="37"/>
      <c r="G713" s="435"/>
      <c r="H713" s="435"/>
      <c r="I713" s="412"/>
      <c r="J713" s="37"/>
    </row>
    <row r="714" spans="2:10" x14ac:dyDescent="0.25">
      <c r="B714" s="37"/>
      <c r="C714" s="37"/>
      <c r="D714" s="37"/>
      <c r="E714" s="112"/>
      <c r="F714" s="37"/>
      <c r="G714" s="435"/>
      <c r="H714" s="435"/>
      <c r="I714" s="412"/>
      <c r="J714" s="37"/>
    </row>
    <row r="715" spans="2:10" x14ac:dyDescent="0.25">
      <c r="B715" s="37"/>
      <c r="C715" s="37"/>
      <c r="D715" s="37"/>
      <c r="E715" s="112"/>
      <c r="F715" s="37"/>
      <c r="G715" s="435"/>
      <c r="H715" s="435"/>
      <c r="I715" s="412"/>
      <c r="J715" s="37"/>
    </row>
    <row r="716" spans="2:10" x14ac:dyDescent="0.25">
      <c r="B716" s="37"/>
      <c r="C716" s="37"/>
      <c r="D716" s="37"/>
      <c r="E716" s="112"/>
      <c r="F716" s="37"/>
      <c r="G716" s="435"/>
      <c r="H716" s="435"/>
      <c r="I716" s="412"/>
      <c r="J716" s="37"/>
    </row>
    <row r="717" spans="2:10" x14ac:dyDescent="0.25">
      <c r="B717" s="37"/>
      <c r="C717" s="37"/>
      <c r="D717" s="37"/>
      <c r="E717" s="112"/>
      <c r="F717" s="37"/>
      <c r="G717" s="435"/>
      <c r="H717" s="435"/>
      <c r="I717" s="412"/>
      <c r="J717" s="37"/>
    </row>
    <row r="718" spans="2:10" x14ac:dyDescent="0.25">
      <c r="B718" s="37"/>
      <c r="C718" s="37"/>
      <c r="D718" s="37"/>
      <c r="E718" s="112"/>
      <c r="F718" s="37"/>
      <c r="G718" s="435"/>
      <c r="H718" s="435"/>
      <c r="I718" s="412"/>
      <c r="J718" s="37"/>
    </row>
    <row r="719" spans="2:10" x14ac:dyDescent="0.25">
      <c r="B719" s="37"/>
      <c r="C719" s="37"/>
      <c r="D719" s="37"/>
      <c r="E719" s="112"/>
      <c r="F719" s="37"/>
      <c r="G719" s="435"/>
      <c r="H719" s="435"/>
      <c r="I719" s="412"/>
      <c r="J719" s="37"/>
    </row>
    <row r="720" spans="2:10" x14ac:dyDescent="0.25">
      <c r="B720" s="37"/>
      <c r="C720" s="37"/>
      <c r="D720" s="37"/>
      <c r="E720" s="112"/>
      <c r="F720" s="37"/>
      <c r="G720" s="435"/>
      <c r="H720" s="435"/>
      <c r="I720" s="412"/>
      <c r="J720" s="37"/>
    </row>
    <row r="721" spans="2:10" x14ac:dyDescent="0.25">
      <c r="B721" s="37"/>
      <c r="C721" s="37"/>
      <c r="D721" s="37"/>
      <c r="E721" s="112"/>
      <c r="F721" s="37"/>
      <c r="G721" s="435"/>
      <c r="H721" s="435"/>
      <c r="I721" s="412"/>
      <c r="J721" s="37"/>
    </row>
    <row r="722" spans="2:10" x14ac:dyDescent="0.25">
      <c r="B722" s="37"/>
      <c r="C722" s="37"/>
      <c r="D722" s="37"/>
      <c r="E722" s="112"/>
      <c r="F722" s="37"/>
      <c r="G722" s="435"/>
      <c r="H722" s="435"/>
      <c r="I722" s="412"/>
      <c r="J722" s="37"/>
    </row>
    <row r="723" spans="2:10" x14ac:dyDescent="0.25">
      <c r="B723" s="37"/>
      <c r="C723" s="37"/>
      <c r="D723" s="37"/>
      <c r="E723" s="112"/>
      <c r="F723" s="37"/>
      <c r="G723" s="435"/>
      <c r="H723" s="435"/>
      <c r="I723" s="412"/>
      <c r="J723" s="37"/>
    </row>
    <row r="724" spans="2:10" x14ac:dyDescent="0.25">
      <c r="B724" s="37"/>
      <c r="C724" s="37"/>
      <c r="D724" s="37"/>
      <c r="E724" s="112"/>
      <c r="F724" s="37"/>
      <c r="G724" s="435"/>
      <c r="H724" s="435"/>
      <c r="I724" s="412"/>
      <c r="J724" s="37"/>
    </row>
    <row r="725" spans="2:10" x14ac:dyDescent="0.25">
      <c r="B725" s="37"/>
      <c r="C725" s="37"/>
      <c r="D725" s="37"/>
      <c r="E725" s="112"/>
      <c r="F725" s="37"/>
      <c r="G725" s="435"/>
      <c r="H725" s="435"/>
      <c r="I725" s="412"/>
      <c r="J725" s="37"/>
    </row>
    <row r="726" spans="2:10" x14ac:dyDescent="0.25">
      <c r="B726" s="37"/>
      <c r="C726" s="37"/>
      <c r="D726" s="37"/>
      <c r="E726" s="112"/>
      <c r="F726" s="37"/>
      <c r="G726" s="435"/>
      <c r="H726" s="435"/>
      <c r="I726" s="412"/>
      <c r="J726" s="37"/>
    </row>
    <row r="727" spans="2:10" x14ac:dyDescent="0.25">
      <c r="B727" s="37"/>
      <c r="C727" s="37"/>
      <c r="D727" s="37"/>
      <c r="E727" s="112"/>
      <c r="F727" s="37"/>
      <c r="G727" s="435"/>
      <c r="H727" s="435"/>
      <c r="I727" s="412"/>
      <c r="J727" s="37"/>
    </row>
    <row r="728" spans="2:10" x14ac:dyDescent="0.25">
      <c r="B728" s="37"/>
      <c r="C728" s="37"/>
      <c r="D728" s="37"/>
      <c r="E728" s="112"/>
      <c r="F728" s="37"/>
      <c r="G728" s="435"/>
      <c r="H728" s="435"/>
      <c r="I728" s="412"/>
      <c r="J728" s="37"/>
    </row>
    <row r="729" spans="2:10" x14ac:dyDescent="0.25">
      <c r="B729" s="37"/>
      <c r="C729" s="37"/>
      <c r="D729" s="37"/>
      <c r="E729" s="112"/>
      <c r="F729" s="37"/>
      <c r="G729" s="435"/>
      <c r="H729" s="435"/>
      <c r="I729" s="412"/>
      <c r="J729" s="37"/>
    </row>
    <row r="730" spans="2:10" x14ac:dyDescent="0.25">
      <c r="B730" s="37"/>
      <c r="C730" s="37"/>
      <c r="D730" s="37"/>
      <c r="E730" s="112"/>
      <c r="F730" s="37"/>
      <c r="G730" s="435"/>
      <c r="H730" s="435"/>
      <c r="I730" s="412"/>
      <c r="J730" s="37"/>
    </row>
    <row r="731" spans="2:10" x14ac:dyDescent="0.25">
      <c r="B731" s="37"/>
      <c r="C731" s="37"/>
      <c r="D731" s="37"/>
      <c r="E731" s="112"/>
      <c r="F731" s="37"/>
      <c r="G731" s="435"/>
      <c r="H731" s="435"/>
      <c r="I731" s="412"/>
      <c r="J731" s="37"/>
    </row>
    <row r="732" spans="2:10" x14ac:dyDescent="0.25">
      <c r="B732" s="37"/>
      <c r="C732" s="37"/>
      <c r="D732" s="37"/>
      <c r="E732" s="112"/>
      <c r="F732" s="37"/>
      <c r="G732" s="435"/>
      <c r="H732" s="435"/>
      <c r="I732" s="412"/>
      <c r="J732" s="37"/>
    </row>
    <row r="733" spans="2:10" x14ac:dyDescent="0.25">
      <c r="B733" s="37"/>
      <c r="C733" s="37"/>
      <c r="D733" s="37"/>
      <c r="E733" s="112"/>
      <c r="F733" s="37"/>
      <c r="G733" s="435"/>
      <c r="H733" s="435"/>
      <c r="I733" s="412"/>
      <c r="J733" s="37"/>
    </row>
    <row r="734" spans="2:10" x14ac:dyDescent="0.25">
      <c r="B734" s="37"/>
      <c r="C734" s="37"/>
      <c r="D734" s="37"/>
      <c r="E734" s="112"/>
      <c r="F734" s="37"/>
      <c r="G734" s="435"/>
      <c r="H734" s="435"/>
      <c r="I734" s="412"/>
      <c r="J734" s="37"/>
    </row>
    <row r="735" spans="2:10" x14ac:dyDescent="0.25">
      <c r="B735" s="37"/>
      <c r="C735" s="37"/>
      <c r="D735" s="37"/>
      <c r="E735" s="112"/>
      <c r="F735" s="37"/>
      <c r="G735" s="435"/>
      <c r="H735" s="435"/>
      <c r="I735" s="412"/>
      <c r="J735" s="37"/>
    </row>
    <row r="736" spans="2:10" x14ac:dyDescent="0.25">
      <c r="B736" s="37"/>
      <c r="C736" s="37"/>
      <c r="D736" s="37"/>
      <c r="E736" s="112"/>
      <c r="F736" s="37"/>
      <c r="G736" s="435"/>
      <c r="H736" s="435"/>
      <c r="I736" s="412"/>
      <c r="J736" s="37"/>
    </row>
    <row r="737" spans="2:10" x14ac:dyDescent="0.25">
      <c r="B737" s="37"/>
      <c r="C737" s="37"/>
      <c r="D737" s="37"/>
      <c r="E737" s="112"/>
      <c r="F737" s="37"/>
      <c r="G737" s="435"/>
      <c r="H737" s="435"/>
      <c r="I737" s="412"/>
      <c r="J737" s="37"/>
    </row>
    <row r="738" spans="2:10" x14ac:dyDescent="0.25">
      <c r="B738" s="37"/>
      <c r="C738" s="37"/>
      <c r="D738" s="37"/>
      <c r="E738" s="112"/>
      <c r="F738" s="37"/>
      <c r="G738" s="435"/>
      <c r="H738" s="435"/>
      <c r="I738" s="412"/>
      <c r="J738" s="37"/>
    </row>
    <row r="739" spans="2:10" x14ac:dyDescent="0.25">
      <c r="B739" s="37"/>
      <c r="C739" s="37"/>
      <c r="D739" s="37"/>
      <c r="E739" s="112"/>
      <c r="F739" s="37"/>
      <c r="G739" s="435"/>
      <c r="H739" s="435"/>
      <c r="I739" s="412"/>
      <c r="J739" s="37"/>
    </row>
    <row r="740" spans="2:10" x14ac:dyDescent="0.25">
      <c r="B740" s="37"/>
      <c r="C740" s="37"/>
      <c r="D740" s="37"/>
      <c r="E740" s="112"/>
      <c r="F740" s="37"/>
      <c r="G740" s="435"/>
      <c r="H740" s="435"/>
      <c r="I740" s="412"/>
      <c r="J740" s="37"/>
    </row>
    <row r="741" spans="2:10" x14ac:dyDescent="0.25">
      <c r="B741" s="37"/>
      <c r="C741" s="37"/>
      <c r="D741" s="37"/>
      <c r="E741" s="112"/>
      <c r="F741" s="37"/>
      <c r="G741" s="435"/>
      <c r="H741" s="435"/>
      <c r="I741" s="412"/>
      <c r="J741" s="37"/>
    </row>
    <row r="742" spans="2:10" x14ac:dyDescent="0.25">
      <c r="B742" s="37"/>
      <c r="C742" s="37"/>
      <c r="D742" s="37"/>
      <c r="E742" s="112"/>
      <c r="F742" s="37"/>
      <c r="G742" s="435"/>
      <c r="H742" s="435"/>
      <c r="I742" s="412"/>
      <c r="J742" s="37"/>
    </row>
    <row r="743" spans="2:10" x14ac:dyDescent="0.25">
      <c r="B743" s="37"/>
      <c r="C743" s="37"/>
      <c r="D743" s="37"/>
      <c r="E743" s="112"/>
      <c r="F743" s="37"/>
      <c r="G743" s="435"/>
      <c r="H743" s="435"/>
      <c r="I743" s="412"/>
      <c r="J743" s="37"/>
    </row>
    <row r="744" spans="2:10" x14ac:dyDescent="0.25">
      <c r="B744" s="37"/>
      <c r="C744" s="37"/>
      <c r="D744" s="37"/>
      <c r="E744" s="112"/>
      <c r="F744" s="37"/>
      <c r="G744" s="435"/>
      <c r="H744" s="435"/>
      <c r="I744" s="412"/>
      <c r="J744" s="37"/>
    </row>
    <row r="745" spans="2:10" x14ac:dyDescent="0.25">
      <c r="B745" s="37"/>
      <c r="C745" s="37"/>
      <c r="D745" s="37"/>
      <c r="E745" s="112"/>
      <c r="F745" s="37"/>
      <c r="G745" s="435"/>
      <c r="H745" s="435"/>
      <c r="I745" s="412"/>
      <c r="J745" s="37"/>
    </row>
    <row r="746" spans="2:10" x14ac:dyDescent="0.25">
      <c r="B746" s="37"/>
      <c r="C746" s="37"/>
      <c r="D746" s="37"/>
      <c r="E746" s="112"/>
      <c r="F746" s="37"/>
      <c r="G746" s="435"/>
      <c r="H746" s="435"/>
      <c r="I746" s="412"/>
      <c r="J746" s="37"/>
    </row>
    <row r="747" spans="2:10" x14ac:dyDescent="0.25">
      <c r="B747" s="37"/>
      <c r="C747" s="37"/>
      <c r="D747" s="37"/>
      <c r="E747" s="112"/>
      <c r="F747" s="37"/>
      <c r="G747" s="435"/>
      <c r="H747" s="435"/>
      <c r="I747" s="412"/>
      <c r="J747" s="37"/>
    </row>
    <row r="748" spans="2:10" x14ac:dyDescent="0.25">
      <c r="B748" s="37"/>
      <c r="C748" s="37"/>
      <c r="D748" s="37"/>
      <c r="E748" s="112"/>
      <c r="F748" s="37"/>
      <c r="G748" s="435"/>
      <c r="H748" s="435"/>
      <c r="I748" s="412"/>
      <c r="J748" s="37"/>
    </row>
    <row r="749" spans="2:10" x14ac:dyDescent="0.25">
      <c r="B749" s="37"/>
      <c r="C749" s="37"/>
      <c r="D749" s="37"/>
      <c r="E749" s="112"/>
      <c r="F749" s="37"/>
      <c r="G749" s="435"/>
      <c r="H749" s="435"/>
      <c r="I749" s="412"/>
      <c r="J749" s="37"/>
    </row>
    <row r="750" spans="2:10" x14ac:dyDescent="0.25">
      <c r="B750" s="37"/>
      <c r="C750" s="37"/>
      <c r="D750" s="37"/>
      <c r="E750" s="112"/>
      <c r="F750" s="37"/>
      <c r="G750" s="435"/>
      <c r="H750" s="435"/>
      <c r="I750" s="412"/>
      <c r="J750" s="37"/>
    </row>
    <row r="751" spans="2:10" x14ac:dyDescent="0.25">
      <c r="B751" s="37"/>
      <c r="C751" s="37"/>
      <c r="D751" s="37"/>
      <c r="E751" s="112"/>
      <c r="F751" s="37"/>
      <c r="G751" s="435"/>
      <c r="H751" s="435"/>
      <c r="I751" s="412"/>
      <c r="J751" s="37"/>
    </row>
    <row r="752" spans="2:10" x14ac:dyDescent="0.25">
      <c r="B752" s="37"/>
      <c r="C752" s="37"/>
      <c r="D752" s="37"/>
      <c r="E752" s="112"/>
      <c r="F752" s="37"/>
      <c r="G752" s="435"/>
      <c r="H752" s="435"/>
      <c r="I752" s="412"/>
      <c r="J752" s="37"/>
    </row>
    <row r="753" spans="2:10" x14ac:dyDescent="0.25">
      <c r="B753" s="37"/>
      <c r="C753" s="37"/>
      <c r="D753" s="37"/>
      <c r="E753" s="112"/>
      <c r="F753" s="37"/>
      <c r="G753" s="435"/>
      <c r="H753" s="435"/>
      <c r="I753" s="412"/>
      <c r="J753" s="37"/>
    </row>
    <row r="754" spans="2:10" x14ac:dyDescent="0.25">
      <c r="B754" s="37"/>
      <c r="C754" s="37"/>
      <c r="D754" s="37"/>
      <c r="E754" s="112"/>
      <c r="F754" s="37"/>
      <c r="G754" s="435"/>
      <c r="H754" s="435"/>
      <c r="I754" s="412"/>
      <c r="J754" s="37"/>
    </row>
    <row r="755" spans="2:10" x14ac:dyDescent="0.25">
      <c r="B755" s="37"/>
      <c r="C755" s="37"/>
      <c r="D755" s="37"/>
      <c r="E755" s="112"/>
      <c r="F755" s="37"/>
      <c r="G755" s="435"/>
      <c r="H755" s="435"/>
      <c r="I755" s="412"/>
      <c r="J755" s="37"/>
    </row>
    <row r="756" spans="2:10" x14ac:dyDescent="0.25">
      <c r="B756" s="37"/>
      <c r="C756" s="37"/>
      <c r="D756" s="37"/>
      <c r="E756" s="112"/>
      <c r="F756" s="37"/>
      <c r="G756" s="435"/>
      <c r="H756" s="435"/>
      <c r="I756" s="412"/>
      <c r="J756" s="37"/>
    </row>
    <row r="757" spans="2:10" x14ac:dyDescent="0.25">
      <c r="B757" s="37"/>
      <c r="C757" s="37"/>
      <c r="D757" s="37"/>
      <c r="E757" s="112"/>
      <c r="F757" s="37"/>
      <c r="G757" s="435"/>
      <c r="H757" s="435"/>
      <c r="I757" s="412"/>
      <c r="J757" s="37"/>
    </row>
    <row r="758" spans="2:10" x14ac:dyDescent="0.25">
      <c r="B758" s="37"/>
      <c r="C758" s="37"/>
      <c r="D758" s="37"/>
      <c r="E758" s="112"/>
      <c r="F758" s="37"/>
      <c r="G758" s="435"/>
      <c r="H758" s="435"/>
      <c r="I758" s="412"/>
      <c r="J758" s="37"/>
    </row>
    <row r="759" spans="2:10" x14ac:dyDescent="0.25">
      <c r="B759" s="37"/>
      <c r="C759" s="37"/>
      <c r="D759" s="37"/>
      <c r="E759" s="112"/>
      <c r="F759" s="37"/>
      <c r="G759" s="435"/>
      <c r="H759" s="435"/>
      <c r="I759" s="412"/>
      <c r="J759" s="37"/>
    </row>
    <row r="760" spans="2:10" x14ac:dyDescent="0.25">
      <c r="B760" s="37"/>
      <c r="C760" s="37"/>
      <c r="D760" s="37"/>
      <c r="E760" s="112"/>
      <c r="F760" s="37"/>
      <c r="G760" s="435"/>
      <c r="H760" s="435"/>
      <c r="I760" s="412"/>
      <c r="J760" s="37"/>
    </row>
    <row r="761" spans="2:10" x14ac:dyDescent="0.25">
      <c r="B761" s="37"/>
      <c r="C761" s="37"/>
      <c r="D761" s="37"/>
      <c r="E761" s="112"/>
      <c r="F761" s="37"/>
      <c r="G761" s="435"/>
      <c r="H761" s="435"/>
      <c r="I761" s="412"/>
      <c r="J761" s="37"/>
    </row>
    <row r="762" spans="2:10" x14ac:dyDescent="0.25">
      <c r="B762" s="37"/>
      <c r="C762" s="37"/>
      <c r="D762" s="37"/>
      <c r="E762" s="112"/>
      <c r="F762" s="37"/>
      <c r="G762" s="435"/>
      <c r="H762" s="435"/>
      <c r="I762" s="412"/>
      <c r="J762" s="37"/>
    </row>
    <row r="763" spans="2:10" x14ac:dyDescent="0.25">
      <c r="B763" s="37"/>
      <c r="C763" s="37"/>
      <c r="D763" s="37"/>
      <c r="E763" s="112"/>
      <c r="F763" s="37"/>
      <c r="G763" s="435"/>
      <c r="H763" s="435"/>
      <c r="I763" s="412"/>
      <c r="J763" s="37"/>
    </row>
    <row r="764" spans="2:10" x14ac:dyDescent="0.25">
      <c r="B764" s="37"/>
      <c r="C764" s="37"/>
      <c r="D764" s="37"/>
      <c r="E764" s="112"/>
      <c r="F764" s="37"/>
      <c r="G764" s="435"/>
      <c r="H764" s="435"/>
      <c r="I764" s="412"/>
      <c r="J764" s="37"/>
    </row>
    <row r="765" spans="2:10" x14ac:dyDescent="0.25">
      <c r="B765" s="37"/>
      <c r="C765" s="37"/>
      <c r="D765" s="37"/>
      <c r="E765" s="112"/>
      <c r="F765" s="37"/>
      <c r="G765" s="435"/>
      <c r="H765" s="435"/>
      <c r="I765" s="412"/>
      <c r="J765" s="37"/>
    </row>
    <row r="766" spans="2:10" x14ac:dyDescent="0.25">
      <c r="B766" s="37"/>
      <c r="C766" s="37"/>
      <c r="D766" s="37"/>
      <c r="E766" s="112"/>
      <c r="F766" s="37"/>
      <c r="G766" s="435"/>
      <c r="H766" s="435"/>
      <c r="I766" s="412"/>
      <c r="J766" s="37"/>
    </row>
    <row r="767" spans="2:10" x14ac:dyDescent="0.25">
      <c r="B767" s="37"/>
      <c r="C767" s="37"/>
      <c r="D767" s="37"/>
      <c r="E767" s="112"/>
      <c r="F767" s="37"/>
      <c r="G767" s="435"/>
      <c r="H767" s="435"/>
      <c r="I767" s="412"/>
      <c r="J767" s="37"/>
    </row>
    <row r="768" spans="2:10" x14ac:dyDescent="0.25">
      <c r="B768" s="37"/>
      <c r="C768" s="37"/>
      <c r="D768" s="37"/>
      <c r="E768" s="112"/>
      <c r="F768" s="37"/>
      <c r="G768" s="435"/>
      <c r="H768" s="435"/>
      <c r="I768" s="412"/>
      <c r="J768" s="37"/>
    </row>
    <row r="769" spans="2:10" x14ac:dyDescent="0.25">
      <c r="B769" s="37"/>
      <c r="C769" s="37"/>
      <c r="D769" s="37"/>
      <c r="E769" s="112"/>
      <c r="F769" s="37"/>
      <c r="G769" s="435"/>
      <c r="H769" s="435"/>
      <c r="I769" s="412"/>
      <c r="J769" s="37"/>
    </row>
    <row r="770" spans="2:10" x14ac:dyDescent="0.25">
      <c r="B770" s="37"/>
      <c r="C770" s="37"/>
      <c r="D770" s="37"/>
      <c r="E770" s="112"/>
      <c r="F770" s="37"/>
      <c r="G770" s="435"/>
      <c r="H770" s="435"/>
      <c r="I770" s="412"/>
      <c r="J770" s="37"/>
    </row>
    <row r="771" spans="2:10" x14ac:dyDescent="0.25">
      <c r="B771" s="37"/>
      <c r="C771" s="37"/>
      <c r="D771" s="37"/>
      <c r="E771" s="112"/>
      <c r="F771" s="37"/>
      <c r="G771" s="435"/>
      <c r="H771" s="435"/>
      <c r="I771" s="412"/>
      <c r="J771" s="37"/>
    </row>
    <row r="772" spans="2:10" x14ac:dyDescent="0.25">
      <c r="B772" s="37"/>
      <c r="C772" s="37"/>
      <c r="D772" s="37"/>
      <c r="E772" s="112"/>
      <c r="F772" s="37"/>
      <c r="G772" s="435"/>
      <c r="H772" s="435"/>
      <c r="I772" s="412"/>
      <c r="J772" s="37"/>
    </row>
    <row r="773" spans="2:10" x14ac:dyDescent="0.25">
      <c r="B773" s="37"/>
      <c r="C773" s="37"/>
      <c r="D773" s="37"/>
      <c r="E773" s="112"/>
      <c r="F773" s="37"/>
      <c r="G773" s="435"/>
      <c r="H773" s="435"/>
      <c r="I773" s="412"/>
      <c r="J773" s="37"/>
    </row>
    <row r="774" spans="2:10" x14ac:dyDescent="0.25">
      <c r="B774" s="37"/>
      <c r="C774" s="37"/>
      <c r="D774" s="37"/>
      <c r="E774" s="112"/>
      <c r="F774" s="37"/>
      <c r="G774" s="435"/>
      <c r="H774" s="435"/>
      <c r="I774" s="412"/>
      <c r="J774" s="37"/>
    </row>
    <row r="775" spans="2:10" x14ac:dyDescent="0.25">
      <c r="B775" s="37"/>
      <c r="C775" s="37"/>
      <c r="D775" s="37"/>
      <c r="E775" s="112"/>
      <c r="F775" s="37"/>
      <c r="G775" s="435"/>
      <c r="H775" s="435"/>
      <c r="I775" s="412"/>
      <c r="J775" s="37"/>
    </row>
    <row r="776" spans="2:10" x14ac:dyDescent="0.25">
      <c r="B776" s="37"/>
      <c r="C776" s="37"/>
      <c r="D776" s="37"/>
      <c r="E776" s="112"/>
      <c r="F776" s="37"/>
      <c r="G776" s="435"/>
      <c r="H776" s="435"/>
      <c r="I776" s="412"/>
      <c r="J776" s="37"/>
    </row>
    <row r="777" spans="2:10" x14ac:dyDescent="0.25">
      <c r="B777" s="37"/>
      <c r="C777" s="37"/>
      <c r="D777" s="37"/>
      <c r="E777" s="112"/>
      <c r="F777" s="37"/>
      <c r="G777" s="435"/>
      <c r="H777" s="435"/>
      <c r="I777" s="412"/>
      <c r="J777" s="37"/>
    </row>
    <row r="778" spans="2:10" x14ac:dyDescent="0.25">
      <c r="B778" s="37"/>
      <c r="C778" s="37"/>
      <c r="D778" s="37"/>
      <c r="E778" s="112"/>
      <c r="F778" s="37"/>
      <c r="G778" s="435"/>
      <c r="H778" s="435"/>
      <c r="I778" s="412"/>
      <c r="J778" s="37"/>
    </row>
    <row r="779" spans="2:10" x14ac:dyDescent="0.25">
      <c r="B779" s="37"/>
      <c r="C779" s="37"/>
      <c r="D779" s="37"/>
      <c r="E779" s="112"/>
      <c r="F779" s="37"/>
      <c r="G779" s="435"/>
      <c r="H779" s="435"/>
      <c r="I779" s="412"/>
      <c r="J779" s="37"/>
    </row>
    <row r="780" spans="2:10" x14ac:dyDescent="0.25">
      <c r="B780" s="37"/>
      <c r="C780" s="37"/>
      <c r="D780" s="37"/>
      <c r="E780" s="112"/>
      <c r="F780" s="37"/>
      <c r="G780" s="435"/>
      <c r="H780" s="435"/>
      <c r="I780" s="412"/>
      <c r="J780" s="37"/>
    </row>
    <row r="781" spans="2:10" x14ac:dyDescent="0.25">
      <c r="B781" s="37"/>
      <c r="C781" s="37"/>
      <c r="D781" s="37"/>
      <c r="E781" s="112"/>
      <c r="F781" s="37"/>
      <c r="G781" s="435"/>
      <c r="H781" s="435"/>
      <c r="I781" s="412"/>
      <c r="J781" s="37"/>
    </row>
    <row r="782" spans="2:10" x14ac:dyDescent="0.25">
      <c r="B782" s="37"/>
      <c r="C782" s="37"/>
      <c r="D782" s="37"/>
      <c r="E782" s="112"/>
      <c r="F782" s="37"/>
      <c r="G782" s="435"/>
      <c r="H782" s="435"/>
      <c r="I782" s="412"/>
      <c r="J782" s="37"/>
    </row>
    <row r="783" spans="2:10" x14ac:dyDescent="0.25">
      <c r="B783" s="37"/>
      <c r="C783" s="37"/>
      <c r="D783" s="37"/>
      <c r="E783" s="112"/>
      <c r="F783" s="37"/>
      <c r="G783" s="435"/>
      <c r="H783" s="435"/>
      <c r="I783" s="412"/>
      <c r="J783" s="37"/>
    </row>
    <row r="784" spans="2:10" x14ac:dyDescent="0.25">
      <c r="B784" s="37"/>
      <c r="C784" s="37"/>
      <c r="D784" s="37"/>
      <c r="E784" s="112"/>
      <c r="F784" s="37"/>
      <c r="G784" s="435"/>
      <c r="H784" s="435"/>
      <c r="I784" s="412"/>
      <c r="J784" s="37"/>
    </row>
    <row r="785" spans="2:10" x14ac:dyDescent="0.25">
      <c r="B785" s="37"/>
      <c r="C785" s="37"/>
      <c r="D785" s="37"/>
      <c r="E785" s="112"/>
      <c r="F785" s="37"/>
      <c r="G785" s="435"/>
      <c r="H785" s="435"/>
      <c r="I785" s="412"/>
      <c r="J785" s="37"/>
    </row>
    <row r="786" spans="2:10" x14ac:dyDescent="0.25">
      <c r="B786" s="37"/>
      <c r="C786" s="37"/>
      <c r="D786" s="37"/>
      <c r="E786" s="112"/>
      <c r="F786" s="37"/>
      <c r="G786" s="435"/>
      <c r="H786" s="435"/>
      <c r="I786" s="412"/>
      <c r="J786" s="37"/>
    </row>
    <row r="787" spans="2:10" x14ac:dyDescent="0.25">
      <c r="B787" s="37"/>
      <c r="C787" s="37"/>
      <c r="D787" s="37"/>
      <c r="E787" s="112"/>
      <c r="F787" s="37"/>
      <c r="G787" s="435"/>
      <c r="H787" s="435"/>
      <c r="I787" s="412"/>
      <c r="J787" s="37"/>
    </row>
    <row r="788" spans="2:10" x14ac:dyDescent="0.25">
      <c r="B788" s="37"/>
      <c r="C788" s="37"/>
      <c r="D788" s="37"/>
      <c r="E788" s="112"/>
      <c r="F788" s="37"/>
      <c r="G788" s="435"/>
      <c r="H788" s="435"/>
      <c r="I788" s="412"/>
      <c r="J788" s="37"/>
    </row>
    <row r="789" spans="2:10" x14ac:dyDescent="0.25">
      <c r="B789" s="37"/>
      <c r="C789" s="37"/>
      <c r="D789" s="37"/>
      <c r="E789" s="112"/>
      <c r="F789" s="37"/>
      <c r="G789" s="435"/>
      <c r="H789" s="435"/>
      <c r="I789" s="412"/>
      <c r="J789" s="37"/>
    </row>
    <row r="790" spans="2:10" x14ac:dyDescent="0.25">
      <c r="B790" s="37"/>
      <c r="C790" s="37"/>
      <c r="D790" s="37"/>
      <c r="E790" s="112"/>
      <c r="F790" s="37"/>
      <c r="G790" s="435"/>
      <c r="H790" s="435"/>
      <c r="I790" s="412"/>
      <c r="J790" s="37"/>
    </row>
    <row r="791" spans="2:10" x14ac:dyDescent="0.25">
      <c r="B791" s="37"/>
      <c r="C791" s="37"/>
      <c r="D791" s="37"/>
      <c r="E791" s="112"/>
      <c r="F791" s="37"/>
      <c r="G791" s="435"/>
      <c r="H791" s="435"/>
      <c r="I791" s="412"/>
      <c r="J791" s="37"/>
    </row>
    <row r="792" spans="2:10" x14ac:dyDescent="0.25">
      <c r="B792" s="37"/>
      <c r="C792" s="37"/>
      <c r="D792" s="37"/>
      <c r="E792" s="112"/>
      <c r="F792" s="37"/>
      <c r="G792" s="435"/>
      <c r="H792" s="435"/>
      <c r="I792" s="412"/>
      <c r="J792" s="37"/>
    </row>
    <row r="793" spans="2:10" x14ac:dyDescent="0.25">
      <c r="B793" s="37"/>
      <c r="C793" s="37"/>
      <c r="D793" s="37"/>
      <c r="E793" s="112"/>
      <c r="F793" s="37"/>
      <c r="G793" s="435"/>
      <c r="H793" s="435"/>
      <c r="I793" s="412"/>
      <c r="J793" s="37"/>
    </row>
    <row r="794" spans="2:10" x14ac:dyDescent="0.25">
      <c r="B794" s="37"/>
      <c r="C794" s="37"/>
      <c r="D794" s="37"/>
      <c r="E794" s="112"/>
      <c r="F794" s="37"/>
      <c r="G794" s="435"/>
      <c r="H794" s="435"/>
      <c r="I794" s="412"/>
      <c r="J794" s="37"/>
    </row>
    <row r="795" spans="2:10" x14ac:dyDescent="0.25">
      <c r="B795" s="37"/>
      <c r="C795" s="37"/>
      <c r="D795" s="37"/>
      <c r="E795" s="112"/>
      <c r="F795" s="37"/>
      <c r="G795" s="435"/>
      <c r="H795" s="435"/>
      <c r="I795" s="412"/>
      <c r="J795" s="37"/>
    </row>
    <row r="796" spans="2:10" x14ac:dyDescent="0.25">
      <c r="B796" s="37"/>
      <c r="C796" s="37"/>
      <c r="D796" s="37"/>
      <c r="E796" s="112"/>
      <c r="F796" s="37"/>
      <c r="G796" s="435"/>
      <c r="H796" s="435"/>
      <c r="I796" s="412"/>
      <c r="J796" s="37"/>
    </row>
    <row r="797" spans="2:10" x14ac:dyDescent="0.25">
      <c r="B797" s="37"/>
      <c r="C797" s="37"/>
      <c r="D797" s="37"/>
      <c r="E797" s="112"/>
      <c r="F797" s="37"/>
      <c r="G797" s="435"/>
      <c r="H797" s="435"/>
      <c r="I797" s="412"/>
      <c r="J797" s="37"/>
    </row>
    <row r="798" spans="2:10" x14ac:dyDescent="0.25">
      <c r="B798" s="37"/>
      <c r="C798" s="37"/>
      <c r="D798" s="37"/>
      <c r="E798" s="112"/>
      <c r="F798" s="37"/>
      <c r="G798" s="435"/>
      <c r="H798" s="435"/>
      <c r="I798" s="412"/>
      <c r="J798" s="37"/>
    </row>
    <row r="799" spans="2:10" x14ac:dyDescent="0.25">
      <c r="B799" s="37"/>
      <c r="C799" s="37"/>
      <c r="D799" s="37"/>
      <c r="E799" s="112"/>
      <c r="F799" s="37"/>
      <c r="G799" s="435"/>
      <c r="H799" s="435"/>
      <c r="I799" s="412"/>
      <c r="J799" s="37"/>
    </row>
    <row r="800" spans="2:10" x14ac:dyDescent="0.25">
      <c r="B800" s="37"/>
      <c r="C800" s="37"/>
      <c r="D800" s="37"/>
      <c r="E800" s="112"/>
      <c r="F800" s="37"/>
      <c r="G800" s="435"/>
      <c r="H800" s="435"/>
      <c r="I800" s="412"/>
      <c r="J800" s="37"/>
    </row>
    <row r="801" spans="2:10" x14ac:dyDescent="0.25">
      <c r="B801" s="37"/>
      <c r="C801" s="37"/>
      <c r="D801" s="37"/>
      <c r="E801" s="112"/>
      <c r="F801" s="37"/>
      <c r="G801" s="435"/>
      <c r="H801" s="435"/>
      <c r="I801" s="412"/>
      <c r="J801" s="37"/>
    </row>
    <row r="802" spans="2:10" x14ac:dyDescent="0.25">
      <c r="B802" s="37"/>
      <c r="C802" s="37"/>
      <c r="D802" s="37"/>
      <c r="E802" s="112"/>
      <c r="F802" s="37"/>
      <c r="G802" s="435"/>
      <c r="H802" s="435"/>
      <c r="I802" s="412"/>
      <c r="J802" s="37"/>
    </row>
    <row r="803" spans="2:10" x14ac:dyDescent="0.25">
      <c r="B803" s="37"/>
      <c r="C803" s="37"/>
      <c r="D803" s="37"/>
      <c r="E803" s="112"/>
      <c r="F803" s="37"/>
      <c r="G803" s="435"/>
      <c r="H803" s="435"/>
      <c r="I803" s="412"/>
      <c r="J803" s="37"/>
    </row>
    <row r="804" spans="2:10" x14ac:dyDescent="0.25">
      <c r="B804" s="37"/>
      <c r="C804" s="37"/>
      <c r="D804" s="37"/>
      <c r="E804" s="112"/>
      <c r="F804" s="37"/>
      <c r="G804" s="435"/>
      <c r="H804" s="435"/>
      <c r="I804" s="412"/>
      <c r="J804" s="37"/>
    </row>
    <row r="805" spans="2:10" x14ac:dyDescent="0.25">
      <c r="B805" s="37"/>
      <c r="C805" s="37"/>
      <c r="D805" s="37"/>
      <c r="E805" s="112"/>
      <c r="F805" s="37"/>
      <c r="G805" s="435"/>
      <c r="H805" s="435"/>
      <c r="I805" s="412"/>
      <c r="J805" s="37"/>
    </row>
    <row r="806" spans="2:10" x14ac:dyDescent="0.25">
      <c r="B806" s="37"/>
      <c r="C806" s="37"/>
      <c r="D806" s="37"/>
      <c r="E806" s="112"/>
      <c r="F806" s="37"/>
      <c r="G806" s="435"/>
      <c r="H806" s="435"/>
      <c r="I806" s="412"/>
      <c r="J806" s="37"/>
    </row>
    <row r="807" spans="2:10" x14ac:dyDescent="0.25">
      <c r="B807" s="37"/>
      <c r="C807" s="37"/>
      <c r="D807" s="37"/>
      <c r="E807" s="112"/>
      <c r="F807" s="37"/>
      <c r="G807" s="435"/>
      <c r="H807" s="435"/>
      <c r="I807" s="412"/>
      <c r="J807" s="37"/>
    </row>
    <row r="808" spans="2:10" x14ac:dyDescent="0.25">
      <c r="B808" s="37"/>
      <c r="C808" s="37"/>
      <c r="D808" s="37"/>
      <c r="E808" s="112"/>
      <c r="F808" s="37"/>
      <c r="G808" s="435"/>
      <c r="H808" s="435"/>
      <c r="I808" s="412"/>
      <c r="J808" s="37"/>
    </row>
    <row r="809" spans="2:10" x14ac:dyDescent="0.25">
      <c r="B809" s="37"/>
      <c r="C809" s="37"/>
      <c r="D809" s="37"/>
      <c r="E809" s="112"/>
      <c r="F809" s="37"/>
      <c r="G809" s="435"/>
      <c r="H809" s="435"/>
      <c r="I809" s="412"/>
      <c r="J809" s="37"/>
    </row>
    <row r="810" spans="2:10" x14ac:dyDescent="0.25">
      <c r="B810" s="37"/>
      <c r="C810" s="37"/>
      <c r="D810" s="37"/>
      <c r="E810" s="112"/>
      <c r="F810" s="37"/>
      <c r="G810" s="435"/>
      <c r="H810" s="435"/>
      <c r="I810" s="412"/>
      <c r="J810" s="37"/>
    </row>
    <row r="811" spans="2:10" x14ac:dyDescent="0.25">
      <c r="B811" s="37"/>
      <c r="C811" s="37"/>
      <c r="D811" s="37"/>
      <c r="E811" s="112"/>
      <c r="F811" s="37"/>
      <c r="G811" s="435"/>
      <c r="H811" s="435"/>
      <c r="I811" s="412"/>
      <c r="J811" s="37"/>
    </row>
    <row r="812" spans="2:10" x14ac:dyDescent="0.25">
      <c r="B812" s="37"/>
      <c r="C812" s="37"/>
      <c r="D812" s="37"/>
      <c r="E812" s="112"/>
      <c r="F812" s="37"/>
      <c r="G812" s="435"/>
      <c r="H812" s="435"/>
      <c r="I812" s="412"/>
      <c r="J812" s="37"/>
    </row>
    <row r="813" spans="2:10" x14ac:dyDescent="0.25">
      <c r="B813" s="37"/>
      <c r="C813" s="37"/>
      <c r="D813" s="37"/>
      <c r="E813" s="112"/>
      <c r="F813" s="37"/>
      <c r="G813" s="435"/>
      <c r="H813" s="435"/>
      <c r="I813" s="412"/>
      <c r="J813" s="37"/>
    </row>
    <row r="814" spans="2:10" x14ac:dyDescent="0.25">
      <c r="B814" s="37"/>
      <c r="C814" s="37"/>
      <c r="D814" s="37"/>
      <c r="E814" s="112"/>
      <c r="F814" s="37"/>
      <c r="G814" s="435"/>
      <c r="H814" s="435"/>
      <c r="I814" s="412"/>
      <c r="J814" s="37"/>
    </row>
    <row r="815" spans="2:10" x14ac:dyDescent="0.25">
      <c r="B815" s="37"/>
      <c r="C815" s="37"/>
      <c r="D815" s="37"/>
      <c r="E815" s="112"/>
      <c r="F815" s="37"/>
      <c r="G815" s="435"/>
      <c r="H815" s="435"/>
      <c r="I815" s="412"/>
      <c r="J815" s="37"/>
    </row>
    <row r="816" spans="2:10" x14ac:dyDescent="0.25">
      <c r="B816" s="37"/>
      <c r="C816" s="37"/>
      <c r="D816" s="37"/>
      <c r="E816" s="112"/>
      <c r="F816" s="37"/>
      <c r="G816" s="435"/>
      <c r="H816" s="435"/>
      <c r="I816" s="412"/>
      <c r="J816" s="37"/>
    </row>
    <row r="817" spans="2:10" x14ac:dyDescent="0.25">
      <c r="B817" s="37"/>
      <c r="C817" s="37"/>
      <c r="D817" s="37"/>
      <c r="E817" s="112"/>
      <c r="F817" s="37"/>
      <c r="G817" s="435"/>
      <c r="H817" s="435"/>
      <c r="I817" s="412"/>
      <c r="J817" s="37"/>
    </row>
    <row r="818" spans="2:10" x14ac:dyDescent="0.25">
      <c r="B818" s="37"/>
      <c r="C818" s="37"/>
      <c r="D818" s="37"/>
      <c r="E818" s="112"/>
      <c r="F818" s="37"/>
      <c r="G818" s="435"/>
      <c r="H818" s="435"/>
      <c r="I818" s="412"/>
      <c r="J818" s="37"/>
    </row>
    <row r="819" spans="2:10" x14ac:dyDescent="0.25">
      <c r="B819" s="37"/>
      <c r="C819" s="37"/>
      <c r="D819" s="37"/>
      <c r="E819" s="112"/>
      <c r="F819" s="37"/>
      <c r="G819" s="435"/>
      <c r="H819" s="435"/>
      <c r="I819" s="412"/>
      <c r="J819" s="37"/>
    </row>
    <row r="820" spans="2:10" x14ac:dyDescent="0.25">
      <c r="B820" s="37"/>
      <c r="C820" s="37"/>
      <c r="D820" s="37"/>
      <c r="E820" s="112"/>
      <c r="F820" s="37"/>
      <c r="G820" s="435"/>
      <c r="H820" s="435"/>
      <c r="I820" s="412"/>
      <c r="J820" s="37"/>
    </row>
    <row r="821" spans="2:10" x14ac:dyDescent="0.25">
      <c r="B821" s="37"/>
      <c r="C821" s="37"/>
      <c r="D821" s="37"/>
      <c r="E821" s="112"/>
      <c r="F821" s="37"/>
      <c r="G821" s="435"/>
      <c r="H821" s="435"/>
      <c r="I821" s="412"/>
      <c r="J821" s="37"/>
    </row>
    <row r="822" spans="2:10" x14ac:dyDescent="0.25">
      <c r="B822" s="37"/>
      <c r="C822" s="37"/>
      <c r="D822" s="37"/>
      <c r="E822" s="112"/>
      <c r="F822" s="37"/>
      <c r="G822" s="435"/>
      <c r="H822" s="435"/>
      <c r="I822" s="412"/>
      <c r="J822" s="37"/>
    </row>
    <row r="823" spans="2:10" x14ac:dyDescent="0.25">
      <c r="B823" s="37"/>
      <c r="C823" s="37"/>
      <c r="D823" s="37"/>
      <c r="E823" s="112"/>
      <c r="F823" s="37"/>
      <c r="G823" s="435"/>
      <c r="H823" s="435"/>
      <c r="I823" s="412"/>
      <c r="J823" s="37"/>
    </row>
    <row r="824" spans="2:10" x14ac:dyDescent="0.25">
      <c r="B824" s="37"/>
      <c r="C824" s="37"/>
      <c r="D824" s="37"/>
      <c r="E824" s="112"/>
      <c r="F824" s="37"/>
      <c r="G824" s="435"/>
      <c r="H824" s="435"/>
      <c r="I824" s="412"/>
      <c r="J824" s="37"/>
    </row>
    <row r="825" spans="2:10" x14ac:dyDescent="0.25">
      <c r="B825" s="37"/>
      <c r="C825" s="37"/>
      <c r="D825" s="37"/>
      <c r="E825" s="112"/>
      <c r="F825" s="37"/>
      <c r="G825" s="435"/>
      <c r="H825" s="435"/>
      <c r="I825" s="412"/>
      <c r="J825" s="37"/>
    </row>
    <row r="826" spans="2:10" x14ac:dyDescent="0.25">
      <c r="B826" s="37"/>
      <c r="C826" s="37"/>
      <c r="D826" s="37"/>
      <c r="E826" s="112"/>
      <c r="F826" s="37"/>
      <c r="G826" s="435"/>
      <c r="H826" s="435"/>
      <c r="I826" s="412"/>
      <c r="J826" s="37"/>
    </row>
    <row r="827" spans="2:10" x14ac:dyDescent="0.25">
      <c r="B827" s="37"/>
      <c r="C827" s="37"/>
      <c r="D827" s="37"/>
      <c r="E827" s="112"/>
      <c r="F827" s="37"/>
      <c r="G827" s="435"/>
      <c r="H827" s="435"/>
      <c r="I827" s="412"/>
      <c r="J827" s="37"/>
    </row>
    <row r="828" spans="2:10" x14ac:dyDescent="0.25">
      <c r="B828" s="37"/>
      <c r="C828" s="37"/>
      <c r="D828" s="37"/>
      <c r="E828" s="112"/>
      <c r="F828" s="37"/>
      <c r="G828" s="435"/>
      <c r="H828" s="435"/>
      <c r="I828" s="412"/>
      <c r="J828" s="37"/>
    </row>
    <row r="829" spans="2:10" x14ac:dyDescent="0.25">
      <c r="B829" s="37"/>
      <c r="C829" s="37"/>
      <c r="D829" s="37"/>
      <c r="E829" s="112"/>
      <c r="F829" s="37"/>
      <c r="G829" s="435"/>
      <c r="H829" s="435"/>
      <c r="I829" s="412"/>
      <c r="J829" s="37"/>
    </row>
    <row r="830" spans="2:10" x14ac:dyDescent="0.25">
      <c r="B830" s="37"/>
      <c r="C830" s="37"/>
      <c r="D830" s="37"/>
      <c r="E830" s="112"/>
      <c r="F830" s="37"/>
      <c r="G830" s="435"/>
      <c r="H830" s="435"/>
      <c r="I830" s="412"/>
      <c r="J830" s="37"/>
    </row>
    <row r="831" spans="2:10" x14ac:dyDescent="0.25">
      <c r="B831" s="37"/>
      <c r="C831" s="37"/>
      <c r="D831" s="37"/>
      <c r="E831" s="112"/>
      <c r="F831" s="37"/>
      <c r="G831" s="435"/>
      <c r="H831" s="435"/>
      <c r="I831" s="412"/>
      <c r="J831" s="37"/>
    </row>
    <row r="832" spans="2:10" x14ac:dyDescent="0.25">
      <c r="B832" s="37"/>
      <c r="C832" s="37"/>
      <c r="D832" s="37"/>
      <c r="E832" s="112"/>
      <c r="F832" s="37"/>
      <c r="G832" s="435"/>
      <c r="H832" s="435"/>
      <c r="I832" s="412"/>
      <c r="J832" s="37"/>
    </row>
    <row r="833" spans="2:10" x14ac:dyDescent="0.25">
      <c r="B833" s="37"/>
      <c r="C833" s="37"/>
      <c r="D833" s="37"/>
      <c r="E833" s="112"/>
      <c r="F833" s="37"/>
      <c r="G833" s="435"/>
      <c r="H833" s="435"/>
      <c r="I833" s="412"/>
      <c r="J833" s="37"/>
    </row>
    <row r="834" spans="2:10" x14ac:dyDescent="0.25">
      <c r="B834" s="37"/>
      <c r="C834" s="37"/>
      <c r="D834" s="37"/>
      <c r="E834" s="112"/>
      <c r="F834" s="37"/>
      <c r="G834" s="435"/>
      <c r="H834" s="435"/>
      <c r="I834" s="412"/>
      <c r="J834" s="37"/>
    </row>
    <row r="835" spans="2:10" x14ac:dyDescent="0.25">
      <c r="B835" s="37"/>
      <c r="C835" s="37"/>
      <c r="D835" s="37"/>
      <c r="E835" s="112"/>
      <c r="F835" s="37"/>
      <c r="G835" s="435"/>
      <c r="H835" s="435"/>
      <c r="I835" s="412"/>
      <c r="J835" s="37"/>
    </row>
    <row r="836" spans="2:10" x14ac:dyDescent="0.25">
      <c r="B836" s="37"/>
      <c r="C836" s="37"/>
      <c r="D836" s="37"/>
      <c r="E836" s="112"/>
      <c r="F836" s="37"/>
      <c r="G836" s="435"/>
      <c r="H836" s="435"/>
      <c r="I836" s="412"/>
      <c r="J836" s="37"/>
    </row>
    <row r="837" spans="2:10" x14ac:dyDescent="0.25">
      <c r="B837" s="37"/>
      <c r="C837" s="37"/>
      <c r="D837" s="37"/>
      <c r="E837" s="112"/>
      <c r="F837" s="37"/>
      <c r="G837" s="435"/>
      <c r="H837" s="435"/>
      <c r="I837" s="412"/>
      <c r="J837" s="37"/>
    </row>
    <row r="838" spans="2:10" x14ac:dyDescent="0.25">
      <c r="B838" s="37"/>
      <c r="C838" s="37"/>
      <c r="D838" s="37"/>
      <c r="E838" s="112"/>
      <c r="F838" s="37"/>
      <c r="G838" s="435"/>
      <c r="H838" s="435"/>
      <c r="I838" s="412"/>
      <c r="J838" s="37"/>
    </row>
    <row r="839" spans="2:10" x14ac:dyDescent="0.25">
      <c r="B839" s="37"/>
      <c r="C839" s="37"/>
      <c r="D839" s="37"/>
      <c r="E839" s="112"/>
      <c r="F839" s="37"/>
      <c r="G839" s="435"/>
      <c r="H839" s="435"/>
      <c r="I839" s="412"/>
      <c r="J839" s="37"/>
    </row>
    <row r="840" spans="2:10" x14ac:dyDescent="0.25">
      <c r="B840" s="37"/>
      <c r="C840" s="37"/>
      <c r="D840" s="37"/>
      <c r="E840" s="112"/>
      <c r="F840" s="37"/>
      <c r="G840" s="435"/>
      <c r="H840" s="435"/>
      <c r="I840" s="412"/>
      <c r="J840" s="37"/>
    </row>
    <row r="841" spans="2:10" x14ac:dyDescent="0.25">
      <c r="B841" s="37"/>
      <c r="C841" s="37"/>
      <c r="D841" s="37"/>
      <c r="E841" s="112"/>
      <c r="F841" s="37"/>
      <c r="G841" s="435"/>
      <c r="H841" s="435"/>
      <c r="I841" s="412"/>
      <c r="J841" s="37"/>
    </row>
    <row r="842" spans="2:10" x14ac:dyDescent="0.25">
      <c r="B842" s="37"/>
      <c r="C842" s="37"/>
      <c r="D842" s="37"/>
      <c r="E842" s="112"/>
      <c r="F842" s="37"/>
      <c r="G842" s="435"/>
      <c r="H842" s="435"/>
      <c r="I842" s="412"/>
      <c r="J842" s="37"/>
    </row>
    <row r="843" spans="2:10" x14ac:dyDescent="0.25">
      <c r="B843" s="37"/>
      <c r="C843" s="37"/>
      <c r="D843" s="37"/>
      <c r="E843" s="112"/>
      <c r="F843" s="37"/>
      <c r="G843" s="435"/>
      <c r="H843" s="435"/>
      <c r="I843" s="412"/>
      <c r="J843" s="37"/>
    </row>
    <row r="844" spans="2:10" x14ac:dyDescent="0.25">
      <c r="B844" s="37"/>
      <c r="C844" s="37"/>
      <c r="D844" s="37"/>
      <c r="E844" s="112"/>
      <c r="F844" s="37"/>
      <c r="G844" s="435"/>
      <c r="H844" s="435"/>
      <c r="I844" s="412"/>
      <c r="J844" s="37"/>
    </row>
    <row r="845" spans="2:10" x14ac:dyDescent="0.25">
      <c r="B845" s="37"/>
      <c r="C845" s="37"/>
      <c r="D845" s="37"/>
      <c r="E845" s="112"/>
      <c r="F845" s="37"/>
      <c r="G845" s="435"/>
      <c r="H845" s="435"/>
      <c r="I845" s="412"/>
      <c r="J845" s="37"/>
    </row>
    <row r="846" spans="2:10" x14ac:dyDescent="0.25">
      <c r="B846" s="37"/>
      <c r="C846" s="37"/>
      <c r="D846" s="37"/>
      <c r="E846" s="112"/>
      <c r="F846" s="37"/>
      <c r="G846" s="435"/>
      <c r="H846" s="435"/>
      <c r="I846" s="412"/>
      <c r="J846" s="37"/>
    </row>
    <row r="847" spans="2:10" x14ac:dyDescent="0.25">
      <c r="B847" s="37"/>
      <c r="C847" s="37"/>
      <c r="D847" s="37"/>
      <c r="E847" s="112"/>
      <c r="F847" s="37"/>
      <c r="G847" s="435"/>
      <c r="H847" s="435"/>
      <c r="I847" s="412"/>
      <c r="J847" s="37"/>
    </row>
    <row r="848" spans="2:10" x14ac:dyDescent="0.25">
      <c r="B848" s="37"/>
      <c r="C848" s="37"/>
      <c r="D848" s="37"/>
      <c r="E848" s="112"/>
      <c r="F848" s="37"/>
      <c r="G848" s="435"/>
      <c r="H848" s="435"/>
      <c r="I848" s="412"/>
      <c r="J848" s="37"/>
    </row>
    <row r="849" spans="2:10" x14ac:dyDescent="0.25">
      <c r="B849" s="37"/>
      <c r="C849" s="37"/>
      <c r="D849" s="37"/>
      <c r="E849" s="112"/>
      <c r="F849" s="37"/>
      <c r="G849" s="435"/>
      <c r="H849" s="435"/>
      <c r="I849" s="412"/>
      <c r="J849" s="37"/>
    </row>
    <row r="850" spans="2:10" x14ac:dyDescent="0.25">
      <c r="B850" s="37"/>
      <c r="C850" s="37"/>
      <c r="D850" s="37"/>
      <c r="E850" s="112"/>
      <c r="F850" s="37"/>
      <c r="G850" s="435"/>
      <c r="H850" s="435"/>
      <c r="I850" s="412"/>
      <c r="J850" s="37"/>
    </row>
    <row r="851" spans="2:10" x14ac:dyDescent="0.25">
      <c r="B851" s="37"/>
      <c r="C851" s="37"/>
      <c r="D851" s="37"/>
      <c r="E851" s="112"/>
      <c r="F851" s="37"/>
      <c r="G851" s="435"/>
      <c r="H851" s="435"/>
      <c r="I851" s="412"/>
      <c r="J851" s="37"/>
    </row>
    <row r="852" spans="2:10" x14ac:dyDescent="0.25">
      <c r="B852" s="37"/>
      <c r="C852" s="37"/>
      <c r="D852" s="37"/>
      <c r="E852" s="112"/>
      <c r="F852" s="37"/>
      <c r="G852" s="435"/>
      <c r="H852" s="435"/>
      <c r="I852" s="412"/>
      <c r="J852" s="37"/>
    </row>
    <row r="853" spans="2:10" x14ac:dyDescent="0.25">
      <c r="B853" s="37"/>
      <c r="C853" s="37"/>
      <c r="D853" s="37"/>
      <c r="E853" s="112"/>
      <c r="F853" s="37"/>
      <c r="G853" s="435"/>
      <c r="H853" s="435"/>
      <c r="I853" s="412"/>
      <c r="J853" s="37"/>
    </row>
    <row r="854" spans="2:10" x14ac:dyDescent="0.25">
      <c r="B854" s="37"/>
      <c r="C854" s="37"/>
      <c r="D854" s="37"/>
      <c r="E854" s="112"/>
      <c r="F854" s="37"/>
      <c r="G854" s="435"/>
      <c r="H854" s="435"/>
      <c r="I854" s="412"/>
      <c r="J854" s="37"/>
    </row>
    <row r="855" spans="2:10" x14ac:dyDescent="0.25">
      <c r="B855" s="37"/>
      <c r="C855" s="37"/>
      <c r="D855" s="37"/>
      <c r="E855" s="112"/>
      <c r="F855" s="37"/>
      <c r="G855" s="435"/>
      <c r="H855" s="435"/>
      <c r="I855" s="412"/>
      <c r="J855" s="37"/>
    </row>
    <row r="856" spans="2:10" x14ac:dyDescent="0.25">
      <c r="B856" s="37"/>
      <c r="C856" s="37"/>
      <c r="D856" s="37"/>
      <c r="E856" s="112"/>
      <c r="F856" s="37"/>
      <c r="G856" s="435"/>
      <c r="H856" s="435"/>
      <c r="I856" s="412"/>
      <c r="J856" s="37"/>
    </row>
    <row r="857" spans="2:10" x14ac:dyDescent="0.25">
      <c r="B857" s="37"/>
      <c r="C857" s="37"/>
      <c r="D857" s="37"/>
      <c r="E857" s="112"/>
      <c r="F857" s="37"/>
      <c r="G857" s="435"/>
      <c r="H857" s="435"/>
      <c r="I857" s="412"/>
      <c r="J857" s="37"/>
    </row>
    <row r="858" spans="2:10" x14ac:dyDescent="0.25">
      <c r="B858" s="37"/>
      <c r="C858" s="37"/>
      <c r="D858" s="37"/>
      <c r="E858" s="112"/>
      <c r="F858" s="37"/>
      <c r="G858" s="435"/>
      <c r="H858" s="435"/>
      <c r="I858" s="412"/>
      <c r="J858" s="37"/>
    </row>
    <row r="859" spans="2:10" x14ac:dyDescent="0.25">
      <c r="B859" s="37"/>
      <c r="C859" s="37"/>
      <c r="D859" s="37"/>
      <c r="E859" s="112"/>
      <c r="F859" s="37"/>
      <c r="G859" s="435"/>
      <c r="H859" s="435"/>
      <c r="I859" s="412"/>
      <c r="J859" s="37"/>
    </row>
    <row r="860" spans="2:10" x14ac:dyDescent="0.25">
      <c r="B860" s="37"/>
      <c r="C860" s="37"/>
      <c r="D860" s="37"/>
      <c r="E860" s="112"/>
      <c r="F860" s="37"/>
      <c r="G860" s="435"/>
      <c r="H860" s="435"/>
      <c r="I860" s="412"/>
      <c r="J860" s="37"/>
    </row>
    <row r="861" spans="2:10" x14ac:dyDescent="0.25">
      <c r="B861" s="37"/>
      <c r="C861" s="37"/>
      <c r="D861" s="37"/>
      <c r="E861" s="112"/>
      <c r="F861" s="37"/>
      <c r="G861" s="435"/>
      <c r="H861" s="435"/>
      <c r="I861" s="412"/>
      <c r="J861" s="37"/>
    </row>
  </sheetData>
  <autoFilter ref="B8:DM385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86"/>
  <sheetViews>
    <sheetView showZeros="0" zoomScaleNormal="100" zoomScaleSheetLayoutView="85" workbookViewId="0">
      <pane xSplit="2" ySplit="7" topLeftCell="F72" activePane="bottomRight" state="frozen"/>
      <selection pane="topRight" activeCell="C1" sqref="C1"/>
      <selection pane="bottomLeft" activeCell="A9" sqref="A9"/>
      <selection pane="bottomRight" activeCell="H80" sqref="H80"/>
    </sheetView>
  </sheetViews>
  <sheetFormatPr defaultColWidth="9.140625" defaultRowHeight="15" x14ac:dyDescent="0.25"/>
  <cols>
    <col min="1" max="1" width="5.5703125" style="9" customWidth="1"/>
    <col min="2" max="2" width="42.7109375" style="9" customWidth="1"/>
    <col min="3" max="4" width="13.7109375" style="9" customWidth="1"/>
    <col min="5" max="5" width="13" style="160" customWidth="1"/>
    <col min="6" max="6" width="9.7109375" style="9" customWidth="1"/>
    <col min="7" max="7" width="15" style="9" customWidth="1"/>
    <col min="8" max="8" width="12.7109375" style="9" customWidth="1"/>
    <col min="9" max="9" width="12.7109375" style="160" customWidth="1"/>
    <col min="10" max="10" width="10" style="9" customWidth="1"/>
    <col min="11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38" t="s">
        <v>137</v>
      </c>
      <c r="C1" s="739"/>
      <c r="D1" s="739"/>
      <c r="E1" s="739"/>
      <c r="F1" s="739"/>
      <c r="G1" s="739"/>
      <c r="H1" s="739"/>
      <c r="I1" s="739"/>
      <c r="J1" s="739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5.75" customHeight="1" x14ac:dyDescent="0.25">
      <c r="B2" s="738"/>
      <c r="C2" s="738"/>
      <c r="D2" s="738"/>
      <c r="E2" s="738"/>
      <c r="F2" s="738"/>
      <c r="G2" s="738"/>
      <c r="H2" s="738"/>
      <c r="I2" s="738"/>
      <c r="J2" s="738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2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35" t="s">
        <v>111</v>
      </c>
      <c r="D5" s="736"/>
      <c r="E5" s="736"/>
      <c r="F5" s="737"/>
      <c r="G5" s="735" t="s">
        <v>110</v>
      </c>
      <c r="H5" s="736"/>
      <c r="I5" s="736"/>
      <c r="J5" s="737"/>
    </row>
    <row r="6" spans="1:249" ht="45" customHeight="1" thickBot="1" x14ac:dyDescent="0.3">
      <c r="B6" s="41"/>
      <c r="C6" s="328" t="s">
        <v>115</v>
      </c>
      <c r="D6" s="328" t="s">
        <v>134</v>
      </c>
      <c r="E6" s="329" t="s">
        <v>112</v>
      </c>
      <c r="F6" s="100" t="s">
        <v>38</v>
      </c>
      <c r="G6" s="328" t="s">
        <v>116</v>
      </c>
      <c r="H6" s="328" t="s">
        <v>135</v>
      </c>
      <c r="I6" s="329" t="s">
        <v>113</v>
      </c>
      <c r="J6" s="100" t="s">
        <v>38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</row>
    <row r="9" spans="1:249" ht="31.5" customHeight="1" x14ac:dyDescent="0.25">
      <c r="A9" s="18">
        <v>1</v>
      </c>
      <c r="B9" s="180" t="s">
        <v>76</v>
      </c>
      <c r="C9" s="143"/>
      <c r="D9" s="143"/>
      <c r="E9" s="143"/>
      <c r="F9" s="143"/>
      <c r="G9" s="514"/>
      <c r="H9" s="514"/>
      <c r="I9" s="514"/>
      <c r="J9" s="514"/>
    </row>
    <row r="10" spans="1:249" s="37" customFormat="1" ht="30" x14ac:dyDescent="0.25">
      <c r="A10" s="18">
        <v>1</v>
      </c>
      <c r="B10" s="219" t="s">
        <v>131</v>
      </c>
      <c r="C10" s="120">
        <f>SUM(C11:C14)</f>
        <v>10061</v>
      </c>
      <c r="D10" s="120">
        <f t="shared" ref="D10:E10" si="0">SUM(D11:D14)</f>
        <v>1677</v>
      </c>
      <c r="E10" s="120">
        <f t="shared" si="0"/>
        <v>981</v>
      </c>
      <c r="F10" s="125">
        <f t="shared" ref="F10:F20" si="1">E10/D10*100</f>
        <v>58.497316636851515</v>
      </c>
      <c r="G10" s="523">
        <f>SUM(G11:G14)</f>
        <v>25391.595806222223</v>
      </c>
      <c r="H10" s="523">
        <f t="shared" ref="H10:I10" si="2">SUM(H11:H14)</f>
        <v>4232</v>
      </c>
      <c r="I10" s="523">
        <f t="shared" si="2"/>
        <v>2523.1480300000007</v>
      </c>
      <c r="J10" s="515">
        <f t="shared" ref="J10:J11" si="3">I10/H10*100</f>
        <v>59.62070014177695</v>
      </c>
    </row>
    <row r="11" spans="1:249" s="37" customFormat="1" ht="30" x14ac:dyDescent="0.25">
      <c r="A11" s="18">
        <v>1</v>
      </c>
      <c r="B11" s="73" t="s">
        <v>84</v>
      </c>
      <c r="C11" s="120">
        <v>7462</v>
      </c>
      <c r="D11" s="113">
        <f t="shared" ref="D11:D20" si="4">ROUND(C11/12*$B$3,0)</f>
        <v>1244</v>
      </c>
      <c r="E11" s="120">
        <v>834</v>
      </c>
      <c r="F11" s="125">
        <f t="shared" si="1"/>
        <v>67.041800643086816</v>
      </c>
      <c r="G11" s="523">
        <v>18310.361726222221</v>
      </c>
      <c r="H11" s="712">
        <f t="shared" ref="H11" si="5">ROUND(G11/12*$B$3,0)</f>
        <v>3052</v>
      </c>
      <c r="I11" s="516">
        <v>2095.1918700000006</v>
      </c>
      <c r="J11" s="515">
        <f t="shared" si="3"/>
        <v>68.649799148099618</v>
      </c>
    </row>
    <row r="12" spans="1:249" s="37" customFormat="1" ht="30" x14ac:dyDescent="0.25">
      <c r="A12" s="18">
        <v>1</v>
      </c>
      <c r="B12" s="73" t="s">
        <v>85</v>
      </c>
      <c r="C12" s="120">
        <v>2239</v>
      </c>
      <c r="D12" s="113">
        <f t="shared" si="4"/>
        <v>373</v>
      </c>
      <c r="E12" s="120">
        <v>124</v>
      </c>
      <c r="F12" s="125">
        <f t="shared" si="1"/>
        <v>33.243967828418228</v>
      </c>
      <c r="G12" s="523">
        <v>4828.7169599999997</v>
      </c>
      <c r="H12" s="712">
        <f t="shared" ref="H12:H20" si="6">ROUND(G12/12*$B$3,0)</f>
        <v>805</v>
      </c>
      <c r="I12" s="516">
        <v>284.04539</v>
      </c>
      <c r="J12" s="515">
        <f t="shared" ref="J12:J21" si="7">I12/H12*100</f>
        <v>35.285141614906834</v>
      </c>
    </row>
    <row r="13" spans="1:249" s="37" customFormat="1" ht="45" x14ac:dyDescent="0.25">
      <c r="A13" s="18">
        <v>1</v>
      </c>
      <c r="B13" s="73" t="s">
        <v>125</v>
      </c>
      <c r="C13" s="120">
        <v>139</v>
      </c>
      <c r="D13" s="113">
        <f t="shared" si="4"/>
        <v>23</v>
      </c>
      <c r="E13" s="120">
        <v>8</v>
      </c>
      <c r="F13" s="125">
        <f t="shared" si="1"/>
        <v>34.782608695652172</v>
      </c>
      <c r="G13" s="523">
        <v>869.72188800000004</v>
      </c>
      <c r="H13" s="712">
        <f t="shared" si="6"/>
        <v>145</v>
      </c>
      <c r="I13" s="516">
        <v>50.05592</v>
      </c>
      <c r="J13" s="515">
        <f t="shared" si="7"/>
        <v>34.521324137931039</v>
      </c>
    </row>
    <row r="14" spans="1:249" s="37" customFormat="1" ht="30" x14ac:dyDescent="0.25">
      <c r="A14" s="18">
        <v>1</v>
      </c>
      <c r="B14" s="73" t="s">
        <v>126</v>
      </c>
      <c r="C14" s="120">
        <v>221</v>
      </c>
      <c r="D14" s="113">
        <f t="shared" si="4"/>
        <v>37</v>
      </c>
      <c r="E14" s="120">
        <v>15</v>
      </c>
      <c r="F14" s="125">
        <f t="shared" si="1"/>
        <v>40.54054054054054</v>
      </c>
      <c r="G14" s="523">
        <v>1382.7952320000002</v>
      </c>
      <c r="H14" s="712">
        <f t="shared" si="6"/>
        <v>230</v>
      </c>
      <c r="I14" s="516">
        <v>93.854849999999999</v>
      </c>
      <c r="J14" s="515">
        <f t="shared" si="7"/>
        <v>40.806456521739129</v>
      </c>
    </row>
    <row r="15" spans="1:249" s="37" customFormat="1" ht="44.25" customHeight="1" x14ac:dyDescent="0.25">
      <c r="A15" s="18">
        <v>1</v>
      </c>
      <c r="B15" s="219" t="s">
        <v>123</v>
      </c>
      <c r="C15" s="120">
        <f>SUM(C16:C20)</f>
        <v>22016</v>
      </c>
      <c r="D15" s="120">
        <f t="shared" ref="D15:I15" si="8">SUM(D16:D20)</f>
        <v>3668</v>
      </c>
      <c r="E15" s="120">
        <f t="shared" si="8"/>
        <v>1650</v>
      </c>
      <c r="F15" s="125">
        <f t="shared" si="1"/>
        <v>44.983642311886584</v>
      </c>
      <c r="G15" s="516">
        <f>SUM(G16:G20)</f>
        <v>40896.60196</v>
      </c>
      <c r="H15" s="516">
        <f t="shared" si="8"/>
        <v>6816</v>
      </c>
      <c r="I15" s="516">
        <f t="shared" si="8"/>
        <v>2867.5998</v>
      </c>
      <c r="J15" s="515">
        <f t="shared" si="7"/>
        <v>42.071593309859153</v>
      </c>
    </row>
    <row r="16" spans="1:249" s="37" customFormat="1" ht="30" x14ac:dyDescent="0.25">
      <c r="A16" s="18"/>
      <c r="B16" s="73" t="s">
        <v>119</v>
      </c>
      <c r="C16" s="120">
        <v>1008</v>
      </c>
      <c r="D16" s="113">
        <f t="shared" si="4"/>
        <v>168</v>
      </c>
      <c r="E16" s="120">
        <v>14</v>
      </c>
      <c r="F16" s="125">
        <f t="shared" si="1"/>
        <v>8.3333333333333321</v>
      </c>
      <c r="G16" s="523">
        <v>1767.9009599999999</v>
      </c>
      <c r="H16" s="712">
        <f t="shared" si="6"/>
        <v>295</v>
      </c>
      <c r="I16" s="523">
        <v>25.213750000000001</v>
      </c>
      <c r="J16" s="515">
        <f t="shared" si="7"/>
        <v>8.5470338983050862</v>
      </c>
    </row>
    <row r="17" spans="1:249" s="37" customFormat="1" ht="60" x14ac:dyDescent="0.25">
      <c r="A17" s="18">
        <v>1</v>
      </c>
      <c r="B17" s="73" t="s">
        <v>130</v>
      </c>
      <c r="C17" s="120">
        <v>14900</v>
      </c>
      <c r="D17" s="113">
        <f t="shared" si="4"/>
        <v>2483</v>
      </c>
      <c r="E17" s="120">
        <v>330</v>
      </c>
      <c r="F17" s="125">
        <f t="shared" si="1"/>
        <v>13.290374546919049</v>
      </c>
      <c r="G17" s="523">
        <v>29226.35</v>
      </c>
      <c r="H17" s="712">
        <f t="shared" si="6"/>
        <v>4871</v>
      </c>
      <c r="I17" s="516">
        <v>693.54588999999999</v>
      </c>
      <c r="J17" s="515">
        <f t="shared" si="7"/>
        <v>14.238265037979881</v>
      </c>
    </row>
    <row r="18" spans="1:249" s="37" customFormat="1" ht="45" x14ac:dyDescent="0.25">
      <c r="A18" s="18"/>
      <c r="B18" s="73" t="s">
        <v>120</v>
      </c>
      <c r="C18" s="120">
        <v>1328</v>
      </c>
      <c r="D18" s="113">
        <f t="shared" si="4"/>
        <v>221</v>
      </c>
      <c r="E18" s="120">
        <v>354</v>
      </c>
      <c r="F18" s="125">
        <f t="shared" si="1"/>
        <v>160.18099547511312</v>
      </c>
      <c r="G18" s="523">
        <v>2604.8719999999998</v>
      </c>
      <c r="H18" s="712">
        <f t="shared" si="6"/>
        <v>434</v>
      </c>
      <c r="I18" s="516">
        <v>381.13867999999997</v>
      </c>
      <c r="J18" s="515">
        <f t="shared" si="7"/>
        <v>87.819972350230401</v>
      </c>
    </row>
    <row r="19" spans="1:249" s="37" customFormat="1" ht="30" x14ac:dyDescent="0.25">
      <c r="A19" s="18">
        <v>1</v>
      </c>
      <c r="B19" s="73" t="s">
        <v>87</v>
      </c>
      <c r="C19" s="120">
        <v>1130</v>
      </c>
      <c r="D19" s="113">
        <f t="shared" si="4"/>
        <v>188</v>
      </c>
      <c r="E19" s="120">
        <v>305</v>
      </c>
      <c r="F19" s="125">
        <f t="shared" si="1"/>
        <v>162.2340425531915</v>
      </c>
      <c r="G19" s="523">
        <v>4520.9605000000001</v>
      </c>
      <c r="H19" s="712">
        <f t="shared" si="6"/>
        <v>753</v>
      </c>
      <c r="I19" s="516">
        <v>1275.53505</v>
      </c>
      <c r="J19" s="515">
        <f t="shared" si="7"/>
        <v>169.39376494023904</v>
      </c>
    </row>
    <row r="20" spans="1:249" s="37" customFormat="1" ht="30.75" thickBot="1" x14ac:dyDescent="0.3">
      <c r="A20" s="18">
        <v>1</v>
      </c>
      <c r="B20" s="316" t="s">
        <v>88</v>
      </c>
      <c r="C20" s="186">
        <v>3650</v>
      </c>
      <c r="D20" s="331">
        <f t="shared" si="4"/>
        <v>608</v>
      </c>
      <c r="E20" s="186">
        <v>647</v>
      </c>
      <c r="F20" s="417">
        <f t="shared" si="1"/>
        <v>106.41447368421053</v>
      </c>
      <c r="G20" s="524">
        <v>2776.5185000000001</v>
      </c>
      <c r="H20" s="713">
        <f t="shared" si="6"/>
        <v>463</v>
      </c>
      <c r="I20" s="724">
        <v>492.16642999999999</v>
      </c>
      <c r="J20" s="517">
        <f t="shared" si="7"/>
        <v>106.29944492440603</v>
      </c>
    </row>
    <row r="21" spans="1:249" s="13" customFormat="1" ht="15.75" thickBot="1" x14ac:dyDescent="0.3">
      <c r="A21" s="18">
        <v>1</v>
      </c>
      <c r="B21" s="117" t="s">
        <v>3</v>
      </c>
      <c r="C21" s="475"/>
      <c r="D21" s="475"/>
      <c r="E21" s="475"/>
      <c r="F21" s="476"/>
      <c r="G21" s="518">
        <f t="shared" ref="G21:I21" si="9">G10+G15</f>
        <v>66288.19776622222</v>
      </c>
      <c r="H21" s="518">
        <f t="shared" si="9"/>
        <v>11048</v>
      </c>
      <c r="I21" s="518">
        <f t="shared" si="9"/>
        <v>5390.7478300000002</v>
      </c>
      <c r="J21" s="519">
        <f t="shared" si="7"/>
        <v>48.793879706734259</v>
      </c>
    </row>
    <row r="22" spans="1:249" ht="14.25" customHeight="1" x14ac:dyDescent="0.25">
      <c r="A22" s="18">
        <v>1</v>
      </c>
      <c r="B22" s="80"/>
      <c r="C22" s="162"/>
      <c r="D22" s="162"/>
      <c r="E22" s="162"/>
      <c r="F22" s="162"/>
      <c r="G22" s="520"/>
      <c r="H22" s="520"/>
      <c r="I22" s="520"/>
      <c r="J22" s="520"/>
    </row>
    <row r="23" spans="1:249" s="21" customFormat="1" ht="27.75" customHeight="1" x14ac:dyDescent="0.25">
      <c r="A23" s="18">
        <v>1</v>
      </c>
      <c r="B23" s="180" t="s">
        <v>77</v>
      </c>
      <c r="C23" s="163"/>
      <c r="D23" s="163"/>
      <c r="E23" s="163"/>
      <c r="F23" s="163"/>
      <c r="G23" s="514"/>
      <c r="H23" s="514"/>
      <c r="I23" s="514"/>
      <c r="J23" s="514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7" customFormat="1" ht="45" customHeight="1" x14ac:dyDescent="0.25">
      <c r="A24" s="18">
        <v>1</v>
      </c>
      <c r="B24" s="219" t="s">
        <v>131</v>
      </c>
      <c r="C24" s="120">
        <f>SUM(C25:C28)</f>
        <v>6018</v>
      </c>
      <c r="D24" s="120">
        <f t="shared" ref="D24" si="10">SUM(D25:D28)</f>
        <v>1003</v>
      </c>
      <c r="E24" s="120">
        <f t="shared" ref="E24" si="11">SUM(E25:E28)</f>
        <v>1713</v>
      </c>
      <c r="F24" s="125">
        <f>E24/D24*100</f>
        <v>170.78763708873379</v>
      </c>
      <c r="G24" s="523">
        <f>SUM(G25:G28)</f>
        <v>14586.630100444443</v>
      </c>
      <c r="H24" s="523">
        <f t="shared" ref="H24:I24" si="12">SUM(H25:H28)</f>
        <v>2431</v>
      </c>
      <c r="I24" s="523">
        <f t="shared" si="12"/>
        <v>3712.7447700000002</v>
      </c>
      <c r="J24" s="515">
        <f t="shared" ref="J24:J25" si="13">I24/H24*100</f>
        <v>152.72500082270673</v>
      </c>
    </row>
    <row r="25" spans="1:249" s="37" customFormat="1" ht="30" x14ac:dyDescent="0.25">
      <c r="A25" s="18">
        <v>1</v>
      </c>
      <c r="B25" s="73" t="s">
        <v>84</v>
      </c>
      <c r="C25" s="120">
        <v>4583</v>
      </c>
      <c r="D25" s="113">
        <f t="shared" ref="D25:D28" si="14">ROUND(C25/12*$B$3,0)</f>
        <v>764</v>
      </c>
      <c r="E25" s="120">
        <v>1385</v>
      </c>
      <c r="F25" s="125">
        <f>E25/D25*100</f>
        <v>181.282722513089</v>
      </c>
      <c r="G25" s="523">
        <v>11245.830580444443</v>
      </c>
      <c r="H25" s="712">
        <f t="shared" ref="H25" si="15">ROUND(G25/12*$B$3,0)</f>
        <v>1874</v>
      </c>
      <c r="I25" s="516">
        <v>2984.5330300000001</v>
      </c>
      <c r="J25" s="515">
        <f t="shared" si="13"/>
        <v>159.26003361792957</v>
      </c>
    </row>
    <row r="26" spans="1:249" s="37" customFormat="1" ht="30" x14ac:dyDescent="0.25">
      <c r="A26" s="18">
        <v>1</v>
      </c>
      <c r="B26" s="73" t="s">
        <v>85</v>
      </c>
      <c r="C26" s="120">
        <v>1375</v>
      </c>
      <c r="D26" s="113">
        <f t="shared" si="14"/>
        <v>229</v>
      </c>
      <c r="E26" s="120">
        <v>328</v>
      </c>
      <c r="F26" s="125">
        <f>E26/D26*100</f>
        <v>143.23144104803492</v>
      </c>
      <c r="G26" s="523">
        <v>2965.38</v>
      </c>
      <c r="H26" s="712">
        <f t="shared" ref="H26:H34" si="16">ROUND(G26/12*$B$3,0)</f>
        <v>494</v>
      </c>
      <c r="I26" s="516">
        <v>728.21173999999996</v>
      </c>
      <c r="J26" s="515">
        <f t="shared" ref="J26:J35" si="17">I26/H26*100</f>
        <v>147.41128340080971</v>
      </c>
    </row>
    <row r="27" spans="1:249" s="37" customFormat="1" ht="45" x14ac:dyDescent="0.25">
      <c r="A27" s="18">
        <v>1</v>
      </c>
      <c r="B27" s="73" t="s">
        <v>125</v>
      </c>
      <c r="C27" s="120"/>
      <c r="D27" s="113">
        <f t="shared" si="14"/>
        <v>0</v>
      </c>
      <c r="E27" s="120"/>
      <c r="F27" s="125"/>
      <c r="G27" s="523"/>
      <c r="H27" s="712">
        <f t="shared" si="16"/>
        <v>0</v>
      </c>
      <c r="I27" s="516"/>
      <c r="J27" s="515"/>
    </row>
    <row r="28" spans="1:249" s="37" customFormat="1" ht="30" x14ac:dyDescent="0.25">
      <c r="A28" s="18">
        <v>1</v>
      </c>
      <c r="B28" s="73" t="s">
        <v>126</v>
      </c>
      <c r="C28" s="120">
        <v>60</v>
      </c>
      <c r="D28" s="113">
        <f t="shared" si="14"/>
        <v>10</v>
      </c>
      <c r="E28" s="120"/>
      <c r="F28" s="125">
        <f t="shared" ref="F28:F34" si="18">E28/D28*100</f>
        <v>0</v>
      </c>
      <c r="G28" s="523">
        <v>375.41952000000003</v>
      </c>
      <c r="H28" s="712">
        <f t="shared" si="16"/>
        <v>63</v>
      </c>
      <c r="I28" s="516"/>
      <c r="J28" s="515">
        <f t="shared" si="17"/>
        <v>0</v>
      </c>
    </row>
    <row r="29" spans="1:249" s="37" customFormat="1" ht="30" x14ac:dyDescent="0.25">
      <c r="A29" s="18">
        <v>1</v>
      </c>
      <c r="B29" s="219" t="s">
        <v>123</v>
      </c>
      <c r="C29" s="120">
        <f>SUM(C30:C34)</f>
        <v>8240</v>
      </c>
      <c r="D29" s="120">
        <f t="shared" ref="D29:I29" si="19">SUM(D30:D34)</f>
        <v>1374</v>
      </c>
      <c r="E29" s="120">
        <f t="shared" si="19"/>
        <v>691</v>
      </c>
      <c r="F29" s="125">
        <f t="shared" si="18"/>
        <v>50.291120815138278</v>
      </c>
      <c r="G29" s="516">
        <f t="shared" si="19"/>
        <v>15710.696660000001</v>
      </c>
      <c r="H29" s="516">
        <f t="shared" si="19"/>
        <v>2618</v>
      </c>
      <c r="I29" s="516">
        <f t="shared" si="19"/>
        <v>1053.3107199999999</v>
      </c>
      <c r="J29" s="515">
        <f t="shared" si="17"/>
        <v>40.233411764705878</v>
      </c>
    </row>
    <row r="30" spans="1:249" s="37" customFormat="1" ht="30" x14ac:dyDescent="0.25">
      <c r="A30" s="18"/>
      <c r="B30" s="73" t="s">
        <v>119</v>
      </c>
      <c r="C30" s="120">
        <v>1000</v>
      </c>
      <c r="D30" s="113">
        <f t="shared" ref="D30:D34" si="20">ROUND(C30/12*$B$3,0)</f>
        <v>167</v>
      </c>
      <c r="E30" s="120">
        <v>121</v>
      </c>
      <c r="F30" s="125">
        <f t="shared" si="18"/>
        <v>72.455089820359291</v>
      </c>
      <c r="G30" s="523">
        <v>1753.87</v>
      </c>
      <c r="H30" s="712">
        <f t="shared" si="16"/>
        <v>292</v>
      </c>
      <c r="I30" s="523">
        <v>207.874</v>
      </c>
      <c r="J30" s="515">
        <f t="shared" si="17"/>
        <v>71.189726027397256</v>
      </c>
    </row>
    <row r="31" spans="1:249" s="37" customFormat="1" ht="61.5" customHeight="1" x14ac:dyDescent="0.25">
      <c r="A31" s="18">
        <v>1</v>
      </c>
      <c r="B31" s="73" t="s">
        <v>130</v>
      </c>
      <c r="C31" s="120">
        <v>3610</v>
      </c>
      <c r="D31" s="113">
        <f t="shared" si="20"/>
        <v>602</v>
      </c>
      <c r="E31" s="120">
        <v>198</v>
      </c>
      <c r="F31" s="125">
        <f t="shared" si="18"/>
        <v>32.89036544850498</v>
      </c>
      <c r="G31" s="523">
        <v>7081.0150000000003</v>
      </c>
      <c r="H31" s="712">
        <f t="shared" si="16"/>
        <v>1180</v>
      </c>
      <c r="I31" s="516">
        <v>456.07785999999999</v>
      </c>
      <c r="J31" s="515">
        <f t="shared" si="17"/>
        <v>38.650666101694917</v>
      </c>
    </row>
    <row r="32" spans="1:249" s="37" customFormat="1" ht="45" x14ac:dyDescent="0.25">
      <c r="A32" s="18"/>
      <c r="B32" s="73" t="s">
        <v>120</v>
      </c>
      <c r="C32" s="120">
        <v>2536</v>
      </c>
      <c r="D32" s="113">
        <f t="shared" si="20"/>
        <v>423</v>
      </c>
      <c r="E32" s="120">
        <v>311</v>
      </c>
      <c r="F32" s="125">
        <f t="shared" si="18"/>
        <v>73.522458628841605</v>
      </c>
      <c r="G32" s="523">
        <v>4974.3639999999996</v>
      </c>
      <c r="H32" s="712">
        <f t="shared" si="16"/>
        <v>829</v>
      </c>
      <c r="I32" s="516">
        <v>316.64121999999998</v>
      </c>
      <c r="J32" s="515">
        <f t="shared" si="17"/>
        <v>38.195563329312421</v>
      </c>
    </row>
    <row r="33" spans="1:249" s="37" customFormat="1" ht="30" x14ac:dyDescent="0.25">
      <c r="A33" s="18">
        <v>1</v>
      </c>
      <c r="B33" s="73" t="s">
        <v>87</v>
      </c>
      <c r="C33" s="120">
        <v>330</v>
      </c>
      <c r="D33" s="113">
        <f t="shared" si="20"/>
        <v>55</v>
      </c>
      <c r="E33" s="120">
        <v>8</v>
      </c>
      <c r="F33" s="125">
        <f t="shared" si="18"/>
        <v>14.545454545454545</v>
      </c>
      <c r="G33" s="523">
        <v>1320.2805000000001</v>
      </c>
      <c r="H33" s="712">
        <f t="shared" si="16"/>
        <v>220</v>
      </c>
      <c r="I33" s="516">
        <v>32.401069999999997</v>
      </c>
      <c r="J33" s="515">
        <f t="shared" si="17"/>
        <v>14.727759090909091</v>
      </c>
    </row>
    <row r="34" spans="1:249" s="37" customFormat="1" ht="30.75" thickBot="1" x14ac:dyDescent="0.3">
      <c r="A34" s="18">
        <v>1</v>
      </c>
      <c r="B34" s="316" t="s">
        <v>88</v>
      </c>
      <c r="C34" s="186">
        <v>764</v>
      </c>
      <c r="D34" s="331">
        <f t="shared" si="20"/>
        <v>127</v>
      </c>
      <c r="E34" s="186">
        <v>53</v>
      </c>
      <c r="F34" s="417">
        <f t="shared" si="18"/>
        <v>41.732283464566926</v>
      </c>
      <c r="G34" s="524">
        <v>581.16716000000008</v>
      </c>
      <c r="H34" s="713">
        <f t="shared" si="16"/>
        <v>97</v>
      </c>
      <c r="I34" s="724">
        <v>40.316569999999999</v>
      </c>
      <c r="J34" s="517">
        <f t="shared" si="17"/>
        <v>41.563474226804118</v>
      </c>
    </row>
    <row r="35" spans="1:249" s="37" customFormat="1" ht="17.25" customHeight="1" thickBot="1" x14ac:dyDescent="0.3">
      <c r="A35" s="18">
        <v>1</v>
      </c>
      <c r="B35" s="117" t="s">
        <v>3</v>
      </c>
      <c r="C35" s="475"/>
      <c r="D35" s="475"/>
      <c r="E35" s="475"/>
      <c r="F35" s="476"/>
      <c r="G35" s="518">
        <f>G29+G24</f>
        <v>30297.326760444445</v>
      </c>
      <c r="H35" s="518">
        <f t="shared" ref="H35:I35" si="21">H29+H24</f>
        <v>5049</v>
      </c>
      <c r="I35" s="518">
        <f t="shared" si="21"/>
        <v>4766.0554900000006</v>
      </c>
      <c r="J35" s="519">
        <f t="shared" si="17"/>
        <v>94.396028718558142</v>
      </c>
    </row>
    <row r="36" spans="1:249" s="34" customFormat="1" ht="15" customHeight="1" x14ac:dyDescent="0.25">
      <c r="A36" s="18">
        <v>1</v>
      </c>
      <c r="B36" s="90"/>
      <c r="C36" s="164"/>
      <c r="D36" s="164"/>
      <c r="E36" s="164"/>
      <c r="F36" s="164"/>
      <c r="G36" s="522"/>
      <c r="H36" s="522"/>
      <c r="I36" s="522"/>
      <c r="J36" s="522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</row>
    <row r="37" spans="1:249" s="10" customFormat="1" ht="32.25" customHeight="1" x14ac:dyDescent="0.25">
      <c r="A37" s="18">
        <v>1</v>
      </c>
      <c r="B37" s="180" t="s">
        <v>78</v>
      </c>
      <c r="C37" s="163"/>
      <c r="D37" s="163"/>
      <c r="E37" s="163"/>
      <c r="F37" s="163"/>
      <c r="G37" s="514"/>
      <c r="H37" s="514"/>
      <c r="I37" s="514"/>
      <c r="J37" s="514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7" customFormat="1" ht="30" x14ac:dyDescent="0.25">
      <c r="A38" s="18">
        <v>1</v>
      </c>
      <c r="B38" s="219" t="s">
        <v>131</v>
      </c>
      <c r="C38" s="120">
        <f>SUM(C39:C40)</f>
        <v>7522</v>
      </c>
      <c r="D38" s="120">
        <f>SUM(D39:D40)</f>
        <v>1253</v>
      </c>
      <c r="E38" s="120">
        <f>SUM(E39:E40)</f>
        <v>963</v>
      </c>
      <c r="F38" s="125">
        <f>E38/D38*100</f>
        <v>76.85554668794893</v>
      </c>
      <c r="G38" s="523">
        <f>SUM(G39:G40)</f>
        <v>17941.696129777778</v>
      </c>
      <c r="H38" s="523">
        <f t="shared" ref="H38:I38" si="22">SUM(H39:H40)</f>
        <v>2990</v>
      </c>
      <c r="I38" s="523">
        <f t="shared" si="22"/>
        <v>2076.46515</v>
      </c>
      <c r="J38" s="517">
        <f t="shared" ref="J38:J43" si="23">I38/H38*100</f>
        <v>69.446994983277591</v>
      </c>
    </row>
    <row r="39" spans="1:249" s="37" customFormat="1" ht="30" x14ac:dyDescent="0.25">
      <c r="A39" s="18">
        <v>1</v>
      </c>
      <c r="B39" s="73" t="s">
        <v>84</v>
      </c>
      <c r="C39" s="120">
        <v>5786</v>
      </c>
      <c r="D39" s="113">
        <f t="shared" ref="D39:D42" si="24">ROUND(C39/12*$B$3,0)</f>
        <v>964</v>
      </c>
      <c r="E39" s="120">
        <v>758</v>
      </c>
      <c r="F39" s="125">
        <f>E39/D39*100</f>
        <v>78.630705394190869</v>
      </c>
      <c r="G39" s="523">
        <v>14197.769089777779</v>
      </c>
      <c r="H39" s="712">
        <f t="shared" ref="H39:H42" si="25">ROUND(G39/12*$B$3,0)</f>
        <v>2366</v>
      </c>
      <c r="I39" s="523">
        <v>1612.4732799999999</v>
      </c>
      <c r="J39" s="517">
        <f t="shared" si="23"/>
        <v>68.151871513102279</v>
      </c>
    </row>
    <row r="40" spans="1:249" s="37" customFormat="1" ht="30" x14ac:dyDescent="0.25">
      <c r="A40" s="18">
        <v>1</v>
      </c>
      <c r="B40" s="73" t="s">
        <v>85</v>
      </c>
      <c r="C40" s="120">
        <v>1736</v>
      </c>
      <c r="D40" s="113">
        <f t="shared" si="24"/>
        <v>289</v>
      </c>
      <c r="E40" s="120">
        <v>205</v>
      </c>
      <c r="F40" s="125">
        <f>E40/D40*100</f>
        <v>70.934256055363321</v>
      </c>
      <c r="G40" s="523">
        <v>3743.92704</v>
      </c>
      <c r="H40" s="712">
        <f t="shared" si="25"/>
        <v>624</v>
      </c>
      <c r="I40" s="523">
        <v>463.99187000000001</v>
      </c>
      <c r="J40" s="517">
        <f t="shared" si="23"/>
        <v>74.35767147435898</v>
      </c>
    </row>
    <row r="41" spans="1:249" s="37" customFormat="1" ht="30" x14ac:dyDescent="0.25">
      <c r="A41" s="18"/>
      <c r="B41" s="219" t="s">
        <v>123</v>
      </c>
      <c r="C41" s="120">
        <f>SUM(C42)</f>
        <v>2000</v>
      </c>
      <c r="D41" s="120">
        <f t="shared" ref="D41:I41" si="26">SUM(D42)</f>
        <v>333</v>
      </c>
      <c r="E41" s="120">
        <f t="shared" si="26"/>
        <v>69</v>
      </c>
      <c r="F41" s="125">
        <f t="shared" ref="F41:F42" si="27">E41/D41*100</f>
        <v>20.72072072072072</v>
      </c>
      <c r="G41" s="516">
        <f t="shared" si="26"/>
        <v>3507.74</v>
      </c>
      <c r="H41" s="516">
        <f t="shared" si="26"/>
        <v>585</v>
      </c>
      <c r="I41" s="516">
        <f t="shared" si="26"/>
        <v>121.03595000000001</v>
      </c>
      <c r="J41" s="517">
        <f t="shared" si="23"/>
        <v>20.689905982905984</v>
      </c>
    </row>
    <row r="42" spans="1:249" s="37" customFormat="1" ht="30.75" thickBot="1" x14ac:dyDescent="0.3">
      <c r="A42" s="18"/>
      <c r="B42" s="316" t="s">
        <v>119</v>
      </c>
      <c r="C42" s="186">
        <v>2000</v>
      </c>
      <c r="D42" s="331">
        <f t="shared" si="24"/>
        <v>333</v>
      </c>
      <c r="E42" s="186">
        <v>69</v>
      </c>
      <c r="F42" s="417">
        <f t="shared" si="27"/>
        <v>20.72072072072072</v>
      </c>
      <c r="G42" s="524">
        <v>3507.74</v>
      </c>
      <c r="H42" s="713">
        <f t="shared" si="25"/>
        <v>585</v>
      </c>
      <c r="I42" s="524">
        <v>121.03595000000001</v>
      </c>
      <c r="J42" s="517">
        <f t="shared" si="23"/>
        <v>20.689905982905984</v>
      </c>
    </row>
    <row r="43" spans="1:249" s="37" customFormat="1" ht="17.25" customHeight="1" thickBot="1" x14ac:dyDescent="0.3">
      <c r="A43" s="18">
        <v>1</v>
      </c>
      <c r="B43" s="117" t="s">
        <v>3</v>
      </c>
      <c r="C43" s="475"/>
      <c r="D43" s="475"/>
      <c r="E43" s="475"/>
      <c r="F43" s="476"/>
      <c r="G43" s="518">
        <f t="shared" ref="G43:I43" si="28">G38+G41</f>
        <v>21449.43612977778</v>
      </c>
      <c r="H43" s="518">
        <f t="shared" si="28"/>
        <v>3575</v>
      </c>
      <c r="I43" s="518">
        <f t="shared" si="28"/>
        <v>2197.5011</v>
      </c>
      <c r="J43" s="525">
        <f t="shared" si="23"/>
        <v>61.468562237762235</v>
      </c>
    </row>
    <row r="44" spans="1:249" ht="15" customHeight="1" x14ac:dyDescent="0.25">
      <c r="A44" s="18">
        <v>1</v>
      </c>
      <c r="B44" s="93"/>
      <c r="C44" s="162"/>
      <c r="D44" s="162"/>
      <c r="E44" s="162"/>
      <c r="F44" s="162"/>
      <c r="G44" s="526"/>
      <c r="H44" s="526"/>
      <c r="I44" s="526"/>
      <c r="J44" s="526"/>
    </row>
    <row r="45" spans="1:249" ht="33" customHeight="1" x14ac:dyDescent="0.25">
      <c r="A45" s="18">
        <v>1</v>
      </c>
      <c r="B45" s="180" t="s">
        <v>79</v>
      </c>
      <c r="C45" s="163"/>
      <c r="D45" s="163"/>
      <c r="E45" s="163"/>
      <c r="F45" s="163"/>
      <c r="G45" s="514"/>
      <c r="H45" s="514"/>
      <c r="I45" s="514"/>
      <c r="J45" s="514"/>
    </row>
    <row r="46" spans="1:249" s="37" customFormat="1" ht="30" x14ac:dyDescent="0.25">
      <c r="A46" s="18">
        <v>1</v>
      </c>
      <c r="B46" s="219" t="s">
        <v>131</v>
      </c>
      <c r="C46" s="120">
        <f>SUM(C47:C48)</f>
        <v>16699</v>
      </c>
      <c r="D46" s="120">
        <f>SUM(D47:D48)</f>
        <v>2783</v>
      </c>
      <c r="E46" s="120">
        <f>SUM(E47:E48)</f>
        <v>2026</v>
      </c>
      <c r="F46" s="125">
        <f t="shared" ref="F46:F50" si="29">E46/D46*100</f>
        <v>72.79913762127201</v>
      </c>
      <c r="G46" s="523">
        <f>SUM(G47:G48)</f>
        <v>39830.934244444441</v>
      </c>
      <c r="H46" s="523">
        <f t="shared" ref="H46:I46" si="30">SUM(H47:H48)</f>
        <v>6638</v>
      </c>
      <c r="I46" s="523">
        <f t="shared" si="30"/>
        <v>5003.6620899999998</v>
      </c>
      <c r="J46" s="517">
        <f t="shared" ref="J46:J51" si="31">I46/H46*100</f>
        <v>75.379061313648691</v>
      </c>
    </row>
    <row r="47" spans="1:249" s="37" customFormat="1" ht="30" x14ac:dyDescent="0.25">
      <c r="A47" s="18">
        <v>1</v>
      </c>
      <c r="B47" s="73" t="s">
        <v>84</v>
      </c>
      <c r="C47" s="120">
        <v>12845</v>
      </c>
      <c r="D47" s="113">
        <f t="shared" ref="D47:D50" si="32">ROUND(C47/12*$B$3,0)</f>
        <v>2141</v>
      </c>
      <c r="E47" s="120">
        <v>1583</v>
      </c>
      <c r="F47" s="125">
        <f t="shared" si="29"/>
        <v>73.937412424100884</v>
      </c>
      <c r="G47" s="523">
        <v>31519.243684444442</v>
      </c>
      <c r="H47" s="712">
        <f t="shared" ref="H47" si="33">ROUND(G47/12*$B$3,0)</f>
        <v>5253</v>
      </c>
      <c r="I47" s="523">
        <v>3968.8767399999997</v>
      </c>
      <c r="J47" s="517">
        <f t="shared" si="31"/>
        <v>75.554478202931648</v>
      </c>
    </row>
    <row r="48" spans="1:249" s="37" customFormat="1" ht="30" x14ac:dyDescent="0.25">
      <c r="A48" s="18">
        <v>1</v>
      </c>
      <c r="B48" s="73" t="s">
        <v>85</v>
      </c>
      <c r="C48" s="120">
        <v>3854</v>
      </c>
      <c r="D48" s="113">
        <f t="shared" si="32"/>
        <v>642</v>
      </c>
      <c r="E48" s="120">
        <v>443</v>
      </c>
      <c r="F48" s="125">
        <f t="shared" si="29"/>
        <v>69.003115264797515</v>
      </c>
      <c r="G48" s="523">
        <v>8311.6905600000009</v>
      </c>
      <c r="H48" s="712">
        <f>ROUND(G48/12*$B$3,0)</f>
        <v>1385</v>
      </c>
      <c r="I48" s="523">
        <v>1034.7853499999999</v>
      </c>
      <c r="J48" s="517">
        <f t="shared" si="31"/>
        <v>74.713743682310465</v>
      </c>
    </row>
    <row r="49" spans="1:10" s="37" customFormat="1" ht="30" x14ac:dyDescent="0.25">
      <c r="A49" s="18"/>
      <c r="B49" s="220" t="s">
        <v>123</v>
      </c>
      <c r="C49" s="120">
        <f>SUM(C50)</f>
        <v>8030</v>
      </c>
      <c r="D49" s="120">
        <f t="shared" ref="D49:I49" si="34">SUM(D50)</f>
        <v>1338</v>
      </c>
      <c r="E49" s="120">
        <f t="shared" si="34"/>
        <v>1074</v>
      </c>
      <c r="F49" s="125">
        <f t="shared" si="29"/>
        <v>80.269058295964129</v>
      </c>
      <c r="G49" s="516">
        <f t="shared" si="34"/>
        <v>14083.5761</v>
      </c>
      <c r="H49" s="516">
        <f t="shared" si="34"/>
        <v>2347</v>
      </c>
      <c r="I49" s="516">
        <f t="shared" si="34"/>
        <v>1866.1704199999999</v>
      </c>
      <c r="J49" s="517">
        <f t="shared" si="31"/>
        <v>79.513013208351083</v>
      </c>
    </row>
    <row r="50" spans="1:10" s="37" customFormat="1" ht="30.75" thickBot="1" x14ac:dyDescent="0.3">
      <c r="A50" s="18"/>
      <c r="B50" s="316" t="s">
        <v>119</v>
      </c>
      <c r="C50" s="186">
        <v>8030</v>
      </c>
      <c r="D50" s="331">
        <f t="shared" si="32"/>
        <v>1338</v>
      </c>
      <c r="E50" s="186">
        <v>1074</v>
      </c>
      <c r="F50" s="417">
        <f t="shared" si="29"/>
        <v>80.269058295964129</v>
      </c>
      <c r="G50" s="524">
        <v>14083.5761</v>
      </c>
      <c r="H50" s="713">
        <f t="shared" ref="H50" si="35">ROUND(G50/12*$B$3,0)</f>
        <v>2347</v>
      </c>
      <c r="I50" s="524">
        <v>1866.1704199999999</v>
      </c>
      <c r="J50" s="517">
        <f t="shared" si="31"/>
        <v>79.513013208351083</v>
      </c>
    </row>
    <row r="51" spans="1:10" s="37" customFormat="1" ht="15" customHeight="1" thickBot="1" x14ac:dyDescent="0.3">
      <c r="A51" s="18">
        <v>1</v>
      </c>
      <c r="B51" s="117" t="s">
        <v>3</v>
      </c>
      <c r="C51" s="475"/>
      <c r="D51" s="475"/>
      <c r="E51" s="475"/>
      <c r="F51" s="476"/>
      <c r="G51" s="518">
        <f t="shared" ref="G51:I51" si="36">G46+G49</f>
        <v>53914.510344444439</v>
      </c>
      <c r="H51" s="518">
        <f t="shared" si="36"/>
        <v>8985</v>
      </c>
      <c r="I51" s="518">
        <f t="shared" si="36"/>
        <v>6869.8325100000002</v>
      </c>
      <c r="J51" s="525">
        <f t="shared" si="31"/>
        <v>76.458903839732898</v>
      </c>
    </row>
    <row r="52" spans="1:10" ht="15" customHeight="1" x14ac:dyDescent="0.25">
      <c r="A52" s="18">
        <v>1</v>
      </c>
      <c r="B52" s="92"/>
      <c r="C52" s="91"/>
      <c r="D52" s="91"/>
      <c r="E52" s="164"/>
      <c r="F52" s="91"/>
      <c r="G52" s="521"/>
      <c r="H52" s="521"/>
      <c r="I52" s="522"/>
      <c r="J52" s="521"/>
    </row>
    <row r="53" spans="1:10" ht="29.25" x14ac:dyDescent="0.25">
      <c r="A53" s="18">
        <v>1</v>
      </c>
      <c r="B53" s="177" t="s">
        <v>80</v>
      </c>
      <c r="C53" s="165"/>
      <c r="D53" s="165"/>
      <c r="E53" s="165"/>
      <c r="F53" s="165"/>
      <c r="G53" s="514"/>
      <c r="H53" s="514"/>
      <c r="I53" s="514"/>
      <c r="J53" s="514"/>
    </row>
    <row r="54" spans="1:10" s="37" customFormat="1" ht="30" x14ac:dyDescent="0.25">
      <c r="A54" s="18">
        <v>1</v>
      </c>
      <c r="B54" s="219" t="s">
        <v>131</v>
      </c>
      <c r="C54" s="120">
        <f>SUM(C55:C56)</f>
        <v>420</v>
      </c>
      <c r="D54" s="120">
        <f>SUM(D55:D56)</f>
        <v>70</v>
      </c>
      <c r="E54" s="120">
        <f>SUM(E55:E56)</f>
        <v>233</v>
      </c>
      <c r="F54" s="129">
        <f t="shared" ref="F54:F61" si="37">E54/D54*100</f>
        <v>332.85714285714289</v>
      </c>
      <c r="G54" s="523">
        <f>SUM(G55:G56)</f>
        <v>2627.9366399999999</v>
      </c>
      <c r="H54" s="523">
        <f t="shared" ref="H54:I54" si="38">SUM(H55:H56)</f>
        <v>438</v>
      </c>
      <c r="I54" s="523">
        <f t="shared" si="38"/>
        <v>1457.8786699999998</v>
      </c>
      <c r="J54" s="523">
        <f>I54/H54*100</f>
        <v>332.84901141552507</v>
      </c>
    </row>
    <row r="55" spans="1:10" s="37" customFormat="1" ht="45" x14ac:dyDescent="0.25">
      <c r="A55" s="18">
        <v>1</v>
      </c>
      <c r="B55" s="73" t="s">
        <v>125</v>
      </c>
      <c r="C55" s="120">
        <v>120</v>
      </c>
      <c r="D55" s="113">
        <f t="shared" ref="D55:D56" si="39">ROUND(C55/12*$B$3,0)</f>
        <v>20</v>
      </c>
      <c r="E55" s="120"/>
      <c r="F55" s="129">
        <f t="shared" si="37"/>
        <v>0</v>
      </c>
      <c r="G55" s="523">
        <v>750.83904000000007</v>
      </c>
      <c r="H55" s="712">
        <f t="shared" ref="H55:H61" si="40">ROUND(G55/12*$B$3,0)</f>
        <v>125</v>
      </c>
      <c r="I55" s="523"/>
      <c r="J55" s="523">
        <f t="shared" ref="J55:J62" si="41">I55/H55*100</f>
        <v>0</v>
      </c>
    </row>
    <row r="56" spans="1:10" s="37" customFormat="1" ht="30" x14ac:dyDescent="0.25">
      <c r="A56" s="18">
        <v>1</v>
      </c>
      <c r="B56" s="73" t="s">
        <v>126</v>
      </c>
      <c r="C56" s="120">
        <v>300</v>
      </c>
      <c r="D56" s="113">
        <f t="shared" si="39"/>
        <v>50</v>
      </c>
      <c r="E56" s="120">
        <v>233</v>
      </c>
      <c r="F56" s="129">
        <f t="shared" si="37"/>
        <v>466</v>
      </c>
      <c r="G56" s="523">
        <v>1877.0976000000001</v>
      </c>
      <c r="H56" s="712">
        <f t="shared" si="40"/>
        <v>313</v>
      </c>
      <c r="I56" s="523">
        <v>1457.8786699999998</v>
      </c>
      <c r="J56" s="523">
        <f t="shared" si="41"/>
        <v>465.77593290734819</v>
      </c>
    </row>
    <row r="57" spans="1:10" s="37" customFormat="1" ht="30" x14ac:dyDescent="0.25">
      <c r="A57" s="18">
        <v>1</v>
      </c>
      <c r="B57" s="219" t="s">
        <v>123</v>
      </c>
      <c r="C57" s="120">
        <f>SUM(C58:C61)</f>
        <v>53705</v>
      </c>
      <c r="D57" s="120">
        <f>SUM(D58:D61)</f>
        <v>8951</v>
      </c>
      <c r="E57" s="120">
        <f>SUM(E58:E61)</f>
        <v>3792</v>
      </c>
      <c r="F57" s="129">
        <f t="shared" si="37"/>
        <v>42.363981678024807</v>
      </c>
      <c r="G57" s="523">
        <f>SUM(G58:G61)</f>
        <v>100134.69265</v>
      </c>
      <c r="H57" s="523">
        <f t="shared" ref="H57:I57" si="42">SUM(H58:H61)</f>
        <v>16689</v>
      </c>
      <c r="I57" s="523">
        <f t="shared" si="42"/>
        <v>7059.4056500000006</v>
      </c>
      <c r="J57" s="523">
        <f t="shared" si="41"/>
        <v>42.299752232009112</v>
      </c>
    </row>
    <row r="58" spans="1:10" s="37" customFormat="1" ht="60" x14ac:dyDescent="0.25">
      <c r="A58" s="18">
        <v>1</v>
      </c>
      <c r="B58" s="73" t="s">
        <v>130</v>
      </c>
      <c r="C58" s="120">
        <v>28000</v>
      </c>
      <c r="D58" s="113">
        <f t="shared" ref="D58:D61" si="43">ROUND(C58/12*$B$3,0)</f>
        <v>4667</v>
      </c>
      <c r="E58" s="120">
        <v>1987</v>
      </c>
      <c r="F58" s="129">
        <f t="shared" si="37"/>
        <v>42.57553031926291</v>
      </c>
      <c r="G58" s="523">
        <v>54922</v>
      </c>
      <c r="H58" s="712">
        <f t="shared" si="40"/>
        <v>9154</v>
      </c>
      <c r="I58" s="523">
        <v>5192.6368400000001</v>
      </c>
      <c r="J58" s="523">
        <f t="shared" si="41"/>
        <v>56.725331439807732</v>
      </c>
    </row>
    <row r="59" spans="1:10" s="37" customFormat="1" ht="45" x14ac:dyDescent="0.25">
      <c r="A59" s="18"/>
      <c r="B59" s="73" t="s">
        <v>120</v>
      </c>
      <c r="C59" s="120">
        <v>20100</v>
      </c>
      <c r="D59" s="113">
        <f t="shared" si="43"/>
        <v>3350</v>
      </c>
      <c r="E59" s="120">
        <v>1720</v>
      </c>
      <c r="F59" s="129">
        <f t="shared" si="37"/>
        <v>51.343283582089548</v>
      </c>
      <c r="G59" s="523">
        <v>39426.15</v>
      </c>
      <c r="H59" s="712">
        <f t="shared" si="40"/>
        <v>6571</v>
      </c>
      <c r="I59" s="523">
        <v>1760.1807800000001</v>
      </c>
      <c r="J59" s="523">
        <f t="shared" si="41"/>
        <v>26.787106680870494</v>
      </c>
    </row>
    <row r="60" spans="1:10" s="37" customFormat="1" ht="30" x14ac:dyDescent="0.25">
      <c r="A60" s="18">
        <v>1</v>
      </c>
      <c r="B60" s="73" t="s">
        <v>87</v>
      </c>
      <c r="C60" s="120">
        <v>470</v>
      </c>
      <c r="D60" s="113">
        <f t="shared" si="43"/>
        <v>78</v>
      </c>
      <c r="E60" s="120">
        <v>34</v>
      </c>
      <c r="F60" s="129">
        <f t="shared" si="37"/>
        <v>43.589743589743591</v>
      </c>
      <c r="G60" s="523">
        <v>1880.3995</v>
      </c>
      <c r="H60" s="712">
        <f>ROUND(G60/12*$B$3,0)</f>
        <v>313</v>
      </c>
      <c r="I60" s="523">
        <v>71.59629000000001</v>
      </c>
      <c r="J60" s="523">
        <f t="shared" si="41"/>
        <v>22.874214057507992</v>
      </c>
    </row>
    <row r="61" spans="1:10" s="37" customFormat="1" ht="30.75" thickBot="1" x14ac:dyDescent="0.3">
      <c r="A61" s="18">
        <v>1</v>
      </c>
      <c r="B61" s="316" t="s">
        <v>88</v>
      </c>
      <c r="C61" s="186">
        <v>5135</v>
      </c>
      <c r="D61" s="331">
        <f t="shared" si="43"/>
        <v>856</v>
      </c>
      <c r="E61" s="186">
        <v>51</v>
      </c>
      <c r="F61" s="512">
        <f t="shared" si="37"/>
        <v>5.9579439252336446</v>
      </c>
      <c r="G61" s="524">
        <v>3906.1431500000003</v>
      </c>
      <c r="H61" s="713">
        <f t="shared" si="40"/>
        <v>651</v>
      </c>
      <c r="I61" s="524">
        <v>34.991740000000007</v>
      </c>
      <c r="J61" s="524">
        <f t="shared" si="41"/>
        <v>5.3750752688172057</v>
      </c>
    </row>
    <row r="62" spans="1:10" s="37" customFormat="1" ht="15.75" thickBot="1" x14ac:dyDescent="0.3">
      <c r="A62" s="18">
        <v>1</v>
      </c>
      <c r="B62" s="117" t="s">
        <v>3</v>
      </c>
      <c r="C62" s="475"/>
      <c r="D62" s="475"/>
      <c r="E62" s="475"/>
      <c r="F62" s="476"/>
      <c r="G62" s="529">
        <f>G57+G54</f>
        <v>102762.62929</v>
      </c>
      <c r="H62" s="529">
        <f>H57+H54</f>
        <v>17127</v>
      </c>
      <c r="I62" s="529">
        <f t="shared" ref="I62" si="44">I57+I54</f>
        <v>8517.2843200000007</v>
      </c>
      <c r="J62" s="529">
        <f t="shared" si="41"/>
        <v>49.730158930343904</v>
      </c>
    </row>
    <row r="63" spans="1:10" ht="15" customHeight="1" x14ac:dyDescent="0.25">
      <c r="A63" s="18">
        <v>1</v>
      </c>
      <c r="B63" s="80"/>
      <c r="C63" s="54"/>
      <c r="D63" s="54"/>
      <c r="E63" s="166"/>
      <c r="F63" s="54"/>
      <c r="G63" s="530"/>
      <c r="H63" s="530"/>
      <c r="I63" s="531"/>
      <c r="J63" s="530"/>
    </row>
    <row r="64" spans="1:10" ht="29.25" customHeight="1" x14ac:dyDescent="0.25">
      <c r="A64" s="18">
        <v>1</v>
      </c>
      <c r="B64" s="180" t="s">
        <v>81</v>
      </c>
      <c r="C64" s="165"/>
      <c r="D64" s="165"/>
      <c r="E64" s="165"/>
      <c r="F64" s="165"/>
      <c r="G64" s="514"/>
      <c r="H64" s="514"/>
      <c r="I64" s="514"/>
      <c r="J64" s="514"/>
    </row>
    <row r="65" spans="1:10" s="37" customFormat="1" ht="39.75" customHeight="1" x14ac:dyDescent="0.25">
      <c r="A65" s="18">
        <v>1</v>
      </c>
      <c r="B65" s="219" t="s">
        <v>131</v>
      </c>
      <c r="C65" s="120">
        <f>SUM(C66:C67)</f>
        <v>4709</v>
      </c>
      <c r="D65" s="120">
        <f>SUM(D66:D67)</f>
        <v>785</v>
      </c>
      <c r="E65" s="120">
        <f>SUM(E66:E67)</f>
        <v>256</v>
      </c>
      <c r="F65" s="125">
        <f>E65/D65*100</f>
        <v>32.611464968152866</v>
      </c>
      <c r="G65" s="523">
        <f>SUM(G66:G67)</f>
        <v>11231.98279288889</v>
      </c>
      <c r="H65" s="523">
        <f>SUM(H66:H67)</f>
        <v>1872</v>
      </c>
      <c r="I65" s="523">
        <f t="shared" ref="I65" si="45">SUM(I66:I67)</f>
        <v>366.37576999999999</v>
      </c>
      <c r="J65" s="523">
        <f t="shared" ref="J65:J70" si="46">I65/H65*100</f>
        <v>19.571355235042734</v>
      </c>
    </row>
    <row r="66" spans="1:10" s="37" customFormat="1" ht="38.1" customHeight="1" x14ac:dyDescent="0.25">
      <c r="A66" s="18">
        <v>1</v>
      </c>
      <c r="B66" s="73" t="s">
        <v>84</v>
      </c>
      <c r="C66" s="120">
        <v>3622</v>
      </c>
      <c r="D66" s="113">
        <f t="shared" ref="D66:D69" si="47">ROUND(C66/12*$B$3,0)</f>
        <v>604</v>
      </c>
      <c r="E66" s="120">
        <v>237</v>
      </c>
      <c r="F66" s="125">
        <f>E66/D66*100</f>
        <v>39.23841059602649</v>
      </c>
      <c r="G66" s="523">
        <v>8887.7151128888891</v>
      </c>
      <c r="H66" s="712">
        <f>ROUND(G66/12*$B$3,0)</f>
        <v>1481</v>
      </c>
      <c r="I66" s="523">
        <v>339.83537999999999</v>
      </c>
      <c r="J66" s="523">
        <f t="shared" si="46"/>
        <v>22.946345712356514</v>
      </c>
    </row>
    <row r="67" spans="1:10" s="37" customFormat="1" ht="38.1" customHeight="1" x14ac:dyDescent="0.25">
      <c r="A67" s="18">
        <v>1</v>
      </c>
      <c r="B67" s="73" t="s">
        <v>85</v>
      </c>
      <c r="C67" s="120">
        <v>1087</v>
      </c>
      <c r="D67" s="113">
        <f t="shared" si="47"/>
        <v>181</v>
      </c>
      <c r="E67" s="120">
        <v>19</v>
      </c>
      <c r="F67" s="125">
        <f>E67/D67*100</f>
        <v>10.497237569060774</v>
      </c>
      <c r="G67" s="523">
        <v>2344.2676800000004</v>
      </c>
      <c r="H67" s="712">
        <f>ROUND(G67/12*$B$3,0)</f>
        <v>391</v>
      </c>
      <c r="I67" s="523">
        <v>26.540390000000002</v>
      </c>
      <c r="J67" s="523">
        <f t="shared" si="46"/>
        <v>6.7878235294117655</v>
      </c>
    </row>
    <row r="68" spans="1:10" s="37" customFormat="1" ht="30" x14ac:dyDescent="0.25">
      <c r="A68" s="18"/>
      <c r="B68" s="220" t="s">
        <v>123</v>
      </c>
      <c r="C68" s="120">
        <f>SUM(C69)</f>
        <v>100</v>
      </c>
      <c r="D68" s="120">
        <f t="shared" ref="D68:I68" si="48">SUM(D69)</f>
        <v>17</v>
      </c>
      <c r="E68" s="120">
        <f t="shared" si="48"/>
        <v>13</v>
      </c>
      <c r="F68" s="125">
        <f t="shared" ref="F68:F69" si="49">E68/D68*100</f>
        <v>76.470588235294116</v>
      </c>
      <c r="G68" s="516">
        <f t="shared" si="48"/>
        <v>175.387</v>
      </c>
      <c r="H68" s="516">
        <f t="shared" si="48"/>
        <v>29</v>
      </c>
      <c r="I68" s="516">
        <f t="shared" si="48"/>
        <v>21.64837</v>
      </c>
      <c r="J68" s="523">
        <f t="shared" si="46"/>
        <v>74.649551724137936</v>
      </c>
    </row>
    <row r="69" spans="1:10" s="37" customFormat="1" ht="38.1" customHeight="1" thickBot="1" x14ac:dyDescent="0.3">
      <c r="A69" s="18"/>
      <c r="B69" s="316" t="s">
        <v>119</v>
      </c>
      <c r="C69" s="186">
        <v>100</v>
      </c>
      <c r="D69" s="331">
        <f t="shared" si="47"/>
        <v>17</v>
      </c>
      <c r="E69" s="186">
        <v>13</v>
      </c>
      <c r="F69" s="417">
        <f t="shared" si="49"/>
        <v>76.470588235294116</v>
      </c>
      <c r="G69" s="524">
        <v>175.387</v>
      </c>
      <c r="H69" s="713">
        <f t="shared" ref="H69" si="50">ROUND(G69/12*$B$3,0)</f>
        <v>29</v>
      </c>
      <c r="I69" s="524">
        <v>21.64837</v>
      </c>
      <c r="J69" s="524">
        <f t="shared" si="46"/>
        <v>74.649551724137936</v>
      </c>
    </row>
    <row r="70" spans="1:10" s="37" customFormat="1" ht="15" customHeight="1" thickBot="1" x14ac:dyDescent="0.3">
      <c r="A70" s="18">
        <v>1</v>
      </c>
      <c r="B70" s="117" t="s">
        <v>3</v>
      </c>
      <c r="C70" s="475"/>
      <c r="D70" s="475"/>
      <c r="E70" s="475"/>
      <c r="F70" s="476"/>
      <c r="G70" s="518">
        <f t="shared" ref="G70:I70" si="51">G65+G68</f>
        <v>11407.369792888891</v>
      </c>
      <c r="H70" s="518">
        <f t="shared" si="51"/>
        <v>1901</v>
      </c>
      <c r="I70" s="518">
        <f t="shared" si="51"/>
        <v>388.02413999999999</v>
      </c>
      <c r="J70" s="529">
        <f t="shared" si="46"/>
        <v>20.411580220936347</v>
      </c>
    </row>
    <row r="71" spans="1:10" ht="15" customHeight="1" x14ac:dyDescent="0.25">
      <c r="A71" s="18">
        <v>1</v>
      </c>
      <c r="B71" s="80"/>
      <c r="C71" s="89"/>
      <c r="D71" s="89"/>
      <c r="E71" s="167"/>
      <c r="F71" s="89"/>
      <c r="G71" s="533"/>
      <c r="H71" s="533"/>
      <c r="I71" s="534"/>
      <c r="J71" s="533"/>
    </row>
    <row r="72" spans="1:10" ht="44.25" customHeight="1" x14ac:dyDescent="0.25">
      <c r="A72" s="18">
        <v>1</v>
      </c>
      <c r="B72" s="76" t="s">
        <v>101</v>
      </c>
      <c r="C72" s="165"/>
      <c r="D72" s="165"/>
      <c r="E72" s="165"/>
      <c r="F72" s="165"/>
      <c r="G72" s="514"/>
      <c r="H72" s="514"/>
      <c r="I72" s="514"/>
      <c r="J72" s="514"/>
    </row>
    <row r="73" spans="1:10" s="37" customFormat="1" ht="30" x14ac:dyDescent="0.25">
      <c r="A73" s="18">
        <v>1</v>
      </c>
      <c r="B73" s="219" t="s">
        <v>131</v>
      </c>
      <c r="C73" s="120">
        <f>SUM(C74:C75,C76)</f>
        <v>5386</v>
      </c>
      <c r="D73" s="120">
        <f t="shared" ref="D73:G73" si="52">SUM(D74:D75,D76)</f>
        <v>898</v>
      </c>
      <c r="E73" s="120">
        <f t="shared" si="52"/>
        <v>32</v>
      </c>
      <c r="F73" s="120">
        <f t="shared" si="52"/>
        <v>9.7065794165146073</v>
      </c>
      <c r="G73" s="667">
        <f t="shared" si="52"/>
        <v>12846.85584</v>
      </c>
      <c r="H73" s="523">
        <f t="shared" ref="H73:I73" si="53">SUM(H74:H75)</f>
        <v>2141</v>
      </c>
      <c r="I73" s="523">
        <f t="shared" si="53"/>
        <v>60.879430000000006</v>
      </c>
      <c r="J73" s="523">
        <f t="shared" ref="J73:J83" si="54">I73/H73*100</f>
        <v>2.8435044371788889</v>
      </c>
    </row>
    <row r="74" spans="1:10" s="37" customFormat="1" ht="30" x14ac:dyDescent="0.25">
      <c r="A74" s="18">
        <v>1</v>
      </c>
      <c r="B74" s="73" t="s">
        <v>84</v>
      </c>
      <c r="C74" s="120">
        <v>4143</v>
      </c>
      <c r="D74" s="113">
        <f>ROUND(C74/12*$B$3,0)</f>
        <v>691</v>
      </c>
      <c r="E74" s="120">
        <v>17</v>
      </c>
      <c r="F74" s="125">
        <f t="shared" ref="F74:F82" si="55">E74/D74*100</f>
        <v>2.4602026049204051</v>
      </c>
      <c r="G74" s="523">
        <v>10166.152319999999</v>
      </c>
      <c r="H74" s="712">
        <f t="shared" ref="H74" si="56">ROUND(G74/12*$B$3,0)</f>
        <v>1694</v>
      </c>
      <c r="I74" s="523">
        <v>29.777660000000004</v>
      </c>
      <c r="J74" s="523">
        <f t="shared" si="54"/>
        <v>1.7578311688311692</v>
      </c>
    </row>
    <row r="75" spans="1:10" s="37" customFormat="1" ht="30" x14ac:dyDescent="0.25">
      <c r="A75" s="18">
        <v>1</v>
      </c>
      <c r="B75" s="73" t="s">
        <v>85</v>
      </c>
      <c r="C75" s="120">
        <v>1243</v>
      </c>
      <c r="D75" s="113">
        <f>ROUND(C75/12*$B$3,0)</f>
        <v>207</v>
      </c>
      <c r="E75" s="120">
        <v>15</v>
      </c>
      <c r="F75" s="125">
        <f t="shared" si="55"/>
        <v>7.2463768115942031</v>
      </c>
      <c r="G75" s="523">
        <v>2680.70352</v>
      </c>
      <c r="H75" s="712">
        <f t="shared" ref="H75:H82" si="57">ROUND(G75/12*$B$3,0)</f>
        <v>447</v>
      </c>
      <c r="I75" s="523">
        <v>31.101770000000002</v>
      </c>
      <c r="J75" s="523">
        <f t="shared" si="54"/>
        <v>6.9578903803131986</v>
      </c>
    </row>
    <row r="76" spans="1:10" s="37" customFormat="1" ht="46.5" customHeight="1" x14ac:dyDescent="0.25">
      <c r="A76" s="18"/>
      <c r="B76" s="73" t="s">
        <v>136</v>
      </c>
      <c r="C76" s="120"/>
      <c r="D76" s="113"/>
      <c r="E76" s="120"/>
      <c r="F76" s="125"/>
      <c r="G76" s="523">
        <v>0</v>
      </c>
      <c r="H76" s="712"/>
      <c r="I76" s="523"/>
      <c r="J76" s="523"/>
    </row>
    <row r="77" spans="1:10" s="37" customFormat="1" ht="30" x14ac:dyDescent="0.25">
      <c r="A77" s="18">
        <v>1</v>
      </c>
      <c r="B77" s="220" t="s">
        <v>123</v>
      </c>
      <c r="C77" s="120">
        <f>SUM(C78:C82)</f>
        <v>2934</v>
      </c>
      <c r="D77" s="120">
        <f>SUM(D78:D82)</f>
        <v>489</v>
      </c>
      <c r="E77" s="120">
        <f>SUM(E78:E82)</f>
        <v>145</v>
      </c>
      <c r="F77" s="125">
        <f t="shared" si="55"/>
        <v>29.652351738241311</v>
      </c>
      <c r="G77" s="516">
        <f>SUM(G78:G82)</f>
        <v>5927.276499999999</v>
      </c>
      <c r="H77" s="516">
        <f>SUM(H78:H82)</f>
        <v>988</v>
      </c>
      <c r="I77" s="516">
        <f>SUM(I78:I82)</f>
        <v>225.00121999999999</v>
      </c>
      <c r="J77" s="523">
        <f t="shared" si="54"/>
        <v>22.773402834008095</v>
      </c>
    </row>
    <row r="78" spans="1:10" s="37" customFormat="1" ht="30" x14ac:dyDescent="0.25">
      <c r="A78" s="18"/>
      <c r="B78" s="73" t="s">
        <v>119</v>
      </c>
      <c r="C78" s="120">
        <v>500</v>
      </c>
      <c r="D78" s="113">
        <f t="shared" ref="D78:D82" si="58">ROUND(C78/12*$B$3,0)</f>
        <v>83</v>
      </c>
      <c r="E78" s="120">
        <v>14</v>
      </c>
      <c r="F78" s="125">
        <f t="shared" si="55"/>
        <v>16.867469879518072</v>
      </c>
      <c r="G78" s="523">
        <v>876.93499999999995</v>
      </c>
      <c r="H78" s="712">
        <f t="shared" si="57"/>
        <v>146</v>
      </c>
      <c r="I78" s="523">
        <v>23.501760000000001</v>
      </c>
      <c r="J78" s="523">
        <f t="shared" si="54"/>
        <v>16.097095890410959</v>
      </c>
    </row>
    <row r="79" spans="1:10" s="37" customFormat="1" ht="56.25" customHeight="1" x14ac:dyDescent="0.25">
      <c r="A79" s="18">
        <v>1</v>
      </c>
      <c r="B79" s="73" t="s">
        <v>130</v>
      </c>
      <c r="C79" s="120">
        <v>2190</v>
      </c>
      <c r="D79" s="113">
        <f t="shared" si="58"/>
        <v>365</v>
      </c>
      <c r="E79" s="120">
        <v>15</v>
      </c>
      <c r="F79" s="125">
        <f t="shared" si="55"/>
        <v>4.10958904109589</v>
      </c>
      <c r="G79" s="523">
        <v>4540.5752499999999</v>
      </c>
      <c r="H79" s="712">
        <f t="shared" si="57"/>
        <v>757</v>
      </c>
      <c r="I79" s="523">
        <v>115.80777999999999</v>
      </c>
      <c r="J79" s="523">
        <f t="shared" si="54"/>
        <v>15.298253632760897</v>
      </c>
    </row>
    <row r="80" spans="1:10" s="37" customFormat="1" ht="56.25" customHeight="1" x14ac:dyDescent="0.25">
      <c r="A80" s="18"/>
      <c r="B80" s="73" t="s">
        <v>133</v>
      </c>
      <c r="C80" s="120">
        <v>189</v>
      </c>
      <c r="D80" s="113">
        <f t="shared" si="58"/>
        <v>32</v>
      </c>
      <c r="E80" s="120">
        <v>110</v>
      </c>
      <c r="F80" s="125">
        <f t="shared" si="55"/>
        <v>343.75</v>
      </c>
      <c r="G80" s="523">
        <v>370.7235</v>
      </c>
      <c r="H80" s="712">
        <f t="shared" si="57"/>
        <v>62</v>
      </c>
      <c r="I80" s="523">
        <v>63.6753</v>
      </c>
      <c r="J80" s="523">
        <f t="shared" si="54"/>
        <v>102.70209677419355</v>
      </c>
    </row>
    <row r="81" spans="1:10" s="37" customFormat="1" ht="38.1" customHeight="1" x14ac:dyDescent="0.25">
      <c r="A81" s="18">
        <v>1</v>
      </c>
      <c r="B81" s="73" t="s">
        <v>87</v>
      </c>
      <c r="C81" s="120">
        <v>30</v>
      </c>
      <c r="D81" s="113">
        <f t="shared" si="58"/>
        <v>5</v>
      </c>
      <c r="E81" s="120">
        <v>6</v>
      </c>
      <c r="F81" s="125">
        <f t="shared" si="55"/>
        <v>120</v>
      </c>
      <c r="G81" s="523">
        <v>120.02549999999999</v>
      </c>
      <c r="H81" s="712">
        <f t="shared" si="57"/>
        <v>20</v>
      </c>
      <c r="I81" s="523">
        <v>22.016380000000002</v>
      </c>
      <c r="J81" s="523">
        <f t="shared" si="54"/>
        <v>110.0819</v>
      </c>
    </row>
    <row r="82" spans="1:10" s="37" customFormat="1" ht="38.1" customHeight="1" x14ac:dyDescent="0.25">
      <c r="A82" s="18">
        <v>1</v>
      </c>
      <c r="B82" s="73" t="s">
        <v>88</v>
      </c>
      <c r="C82" s="120">
        <v>25</v>
      </c>
      <c r="D82" s="113">
        <f t="shared" si="58"/>
        <v>4</v>
      </c>
      <c r="E82" s="120"/>
      <c r="F82" s="125">
        <f t="shared" si="55"/>
        <v>0</v>
      </c>
      <c r="G82" s="523">
        <v>19.017250000000001</v>
      </c>
      <c r="H82" s="712">
        <f t="shared" si="57"/>
        <v>3</v>
      </c>
      <c r="I82" s="523"/>
      <c r="J82" s="523">
        <f t="shared" si="54"/>
        <v>0</v>
      </c>
    </row>
    <row r="83" spans="1:10" s="37" customFormat="1" ht="15" customHeight="1" x14ac:dyDescent="0.25">
      <c r="A83" s="18">
        <v>1</v>
      </c>
      <c r="B83" s="12" t="s">
        <v>3</v>
      </c>
      <c r="C83" s="122"/>
      <c r="D83" s="122"/>
      <c r="E83" s="122"/>
      <c r="F83" s="129"/>
      <c r="G83" s="527">
        <f>G73+G77</f>
        <v>18774.13234</v>
      </c>
      <c r="H83" s="527">
        <f>H73+H77</f>
        <v>3129</v>
      </c>
      <c r="I83" s="527">
        <f>I73+I77</f>
        <v>285.88065</v>
      </c>
      <c r="J83" s="527">
        <f t="shared" si="54"/>
        <v>9.1364860977948226</v>
      </c>
    </row>
    <row r="84" spans="1:10" s="37" customFormat="1" ht="15.75" customHeight="1" x14ac:dyDescent="0.25">
      <c r="A84" s="18">
        <v>1</v>
      </c>
      <c r="C84" s="78"/>
      <c r="D84" s="78"/>
      <c r="E84" s="153"/>
      <c r="F84" s="78"/>
      <c r="G84" s="535"/>
      <c r="H84" s="535"/>
      <c r="I84" s="536"/>
      <c r="J84" s="535"/>
    </row>
    <row r="85" spans="1:10" ht="29.25" customHeight="1" x14ac:dyDescent="0.25">
      <c r="A85" s="18">
        <v>1</v>
      </c>
      <c r="B85" s="76" t="s">
        <v>102</v>
      </c>
      <c r="C85" s="49"/>
      <c r="D85" s="49"/>
      <c r="E85" s="165"/>
      <c r="F85" s="49"/>
      <c r="G85" s="513"/>
      <c r="H85" s="513"/>
      <c r="I85" s="514"/>
      <c r="J85" s="513"/>
    </row>
    <row r="86" spans="1:10" s="37" customFormat="1" ht="45" customHeight="1" x14ac:dyDescent="0.25">
      <c r="A86" s="18">
        <v>1</v>
      </c>
      <c r="B86" s="219" t="s">
        <v>131</v>
      </c>
      <c r="C86" s="120">
        <f>SUM(C87:C88)</f>
        <v>1584</v>
      </c>
      <c r="D86" s="120">
        <f>SUM(D87:D88)</f>
        <v>264</v>
      </c>
      <c r="E86" s="120">
        <f>SUM(E87:E88)</f>
        <v>329</v>
      </c>
      <c r="F86" s="125">
        <f>E86/D86*100</f>
        <v>124.62121212121211</v>
      </c>
      <c r="G86" s="523">
        <f>SUM(G87:G88)</f>
        <v>3776.8872657777779</v>
      </c>
      <c r="H86" s="523">
        <f t="shared" ref="H86:I86" si="59">SUM(H87:H88)</f>
        <v>629</v>
      </c>
      <c r="I86" s="523">
        <f t="shared" si="59"/>
        <v>595.80441999999994</v>
      </c>
      <c r="J86" s="523">
        <f>I79/H79*100</f>
        <v>15.298253632760897</v>
      </c>
    </row>
    <row r="87" spans="1:10" s="37" customFormat="1" ht="38.1" customHeight="1" x14ac:dyDescent="0.25">
      <c r="A87" s="18">
        <v>1</v>
      </c>
      <c r="B87" s="73" t="s">
        <v>84</v>
      </c>
      <c r="C87" s="120">
        <v>1214</v>
      </c>
      <c r="D87" s="113">
        <f t="shared" ref="D87:D90" si="60">ROUND(C87/12*$B$3,0)</f>
        <v>202</v>
      </c>
      <c r="E87" s="120">
        <v>248</v>
      </c>
      <c r="F87" s="125">
        <f>E87/D87*100</f>
        <v>122.77227722772277</v>
      </c>
      <c r="G87" s="523">
        <v>2978.930465777778</v>
      </c>
      <c r="H87" s="712">
        <f t="shared" ref="H87" si="61">ROUND(G87/12*$B$3,0)</f>
        <v>496</v>
      </c>
      <c r="I87" s="523">
        <v>401.99205999999998</v>
      </c>
      <c r="J87" s="523">
        <f t="shared" ref="J87:J104" si="62">I87/H87*100</f>
        <v>81.046786290322586</v>
      </c>
    </row>
    <row r="88" spans="1:10" s="37" customFormat="1" ht="38.1" customHeight="1" x14ac:dyDescent="0.25">
      <c r="A88" s="18">
        <v>1</v>
      </c>
      <c r="B88" s="73" t="s">
        <v>85</v>
      </c>
      <c r="C88" s="120">
        <v>370</v>
      </c>
      <c r="D88" s="113">
        <f t="shared" si="60"/>
        <v>62</v>
      </c>
      <c r="E88" s="120">
        <v>81</v>
      </c>
      <c r="F88" s="125">
        <f>E88/D88*100</f>
        <v>130.64516129032256</v>
      </c>
      <c r="G88" s="523">
        <v>797.95680000000004</v>
      </c>
      <c r="H88" s="712">
        <f t="shared" ref="H88:H90" si="63">ROUND(G88/12*$B$3,0)</f>
        <v>133</v>
      </c>
      <c r="I88" s="523">
        <v>193.81235999999998</v>
      </c>
      <c r="J88" s="523">
        <f t="shared" si="62"/>
        <v>145.7235789473684</v>
      </c>
    </row>
    <row r="89" spans="1:10" s="37" customFormat="1" ht="30" x14ac:dyDescent="0.25">
      <c r="A89" s="18"/>
      <c r="B89" s="220" t="s">
        <v>123</v>
      </c>
      <c r="C89" s="120">
        <f>SUM(C90)</f>
        <v>357</v>
      </c>
      <c r="D89" s="120">
        <f t="shared" ref="D89:I89" si="64">SUM(D90)</f>
        <v>60</v>
      </c>
      <c r="E89" s="120">
        <f t="shared" si="64"/>
        <v>155</v>
      </c>
      <c r="F89" s="125">
        <f t="shared" ref="F89:F90" si="65">E89/D89*100</f>
        <v>258.33333333333337</v>
      </c>
      <c r="G89" s="516">
        <f t="shared" si="64"/>
        <v>626.13158999999996</v>
      </c>
      <c r="H89" s="516">
        <f t="shared" si="64"/>
        <v>104</v>
      </c>
      <c r="I89" s="516">
        <f t="shared" si="64"/>
        <v>254.74763999999999</v>
      </c>
      <c r="J89" s="523">
        <f t="shared" si="62"/>
        <v>244.94965384615384</v>
      </c>
    </row>
    <row r="90" spans="1:10" s="37" customFormat="1" ht="30" x14ac:dyDescent="0.25">
      <c r="A90" s="18"/>
      <c r="B90" s="356" t="s">
        <v>119</v>
      </c>
      <c r="C90" s="120">
        <v>357</v>
      </c>
      <c r="D90" s="113">
        <f t="shared" si="60"/>
        <v>60</v>
      </c>
      <c r="E90" s="120">
        <v>155</v>
      </c>
      <c r="F90" s="125">
        <f t="shared" si="65"/>
        <v>258.33333333333337</v>
      </c>
      <c r="G90" s="523">
        <v>626.13158999999996</v>
      </c>
      <c r="H90" s="712">
        <f t="shared" si="63"/>
        <v>104</v>
      </c>
      <c r="I90" s="523">
        <v>254.74763999999999</v>
      </c>
      <c r="J90" s="523">
        <f t="shared" si="62"/>
        <v>244.94965384615384</v>
      </c>
    </row>
    <row r="91" spans="1:10" s="37" customFormat="1" ht="15" customHeight="1" thickBot="1" x14ac:dyDescent="0.3">
      <c r="A91" s="18">
        <v>1</v>
      </c>
      <c r="B91" s="12" t="s">
        <v>3</v>
      </c>
      <c r="C91" s="122"/>
      <c r="D91" s="122"/>
      <c r="E91" s="122"/>
      <c r="F91" s="129"/>
      <c r="G91" s="532">
        <f t="shared" ref="G91:I91" si="66">G86+G89</f>
        <v>4403.0188557777783</v>
      </c>
      <c r="H91" s="532">
        <f t="shared" si="66"/>
        <v>733</v>
      </c>
      <c r="I91" s="532">
        <f t="shared" si="66"/>
        <v>850.55205999999998</v>
      </c>
      <c r="J91" s="527">
        <f t="shared" si="62"/>
        <v>116.03711596180082</v>
      </c>
    </row>
    <row r="92" spans="1:10" ht="15" customHeight="1" x14ac:dyDescent="0.25">
      <c r="A92" s="18">
        <v>1</v>
      </c>
      <c r="B92" s="250" t="s">
        <v>100</v>
      </c>
      <c r="C92" s="251"/>
      <c r="D92" s="251"/>
      <c r="E92" s="251"/>
      <c r="F92" s="251"/>
      <c r="G92" s="537"/>
      <c r="H92" s="537"/>
      <c r="I92" s="537"/>
      <c r="J92" s="537"/>
    </row>
    <row r="93" spans="1:10" ht="30" x14ac:dyDescent="0.25">
      <c r="A93" s="18">
        <v>1</v>
      </c>
      <c r="B93" s="229" t="s">
        <v>131</v>
      </c>
      <c r="C93" s="252">
        <f t="shared" ref="C93:I93" si="67">SUM(C10,C24,C38,C46,C54,C65,C73,C86)</f>
        <v>52399</v>
      </c>
      <c r="D93" s="252">
        <f t="shared" si="67"/>
        <v>8733</v>
      </c>
      <c r="E93" s="252">
        <f t="shared" si="67"/>
        <v>6533</v>
      </c>
      <c r="F93" s="252">
        <f t="shared" ref="F93:F103" si="68">E93/D93*100</f>
        <v>74.808198786213211</v>
      </c>
      <c r="G93" s="538">
        <f t="shared" si="67"/>
        <v>128234.51881955557</v>
      </c>
      <c r="H93" s="538">
        <f t="shared" si="67"/>
        <v>21371</v>
      </c>
      <c r="I93" s="538">
        <f t="shared" si="67"/>
        <v>15796.958330000003</v>
      </c>
      <c r="J93" s="538">
        <f t="shared" si="62"/>
        <v>73.917731177764281</v>
      </c>
    </row>
    <row r="94" spans="1:10" ht="30" x14ac:dyDescent="0.25">
      <c r="A94" s="18">
        <v>1</v>
      </c>
      <c r="B94" s="228" t="s">
        <v>84</v>
      </c>
      <c r="C94" s="252">
        <f t="shared" ref="C94:E95" si="69">SUM(C87,C74,C66,C47,C39,C25,C11)</f>
        <v>39655</v>
      </c>
      <c r="D94" s="252">
        <f t="shared" si="69"/>
        <v>6610</v>
      </c>
      <c r="E94" s="252">
        <f t="shared" si="69"/>
        <v>5062</v>
      </c>
      <c r="F94" s="252">
        <f t="shared" si="68"/>
        <v>76.580937972768538</v>
      </c>
      <c r="G94" s="538">
        <f t="shared" ref="G94:I95" si="70">SUM(G87,G74,G66,G47,G39,G25,G11)</f>
        <v>97306.002979555546</v>
      </c>
      <c r="H94" s="538">
        <f t="shared" si="70"/>
        <v>16216</v>
      </c>
      <c r="I94" s="538">
        <f t="shared" si="70"/>
        <v>11432.68002</v>
      </c>
      <c r="J94" s="538">
        <f t="shared" si="62"/>
        <v>70.50246682289098</v>
      </c>
    </row>
    <row r="95" spans="1:10" ht="30" x14ac:dyDescent="0.25">
      <c r="A95" s="18">
        <v>1</v>
      </c>
      <c r="B95" s="228" t="s">
        <v>85</v>
      </c>
      <c r="C95" s="252">
        <f t="shared" si="69"/>
        <v>11904</v>
      </c>
      <c r="D95" s="252">
        <f t="shared" si="69"/>
        <v>1983</v>
      </c>
      <c r="E95" s="252">
        <f t="shared" si="69"/>
        <v>1215</v>
      </c>
      <c r="F95" s="252">
        <f t="shared" si="68"/>
        <v>61.270801815431163</v>
      </c>
      <c r="G95" s="538">
        <f t="shared" si="70"/>
        <v>25672.64256</v>
      </c>
      <c r="H95" s="538">
        <f t="shared" si="70"/>
        <v>4279</v>
      </c>
      <c r="I95" s="538">
        <f t="shared" si="70"/>
        <v>2762.4888700000001</v>
      </c>
      <c r="J95" s="538">
        <f t="shared" si="62"/>
        <v>64.559216405702273</v>
      </c>
    </row>
    <row r="96" spans="1:10" ht="45" x14ac:dyDescent="0.25">
      <c r="A96" s="18">
        <v>1</v>
      </c>
      <c r="B96" s="228" t="s">
        <v>125</v>
      </c>
      <c r="C96" s="252">
        <f t="shared" ref="C96:E97" si="71">SUM(C55,C27,C13)</f>
        <v>259</v>
      </c>
      <c r="D96" s="252">
        <f t="shared" si="71"/>
        <v>43</v>
      </c>
      <c r="E96" s="252">
        <f t="shared" si="71"/>
        <v>8</v>
      </c>
      <c r="F96" s="252">
        <f t="shared" si="68"/>
        <v>18.604651162790699</v>
      </c>
      <c r="G96" s="538">
        <f t="shared" ref="G96:I97" si="72">SUM(G55,G27,G13)</f>
        <v>1620.5609280000001</v>
      </c>
      <c r="H96" s="538">
        <f t="shared" si="72"/>
        <v>270</v>
      </c>
      <c r="I96" s="538">
        <f t="shared" si="72"/>
        <v>50.05592</v>
      </c>
      <c r="J96" s="538">
        <f t="shared" si="62"/>
        <v>18.539229629629631</v>
      </c>
    </row>
    <row r="97" spans="1:10" ht="30" x14ac:dyDescent="0.25">
      <c r="A97" s="18">
        <v>1</v>
      </c>
      <c r="B97" s="228" t="s">
        <v>126</v>
      </c>
      <c r="C97" s="252">
        <f t="shared" si="71"/>
        <v>581</v>
      </c>
      <c r="D97" s="252">
        <f t="shared" si="71"/>
        <v>97</v>
      </c>
      <c r="E97" s="252">
        <f t="shared" si="71"/>
        <v>248</v>
      </c>
      <c r="F97" s="252">
        <f t="shared" si="68"/>
        <v>255.67010309278348</v>
      </c>
      <c r="G97" s="538">
        <f t="shared" si="72"/>
        <v>3635.3123519999999</v>
      </c>
      <c r="H97" s="538">
        <f t="shared" si="72"/>
        <v>606</v>
      </c>
      <c r="I97" s="538">
        <f t="shared" si="72"/>
        <v>1551.7335199999998</v>
      </c>
      <c r="J97" s="538">
        <f t="shared" si="62"/>
        <v>256.06163696369634</v>
      </c>
    </row>
    <row r="98" spans="1:10" ht="30" x14ac:dyDescent="0.25">
      <c r="A98" s="18">
        <v>1</v>
      </c>
      <c r="B98" s="229" t="s">
        <v>123</v>
      </c>
      <c r="C98" s="252">
        <f t="shared" ref="C98:I98" si="73">SUM(C89,C77,C68,C57,C49,C41,C29,C15)</f>
        <v>97382</v>
      </c>
      <c r="D98" s="252">
        <f t="shared" si="73"/>
        <v>16230</v>
      </c>
      <c r="E98" s="252">
        <f t="shared" si="73"/>
        <v>7589</v>
      </c>
      <c r="F98" s="252">
        <f t="shared" si="68"/>
        <v>46.759088108441162</v>
      </c>
      <c r="G98" s="538">
        <f t="shared" si="73"/>
        <v>181062.10246000002</v>
      </c>
      <c r="H98" s="538">
        <f t="shared" si="73"/>
        <v>30176</v>
      </c>
      <c r="I98" s="538">
        <f t="shared" si="73"/>
        <v>13468.919769999999</v>
      </c>
      <c r="J98" s="538">
        <f t="shared" si="62"/>
        <v>44.634543246288438</v>
      </c>
    </row>
    <row r="99" spans="1:10" ht="30" x14ac:dyDescent="0.25">
      <c r="A99" s="18"/>
      <c r="B99" s="228" t="s">
        <v>119</v>
      </c>
      <c r="C99" s="252">
        <f t="shared" ref="C99:I99" si="74">SUM(C90,C78,C69,C50,C42,C30,C16)</f>
        <v>12995</v>
      </c>
      <c r="D99" s="252">
        <f t="shared" si="74"/>
        <v>2166</v>
      </c>
      <c r="E99" s="252">
        <f t="shared" si="74"/>
        <v>1460</v>
      </c>
      <c r="F99" s="252">
        <f t="shared" si="68"/>
        <v>67.405355493998158</v>
      </c>
      <c r="G99" s="538">
        <f t="shared" si="74"/>
        <v>22791.540649999999</v>
      </c>
      <c r="H99" s="538">
        <f t="shared" si="74"/>
        <v>3798</v>
      </c>
      <c r="I99" s="538">
        <f t="shared" si="74"/>
        <v>2520.1918899999996</v>
      </c>
      <c r="J99" s="538">
        <f t="shared" si="62"/>
        <v>66.355763296471821</v>
      </c>
    </row>
    <row r="100" spans="1:10" ht="60" x14ac:dyDescent="0.25">
      <c r="A100" s="18">
        <v>1</v>
      </c>
      <c r="B100" s="228" t="s">
        <v>86</v>
      </c>
      <c r="C100" s="252">
        <f t="shared" ref="C100:I100" si="75">SUM(C79,C58,C31,C17)</f>
        <v>48700</v>
      </c>
      <c r="D100" s="252">
        <f t="shared" si="75"/>
        <v>8117</v>
      </c>
      <c r="E100" s="252">
        <f t="shared" si="75"/>
        <v>2530</v>
      </c>
      <c r="F100" s="252">
        <f t="shared" si="68"/>
        <v>31.169151164223237</v>
      </c>
      <c r="G100" s="538">
        <f t="shared" si="75"/>
        <v>95769.940250000014</v>
      </c>
      <c r="H100" s="538">
        <f t="shared" si="75"/>
        <v>15962</v>
      </c>
      <c r="I100" s="538">
        <f t="shared" si="75"/>
        <v>6458.0683700000009</v>
      </c>
      <c r="J100" s="538">
        <f t="shared" si="62"/>
        <v>40.459017479012658</v>
      </c>
    </row>
    <row r="101" spans="1:10" ht="45" x14ac:dyDescent="0.25">
      <c r="A101" s="18"/>
      <c r="B101" s="228" t="s">
        <v>120</v>
      </c>
      <c r="C101" s="252">
        <f t="shared" ref="C101:D101" si="76">SUM(C59,C32,C18)</f>
        <v>23964</v>
      </c>
      <c r="D101" s="252">
        <f t="shared" si="76"/>
        <v>3994</v>
      </c>
      <c r="E101" s="252">
        <f>SUM(E80,E59,E32,E18)</f>
        <v>2495</v>
      </c>
      <c r="F101" s="252">
        <f t="shared" ref="F101:I101" si="77">SUM(F80,F59,F32,F18)</f>
        <v>628.79673768604425</v>
      </c>
      <c r="G101" s="252">
        <f t="shared" si="77"/>
        <v>47376.109500000006</v>
      </c>
      <c r="H101" s="252">
        <f t="shared" si="77"/>
        <v>7896</v>
      </c>
      <c r="I101" s="663">
        <f t="shared" si="77"/>
        <v>2521.63598</v>
      </c>
      <c r="J101" s="538">
        <f t="shared" si="62"/>
        <v>31.935612715298884</v>
      </c>
    </row>
    <row r="102" spans="1:10" ht="30" x14ac:dyDescent="0.25">
      <c r="A102" s="18">
        <v>1</v>
      </c>
      <c r="B102" s="228" t="s">
        <v>87</v>
      </c>
      <c r="C102" s="252">
        <f>SUM(C81,C60,C33,C19)</f>
        <v>1960</v>
      </c>
      <c r="D102" s="252">
        <f>SUM(D81,D60,D33,D19)</f>
        <v>326</v>
      </c>
      <c r="E102" s="252">
        <f>SUM(E81,E60,E33,E19)</f>
        <v>353</v>
      </c>
      <c r="F102" s="252">
        <f t="shared" si="68"/>
        <v>108.28220858895705</v>
      </c>
      <c r="G102" s="538">
        <f t="shared" ref="G102:I103" si="78">SUM(G81,G60,G33,G19)</f>
        <v>7841.6660000000002</v>
      </c>
      <c r="H102" s="538">
        <f t="shared" si="78"/>
        <v>1306</v>
      </c>
      <c r="I102" s="538">
        <f t="shared" si="78"/>
        <v>1401.5487900000001</v>
      </c>
      <c r="J102" s="538">
        <f t="shared" si="62"/>
        <v>107.3161401225115</v>
      </c>
    </row>
    <row r="103" spans="1:10" ht="30" x14ac:dyDescent="0.25">
      <c r="A103" s="18">
        <v>1</v>
      </c>
      <c r="B103" s="228" t="s">
        <v>88</v>
      </c>
      <c r="C103" s="252">
        <f>SUM(C82,C61,C34,C20)</f>
        <v>9574</v>
      </c>
      <c r="D103" s="252">
        <f>SUM(D82,D61,D34,D20)</f>
        <v>1595</v>
      </c>
      <c r="E103" s="252">
        <f>SUM(E82,E61,E34,E20)</f>
        <v>751</v>
      </c>
      <c r="F103" s="252">
        <f t="shared" si="68"/>
        <v>47.084639498432601</v>
      </c>
      <c r="G103" s="538">
        <f t="shared" si="78"/>
        <v>7282.8460600000008</v>
      </c>
      <c r="H103" s="538">
        <f t="shared" si="78"/>
        <v>1214</v>
      </c>
      <c r="I103" s="538">
        <f t="shared" si="78"/>
        <v>567.47474</v>
      </c>
      <c r="J103" s="538">
        <f t="shared" si="62"/>
        <v>46.744212520593081</v>
      </c>
    </row>
    <row r="104" spans="1:10" ht="15.75" thickBot="1" x14ac:dyDescent="0.3">
      <c r="A104" s="18">
        <v>1</v>
      </c>
      <c r="B104" s="585" t="s">
        <v>128</v>
      </c>
      <c r="C104" s="586">
        <f t="shared" ref="C104:I104" si="79">SUM(C91,C83,C70,C62,C51,C43,C35,C21)</f>
        <v>0</v>
      </c>
      <c r="D104" s="586">
        <f t="shared" si="79"/>
        <v>0</v>
      </c>
      <c r="E104" s="586">
        <f t="shared" si="79"/>
        <v>0</v>
      </c>
      <c r="F104" s="586"/>
      <c r="G104" s="587">
        <f t="shared" si="79"/>
        <v>309296.62127955555</v>
      </c>
      <c r="H104" s="587">
        <f t="shared" si="79"/>
        <v>51547</v>
      </c>
      <c r="I104" s="587">
        <f t="shared" si="79"/>
        <v>29265.878100000002</v>
      </c>
      <c r="J104" s="587">
        <f t="shared" si="62"/>
        <v>56.775133567423907</v>
      </c>
    </row>
    <row r="105" spans="1:10" ht="15" customHeight="1" x14ac:dyDescent="0.25">
      <c r="A105" s="18">
        <v>1</v>
      </c>
      <c r="B105" s="7"/>
      <c r="C105" s="1"/>
      <c r="D105" s="1"/>
      <c r="E105" s="144"/>
      <c r="F105" s="1"/>
      <c r="G105" s="539"/>
      <c r="H105" s="539"/>
      <c r="I105" s="540"/>
      <c r="J105" s="539"/>
    </row>
    <row r="106" spans="1:10" ht="14.25" customHeight="1" thickBot="1" x14ac:dyDescent="0.3">
      <c r="A106" s="18">
        <v>1</v>
      </c>
      <c r="B106" s="94" t="s">
        <v>15</v>
      </c>
      <c r="C106" s="14"/>
      <c r="D106" s="14"/>
      <c r="E106" s="131"/>
      <c r="F106" s="14"/>
      <c r="G106" s="541"/>
      <c r="H106" s="541"/>
      <c r="I106" s="515"/>
      <c r="J106" s="541"/>
    </row>
    <row r="107" spans="1:10" ht="29.25" x14ac:dyDescent="0.25">
      <c r="A107" s="18">
        <v>1</v>
      </c>
      <c r="B107" s="133" t="s">
        <v>57</v>
      </c>
      <c r="C107" s="168"/>
      <c r="D107" s="168"/>
      <c r="E107" s="168"/>
      <c r="F107" s="168"/>
      <c r="G107" s="528"/>
      <c r="H107" s="528"/>
      <c r="I107" s="528"/>
      <c r="J107" s="523"/>
    </row>
    <row r="108" spans="1:10" s="37" customFormat="1" ht="30" x14ac:dyDescent="0.25">
      <c r="A108" s="18">
        <v>1</v>
      </c>
      <c r="B108" s="248" t="s">
        <v>131</v>
      </c>
      <c r="C108" s="120">
        <f>SUM(C109:C112)</f>
        <v>11671</v>
      </c>
      <c r="D108" s="120">
        <f t="shared" ref="D108:E108" si="80">SUM(D109:D112)</f>
        <v>1946</v>
      </c>
      <c r="E108" s="120">
        <f t="shared" si="80"/>
        <v>708</v>
      </c>
      <c r="F108" s="120">
        <f>E108/D108*100</f>
        <v>36.382322713257963</v>
      </c>
      <c r="G108" s="523">
        <f>SUM(G109:G112)</f>
        <v>28128.465902222219</v>
      </c>
      <c r="H108" s="523">
        <f t="shared" ref="H108:I108" si="81">SUM(H109:H112)</f>
        <v>4688</v>
      </c>
      <c r="I108" s="523">
        <f t="shared" si="81"/>
        <v>1612.35465</v>
      </c>
      <c r="J108" s="593">
        <f t="shared" ref="J108:J119" si="82">I108/H108*100</f>
        <v>34.393230588737197</v>
      </c>
    </row>
    <row r="109" spans="1:10" s="37" customFormat="1" ht="30" x14ac:dyDescent="0.25">
      <c r="A109" s="18">
        <v>1</v>
      </c>
      <c r="B109" s="73" t="s">
        <v>84</v>
      </c>
      <c r="C109" s="120">
        <v>8920</v>
      </c>
      <c r="D109" s="113">
        <f t="shared" ref="D109:D118" si="83">ROUND(C109/12*$B$3,0)</f>
        <v>1487</v>
      </c>
      <c r="E109" s="120">
        <v>504</v>
      </c>
      <c r="F109" s="120">
        <f>E109/D109*100</f>
        <v>33.893745796906522</v>
      </c>
      <c r="G109" s="523">
        <v>21888.02286222222</v>
      </c>
      <c r="H109" s="712">
        <f t="shared" ref="H109:H118" si="84">ROUND(G109/12*$B$3,0)</f>
        <v>3648</v>
      </c>
      <c r="I109" s="523">
        <v>1157.2906700000001</v>
      </c>
      <c r="J109" s="593">
        <f t="shared" si="82"/>
        <v>31.723976699561408</v>
      </c>
    </row>
    <row r="110" spans="1:10" s="37" customFormat="1" ht="30" x14ac:dyDescent="0.25">
      <c r="A110" s="18">
        <v>1</v>
      </c>
      <c r="B110" s="73" t="s">
        <v>85</v>
      </c>
      <c r="C110" s="120">
        <v>2676</v>
      </c>
      <c r="D110" s="113">
        <f t="shared" si="83"/>
        <v>446</v>
      </c>
      <c r="E110" s="120">
        <v>204</v>
      </c>
      <c r="F110" s="120">
        <f>E110/D110*100</f>
        <v>45.739910313901348</v>
      </c>
      <c r="G110" s="523">
        <v>5771.1686399999999</v>
      </c>
      <c r="H110" s="712">
        <f t="shared" si="84"/>
        <v>962</v>
      </c>
      <c r="I110" s="523">
        <v>455.06397999999996</v>
      </c>
      <c r="J110" s="593">
        <f t="shared" si="82"/>
        <v>47.303948024948021</v>
      </c>
    </row>
    <row r="111" spans="1:10" s="37" customFormat="1" ht="45" x14ac:dyDescent="0.25">
      <c r="A111" s="18">
        <v>1</v>
      </c>
      <c r="B111" s="73" t="s">
        <v>125</v>
      </c>
      <c r="C111" s="120">
        <v>75</v>
      </c>
      <c r="D111" s="113">
        <f t="shared" si="83"/>
        <v>13</v>
      </c>
      <c r="E111" s="120"/>
      <c r="F111" s="120">
        <f>E111/D111*100</f>
        <v>0</v>
      </c>
      <c r="G111" s="523">
        <v>469.27440000000001</v>
      </c>
      <c r="H111" s="712">
        <f t="shared" si="84"/>
        <v>78</v>
      </c>
      <c r="I111" s="523"/>
      <c r="J111" s="593">
        <f t="shared" si="82"/>
        <v>0</v>
      </c>
    </row>
    <row r="112" spans="1:10" s="37" customFormat="1" ht="30" x14ac:dyDescent="0.25">
      <c r="A112" s="18">
        <v>1</v>
      </c>
      <c r="B112" s="73" t="s">
        <v>126</v>
      </c>
      <c r="C112" s="120"/>
      <c r="D112" s="113">
        <f t="shared" si="83"/>
        <v>0</v>
      </c>
      <c r="E112" s="120"/>
      <c r="F112" s="120"/>
      <c r="G112" s="528"/>
      <c r="H112" s="712">
        <f t="shared" si="84"/>
        <v>0</v>
      </c>
      <c r="I112" s="523"/>
      <c r="J112" s="593"/>
    </row>
    <row r="113" spans="1:249" s="37" customFormat="1" ht="30" x14ac:dyDescent="0.25">
      <c r="A113" s="18">
        <v>1</v>
      </c>
      <c r="B113" s="248" t="s">
        <v>123</v>
      </c>
      <c r="C113" s="120">
        <f>SUM(C114:C118)</f>
        <v>21966</v>
      </c>
      <c r="D113" s="120">
        <f t="shared" ref="D113:I113" si="85">SUM(D114:D118)</f>
        <v>3662</v>
      </c>
      <c r="E113" s="120">
        <f t="shared" si="85"/>
        <v>2101</v>
      </c>
      <c r="F113" s="120">
        <f t="shared" ref="F113:F117" si="86">E113/D113*100</f>
        <v>57.373020207536861</v>
      </c>
      <c r="G113" s="516">
        <f t="shared" si="85"/>
        <v>44054.487019999993</v>
      </c>
      <c r="H113" s="516">
        <f t="shared" si="85"/>
        <v>7342</v>
      </c>
      <c r="I113" s="516">
        <f t="shared" si="85"/>
        <v>2771.6919899999998</v>
      </c>
      <c r="J113" s="593">
        <f t="shared" si="82"/>
        <v>37.751184827022605</v>
      </c>
    </row>
    <row r="114" spans="1:249" s="37" customFormat="1" ht="30" x14ac:dyDescent="0.25">
      <c r="A114" s="18">
        <v>1</v>
      </c>
      <c r="B114" s="73" t="s">
        <v>119</v>
      </c>
      <c r="C114" s="120">
        <v>5051</v>
      </c>
      <c r="D114" s="113">
        <f t="shared" si="83"/>
        <v>842</v>
      </c>
      <c r="E114" s="120">
        <v>80</v>
      </c>
      <c r="F114" s="120">
        <f t="shared" si="86"/>
        <v>9.5011876484560567</v>
      </c>
      <c r="G114" s="523">
        <v>8858.7973699999984</v>
      </c>
      <c r="H114" s="712">
        <f t="shared" si="84"/>
        <v>1476</v>
      </c>
      <c r="I114" s="523">
        <v>137.02098000000001</v>
      </c>
      <c r="J114" s="593">
        <f t="shared" si="82"/>
        <v>9.2832642276422774</v>
      </c>
    </row>
    <row r="115" spans="1:249" s="37" customFormat="1" ht="60" x14ac:dyDescent="0.25">
      <c r="A115" s="18">
        <v>1</v>
      </c>
      <c r="B115" s="73" t="s">
        <v>130</v>
      </c>
      <c r="C115" s="120">
        <v>11800</v>
      </c>
      <c r="D115" s="113">
        <f t="shared" si="83"/>
        <v>1967</v>
      </c>
      <c r="E115" s="120">
        <v>1531</v>
      </c>
      <c r="F115" s="120">
        <f t="shared" si="86"/>
        <v>77.834265378749365</v>
      </c>
      <c r="G115" s="523">
        <v>23145.7</v>
      </c>
      <c r="H115" s="712">
        <f t="shared" si="84"/>
        <v>3858</v>
      </c>
      <c r="I115" s="523">
        <v>2124.01179</v>
      </c>
      <c r="J115" s="593">
        <f t="shared" si="82"/>
        <v>55.054737947122867</v>
      </c>
    </row>
    <row r="116" spans="1:249" s="37" customFormat="1" ht="45" x14ac:dyDescent="0.25">
      <c r="A116" s="18">
        <v>1</v>
      </c>
      <c r="B116" s="73" t="s">
        <v>120</v>
      </c>
      <c r="C116" s="120">
        <v>4126</v>
      </c>
      <c r="D116" s="113">
        <f t="shared" si="83"/>
        <v>688</v>
      </c>
      <c r="E116" s="120">
        <v>476</v>
      </c>
      <c r="F116" s="120">
        <f t="shared" si="86"/>
        <v>69.186046511627907</v>
      </c>
      <c r="G116" s="523">
        <v>8093.1490000000003</v>
      </c>
      <c r="H116" s="712">
        <f t="shared" si="84"/>
        <v>1349</v>
      </c>
      <c r="I116" s="523">
        <v>462.77628999999996</v>
      </c>
      <c r="J116" s="593">
        <f t="shared" si="82"/>
        <v>34.305136397331353</v>
      </c>
    </row>
    <row r="117" spans="1:249" s="37" customFormat="1" ht="30" x14ac:dyDescent="0.25">
      <c r="A117" s="18">
        <v>1</v>
      </c>
      <c r="B117" s="73" t="s">
        <v>87</v>
      </c>
      <c r="C117" s="120">
        <v>989</v>
      </c>
      <c r="D117" s="113">
        <f t="shared" si="83"/>
        <v>165</v>
      </c>
      <c r="E117" s="120">
        <v>14</v>
      </c>
      <c r="F117" s="120">
        <f t="shared" si="86"/>
        <v>8.4848484848484862</v>
      </c>
      <c r="G117" s="523">
        <v>3956.8406500000001</v>
      </c>
      <c r="H117" s="712">
        <f t="shared" si="84"/>
        <v>659</v>
      </c>
      <c r="I117" s="523">
        <v>47.882930000000002</v>
      </c>
      <c r="J117" s="593">
        <f t="shared" si="82"/>
        <v>7.2659984825493167</v>
      </c>
    </row>
    <row r="118" spans="1:249" s="37" customFormat="1" ht="30.75" thickBot="1" x14ac:dyDescent="0.3">
      <c r="A118" s="18">
        <v>1</v>
      </c>
      <c r="B118" s="316" t="s">
        <v>88</v>
      </c>
      <c r="C118" s="186"/>
      <c r="D118" s="331">
        <f t="shared" si="83"/>
        <v>0</v>
      </c>
      <c r="E118" s="186"/>
      <c r="F118" s="186"/>
      <c r="G118" s="723"/>
      <c r="H118" s="713">
        <f t="shared" si="84"/>
        <v>0</v>
      </c>
      <c r="I118" s="524"/>
      <c r="J118" s="593"/>
    </row>
    <row r="119" spans="1:249" s="13" customFormat="1" ht="15.75" thickBot="1" x14ac:dyDescent="0.3">
      <c r="A119" s="18">
        <v>1</v>
      </c>
      <c r="B119" s="588" t="s">
        <v>3</v>
      </c>
      <c r="C119" s="376"/>
      <c r="D119" s="376"/>
      <c r="E119" s="376"/>
      <c r="F119" s="375"/>
      <c r="G119" s="589">
        <f t="shared" ref="G119:I119" si="87">G113+G108</f>
        <v>72182.952922222205</v>
      </c>
      <c r="H119" s="589">
        <f t="shared" si="87"/>
        <v>12030</v>
      </c>
      <c r="I119" s="589">
        <f t="shared" si="87"/>
        <v>4384.0466399999996</v>
      </c>
      <c r="J119" s="529">
        <f t="shared" si="82"/>
        <v>36.442615461346627</v>
      </c>
    </row>
    <row r="120" spans="1:249" ht="15" customHeight="1" x14ac:dyDescent="0.25">
      <c r="A120" s="18">
        <v>1</v>
      </c>
      <c r="B120" s="253" t="s">
        <v>103</v>
      </c>
      <c r="C120" s="254"/>
      <c r="D120" s="254"/>
      <c r="E120" s="254"/>
      <c r="F120" s="254"/>
      <c r="G120" s="543"/>
      <c r="H120" s="543"/>
      <c r="I120" s="543"/>
      <c r="J120" s="543"/>
    </row>
    <row r="121" spans="1:249" s="10" customFormat="1" ht="43.5" customHeight="1" x14ac:dyDescent="0.25">
      <c r="A121" s="18">
        <v>1</v>
      </c>
      <c r="B121" s="255" t="s">
        <v>131</v>
      </c>
      <c r="C121" s="256">
        <f t="shared" ref="C121:E125" si="88">C108</f>
        <v>11671</v>
      </c>
      <c r="D121" s="256">
        <f t="shared" si="88"/>
        <v>1946</v>
      </c>
      <c r="E121" s="256">
        <f t="shared" si="88"/>
        <v>708</v>
      </c>
      <c r="F121" s="357">
        <f t="shared" ref="F121:F124" si="89">E121/D121*100</f>
        <v>36.382322713257963</v>
      </c>
      <c r="G121" s="544">
        <f t="shared" ref="G121:G132" si="90">G108</f>
        <v>28128.465902222219</v>
      </c>
      <c r="H121" s="544">
        <f t="shared" ref="H121:J121" si="91">H108</f>
        <v>4688</v>
      </c>
      <c r="I121" s="544">
        <f t="shared" si="91"/>
        <v>1612.35465</v>
      </c>
      <c r="J121" s="544">
        <f t="shared" si="91"/>
        <v>34.393230588737197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  <c r="EN121" s="13"/>
      <c r="EO121" s="13"/>
      <c r="EP121" s="13"/>
      <c r="EQ121" s="13"/>
      <c r="ER121" s="13"/>
      <c r="ES121" s="13"/>
      <c r="ET121" s="13"/>
      <c r="EU121" s="13"/>
      <c r="EV121" s="13"/>
      <c r="EW121" s="13"/>
      <c r="EX121" s="13"/>
      <c r="EY121" s="13"/>
      <c r="EZ121" s="13"/>
      <c r="FA121" s="13"/>
      <c r="FB121" s="13"/>
      <c r="FC121" s="13"/>
      <c r="FD121" s="13"/>
      <c r="FE121" s="13"/>
      <c r="FF121" s="13"/>
      <c r="FG121" s="13"/>
      <c r="FH121" s="13"/>
      <c r="FI121" s="13"/>
      <c r="FJ121" s="13"/>
      <c r="FK121" s="13"/>
      <c r="FL121" s="13"/>
      <c r="FM121" s="13"/>
      <c r="FN121" s="13"/>
      <c r="FO121" s="13"/>
      <c r="FP121" s="13"/>
      <c r="FQ121" s="13"/>
      <c r="FR121" s="13"/>
      <c r="FS121" s="13"/>
      <c r="FT121" s="13"/>
      <c r="FU121" s="13"/>
      <c r="FV121" s="13"/>
      <c r="FW121" s="13"/>
      <c r="FX121" s="13"/>
      <c r="FY121" s="13"/>
      <c r="FZ121" s="13"/>
      <c r="GA121" s="13"/>
      <c r="GB121" s="13"/>
      <c r="GC121" s="13"/>
      <c r="GD121" s="13"/>
      <c r="GE121" s="13"/>
      <c r="GF121" s="13"/>
      <c r="GG121" s="13"/>
      <c r="GH121" s="13"/>
      <c r="GI121" s="13"/>
      <c r="GJ121" s="13"/>
      <c r="GK121" s="13"/>
      <c r="GL121" s="13"/>
      <c r="GM121" s="13"/>
      <c r="GN121" s="13"/>
      <c r="GO121" s="13"/>
      <c r="GP121" s="13"/>
      <c r="GQ121" s="13"/>
      <c r="GR121" s="13"/>
      <c r="GS121" s="13"/>
      <c r="GT121" s="13"/>
      <c r="GU121" s="13"/>
      <c r="GV121" s="13"/>
      <c r="GW121" s="13"/>
      <c r="GX121" s="13"/>
      <c r="GY121" s="13"/>
      <c r="GZ121" s="13"/>
      <c r="HA121" s="13"/>
      <c r="HB121" s="13"/>
      <c r="HC121" s="13"/>
      <c r="HD121" s="13"/>
      <c r="HE121" s="13"/>
      <c r="HF121" s="13"/>
      <c r="HG121" s="13"/>
      <c r="HH121" s="13"/>
      <c r="HI121" s="13"/>
      <c r="HJ121" s="13"/>
      <c r="HK121" s="13"/>
      <c r="HL121" s="13"/>
      <c r="HM121" s="13"/>
      <c r="HN121" s="13"/>
      <c r="HO121" s="13"/>
      <c r="HP121" s="13"/>
      <c r="HQ121" s="13"/>
      <c r="HR121" s="13"/>
      <c r="HS121" s="13"/>
      <c r="HT121" s="13"/>
      <c r="HU121" s="13"/>
      <c r="HV121" s="13"/>
      <c r="HW121" s="13"/>
      <c r="HX121" s="13"/>
      <c r="HY121" s="13"/>
      <c r="HZ121" s="13"/>
      <c r="IA121" s="13"/>
      <c r="IB121" s="13"/>
      <c r="IC121" s="13"/>
      <c r="ID121" s="13"/>
      <c r="IE121" s="13"/>
      <c r="IF121" s="13"/>
      <c r="IG121" s="13"/>
      <c r="IH121" s="13"/>
      <c r="II121" s="13"/>
      <c r="IJ121" s="13"/>
      <c r="IK121" s="13"/>
      <c r="IL121" s="13"/>
      <c r="IM121" s="13"/>
      <c r="IN121" s="13"/>
      <c r="IO121" s="13"/>
    </row>
    <row r="122" spans="1:249" s="10" customFormat="1" ht="30" x14ac:dyDescent="0.25">
      <c r="A122" s="18">
        <v>1</v>
      </c>
      <c r="B122" s="221" t="s">
        <v>84</v>
      </c>
      <c r="C122" s="256">
        <f t="shared" si="88"/>
        <v>8920</v>
      </c>
      <c r="D122" s="256">
        <f t="shared" si="88"/>
        <v>1487</v>
      </c>
      <c r="E122" s="256">
        <f t="shared" si="88"/>
        <v>504</v>
      </c>
      <c r="F122" s="357">
        <f t="shared" si="89"/>
        <v>33.893745796906522</v>
      </c>
      <c r="G122" s="544">
        <f t="shared" si="90"/>
        <v>21888.02286222222</v>
      </c>
      <c r="H122" s="544">
        <f t="shared" ref="H122:J122" si="92">H109</f>
        <v>3648</v>
      </c>
      <c r="I122" s="544">
        <f t="shared" si="92"/>
        <v>1157.2906700000001</v>
      </c>
      <c r="J122" s="544">
        <f t="shared" si="92"/>
        <v>31.723976699561408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  <c r="EN122" s="13"/>
      <c r="EO122" s="13"/>
      <c r="EP122" s="13"/>
      <c r="EQ122" s="13"/>
      <c r="ER122" s="13"/>
      <c r="ES122" s="13"/>
      <c r="ET122" s="13"/>
      <c r="EU122" s="13"/>
      <c r="EV122" s="13"/>
      <c r="EW122" s="13"/>
      <c r="EX122" s="13"/>
      <c r="EY122" s="13"/>
      <c r="EZ122" s="13"/>
      <c r="FA122" s="13"/>
      <c r="FB122" s="13"/>
      <c r="FC122" s="13"/>
      <c r="FD122" s="13"/>
      <c r="FE122" s="13"/>
      <c r="FF122" s="13"/>
      <c r="FG122" s="13"/>
      <c r="FH122" s="13"/>
      <c r="FI122" s="13"/>
      <c r="FJ122" s="13"/>
      <c r="FK122" s="13"/>
      <c r="FL122" s="13"/>
      <c r="FM122" s="13"/>
      <c r="FN122" s="13"/>
      <c r="FO122" s="13"/>
      <c r="FP122" s="13"/>
      <c r="FQ122" s="13"/>
      <c r="FR122" s="13"/>
      <c r="FS122" s="13"/>
      <c r="FT122" s="13"/>
      <c r="FU122" s="13"/>
      <c r="FV122" s="13"/>
      <c r="FW122" s="13"/>
      <c r="FX122" s="13"/>
      <c r="FY122" s="13"/>
      <c r="FZ122" s="13"/>
      <c r="GA122" s="13"/>
      <c r="GB122" s="13"/>
      <c r="GC122" s="13"/>
      <c r="GD122" s="13"/>
      <c r="GE122" s="13"/>
      <c r="GF122" s="13"/>
      <c r="GG122" s="13"/>
      <c r="GH122" s="13"/>
      <c r="GI122" s="13"/>
      <c r="GJ122" s="13"/>
      <c r="GK122" s="13"/>
      <c r="GL122" s="13"/>
      <c r="GM122" s="13"/>
      <c r="GN122" s="13"/>
      <c r="GO122" s="13"/>
      <c r="GP122" s="13"/>
      <c r="GQ122" s="13"/>
      <c r="GR122" s="13"/>
      <c r="GS122" s="13"/>
      <c r="GT122" s="13"/>
      <c r="GU122" s="13"/>
      <c r="GV122" s="13"/>
      <c r="GW122" s="13"/>
      <c r="GX122" s="13"/>
      <c r="GY122" s="13"/>
      <c r="GZ122" s="13"/>
      <c r="HA122" s="13"/>
      <c r="HB122" s="13"/>
      <c r="HC122" s="13"/>
      <c r="HD122" s="13"/>
      <c r="HE122" s="13"/>
      <c r="HF122" s="13"/>
      <c r="HG122" s="13"/>
      <c r="HH122" s="13"/>
      <c r="HI122" s="13"/>
      <c r="HJ122" s="13"/>
      <c r="HK122" s="13"/>
      <c r="HL122" s="13"/>
      <c r="HM122" s="13"/>
      <c r="HN122" s="13"/>
      <c r="HO122" s="13"/>
      <c r="HP122" s="13"/>
      <c r="HQ122" s="13"/>
      <c r="HR122" s="13"/>
      <c r="HS122" s="13"/>
      <c r="HT122" s="13"/>
      <c r="HU122" s="13"/>
      <c r="HV122" s="13"/>
      <c r="HW122" s="13"/>
      <c r="HX122" s="13"/>
      <c r="HY122" s="13"/>
      <c r="HZ122" s="13"/>
      <c r="IA122" s="13"/>
      <c r="IB122" s="13"/>
      <c r="IC122" s="13"/>
      <c r="ID122" s="13"/>
      <c r="IE122" s="13"/>
      <c r="IF122" s="13"/>
      <c r="IG122" s="13"/>
      <c r="IH122" s="13"/>
      <c r="II122" s="13"/>
      <c r="IJ122" s="13"/>
      <c r="IK122" s="13"/>
      <c r="IL122" s="13"/>
      <c r="IM122" s="13"/>
      <c r="IN122" s="13"/>
      <c r="IO122" s="13"/>
    </row>
    <row r="123" spans="1:249" s="10" customFormat="1" ht="30" x14ac:dyDescent="0.25">
      <c r="A123" s="18">
        <v>1</v>
      </c>
      <c r="B123" s="221" t="s">
        <v>85</v>
      </c>
      <c r="C123" s="256">
        <f t="shared" si="88"/>
        <v>2676</v>
      </c>
      <c r="D123" s="256">
        <f t="shared" si="88"/>
        <v>446</v>
      </c>
      <c r="E123" s="256">
        <f t="shared" si="88"/>
        <v>204</v>
      </c>
      <c r="F123" s="357">
        <f t="shared" si="89"/>
        <v>45.739910313901348</v>
      </c>
      <c r="G123" s="544">
        <f t="shared" si="90"/>
        <v>5771.1686399999999</v>
      </c>
      <c r="H123" s="544">
        <f t="shared" ref="H123:J123" si="93">H110</f>
        <v>962</v>
      </c>
      <c r="I123" s="544">
        <f t="shared" si="93"/>
        <v>455.06397999999996</v>
      </c>
      <c r="J123" s="544">
        <f t="shared" si="93"/>
        <v>47.303948024948021</v>
      </c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  <c r="EN123" s="13"/>
      <c r="EO123" s="13"/>
      <c r="EP123" s="13"/>
      <c r="EQ123" s="13"/>
      <c r="ER123" s="13"/>
      <c r="ES123" s="13"/>
      <c r="ET123" s="13"/>
      <c r="EU123" s="13"/>
      <c r="EV123" s="13"/>
      <c r="EW123" s="13"/>
      <c r="EX123" s="13"/>
      <c r="EY123" s="13"/>
      <c r="EZ123" s="13"/>
      <c r="FA123" s="13"/>
      <c r="FB123" s="13"/>
      <c r="FC123" s="13"/>
      <c r="FD123" s="13"/>
      <c r="FE123" s="13"/>
      <c r="FF123" s="13"/>
      <c r="FG123" s="13"/>
      <c r="FH123" s="13"/>
      <c r="FI123" s="13"/>
      <c r="FJ123" s="13"/>
      <c r="FK123" s="13"/>
      <c r="FL123" s="13"/>
      <c r="FM123" s="13"/>
      <c r="FN123" s="13"/>
      <c r="FO123" s="13"/>
      <c r="FP123" s="13"/>
      <c r="FQ123" s="13"/>
      <c r="FR123" s="13"/>
      <c r="FS123" s="13"/>
      <c r="FT123" s="13"/>
      <c r="FU123" s="13"/>
      <c r="FV123" s="13"/>
      <c r="FW123" s="13"/>
      <c r="FX123" s="13"/>
      <c r="FY123" s="13"/>
      <c r="FZ123" s="13"/>
      <c r="GA123" s="13"/>
      <c r="GB123" s="13"/>
      <c r="GC123" s="13"/>
      <c r="GD123" s="13"/>
      <c r="GE123" s="13"/>
      <c r="GF123" s="13"/>
      <c r="GG123" s="13"/>
      <c r="GH123" s="13"/>
      <c r="GI123" s="13"/>
      <c r="GJ123" s="13"/>
      <c r="GK123" s="13"/>
      <c r="GL123" s="13"/>
      <c r="GM123" s="13"/>
      <c r="GN123" s="13"/>
      <c r="GO123" s="13"/>
      <c r="GP123" s="13"/>
      <c r="GQ123" s="13"/>
      <c r="GR123" s="13"/>
      <c r="GS123" s="13"/>
      <c r="GT123" s="13"/>
      <c r="GU123" s="13"/>
      <c r="GV123" s="13"/>
      <c r="GW123" s="13"/>
      <c r="GX123" s="13"/>
      <c r="GY123" s="13"/>
      <c r="GZ123" s="13"/>
      <c r="HA123" s="13"/>
      <c r="HB123" s="13"/>
      <c r="HC123" s="13"/>
      <c r="HD123" s="13"/>
      <c r="HE123" s="13"/>
      <c r="HF123" s="13"/>
      <c r="HG123" s="13"/>
      <c r="HH123" s="13"/>
      <c r="HI123" s="13"/>
      <c r="HJ123" s="13"/>
      <c r="HK123" s="13"/>
      <c r="HL123" s="13"/>
      <c r="HM123" s="13"/>
      <c r="HN123" s="13"/>
      <c r="HO123" s="13"/>
      <c r="HP123" s="13"/>
      <c r="HQ123" s="13"/>
      <c r="HR123" s="13"/>
      <c r="HS123" s="13"/>
      <c r="HT123" s="13"/>
      <c r="HU123" s="13"/>
      <c r="HV123" s="13"/>
      <c r="HW123" s="13"/>
      <c r="HX123" s="13"/>
      <c r="HY123" s="13"/>
      <c r="HZ123" s="13"/>
      <c r="IA123" s="13"/>
      <c r="IB123" s="13"/>
      <c r="IC123" s="13"/>
      <c r="ID123" s="13"/>
      <c r="IE123" s="13"/>
      <c r="IF123" s="13"/>
      <c r="IG123" s="13"/>
      <c r="IH123" s="13"/>
      <c r="II123" s="13"/>
      <c r="IJ123" s="13"/>
      <c r="IK123" s="13"/>
      <c r="IL123" s="13"/>
      <c r="IM123" s="13"/>
      <c r="IN123" s="13"/>
      <c r="IO123" s="13"/>
    </row>
    <row r="124" spans="1:249" s="10" customFormat="1" ht="43.5" customHeight="1" x14ac:dyDescent="0.25">
      <c r="A124" s="18">
        <v>1</v>
      </c>
      <c r="B124" s="221" t="s">
        <v>125</v>
      </c>
      <c r="C124" s="256">
        <f t="shared" si="88"/>
        <v>75</v>
      </c>
      <c r="D124" s="256">
        <f t="shared" si="88"/>
        <v>13</v>
      </c>
      <c r="E124" s="256">
        <f t="shared" si="88"/>
        <v>0</v>
      </c>
      <c r="F124" s="357">
        <f t="shared" si="89"/>
        <v>0</v>
      </c>
      <c r="G124" s="544">
        <f t="shared" si="90"/>
        <v>469.27440000000001</v>
      </c>
      <c r="H124" s="544">
        <f t="shared" ref="H124:J124" si="94">H111</f>
        <v>78</v>
      </c>
      <c r="I124" s="544">
        <f t="shared" si="94"/>
        <v>0</v>
      </c>
      <c r="J124" s="544">
        <f t="shared" si="94"/>
        <v>0</v>
      </c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  <c r="EN124" s="13"/>
      <c r="EO124" s="13"/>
      <c r="EP124" s="13"/>
      <c r="EQ124" s="13"/>
      <c r="ER124" s="13"/>
      <c r="ES124" s="13"/>
      <c r="ET124" s="13"/>
      <c r="EU124" s="13"/>
      <c r="EV124" s="13"/>
      <c r="EW124" s="13"/>
      <c r="EX124" s="13"/>
      <c r="EY124" s="13"/>
      <c r="EZ124" s="13"/>
      <c r="FA124" s="13"/>
      <c r="FB124" s="13"/>
      <c r="FC124" s="13"/>
      <c r="FD124" s="13"/>
      <c r="FE124" s="13"/>
      <c r="FF124" s="13"/>
      <c r="FG124" s="13"/>
      <c r="FH124" s="13"/>
      <c r="FI124" s="13"/>
      <c r="FJ124" s="13"/>
      <c r="FK124" s="13"/>
      <c r="FL124" s="13"/>
      <c r="FM124" s="13"/>
      <c r="FN124" s="13"/>
      <c r="FO124" s="13"/>
      <c r="FP124" s="13"/>
      <c r="FQ124" s="13"/>
      <c r="FR124" s="13"/>
      <c r="FS124" s="13"/>
      <c r="FT124" s="13"/>
      <c r="FU124" s="13"/>
      <c r="FV124" s="13"/>
      <c r="FW124" s="13"/>
      <c r="FX124" s="13"/>
      <c r="FY124" s="13"/>
      <c r="FZ124" s="13"/>
      <c r="GA124" s="13"/>
      <c r="GB124" s="13"/>
      <c r="GC124" s="13"/>
      <c r="GD124" s="13"/>
      <c r="GE124" s="13"/>
      <c r="GF124" s="13"/>
      <c r="GG124" s="13"/>
      <c r="GH124" s="13"/>
      <c r="GI124" s="13"/>
      <c r="GJ124" s="13"/>
      <c r="GK124" s="13"/>
      <c r="GL124" s="13"/>
      <c r="GM124" s="13"/>
      <c r="GN124" s="13"/>
      <c r="GO124" s="13"/>
      <c r="GP124" s="13"/>
      <c r="GQ124" s="13"/>
      <c r="GR124" s="13"/>
      <c r="GS124" s="13"/>
      <c r="GT124" s="13"/>
      <c r="GU124" s="13"/>
      <c r="GV124" s="13"/>
      <c r="GW124" s="13"/>
      <c r="GX124" s="13"/>
      <c r="GY124" s="13"/>
      <c r="GZ124" s="13"/>
      <c r="HA124" s="13"/>
      <c r="HB124" s="13"/>
      <c r="HC124" s="13"/>
      <c r="HD124" s="13"/>
      <c r="HE124" s="13"/>
      <c r="HF124" s="13"/>
      <c r="HG124" s="13"/>
      <c r="HH124" s="13"/>
      <c r="HI124" s="13"/>
      <c r="HJ124" s="13"/>
      <c r="HK124" s="13"/>
      <c r="HL124" s="13"/>
      <c r="HM124" s="13"/>
      <c r="HN124" s="13"/>
      <c r="HO124" s="13"/>
      <c r="HP124" s="13"/>
      <c r="HQ124" s="13"/>
      <c r="HR124" s="13"/>
      <c r="HS124" s="13"/>
      <c r="HT124" s="13"/>
      <c r="HU124" s="13"/>
      <c r="HV124" s="13"/>
      <c r="HW124" s="13"/>
      <c r="HX124" s="13"/>
      <c r="HY124" s="13"/>
      <c r="HZ124" s="13"/>
      <c r="IA124" s="13"/>
      <c r="IB124" s="13"/>
      <c r="IC124" s="13"/>
      <c r="ID124" s="13"/>
      <c r="IE124" s="13"/>
      <c r="IF124" s="13"/>
      <c r="IG124" s="13"/>
      <c r="IH124" s="13"/>
      <c r="II124" s="13"/>
      <c r="IJ124" s="13"/>
      <c r="IK124" s="13"/>
      <c r="IL124" s="13"/>
      <c r="IM124" s="13"/>
      <c r="IN124" s="13"/>
      <c r="IO124" s="13"/>
    </row>
    <row r="125" spans="1:249" s="10" customFormat="1" ht="30" x14ac:dyDescent="0.25">
      <c r="A125" s="18">
        <v>1</v>
      </c>
      <c r="B125" s="221" t="s">
        <v>126</v>
      </c>
      <c r="C125" s="256">
        <f t="shared" si="88"/>
        <v>0</v>
      </c>
      <c r="D125" s="256">
        <f t="shared" si="88"/>
        <v>0</v>
      </c>
      <c r="E125" s="256">
        <f t="shared" si="88"/>
        <v>0</v>
      </c>
      <c r="F125" s="357"/>
      <c r="G125" s="544">
        <f t="shared" si="90"/>
        <v>0</v>
      </c>
      <c r="H125" s="544">
        <f t="shared" ref="H125:J125" si="95">H112</f>
        <v>0</v>
      </c>
      <c r="I125" s="544">
        <f t="shared" si="95"/>
        <v>0</v>
      </c>
      <c r="J125" s="544">
        <f t="shared" si="95"/>
        <v>0</v>
      </c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13"/>
      <c r="ER125" s="13"/>
      <c r="ES125" s="13"/>
      <c r="ET125" s="13"/>
      <c r="EU125" s="13"/>
      <c r="EV125" s="13"/>
      <c r="EW125" s="13"/>
      <c r="EX125" s="13"/>
      <c r="EY125" s="13"/>
      <c r="EZ125" s="13"/>
      <c r="FA125" s="13"/>
      <c r="FB125" s="13"/>
      <c r="FC125" s="13"/>
      <c r="FD125" s="13"/>
      <c r="FE125" s="13"/>
      <c r="FF125" s="13"/>
      <c r="FG125" s="13"/>
      <c r="FH125" s="13"/>
      <c r="FI125" s="13"/>
      <c r="FJ125" s="13"/>
      <c r="FK125" s="13"/>
      <c r="FL125" s="13"/>
      <c r="FM125" s="13"/>
      <c r="FN125" s="13"/>
      <c r="FO125" s="13"/>
      <c r="FP125" s="13"/>
      <c r="FQ125" s="13"/>
      <c r="FR125" s="13"/>
      <c r="FS125" s="13"/>
      <c r="FT125" s="13"/>
      <c r="FU125" s="13"/>
      <c r="FV125" s="13"/>
      <c r="FW125" s="13"/>
      <c r="FX125" s="13"/>
      <c r="FY125" s="13"/>
      <c r="FZ125" s="13"/>
      <c r="GA125" s="13"/>
      <c r="GB125" s="13"/>
      <c r="GC125" s="13"/>
      <c r="GD125" s="13"/>
      <c r="GE125" s="13"/>
      <c r="GF125" s="13"/>
      <c r="GG125" s="13"/>
      <c r="GH125" s="13"/>
      <c r="GI125" s="13"/>
      <c r="GJ125" s="13"/>
      <c r="GK125" s="13"/>
      <c r="GL125" s="13"/>
      <c r="GM125" s="13"/>
      <c r="GN125" s="13"/>
      <c r="GO125" s="13"/>
      <c r="GP125" s="13"/>
      <c r="GQ125" s="13"/>
      <c r="GR125" s="13"/>
      <c r="GS125" s="13"/>
      <c r="GT125" s="13"/>
      <c r="GU125" s="13"/>
      <c r="GV125" s="13"/>
      <c r="GW125" s="13"/>
      <c r="GX125" s="13"/>
      <c r="GY125" s="13"/>
      <c r="GZ125" s="13"/>
      <c r="HA125" s="13"/>
      <c r="HB125" s="13"/>
      <c r="HC125" s="13"/>
      <c r="HD125" s="13"/>
      <c r="HE125" s="13"/>
      <c r="HF125" s="13"/>
      <c r="HG125" s="13"/>
      <c r="HH125" s="13"/>
      <c r="HI125" s="13"/>
      <c r="HJ125" s="13"/>
      <c r="HK125" s="13"/>
      <c r="HL125" s="13"/>
      <c r="HM125" s="13"/>
      <c r="HN125" s="13"/>
      <c r="HO125" s="13"/>
      <c r="HP125" s="13"/>
      <c r="HQ125" s="13"/>
      <c r="HR125" s="13"/>
      <c r="HS125" s="13"/>
      <c r="HT125" s="13"/>
      <c r="HU125" s="13"/>
      <c r="HV125" s="13"/>
      <c r="HW125" s="13"/>
      <c r="HX125" s="13"/>
      <c r="HY125" s="13"/>
      <c r="HZ125" s="13"/>
      <c r="IA125" s="13"/>
      <c r="IB125" s="13"/>
      <c r="IC125" s="13"/>
      <c r="ID125" s="13"/>
      <c r="IE125" s="13"/>
      <c r="IF125" s="13"/>
      <c r="IG125" s="13"/>
      <c r="IH125" s="13"/>
      <c r="II125" s="13"/>
      <c r="IJ125" s="13"/>
      <c r="IK125" s="13"/>
      <c r="IL125" s="13"/>
      <c r="IM125" s="13"/>
      <c r="IN125" s="13"/>
      <c r="IO125" s="13"/>
    </row>
    <row r="126" spans="1:249" s="10" customFormat="1" ht="45" customHeight="1" x14ac:dyDescent="0.25">
      <c r="A126" s="18">
        <v>1</v>
      </c>
      <c r="B126" s="255" t="s">
        <v>123</v>
      </c>
      <c r="C126" s="358">
        <f t="shared" ref="C126:F126" si="96">C113</f>
        <v>21966</v>
      </c>
      <c r="D126" s="358">
        <f t="shared" si="96"/>
        <v>3662</v>
      </c>
      <c r="E126" s="358">
        <f t="shared" si="96"/>
        <v>2101</v>
      </c>
      <c r="F126" s="358">
        <f t="shared" si="96"/>
        <v>57.373020207536861</v>
      </c>
      <c r="G126" s="544">
        <f t="shared" si="90"/>
        <v>44054.487019999993</v>
      </c>
      <c r="H126" s="544">
        <f t="shared" ref="H126:J126" si="97">H113</f>
        <v>7342</v>
      </c>
      <c r="I126" s="544">
        <f t="shared" si="97"/>
        <v>2771.6919899999998</v>
      </c>
      <c r="J126" s="544">
        <f t="shared" si="97"/>
        <v>37.751184827022605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  <c r="EQ126" s="13"/>
      <c r="ER126" s="13"/>
      <c r="ES126" s="13"/>
      <c r="ET126" s="13"/>
      <c r="EU126" s="13"/>
      <c r="EV126" s="13"/>
      <c r="EW126" s="13"/>
      <c r="EX126" s="13"/>
      <c r="EY126" s="13"/>
      <c r="EZ126" s="13"/>
      <c r="FA126" s="13"/>
      <c r="FB126" s="13"/>
      <c r="FC126" s="13"/>
      <c r="FD126" s="13"/>
      <c r="FE126" s="13"/>
      <c r="FF126" s="13"/>
      <c r="FG126" s="13"/>
      <c r="FH126" s="13"/>
      <c r="FI126" s="13"/>
      <c r="FJ126" s="13"/>
      <c r="FK126" s="13"/>
      <c r="FL126" s="13"/>
      <c r="FM126" s="13"/>
      <c r="FN126" s="13"/>
      <c r="FO126" s="13"/>
      <c r="FP126" s="13"/>
      <c r="FQ126" s="13"/>
      <c r="FR126" s="13"/>
      <c r="FS126" s="13"/>
      <c r="FT126" s="13"/>
      <c r="FU126" s="13"/>
      <c r="FV126" s="13"/>
      <c r="FW126" s="13"/>
      <c r="FX126" s="13"/>
      <c r="FY126" s="13"/>
      <c r="FZ126" s="13"/>
      <c r="GA126" s="13"/>
      <c r="GB126" s="13"/>
      <c r="GC126" s="13"/>
      <c r="GD126" s="13"/>
      <c r="GE126" s="13"/>
      <c r="GF126" s="13"/>
      <c r="GG126" s="13"/>
      <c r="GH126" s="13"/>
      <c r="GI126" s="13"/>
      <c r="GJ126" s="13"/>
      <c r="GK126" s="13"/>
      <c r="GL126" s="13"/>
      <c r="GM126" s="13"/>
      <c r="GN126" s="13"/>
      <c r="GO126" s="13"/>
      <c r="GP126" s="13"/>
      <c r="GQ126" s="13"/>
      <c r="GR126" s="13"/>
      <c r="GS126" s="13"/>
      <c r="GT126" s="13"/>
      <c r="GU126" s="13"/>
      <c r="GV126" s="13"/>
      <c r="GW126" s="13"/>
      <c r="GX126" s="13"/>
      <c r="GY126" s="13"/>
      <c r="GZ126" s="13"/>
      <c r="HA126" s="13"/>
      <c r="HB126" s="13"/>
      <c r="HC126" s="13"/>
      <c r="HD126" s="13"/>
      <c r="HE126" s="13"/>
      <c r="HF126" s="13"/>
      <c r="HG126" s="13"/>
      <c r="HH126" s="13"/>
      <c r="HI126" s="13"/>
      <c r="HJ126" s="13"/>
      <c r="HK126" s="13"/>
      <c r="HL126" s="13"/>
      <c r="HM126" s="13"/>
      <c r="HN126" s="13"/>
      <c r="HO126" s="13"/>
      <c r="HP126" s="13"/>
      <c r="HQ126" s="13"/>
      <c r="HR126" s="13"/>
      <c r="HS126" s="13"/>
      <c r="HT126" s="13"/>
      <c r="HU126" s="13"/>
      <c r="HV126" s="13"/>
      <c r="HW126" s="13"/>
      <c r="HX126" s="13"/>
      <c r="HY126" s="13"/>
      <c r="HZ126" s="13"/>
      <c r="IA126" s="13"/>
      <c r="IB126" s="13"/>
      <c r="IC126" s="13"/>
      <c r="ID126" s="13"/>
      <c r="IE126" s="13"/>
      <c r="IF126" s="13"/>
      <c r="IG126" s="13"/>
      <c r="IH126" s="13"/>
      <c r="II126" s="13"/>
      <c r="IJ126" s="13"/>
      <c r="IK126" s="13"/>
      <c r="IL126" s="13"/>
      <c r="IM126" s="13"/>
      <c r="IN126" s="13"/>
      <c r="IO126" s="13"/>
    </row>
    <row r="127" spans="1:249" s="10" customFormat="1" ht="30" x14ac:dyDescent="0.25">
      <c r="A127" s="18">
        <v>1</v>
      </c>
      <c r="B127" s="221" t="s">
        <v>119</v>
      </c>
      <c r="C127" s="358">
        <f t="shared" ref="C127:F127" si="98">C114</f>
        <v>5051</v>
      </c>
      <c r="D127" s="358">
        <f t="shared" si="98"/>
        <v>842</v>
      </c>
      <c r="E127" s="358">
        <f t="shared" si="98"/>
        <v>80</v>
      </c>
      <c r="F127" s="358">
        <f t="shared" si="98"/>
        <v>9.5011876484560567</v>
      </c>
      <c r="G127" s="544">
        <f t="shared" si="90"/>
        <v>8858.7973699999984</v>
      </c>
      <c r="H127" s="544">
        <f t="shared" ref="H127:J127" si="99">H114</f>
        <v>1476</v>
      </c>
      <c r="I127" s="544">
        <f t="shared" si="99"/>
        <v>137.02098000000001</v>
      </c>
      <c r="J127" s="544">
        <f t="shared" si="99"/>
        <v>9.2832642276422774</v>
      </c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13"/>
      <c r="ER127" s="13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13"/>
      <c r="FG127" s="13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13"/>
      <c r="FV127" s="13"/>
      <c r="FW127" s="13"/>
      <c r="FX127" s="13"/>
      <c r="FY127" s="13"/>
      <c r="FZ127" s="13"/>
      <c r="GA127" s="13"/>
      <c r="GB127" s="13"/>
      <c r="GC127" s="13"/>
      <c r="GD127" s="13"/>
      <c r="GE127" s="13"/>
      <c r="GF127" s="13"/>
      <c r="GG127" s="13"/>
      <c r="GH127" s="13"/>
      <c r="GI127" s="13"/>
      <c r="GJ127" s="13"/>
      <c r="GK127" s="13"/>
      <c r="GL127" s="13"/>
      <c r="GM127" s="13"/>
      <c r="GN127" s="13"/>
      <c r="GO127" s="13"/>
      <c r="GP127" s="13"/>
      <c r="GQ127" s="13"/>
      <c r="GR127" s="13"/>
      <c r="GS127" s="13"/>
      <c r="GT127" s="13"/>
      <c r="GU127" s="13"/>
      <c r="GV127" s="13"/>
      <c r="GW127" s="13"/>
      <c r="GX127" s="13"/>
      <c r="GY127" s="13"/>
      <c r="GZ127" s="13"/>
      <c r="HA127" s="13"/>
      <c r="HB127" s="13"/>
      <c r="HC127" s="13"/>
      <c r="HD127" s="13"/>
      <c r="HE127" s="13"/>
      <c r="HF127" s="13"/>
      <c r="HG127" s="13"/>
      <c r="HH127" s="13"/>
      <c r="HI127" s="13"/>
      <c r="HJ127" s="13"/>
      <c r="HK127" s="13"/>
      <c r="HL127" s="13"/>
      <c r="HM127" s="13"/>
      <c r="HN127" s="13"/>
      <c r="HO127" s="13"/>
      <c r="HP127" s="13"/>
      <c r="HQ127" s="13"/>
      <c r="HR127" s="13"/>
      <c r="HS127" s="13"/>
      <c r="HT127" s="13"/>
      <c r="HU127" s="13"/>
      <c r="HV127" s="13"/>
      <c r="HW127" s="13"/>
      <c r="HX127" s="13"/>
      <c r="HY127" s="13"/>
      <c r="HZ127" s="13"/>
      <c r="IA127" s="13"/>
      <c r="IB127" s="13"/>
      <c r="IC127" s="13"/>
      <c r="ID127" s="13"/>
      <c r="IE127" s="13"/>
      <c r="IF127" s="13"/>
      <c r="IG127" s="13"/>
      <c r="IH127" s="13"/>
      <c r="II127" s="13"/>
      <c r="IJ127" s="13"/>
      <c r="IK127" s="13"/>
      <c r="IL127" s="13"/>
      <c r="IM127" s="13"/>
      <c r="IN127" s="13"/>
      <c r="IO127" s="13"/>
    </row>
    <row r="128" spans="1:249" s="10" customFormat="1" ht="45" customHeight="1" x14ac:dyDescent="0.25">
      <c r="A128" s="18">
        <v>1</v>
      </c>
      <c r="B128" s="221" t="s">
        <v>86</v>
      </c>
      <c r="C128" s="358">
        <f t="shared" ref="C128:F128" si="100">C115</f>
        <v>11800</v>
      </c>
      <c r="D128" s="358">
        <f t="shared" si="100"/>
        <v>1967</v>
      </c>
      <c r="E128" s="358">
        <f t="shared" si="100"/>
        <v>1531</v>
      </c>
      <c r="F128" s="358">
        <f t="shared" si="100"/>
        <v>77.834265378749365</v>
      </c>
      <c r="G128" s="544">
        <f t="shared" si="90"/>
        <v>23145.7</v>
      </c>
      <c r="H128" s="544">
        <f t="shared" ref="H128:J128" si="101">H115</f>
        <v>3858</v>
      </c>
      <c r="I128" s="544">
        <f t="shared" si="101"/>
        <v>2124.01179</v>
      </c>
      <c r="J128" s="544">
        <f t="shared" si="101"/>
        <v>55.054737947122867</v>
      </c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  <c r="EQ128" s="13"/>
      <c r="ER128" s="13"/>
      <c r="ES128" s="13"/>
      <c r="ET128" s="13"/>
      <c r="EU128" s="13"/>
      <c r="EV128" s="13"/>
      <c r="EW128" s="13"/>
      <c r="EX128" s="13"/>
      <c r="EY128" s="13"/>
      <c r="EZ128" s="13"/>
      <c r="FA128" s="13"/>
      <c r="FB128" s="13"/>
      <c r="FC128" s="13"/>
      <c r="FD128" s="13"/>
      <c r="FE128" s="13"/>
      <c r="FF128" s="13"/>
      <c r="FG128" s="13"/>
      <c r="FH128" s="13"/>
      <c r="FI128" s="13"/>
      <c r="FJ128" s="13"/>
      <c r="FK128" s="13"/>
      <c r="FL128" s="13"/>
      <c r="FM128" s="13"/>
      <c r="FN128" s="13"/>
      <c r="FO128" s="13"/>
      <c r="FP128" s="13"/>
      <c r="FQ128" s="13"/>
      <c r="FR128" s="13"/>
      <c r="FS128" s="13"/>
      <c r="FT128" s="13"/>
      <c r="FU128" s="13"/>
      <c r="FV128" s="13"/>
      <c r="FW128" s="13"/>
      <c r="FX128" s="13"/>
      <c r="FY128" s="13"/>
      <c r="FZ128" s="13"/>
      <c r="GA128" s="13"/>
      <c r="GB128" s="13"/>
      <c r="GC128" s="13"/>
      <c r="GD128" s="13"/>
      <c r="GE128" s="13"/>
      <c r="GF128" s="13"/>
      <c r="GG128" s="13"/>
      <c r="GH128" s="13"/>
      <c r="GI128" s="13"/>
      <c r="GJ128" s="13"/>
      <c r="GK128" s="13"/>
      <c r="GL128" s="13"/>
      <c r="GM128" s="13"/>
      <c r="GN128" s="13"/>
      <c r="GO128" s="13"/>
      <c r="GP128" s="13"/>
      <c r="GQ128" s="13"/>
      <c r="GR128" s="13"/>
      <c r="GS128" s="13"/>
      <c r="GT128" s="13"/>
      <c r="GU128" s="13"/>
      <c r="GV128" s="13"/>
      <c r="GW128" s="13"/>
      <c r="GX128" s="13"/>
      <c r="GY128" s="13"/>
      <c r="GZ128" s="13"/>
      <c r="HA128" s="13"/>
      <c r="HB128" s="13"/>
      <c r="HC128" s="13"/>
      <c r="HD128" s="13"/>
      <c r="HE128" s="13"/>
      <c r="HF128" s="13"/>
      <c r="HG128" s="13"/>
      <c r="HH128" s="13"/>
      <c r="HI128" s="13"/>
      <c r="HJ128" s="13"/>
      <c r="HK128" s="13"/>
      <c r="HL128" s="13"/>
      <c r="HM128" s="13"/>
      <c r="HN128" s="13"/>
      <c r="HO128" s="13"/>
      <c r="HP128" s="13"/>
      <c r="HQ128" s="13"/>
      <c r="HR128" s="13"/>
      <c r="HS128" s="13"/>
      <c r="HT128" s="13"/>
      <c r="HU128" s="13"/>
      <c r="HV128" s="13"/>
      <c r="HW128" s="13"/>
      <c r="HX128" s="13"/>
      <c r="HY128" s="13"/>
      <c r="HZ128" s="13"/>
      <c r="IA128" s="13"/>
      <c r="IB128" s="13"/>
      <c r="IC128" s="13"/>
      <c r="ID128" s="13"/>
      <c r="IE128" s="13"/>
      <c r="IF128" s="13"/>
      <c r="IG128" s="13"/>
      <c r="IH128" s="13"/>
      <c r="II128" s="13"/>
      <c r="IJ128" s="13"/>
      <c r="IK128" s="13"/>
      <c r="IL128" s="13"/>
      <c r="IM128" s="13"/>
      <c r="IN128" s="13"/>
      <c r="IO128" s="13"/>
    </row>
    <row r="129" spans="1:249" s="10" customFormat="1" ht="45" customHeight="1" x14ac:dyDescent="0.25">
      <c r="A129" s="18">
        <v>1</v>
      </c>
      <c r="B129" s="221" t="s">
        <v>120</v>
      </c>
      <c r="C129" s="358">
        <f t="shared" ref="C129:F129" si="102">C116</f>
        <v>4126</v>
      </c>
      <c r="D129" s="358">
        <f t="shared" si="102"/>
        <v>688</v>
      </c>
      <c r="E129" s="358">
        <f t="shared" si="102"/>
        <v>476</v>
      </c>
      <c r="F129" s="358">
        <f t="shared" si="102"/>
        <v>69.186046511627907</v>
      </c>
      <c r="G129" s="544">
        <f t="shared" si="90"/>
        <v>8093.1490000000003</v>
      </c>
      <c r="H129" s="544">
        <f t="shared" ref="H129:J129" si="103">H116</f>
        <v>1349</v>
      </c>
      <c r="I129" s="544">
        <f t="shared" si="103"/>
        <v>462.77628999999996</v>
      </c>
      <c r="J129" s="544">
        <f t="shared" si="103"/>
        <v>34.305136397331353</v>
      </c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13"/>
      <c r="ER129" s="13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13"/>
      <c r="FG129" s="13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13"/>
      <c r="FV129" s="13"/>
      <c r="FW129" s="13"/>
      <c r="FX129" s="13"/>
      <c r="FY129" s="13"/>
      <c r="FZ129" s="13"/>
      <c r="GA129" s="13"/>
      <c r="GB129" s="13"/>
      <c r="GC129" s="13"/>
      <c r="GD129" s="13"/>
      <c r="GE129" s="13"/>
      <c r="GF129" s="13"/>
      <c r="GG129" s="13"/>
      <c r="GH129" s="13"/>
      <c r="GI129" s="13"/>
      <c r="GJ129" s="13"/>
      <c r="GK129" s="13"/>
      <c r="GL129" s="13"/>
      <c r="GM129" s="13"/>
      <c r="GN129" s="13"/>
      <c r="GO129" s="13"/>
      <c r="GP129" s="13"/>
      <c r="GQ129" s="13"/>
      <c r="GR129" s="13"/>
      <c r="GS129" s="13"/>
      <c r="GT129" s="13"/>
      <c r="GU129" s="13"/>
      <c r="GV129" s="13"/>
      <c r="GW129" s="13"/>
      <c r="GX129" s="13"/>
      <c r="GY129" s="13"/>
      <c r="GZ129" s="13"/>
      <c r="HA129" s="13"/>
      <c r="HB129" s="13"/>
      <c r="HC129" s="13"/>
      <c r="HD129" s="13"/>
      <c r="HE129" s="13"/>
      <c r="HF129" s="13"/>
      <c r="HG129" s="13"/>
      <c r="HH129" s="13"/>
      <c r="HI129" s="13"/>
      <c r="HJ129" s="13"/>
      <c r="HK129" s="13"/>
      <c r="HL129" s="13"/>
      <c r="HM129" s="13"/>
      <c r="HN129" s="13"/>
      <c r="HO129" s="13"/>
      <c r="HP129" s="13"/>
      <c r="HQ129" s="13"/>
      <c r="HR129" s="13"/>
      <c r="HS129" s="13"/>
      <c r="HT129" s="13"/>
      <c r="HU129" s="13"/>
      <c r="HV129" s="13"/>
      <c r="HW129" s="13"/>
      <c r="HX129" s="13"/>
      <c r="HY129" s="13"/>
      <c r="HZ129" s="13"/>
      <c r="IA129" s="13"/>
      <c r="IB129" s="13"/>
      <c r="IC129" s="13"/>
      <c r="ID129" s="13"/>
      <c r="IE129" s="13"/>
      <c r="IF129" s="13"/>
      <c r="IG129" s="13"/>
      <c r="IH129" s="13"/>
      <c r="II129" s="13"/>
      <c r="IJ129" s="13"/>
      <c r="IK129" s="13"/>
      <c r="IL129" s="13"/>
      <c r="IM129" s="13"/>
      <c r="IN129" s="13"/>
      <c r="IO129" s="13"/>
    </row>
    <row r="130" spans="1:249" s="10" customFormat="1" ht="38.1" customHeight="1" x14ac:dyDescent="0.25">
      <c r="A130" s="18">
        <v>1</v>
      </c>
      <c r="B130" s="221" t="s">
        <v>87</v>
      </c>
      <c r="C130" s="358">
        <f t="shared" ref="C130:F130" si="104">C117</f>
        <v>989</v>
      </c>
      <c r="D130" s="358">
        <f t="shared" si="104"/>
        <v>165</v>
      </c>
      <c r="E130" s="358">
        <f t="shared" si="104"/>
        <v>14</v>
      </c>
      <c r="F130" s="358">
        <f t="shared" si="104"/>
        <v>8.4848484848484862</v>
      </c>
      <c r="G130" s="544">
        <f t="shared" si="90"/>
        <v>3956.8406500000001</v>
      </c>
      <c r="H130" s="544">
        <f t="shared" ref="H130:J130" si="105">H117</f>
        <v>659</v>
      </c>
      <c r="I130" s="544">
        <f t="shared" si="105"/>
        <v>47.882930000000002</v>
      </c>
      <c r="J130" s="544">
        <f t="shared" si="105"/>
        <v>7.2659984825493167</v>
      </c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  <c r="EQ130" s="13"/>
      <c r="ER130" s="13"/>
      <c r="ES130" s="13"/>
      <c r="ET130" s="13"/>
      <c r="EU130" s="13"/>
      <c r="EV130" s="13"/>
      <c r="EW130" s="13"/>
      <c r="EX130" s="13"/>
      <c r="EY130" s="13"/>
      <c r="EZ130" s="13"/>
      <c r="FA130" s="13"/>
      <c r="FB130" s="13"/>
      <c r="FC130" s="13"/>
      <c r="FD130" s="13"/>
      <c r="FE130" s="13"/>
      <c r="FF130" s="13"/>
      <c r="FG130" s="13"/>
      <c r="FH130" s="13"/>
      <c r="FI130" s="13"/>
      <c r="FJ130" s="13"/>
      <c r="FK130" s="13"/>
      <c r="FL130" s="13"/>
      <c r="FM130" s="13"/>
      <c r="FN130" s="13"/>
      <c r="FO130" s="13"/>
      <c r="FP130" s="13"/>
      <c r="FQ130" s="13"/>
      <c r="FR130" s="13"/>
      <c r="FS130" s="13"/>
      <c r="FT130" s="13"/>
      <c r="FU130" s="13"/>
      <c r="FV130" s="13"/>
      <c r="FW130" s="13"/>
      <c r="FX130" s="13"/>
      <c r="FY130" s="13"/>
      <c r="FZ130" s="13"/>
      <c r="GA130" s="13"/>
      <c r="GB130" s="13"/>
      <c r="GC130" s="13"/>
      <c r="GD130" s="13"/>
      <c r="GE130" s="13"/>
      <c r="GF130" s="13"/>
      <c r="GG130" s="13"/>
      <c r="GH130" s="13"/>
      <c r="GI130" s="13"/>
      <c r="GJ130" s="13"/>
      <c r="GK130" s="13"/>
      <c r="GL130" s="13"/>
      <c r="GM130" s="13"/>
      <c r="GN130" s="13"/>
      <c r="GO130" s="13"/>
      <c r="GP130" s="13"/>
      <c r="GQ130" s="13"/>
      <c r="GR130" s="13"/>
      <c r="GS130" s="13"/>
      <c r="GT130" s="13"/>
      <c r="GU130" s="13"/>
      <c r="GV130" s="13"/>
      <c r="GW130" s="13"/>
      <c r="GX130" s="13"/>
      <c r="GY130" s="13"/>
      <c r="GZ130" s="13"/>
      <c r="HA130" s="13"/>
      <c r="HB130" s="13"/>
      <c r="HC130" s="13"/>
      <c r="HD130" s="13"/>
      <c r="HE130" s="13"/>
      <c r="HF130" s="13"/>
      <c r="HG130" s="13"/>
      <c r="HH130" s="13"/>
      <c r="HI130" s="13"/>
      <c r="HJ130" s="13"/>
      <c r="HK130" s="13"/>
      <c r="HL130" s="13"/>
      <c r="HM130" s="13"/>
      <c r="HN130" s="13"/>
      <c r="HO130" s="13"/>
      <c r="HP130" s="13"/>
      <c r="HQ130" s="13"/>
      <c r="HR130" s="13"/>
      <c r="HS130" s="13"/>
      <c r="HT130" s="13"/>
      <c r="HU130" s="13"/>
      <c r="HV130" s="13"/>
      <c r="HW130" s="13"/>
      <c r="HX130" s="13"/>
      <c r="HY130" s="13"/>
      <c r="HZ130" s="13"/>
      <c r="IA130" s="13"/>
      <c r="IB130" s="13"/>
      <c r="IC130" s="13"/>
      <c r="ID130" s="13"/>
      <c r="IE130" s="13"/>
      <c r="IF130" s="13"/>
      <c r="IG130" s="13"/>
      <c r="IH130" s="13"/>
      <c r="II130" s="13"/>
      <c r="IJ130" s="13"/>
      <c r="IK130" s="13"/>
      <c r="IL130" s="13"/>
      <c r="IM130" s="13"/>
      <c r="IN130" s="13"/>
      <c r="IO130" s="13"/>
    </row>
    <row r="131" spans="1:249" s="10" customFormat="1" ht="38.1" customHeight="1" x14ac:dyDescent="0.25">
      <c r="A131" s="18">
        <v>1</v>
      </c>
      <c r="B131" s="221" t="s">
        <v>88</v>
      </c>
      <c r="C131" s="358">
        <f t="shared" ref="C131:F131" si="106">C118</f>
        <v>0</v>
      </c>
      <c r="D131" s="358">
        <f t="shared" si="106"/>
        <v>0</v>
      </c>
      <c r="E131" s="358">
        <f t="shared" si="106"/>
        <v>0</v>
      </c>
      <c r="F131" s="358">
        <f t="shared" si="106"/>
        <v>0</v>
      </c>
      <c r="G131" s="544">
        <f t="shared" si="90"/>
        <v>0</v>
      </c>
      <c r="H131" s="544">
        <f t="shared" ref="H131:J131" si="107">H118</f>
        <v>0</v>
      </c>
      <c r="I131" s="544">
        <f t="shared" si="107"/>
        <v>0</v>
      </c>
      <c r="J131" s="544">
        <f t="shared" si="107"/>
        <v>0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15" customHeight="1" thickBot="1" x14ac:dyDescent="0.3">
      <c r="A132" s="18">
        <v>1</v>
      </c>
      <c r="B132" s="590" t="s">
        <v>128</v>
      </c>
      <c r="C132" s="591">
        <f t="shared" ref="C132:F132" si="108">C119</f>
        <v>0</v>
      </c>
      <c r="D132" s="591">
        <f t="shared" si="108"/>
        <v>0</v>
      </c>
      <c r="E132" s="591">
        <f t="shared" si="108"/>
        <v>0</v>
      </c>
      <c r="F132" s="591">
        <f t="shared" si="108"/>
        <v>0</v>
      </c>
      <c r="G132" s="592">
        <f t="shared" si="90"/>
        <v>72182.952922222205</v>
      </c>
      <c r="H132" s="592">
        <f t="shared" ref="H132:J132" si="109">H119</f>
        <v>12030</v>
      </c>
      <c r="I132" s="592">
        <f t="shared" si="109"/>
        <v>4384.0466399999996</v>
      </c>
      <c r="J132" s="592">
        <f t="shared" si="109"/>
        <v>36.442615461346627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ht="15" customHeight="1" thickBot="1" x14ac:dyDescent="0.3">
      <c r="A133" s="18">
        <v>1</v>
      </c>
      <c r="B133" s="87" t="s">
        <v>5</v>
      </c>
      <c r="C133" s="3"/>
      <c r="D133" s="3"/>
      <c r="E133" s="169"/>
      <c r="F133" s="3"/>
      <c r="G133" s="546"/>
      <c r="H133" s="546"/>
      <c r="I133" s="547"/>
      <c r="J133" s="546"/>
    </row>
    <row r="134" spans="1:249" ht="31.5" customHeight="1" x14ac:dyDescent="0.25">
      <c r="A134" s="18">
        <v>1</v>
      </c>
      <c r="B134" s="134" t="s">
        <v>53</v>
      </c>
      <c r="C134" s="136"/>
      <c r="D134" s="136"/>
      <c r="E134" s="136"/>
      <c r="F134" s="136"/>
      <c r="G134" s="548"/>
      <c r="H134" s="548"/>
      <c r="I134" s="548"/>
      <c r="J134" s="548"/>
    </row>
    <row r="135" spans="1:249" s="37" customFormat="1" ht="27.95" customHeight="1" x14ac:dyDescent="0.25">
      <c r="A135" s="18">
        <v>1</v>
      </c>
      <c r="B135" s="74" t="s">
        <v>131</v>
      </c>
      <c r="C135" s="120">
        <f>SUM(C136:C139)</f>
        <v>4126</v>
      </c>
      <c r="D135" s="120">
        <f t="shared" ref="D135:E135" si="110">SUM(D136:D139)</f>
        <v>688</v>
      </c>
      <c r="E135" s="120">
        <f t="shared" si="110"/>
        <v>698</v>
      </c>
      <c r="F135" s="120">
        <f>E135/D135*100</f>
        <v>101.45348837209302</v>
      </c>
      <c r="G135" s="523">
        <f>SUM(G136:G139)</f>
        <v>10686.013349333336</v>
      </c>
      <c r="H135" s="523">
        <f t="shared" ref="H135:I135" si="111">SUM(H136:H139)</f>
        <v>1780</v>
      </c>
      <c r="I135" s="523">
        <f t="shared" si="111"/>
        <v>1660.20245</v>
      </c>
      <c r="J135" s="523">
        <f t="shared" ref="J135:J146" si="112">I135/H135*100</f>
        <v>93.269800561797751</v>
      </c>
    </row>
    <row r="136" spans="1:249" s="37" customFormat="1" ht="27.95" customHeight="1" x14ac:dyDescent="0.25">
      <c r="A136" s="18">
        <v>1</v>
      </c>
      <c r="B136" s="73" t="s">
        <v>84</v>
      </c>
      <c r="C136" s="120">
        <v>2994</v>
      </c>
      <c r="D136" s="113">
        <f t="shared" ref="D136:D139" si="113">ROUND(C136/12*$B$3,0)</f>
        <v>499</v>
      </c>
      <c r="E136" s="120">
        <v>484</v>
      </c>
      <c r="F136" s="120">
        <f>E136/D136*100</f>
        <v>96.993987975951896</v>
      </c>
      <c r="G136" s="523">
        <v>7346.7197813333341</v>
      </c>
      <c r="H136" s="712">
        <f t="shared" ref="H136" si="114">ROUND(G136/12*$B$3,0)</f>
        <v>1224</v>
      </c>
      <c r="I136" s="523">
        <v>1212.1473299999998</v>
      </c>
      <c r="J136" s="523">
        <f t="shared" si="112"/>
        <v>99.03164460784312</v>
      </c>
    </row>
    <row r="137" spans="1:249" s="37" customFormat="1" ht="27.95" customHeight="1" x14ac:dyDescent="0.25">
      <c r="A137" s="18">
        <v>1</v>
      </c>
      <c r="B137" s="73" t="s">
        <v>85</v>
      </c>
      <c r="C137" s="120">
        <v>913</v>
      </c>
      <c r="D137" s="113">
        <f t="shared" si="113"/>
        <v>152</v>
      </c>
      <c r="E137" s="120">
        <v>213</v>
      </c>
      <c r="F137" s="120">
        <f>E137/D137*100</f>
        <v>140.13157894736844</v>
      </c>
      <c r="G137" s="523">
        <v>1969.0123199999998</v>
      </c>
      <c r="H137" s="712">
        <f t="shared" ref="H137:H145" si="115">ROUND(G137/12*$B$3,0)</f>
        <v>328</v>
      </c>
      <c r="I137" s="523">
        <v>441.79813000000007</v>
      </c>
      <c r="J137" s="523">
        <f t="shared" si="112"/>
        <v>134.69455182926831</v>
      </c>
    </row>
    <row r="138" spans="1:249" s="37" customFormat="1" ht="27.95" customHeight="1" x14ac:dyDescent="0.25">
      <c r="A138" s="18">
        <v>1</v>
      </c>
      <c r="B138" s="73" t="s">
        <v>125</v>
      </c>
      <c r="C138" s="120">
        <v>45</v>
      </c>
      <c r="D138" s="113">
        <f t="shared" si="113"/>
        <v>8</v>
      </c>
      <c r="E138" s="120"/>
      <c r="F138" s="120">
        <f>E138/D138*100</f>
        <v>0</v>
      </c>
      <c r="G138" s="523">
        <v>281.56464</v>
      </c>
      <c r="H138" s="712">
        <f t="shared" si="115"/>
        <v>47</v>
      </c>
      <c r="I138" s="523"/>
      <c r="J138" s="523">
        <f t="shared" si="112"/>
        <v>0</v>
      </c>
    </row>
    <row r="139" spans="1:249" s="37" customFormat="1" ht="27.95" customHeight="1" x14ac:dyDescent="0.25">
      <c r="A139" s="18">
        <v>1</v>
      </c>
      <c r="B139" s="73" t="s">
        <v>126</v>
      </c>
      <c r="C139" s="120">
        <v>174</v>
      </c>
      <c r="D139" s="113">
        <f t="shared" si="113"/>
        <v>29</v>
      </c>
      <c r="E139" s="120">
        <v>1</v>
      </c>
      <c r="F139" s="120">
        <f t="shared" ref="F139:F145" si="116">E139/D139*100</f>
        <v>3.4482758620689653</v>
      </c>
      <c r="G139" s="523">
        <v>1088.716608</v>
      </c>
      <c r="H139" s="712">
        <f t="shared" si="115"/>
        <v>181</v>
      </c>
      <c r="I139" s="523">
        <v>6.2569900000000001</v>
      </c>
      <c r="J139" s="523">
        <f t="shared" si="112"/>
        <v>3.4569005524861876</v>
      </c>
    </row>
    <row r="140" spans="1:249" s="37" customFormat="1" ht="27.95" customHeight="1" x14ac:dyDescent="0.25">
      <c r="A140" s="18">
        <v>1</v>
      </c>
      <c r="B140" s="74" t="s">
        <v>123</v>
      </c>
      <c r="C140" s="120">
        <f>SUM(C141:C145)</f>
        <v>7299</v>
      </c>
      <c r="D140" s="120">
        <f>SUM(D141:D145)</f>
        <v>1217</v>
      </c>
      <c r="E140" s="120">
        <f t="shared" ref="E140:I140" si="117">SUM(E141:E145)</f>
        <v>549</v>
      </c>
      <c r="F140" s="120">
        <f t="shared" si="116"/>
        <v>45.110928512736237</v>
      </c>
      <c r="G140" s="516">
        <f t="shared" si="117"/>
        <v>14860.93295</v>
      </c>
      <c r="H140" s="516">
        <f t="shared" si="117"/>
        <v>2476</v>
      </c>
      <c r="I140" s="516">
        <f t="shared" si="117"/>
        <v>985.30266000000006</v>
      </c>
      <c r="J140" s="523">
        <f t="shared" si="112"/>
        <v>39.79413004846527</v>
      </c>
    </row>
    <row r="141" spans="1:249" s="37" customFormat="1" ht="27.95" customHeight="1" x14ac:dyDescent="0.25">
      <c r="A141" s="18">
        <v>1</v>
      </c>
      <c r="B141" s="73" t="s">
        <v>119</v>
      </c>
      <c r="C141" s="120">
        <v>800</v>
      </c>
      <c r="D141" s="113">
        <f t="shared" ref="D141:D145" si="118">ROUND(C141/12*$B$3,0)</f>
        <v>133</v>
      </c>
      <c r="E141" s="120">
        <v>104</v>
      </c>
      <c r="F141" s="120">
        <f t="shared" si="116"/>
        <v>78.195488721804509</v>
      </c>
      <c r="G141" s="523">
        <v>1403.096</v>
      </c>
      <c r="H141" s="712">
        <f t="shared" si="115"/>
        <v>234</v>
      </c>
      <c r="I141" s="523">
        <v>183.70347000000001</v>
      </c>
      <c r="J141" s="523">
        <f t="shared" si="112"/>
        <v>78.50575641025641</v>
      </c>
    </row>
    <row r="142" spans="1:249" s="37" customFormat="1" ht="55.5" customHeight="1" x14ac:dyDescent="0.25">
      <c r="A142" s="18">
        <v>1</v>
      </c>
      <c r="B142" s="73" t="s">
        <v>130</v>
      </c>
      <c r="C142" s="120">
        <v>5350</v>
      </c>
      <c r="D142" s="113">
        <f t="shared" si="118"/>
        <v>892</v>
      </c>
      <c r="E142" s="120">
        <v>188</v>
      </c>
      <c r="F142" s="120">
        <f t="shared" si="116"/>
        <v>21.076233183856502</v>
      </c>
      <c r="G142" s="523">
        <v>10494.025</v>
      </c>
      <c r="H142" s="712">
        <f t="shared" si="115"/>
        <v>1749</v>
      </c>
      <c r="I142" s="523">
        <v>575.37990000000002</v>
      </c>
      <c r="J142" s="523">
        <f t="shared" si="112"/>
        <v>32.897650085763296</v>
      </c>
    </row>
    <row r="143" spans="1:249" s="37" customFormat="1" ht="27.95" customHeight="1" x14ac:dyDescent="0.25">
      <c r="A143" s="18">
        <v>1</v>
      </c>
      <c r="B143" s="73" t="s">
        <v>120</v>
      </c>
      <c r="C143" s="120">
        <v>634</v>
      </c>
      <c r="D143" s="113">
        <f t="shared" si="118"/>
        <v>106</v>
      </c>
      <c r="E143" s="120">
        <v>234</v>
      </c>
      <c r="F143" s="120">
        <f t="shared" si="116"/>
        <v>220.75471698113211</v>
      </c>
      <c r="G143" s="523">
        <v>1243.5909999999999</v>
      </c>
      <c r="H143" s="712">
        <f t="shared" si="115"/>
        <v>207</v>
      </c>
      <c r="I143" s="523">
        <v>189.92715000000001</v>
      </c>
      <c r="J143" s="523">
        <f t="shared" si="112"/>
        <v>91.752246376811598</v>
      </c>
    </row>
    <row r="144" spans="1:249" s="37" customFormat="1" ht="27.95" customHeight="1" x14ac:dyDescent="0.25">
      <c r="A144" s="18">
        <v>1</v>
      </c>
      <c r="B144" s="73" t="s">
        <v>87</v>
      </c>
      <c r="C144" s="120">
        <v>410</v>
      </c>
      <c r="D144" s="113">
        <f t="shared" si="118"/>
        <v>68</v>
      </c>
      <c r="E144" s="120">
        <v>6</v>
      </c>
      <c r="F144" s="120">
        <f t="shared" si="116"/>
        <v>8.8235294117647065</v>
      </c>
      <c r="G144" s="523">
        <v>1640.3485000000001</v>
      </c>
      <c r="H144" s="712">
        <f t="shared" si="115"/>
        <v>273</v>
      </c>
      <c r="I144" s="523">
        <v>23.360409999999998</v>
      </c>
      <c r="J144" s="523">
        <f t="shared" si="112"/>
        <v>8.5569267399267392</v>
      </c>
    </row>
    <row r="145" spans="1:10" s="37" customFormat="1" ht="27.95" customHeight="1" thickBot="1" x14ac:dyDescent="0.3">
      <c r="A145" s="18">
        <v>1</v>
      </c>
      <c r="B145" s="73" t="s">
        <v>88</v>
      </c>
      <c r="C145" s="120">
        <v>105</v>
      </c>
      <c r="D145" s="113">
        <f t="shared" si="118"/>
        <v>18</v>
      </c>
      <c r="E145" s="120">
        <v>17</v>
      </c>
      <c r="F145" s="120">
        <f t="shared" si="116"/>
        <v>94.444444444444443</v>
      </c>
      <c r="G145" s="523">
        <v>79.872450000000015</v>
      </c>
      <c r="H145" s="712">
        <f t="shared" si="115"/>
        <v>13</v>
      </c>
      <c r="I145" s="523">
        <v>12.93173</v>
      </c>
      <c r="J145" s="523">
        <f t="shared" si="112"/>
        <v>99.474846153846158</v>
      </c>
    </row>
    <row r="146" spans="1:10" s="37" customFormat="1" ht="15" customHeight="1" thickBot="1" x14ac:dyDescent="0.3">
      <c r="A146" s="18">
        <v>1</v>
      </c>
      <c r="B146" s="225" t="s">
        <v>3</v>
      </c>
      <c r="C146" s="24"/>
      <c r="D146" s="24"/>
      <c r="E146" s="24"/>
      <c r="F146" s="22"/>
      <c r="G146" s="527">
        <f>G140+G135</f>
        <v>25546.946299333336</v>
      </c>
      <c r="H146" s="527">
        <f t="shared" ref="H146:I146" si="119">H140+H135</f>
        <v>4256</v>
      </c>
      <c r="I146" s="527">
        <f t="shared" si="119"/>
        <v>2645.5051100000001</v>
      </c>
      <c r="J146" s="527">
        <f t="shared" si="112"/>
        <v>62.159424577067668</v>
      </c>
    </row>
    <row r="147" spans="1:10" s="37" customFormat="1" ht="15" customHeight="1" thickBot="1" x14ac:dyDescent="0.3">
      <c r="A147" s="18">
        <v>1</v>
      </c>
      <c r="C147" s="259"/>
      <c r="D147" s="259"/>
      <c r="E147" s="260"/>
      <c r="F147" s="594"/>
      <c r="G147" s="549"/>
      <c r="H147" s="549"/>
      <c r="I147" s="550"/>
      <c r="J147" s="549"/>
    </row>
    <row r="148" spans="1:10" ht="43.5" x14ac:dyDescent="0.25">
      <c r="A148" s="18">
        <v>1</v>
      </c>
      <c r="B148" s="347" t="s">
        <v>62</v>
      </c>
      <c r="C148" s="258"/>
      <c r="D148" s="258"/>
      <c r="E148" s="258"/>
      <c r="F148" s="258"/>
      <c r="G148" s="551"/>
      <c r="H148" s="551"/>
      <c r="I148" s="551"/>
      <c r="J148" s="551"/>
    </row>
    <row r="149" spans="1:10" s="37" customFormat="1" ht="30" customHeight="1" x14ac:dyDescent="0.25">
      <c r="A149" s="18">
        <v>1</v>
      </c>
      <c r="B149" s="74" t="s">
        <v>131</v>
      </c>
      <c r="C149" s="120">
        <f>SUM(C150:C151)</f>
        <v>1336</v>
      </c>
      <c r="D149" s="120">
        <f>SUM(D150:D151)</f>
        <v>222</v>
      </c>
      <c r="E149" s="120">
        <f>SUM(E150:E151)</f>
        <v>66</v>
      </c>
      <c r="F149" s="120">
        <f>E149/D149*100</f>
        <v>29.72972972972973</v>
      </c>
      <c r="G149" s="523">
        <f>SUM(G150:G151)</f>
        <v>3186.7661404444443</v>
      </c>
      <c r="H149" s="523">
        <f t="shared" ref="H149:I149" si="120">SUM(H150:H151)</f>
        <v>531</v>
      </c>
      <c r="I149" s="523">
        <f t="shared" si="120"/>
        <v>118.98323000000002</v>
      </c>
      <c r="J149" s="523">
        <f t="shared" ref="J149:J154" si="121">I149/H149*100</f>
        <v>22.407387947269306</v>
      </c>
    </row>
    <row r="150" spans="1:10" s="37" customFormat="1" ht="30" customHeight="1" x14ac:dyDescent="0.25">
      <c r="A150" s="18">
        <v>1</v>
      </c>
      <c r="B150" s="73" t="s">
        <v>84</v>
      </c>
      <c r="C150" s="120">
        <v>1028</v>
      </c>
      <c r="D150" s="113">
        <f t="shared" ref="D150:D153" si="122">ROUND(C150/12*$B$3,0)</f>
        <v>171</v>
      </c>
      <c r="E150" s="120">
        <v>56</v>
      </c>
      <c r="F150" s="120">
        <f>E150/D150*100</f>
        <v>32.748538011695906</v>
      </c>
      <c r="G150" s="523">
        <v>2522.5210204444443</v>
      </c>
      <c r="H150" s="712">
        <f t="shared" ref="H150" si="123">ROUND(G150/12*$B$3,0)</f>
        <v>420</v>
      </c>
      <c r="I150" s="523">
        <v>93.810520000000011</v>
      </c>
      <c r="J150" s="523">
        <f t="shared" si="121"/>
        <v>22.335838095238099</v>
      </c>
    </row>
    <row r="151" spans="1:10" s="37" customFormat="1" ht="30" customHeight="1" x14ac:dyDescent="0.25">
      <c r="A151" s="18">
        <v>1</v>
      </c>
      <c r="B151" s="73" t="s">
        <v>85</v>
      </c>
      <c r="C151" s="120">
        <v>308</v>
      </c>
      <c r="D151" s="113">
        <f t="shared" si="122"/>
        <v>51</v>
      </c>
      <c r="E151" s="120">
        <v>10</v>
      </c>
      <c r="F151" s="120">
        <f>E151/D151*100</f>
        <v>19.607843137254903</v>
      </c>
      <c r="G151" s="523">
        <v>664.24512000000004</v>
      </c>
      <c r="H151" s="712">
        <f t="shared" ref="H151:H153" si="124">ROUND(G151/12*$B$3,0)</f>
        <v>111</v>
      </c>
      <c r="I151" s="523">
        <v>25.172710000000002</v>
      </c>
      <c r="J151" s="523">
        <f t="shared" si="121"/>
        <v>22.678117117117118</v>
      </c>
    </row>
    <row r="152" spans="1:10" s="37" customFormat="1" ht="30" customHeight="1" x14ac:dyDescent="0.25">
      <c r="A152" s="18">
        <v>1</v>
      </c>
      <c r="B152" s="74" t="s">
        <v>123</v>
      </c>
      <c r="C152" s="120">
        <f>SUM(C153)</f>
        <v>200</v>
      </c>
      <c r="D152" s="120">
        <f t="shared" ref="D152:I152" si="125">SUM(D153)</f>
        <v>33</v>
      </c>
      <c r="E152" s="120">
        <f t="shared" si="125"/>
        <v>3</v>
      </c>
      <c r="F152" s="120">
        <f t="shared" ref="F152:F153" si="126">E152/D152*100</f>
        <v>9.0909090909090917</v>
      </c>
      <c r="G152" s="516">
        <f t="shared" si="125"/>
        <v>350.774</v>
      </c>
      <c r="H152" s="516">
        <f t="shared" si="125"/>
        <v>58</v>
      </c>
      <c r="I152" s="516">
        <f t="shared" si="125"/>
        <v>5.3156000000000008</v>
      </c>
      <c r="J152" s="523">
        <f t="shared" si="121"/>
        <v>9.1648275862068971</v>
      </c>
    </row>
    <row r="153" spans="1:10" s="37" customFormat="1" ht="30" customHeight="1" x14ac:dyDescent="0.25">
      <c r="A153" s="18">
        <v>1</v>
      </c>
      <c r="B153" s="73" t="s">
        <v>119</v>
      </c>
      <c r="C153" s="120">
        <v>200</v>
      </c>
      <c r="D153" s="113">
        <f t="shared" si="122"/>
        <v>33</v>
      </c>
      <c r="E153" s="120">
        <v>3</v>
      </c>
      <c r="F153" s="120">
        <f t="shared" si="126"/>
        <v>9.0909090909090917</v>
      </c>
      <c r="G153" s="523">
        <v>350.774</v>
      </c>
      <c r="H153" s="712">
        <f t="shared" si="124"/>
        <v>58</v>
      </c>
      <c r="I153" s="523">
        <v>5.3156000000000008</v>
      </c>
      <c r="J153" s="523">
        <f t="shared" si="121"/>
        <v>9.1648275862068971</v>
      </c>
    </row>
    <row r="154" spans="1:10" s="37" customFormat="1" ht="17.25" customHeight="1" thickBot="1" x14ac:dyDescent="0.3">
      <c r="A154" s="18">
        <v>1</v>
      </c>
      <c r="B154" s="39" t="s">
        <v>3</v>
      </c>
      <c r="C154" s="24"/>
      <c r="D154" s="24"/>
      <c r="E154" s="24"/>
      <c r="F154" s="22"/>
      <c r="G154" s="542">
        <f t="shared" ref="G154:I154" si="127">G149+G152</f>
        <v>3537.5401404444442</v>
      </c>
      <c r="H154" s="542">
        <f t="shared" si="127"/>
        <v>589</v>
      </c>
      <c r="I154" s="542">
        <f t="shared" si="127"/>
        <v>124.29883000000002</v>
      </c>
      <c r="J154" s="527">
        <f t="shared" si="121"/>
        <v>21.103366723259768</v>
      </c>
    </row>
    <row r="155" spans="1:10" x14ac:dyDescent="0.25">
      <c r="A155" s="18">
        <v>1</v>
      </c>
      <c r="B155" s="262" t="s">
        <v>104</v>
      </c>
      <c r="C155" s="263"/>
      <c r="D155" s="263"/>
      <c r="E155" s="263"/>
      <c r="F155" s="263"/>
      <c r="G155" s="552"/>
      <c r="H155" s="552"/>
      <c r="I155" s="552"/>
      <c r="J155" s="552"/>
    </row>
    <row r="156" spans="1:10" ht="27.95" customHeight="1" x14ac:dyDescent="0.25">
      <c r="A156" s="18">
        <v>1</v>
      </c>
      <c r="B156" s="266" t="s">
        <v>131</v>
      </c>
      <c r="C156" s="264">
        <f t="shared" ref="C156:E158" si="128">C149+C135</f>
        <v>5462</v>
      </c>
      <c r="D156" s="264">
        <f t="shared" si="128"/>
        <v>910</v>
      </c>
      <c r="E156" s="264">
        <f t="shared" si="128"/>
        <v>764</v>
      </c>
      <c r="F156" s="264">
        <f t="shared" ref="F156:F160" si="129">E156/D156*100</f>
        <v>83.956043956043956</v>
      </c>
      <c r="G156" s="553">
        <f>SUM(G149,G135)</f>
        <v>13872.77948977778</v>
      </c>
      <c r="H156" s="553">
        <f t="shared" ref="H156:I156" si="130">SUM(H149,H135)</f>
        <v>2311</v>
      </c>
      <c r="I156" s="553">
        <f t="shared" si="130"/>
        <v>1779.18568</v>
      </c>
      <c r="J156" s="553">
        <f>I156/H156*100</f>
        <v>76.98769710082216</v>
      </c>
    </row>
    <row r="157" spans="1:10" ht="27.95" customHeight="1" x14ac:dyDescent="0.25">
      <c r="A157" s="18">
        <v>1</v>
      </c>
      <c r="B157" s="267" t="s">
        <v>84</v>
      </c>
      <c r="C157" s="264">
        <f t="shared" si="128"/>
        <v>4022</v>
      </c>
      <c r="D157" s="264">
        <f t="shared" si="128"/>
        <v>670</v>
      </c>
      <c r="E157" s="264">
        <f t="shared" si="128"/>
        <v>540</v>
      </c>
      <c r="F157" s="264">
        <f t="shared" si="129"/>
        <v>80.597014925373131</v>
      </c>
      <c r="G157" s="553">
        <f>SUM(G150,G136)</f>
        <v>9869.240801777778</v>
      </c>
      <c r="H157" s="553">
        <f t="shared" ref="H157:I157" si="131">SUM(H150,H136)</f>
        <v>1644</v>
      </c>
      <c r="I157" s="553">
        <f t="shared" si="131"/>
        <v>1305.9578499999998</v>
      </c>
      <c r="J157" s="553">
        <f t="shared" ref="J157:J167" si="132">I157/H157*100</f>
        <v>79.437825425790749</v>
      </c>
    </row>
    <row r="158" spans="1:10" ht="27.95" customHeight="1" x14ac:dyDescent="0.25">
      <c r="A158" s="18">
        <v>1</v>
      </c>
      <c r="B158" s="267" t="s">
        <v>85</v>
      </c>
      <c r="C158" s="264">
        <f t="shared" si="128"/>
        <v>1221</v>
      </c>
      <c r="D158" s="264">
        <f t="shared" si="128"/>
        <v>203</v>
      </c>
      <c r="E158" s="264">
        <f t="shared" si="128"/>
        <v>223</v>
      </c>
      <c r="F158" s="264">
        <f t="shared" si="129"/>
        <v>109.85221674876848</v>
      </c>
      <c r="G158" s="553">
        <f>SUM(G151,G137)</f>
        <v>2633.2574399999999</v>
      </c>
      <c r="H158" s="553">
        <f t="shared" ref="H158:I158" si="133">SUM(H151,H137)</f>
        <v>439</v>
      </c>
      <c r="I158" s="553">
        <f t="shared" si="133"/>
        <v>466.97084000000007</v>
      </c>
      <c r="J158" s="553">
        <f t="shared" si="132"/>
        <v>106.37148974943054</v>
      </c>
    </row>
    <row r="159" spans="1:10" ht="27.95" customHeight="1" x14ac:dyDescent="0.25">
      <c r="A159" s="18">
        <v>1</v>
      </c>
      <c r="B159" s="267" t="s">
        <v>125</v>
      </c>
      <c r="C159" s="264">
        <f t="shared" ref="C159:E160" si="134">C138</f>
        <v>45</v>
      </c>
      <c r="D159" s="264">
        <f t="shared" si="134"/>
        <v>8</v>
      </c>
      <c r="E159" s="264">
        <f t="shared" si="134"/>
        <v>0</v>
      </c>
      <c r="F159" s="264">
        <f t="shared" si="129"/>
        <v>0</v>
      </c>
      <c r="G159" s="553">
        <f>G138</f>
        <v>281.56464</v>
      </c>
      <c r="H159" s="553">
        <f t="shared" ref="H159:I159" si="135">H138</f>
        <v>47</v>
      </c>
      <c r="I159" s="553">
        <f t="shared" si="135"/>
        <v>0</v>
      </c>
      <c r="J159" s="553">
        <f t="shared" si="132"/>
        <v>0</v>
      </c>
    </row>
    <row r="160" spans="1:10" ht="27.95" customHeight="1" x14ac:dyDescent="0.25">
      <c r="A160" s="18">
        <v>1</v>
      </c>
      <c r="B160" s="267" t="s">
        <v>126</v>
      </c>
      <c r="C160" s="264">
        <f t="shared" si="134"/>
        <v>174</v>
      </c>
      <c r="D160" s="264">
        <f t="shared" si="134"/>
        <v>29</v>
      </c>
      <c r="E160" s="264">
        <f t="shared" si="134"/>
        <v>1</v>
      </c>
      <c r="F160" s="264">
        <f t="shared" si="129"/>
        <v>3.4482758620689653</v>
      </c>
      <c r="G160" s="553">
        <f>G139</f>
        <v>1088.716608</v>
      </c>
      <c r="H160" s="553">
        <f t="shared" ref="H160:I160" si="136">H139</f>
        <v>181</v>
      </c>
      <c r="I160" s="553">
        <f t="shared" si="136"/>
        <v>6.2569900000000001</v>
      </c>
      <c r="J160" s="553">
        <f t="shared" si="132"/>
        <v>3.4569005524861876</v>
      </c>
    </row>
    <row r="161" spans="1:10" ht="27.95" customHeight="1" x14ac:dyDescent="0.25">
      <c r="A161" s="18">
        <v>1</v>
      </c>
      <c r="B161" s="266" t="s">
        <v>123</v>
      </c>
      <c r="C161" s="264">
        <f t="shared" ref="C161:F161" si="137">SUM(C152,C140)</f>
        <v>7499</v>
      </c>
      <c r="D161" s="264">
        <f t="shared" si="137"/>
        <v>1250</v>
      </c>
      <c r="E161" s="264">
        <f t="shared" si="137"/>
        <v>552</v>
      </c>
      <c r="F161" s="264">
        <f t="shared" si="137"/>
        <v>54.20183760364533</v>
      </c>
      <c r="G161" s="553">
        <f>SUM(G152,G140)</f>
        <v>15211.70695</v>
      </c>
      <c r="H161" s="553">
        <f t="shared" ref="H161:I161" si="138">SUM(H152,H140)</f>
        <v>2534</v>
      </c>
      <c r="I161" s="553">
        <f t="shared" si="138"/>
        <v>990.61826000000008</v>
      </c>
      <c r="J161" s="553">
        <f t="shared" si="132"/>
        <v>39.093064719810577</v>
      </c>
    </row>
    <row r="162" spans="1:10" ht="27.95" customHeight="1" x14ac:dyDescent="0.25">
      <c r="A162" s="18">
        <v>1</v>
      </c>
      <c r="B162" s="267" t="s">
        <v>119</v>
      </c>
      <c r="C162" s="264">
        <f t="shared" ref="C162:F162" si="139">SUM(C153,C141)</f>
        <v>1000</v>
      </c>
      <c r="D162" s="264">
        <f t="shared" si="139"/>
        <v>166</v>
      </c>
      <c r="E162" s="264">
        <f t="shared" si="139"/>
        <v>107</v>
      </c>
      <c r="F162" s="264">
        <f t="shared" si="139"/>
        <v>87.286397812713602</v>
      </c>
      <c r="G162" s="553">
        <f>SUM(G153,G141)</f>
        <v>1753.87</v>
      </c>
      <c r="H162" s="553">
        <f t="shared" ref="H162:I162" si="140">SUM(H153,H141)</f>
        <v>292</v>
      </c>
      <c r="I162" s="553">
        <f t="shared" si="140"/>
        <v>189.01907</v>
      </c>
      <c r="J162" s="553">
        <f t="shared" si="132"/>
        <v>64.732558219178088</v>
      </c>
    </row>
    <row r="163" spans="1:10" ht="60" x14ac:dyDescent="0.25">
      <c r="A163" s="18">
        <v>1</v>
      </c>
      <c r="B163" s="267" t="s">
        <v>86</v>
      </c>
      <c r="C163" s="264">
        <f t="shared" ref="C163:F163" si="141">C142</f>
        <v>5350</v>
      </c>
      <c r="D163" s="264">
        <f t="shared" si="141"/>
        <v>892</v>
      </c>
      <c r="E163" s="264">
        <f t="shared" si="141"/>
        <v>188</v>
      </c>
      <c r="F163" s="264">
        <f t="shared" si="141"/>
        <v>21.076233183856502</v>
      </c>
      <c r="G163" s="553">
        <f>G142</f>
        <v>10494.025</v>
      </c>
      <c r="H163" s="553">
        <f t="shared" ref="H163:I163" si="142">H142</f>
        <v>1749</v>
      </c>
      <c r="I163" s="553">
        <f t="shared" si="142"/>
        <v>575.37990000000002</v>
      </c>
      <c r="J163" s="553">
        <f t="shared" si="132"/>
        <v>32.897650085763296</v>
      </c>
    </row>
    <row r="164" spans="1:10" ht="45" x14ac:dyDescent="0.25">
      <c r="A164" s="18">
        <v>1</v>
      </c>
      <c r="B164" s="267" t="s">
        <v>120</v>
      </c>
      <c r="C164" s="264">
        <f t="shared" ref="C164:F164" si="143">C143</f>
        <v>634</v>
      </c>
      <c r="D164" s="264">
        <f t="shared" si="143"/>
        <v>106</v>
      </c>
      <c r="E164" s="264">
        <f t="shared" si="143"/>
        <v>234</v>
      </c>
      <c r="F164" s="264">
        <f t="shared" si="143"/>
        <v>220.75471698113211</v>
      </c>
      <c r="G164" s="553">
        <f>G143</f>
        <v>1243.5909999999999</v>
      </c>
      <c r="H164" s="553">
        <f t="shared" ref="H164:I164" si="144">H143</f>
        <v>207</v>
      </c>
      <c r="I164" s="553">
        <f t="shared" si="144"/>
        <v>189.92715000000001</v>
      </c>
      <c r="J164" s="553">
        <f t="shared" si="132"/>
        <v>91.752246376811598</v>
      </c>
    </row>
    <row r="165" spans="1:10" ht="35.25" customHeight="1" x14ac:dyDescent="0.25">
      <c r="A165" s="18">
        <v>1</v>
      </c>
      <c r="B165" s="267" t="s">
        <v>87</v>
      </c>
      <c r="C165" s="264">
        <f t="shared" ref="C165:F165" si="145">C144</f>
        <v>410</v>
      </c>
      <c r="D165" s="264">
        <f t="shared" si="145"/>
        <v>68</v>
      </c>
      <c r="E165" s="264">
        <f t="shared" si="145"/>
        <v>6</v>
      </c>
      <c r="F165" s="264">
        <f t="shared" si="145"/>
        <v>8.8235294117647065</v>
      </c>
      <c r="G165" s="553">
        <f>G144</f>
        <v>1640.3485000000001</v>
      </c>
      <c r="H165" s="553">
        <f t="shared" ref="H165:I165" si="146">H144</f>
        <v>273</v>
      </c>
      <c r="I165" s="553">
        <f t="shared" si="146"/>
        <v>23.360409999999998</v>
      </c>
      <c r="J165" s="553">
        <f t="shared" si="132"/>
        <v>8.5569267399267392</v>
      </c>
    </row>
    <row r="166" spans="1:10" ht="35.25" customHeight="1" x14ac:dyDescent="0.25">
      <c r="A166" s="18">
        <v>1</v>
      </c>
      <c r="B166" s="337" t="s">
        <v>88</v>
      </c>
      <c r="C166" s="338">
        <f t="shared" ref="C166:F166" si="147">C145</f>
        <v>105</v>
      </c>
      <c r="D166" s="338">
        <f t="shared" si="147"/>
        <v>18</v>
      </c>
      <c r="E166" s="338">
        <f t="shared" si="147"/>
        <v>17</v>
      </c>
      <c r="F166" s="338">
        <f t="shared" si="147"/>
        <v>94.444444444444443</v>
      </c>
      <c r="G166" s="554">
        <f>G145</f>
        <v>79.872450000000015</v>
      </c>
      <c r="H166" s="554">
        <f t="shared" ref="H166:I166" si="148">H145</f>
        <v>13</v>
      </c>
      <c r="I166" s="554">
        <f t="shared" si="148"/>
        <v>12.93173</v>
      </c>
      <c r="J166" s="554">
        <f t="shared" si="132"/>
        <v>99.474846153846158</v>
      </c>
    </row>
    <row r="167" spans="1:10" x14ac:dyDescent="0.25">
      <c r="A167" s="18">
        <v>1</v>
      </c>
      <c r="B167" s="339" t="s">
        <v>117</v>
      </c>
      <c r="C167" s="340">
        <f t="shared" ref="C167:F167" si="149">SUM(C154,C146)</f>
        <v>0</v>
      </c>
      <c r="D167" s="340">
        <f t="shared" si="149"/>
        <v>0</v>
      </c>
      <c r="E167" s="340">
        <f t="shared" si="149"/>
        <v>0</v>
      </c>
      <c r="F167" s="340">
        <f t="shared" si="149"/>
        <v>0</v>
      </c>
      <c r="G167" s="555">
        <f>SUM(G154,G146)</f>
        <v>29084.486439777782</v>
      </c>
      <c r="H167" s="555">
        <f t="shared" ref="H167:I167" si="150">SUM(H154,H146)</f>
        <v>4845</v>
      </c>
      <c r="I167" s="555">
        <f t="shared" si="150"/>
        <v>2769.8039400000002</v>
      </c>
      <c r="J167" s="555">
        <f t="shared" si="132"/>
        <v>57.168295975232212</v>
      </c>
    </row>
    <row r="168" spans="1:10" ht="15.75" thickBot="1" x14ac:dyDescent="0.3">
      <c r="A168" s="18">
        <v>1</v>
      </c>
      <c r="B168" s="261" t="s">
        <v>6</v>
      </c>
      <c r="C168" s="38"/>
      <c r="D168" s="38"/>
      <c r="E168" s="170"/>
      <c r="F168" s="38"/>
      <c r="G168" s="556"/>
      <c r="H168" s="556"/>
      <c r="I168" s="557"/>
      <c r="J168" s="556"/>
    </row>
    <row r="169" spans="1:10" ht="43.5" x14ac:dyDescent="0.25">
      <c r="A169" s="18">
        <v>1</v>
      </c>
      <c r="B169" s="135" t="s">
        <v>56</v>
      </c>
      <c r="C169" s="171"/>
      <c r="D169" s="171"/>
      <c r="E169" s="171"/>
      <c r="F169" s="171"/>
      <c r="G169" s="515"/>
      <c r="H169" s="515"/>
      <c r="I169" s="515"/>
      <c r="J169" s="515"/>
    </row>
    <row r="170" spans="1:10" s="37" customFormat="1" ht="30" x14ac:dyDescent="0.25">
      <c r="A170" s="18">
        <v>1</v>
      </c>
      <c r="B170" s="74" t="s">
        <v>131</v>
      </c>
      <c r="C170" s="120">
        <f>SUM(C171:C174)</f>
        <v>3955</v>
      </c>
      <c r="D170" s="120">
        <f t="shared" ref="D170:E170" si="151">SUM(D171:D174)</f>
        <v>659</v>
      </c>
      <c r="E170" s="120">
        <f t="shared" si="151"/>
        <v>33</v>
      </c>
      <c r="F170" s="122">
        <f>E170/D170*100</f>
        <v>5.0075872534142638</v>
      </c>
      <c r="G170" s="523">
        <f>SUM(G171:G174)</f>
        <v>9534.1808515555549</v>
      </c>
      <c r="H170" s="523">
        <f t="shared" ref="H170:I170" si="152">SUM(H171:H174)</f>
        <v>1589</v>
      </c>
      <c r="I170" s="523">
        <f t="shared" si="152"/>
        <v>55.265349999999998</v>
      </c>
      <c r="J170" s="523">
        <f t="shared" ref="J170:J181" si="153">I170/H170*100</f>
        <v>3.4779955947136565</v>
      </c>
    </row>
    <row r="171" spans="1:10" s="37" customFormat="1" ht="30" x14ac:dyDescent="0.25">
      <c r="A171" s="18">
        <v>1</v>
      </c>
      <c r="B171" s="73" t="s">
        <v>84</v>
      </c>
      <c r="C171" s="120">
        <v>3022</v>
      </c>
      <c r="D171" s="113">
        <f t="shared" ref="D171:D178" si="154">ROUND(C171/12*$B$3,0)</f>
        <v>504</v>
      </c>
      <c r="E171" s="120">
        <v>19</v>
      </c>
      <c r="F171" s="122">
        <f>E171/D171*100</f>
        <v>3.7698412698412698</v>
      </c>
      <c r="G171" s="523">
        <v>7415.4265795555557</v>
      </c>
      <c r="H171" s="712">
        <f t="shared" ref="H171:H180" si="155">ROUND(G171/12*$B$3,0)</f>
        <v>1236</v>
      </c>
      <c r="I171" s="523">
        <v>26.055440000000001</v>
      </c>
      <c r="J171" s="523">
        <f t="shared" si="153"/>
        <v>2.1080453074433656</v>
      </c>
    </row>
    <row r="172" spans="1:10" s="37" customFormat="1" ht="35.1" customHeight="1" x14ac:dyDescent="0.25">
      <c r="A172" s="18">
        <v>1</v>
      </c>
      <c r="B172" s="73" t="s">
        <v>85</v>
      </c>
      <c r="C172" s="120">
        <v>907</v>
      </c>
      <c r="D172" s="113">
        <f t="shared" si="154"/>
        <v>151</v>
      </c>
      <c r="E172" s="120">
        <v>14</v>
      </c>
      <c r="F172" s="122">
        <f>E172/D172*100</f>
        <v>9.2715231788079464</v>
      </c>
      <c r="G172" s="523">
        <v>1956.07248</v>
      </c>
      <c r="H172" s="712">
        <f t="shared" si="155"/>
        <v>326</v>
      </c>
      <c r="I172" s="523">
        <v>29.209910000000001</v>
      </c>
      <c r="J172" s="523">
        <f t="shared" si="153"/>
        <v>8.9600950920245399</v>
      </c>
    </row>
    <row r="173" spans="1:10" s="37" customFormat="1" ht="51.75" customHeight="1" x14ac:dyDescent="0.25">
      <c r="A173" s="18">
        <v>1</v>
      </c>
      <c r="B173" s="73" t="s">
        <v>125</v>
      </c>
      <c r="C173" s="120">
        <v>26</v>
      </c>
      <c r="D173" s="113">
        <f t="shared" si="154"/>
        <v>4</v>
      </c>
      <c r="E173" s="120"/>
      <c r="F173" s="122">
        <f>E173/D173*100</f>
        <v>0</v>
      </c>
      <c r="G173" s="523">
        <v>162.68179200000003</v>
      </c>
      <c r="H173" s="712">
        <f t="shared" si="155"/>
        <v>27</v>
      </c>
      <c r="I173" s="523"/>
      <c r="J173" s="523">
        <f t="shared" si="153"/>
        <v>0</v>
      </c>
    </row>
    <row r="174" spans="1:10" s="37" customFormat="1" ht="30" x14ac:dyDescent="0.25">
      <c r="A174" s="18">
        <v>1</v>
      </c>
      <c r="B174" s="73" t="s">
        <v>126</v>
      </c>
      <c r="C174" s="120"/>
      <c r="D174" s="113">
        <f t="shared" si="154"/>
        <v>0</v>
      </c>
      <c r="E174" s="120"/>
      <c r="F174" s="122"/>
      <c r="G174" s="528"/>
      <c r="H174" s="712">
        <f t="shared" si="155"/>
        <v>0</v>
      </c>
      <c r="I174" s="523"/>
      <c r="J174" s="523"/>
    </row>
    <row r="175" spans="1:10" s="37" customFormat="1" ht="49.5" customHeight="1" x14ac:dyDescent="0.25">
      <c r="A175" s="18">
        <v>1</v>
      </c>
      <c r="B175" s="74" t="s">
        <v>123</v>
      </c>
      <c r="C175" s="120">
        <f>SUM(C176:C180)</f>
        <v>4955</v>
      </c>
      <c r="D175" s="120">
        <f t="shared" ref="D175:I175" si="156">SUM(D176:D180)</f>
        <v>827</v>
      </c>
      <c r="E175" s="120">
        <f t="shared" si="156"/>
        <v>61</v>
      </c>
      <c r="F175" s="122">
        <f t="shared" ref="F175:F180" si="157">E175/D175*100</f>
        <v>7.3760580411124543</v>
      </c>
      <c r="G175" s="516">
        <f t="shared" si="156"/>
        <v>9697.1268</v>
      </c>
      <c r="H175" s="516">
        <f t="shared" si="156"/>
        <v>1616</v>
      </c>
      <c r="I175" s="516">
        <f t="shared" si="156"/>
        <v>46.402090000000001</v>
      </c>
      <c r="J175" s="523">
        <f t="shared" si="153"/>
        <v>2.8714164603960395</v>
      </c>
    </row>
    <row r="176" spans="1:10" s="37" customFormat="1" ht="30" x14ac:dyDescent="0.25">
      <c r="A176" s="18">
        <v>1</v>
      </c>
      <c r="B176" s="73" t="s">
        <v>119</v>
      </c>
      <c r="C176" s="120">
        <v>100</v>
      </c>
      <c r="D176" s="113">
        <f t="shared" si="154"/>
        <v>17</v>
      </c>
      <c r="E176" s="120"/>
      <c r="F176" s="122">
        <f t="shared" si="157"/>
        <v>0</v>
      </c>
      <c r="G176" s="523">
        <v>175.387</v>
      </c>
      <c r="H176" s="712">
        <f t="shared" si="155"/>
        <v>29</v>
      </c>
      <c r="I176" s="523"/>
      <c r="J176" s="523">
        <f t="shared" si="153"/>
        <v>0</v>
      </c>
    </row>
    <row r="177" spans="1:249" s="37" customFormat="1" ht="64.5" customHeight="1" x14ac:dyDescent="0.25">
      <c r="A177" s="18">
        <v>1</v>
      </c>
      <c r="B177" s="73" t="s">
        <v>130</v>
      </c>
      <c r="C177" s="120">
        <v>4350</v>
      </c>
      <c r="D177" s="113">
        <f t="shared" si="154"/>
        <v>725</v>
      </c>
      <c r="E177" s="120">
        <v>10</v>
      </c>
      <c r="F177" s="122">
        <f t="shared" si="157"/>
        <v>1.3793103448275863</v>
      </c>
      <c r="G177" s="523">
        <v>8532.5249999999996</v>
      </c>
      <c r="H177" s="712">
        <f t="shared" si="155"/>
        <v>1422</v>
      </c>
      <c r="I177" s="523">
        <v>7.6068999999999996</v>
      </c>
      <c r="J177" s="523">
        <f t="shared" si="153"/>
        <v>0.53494374120956401</v>
      </c>
    </row>
    <row r="178" spans="1:249" s="37" customFormat="1" ht="45" x14ac:dyDescent="0.25">
      <c r="A178" s="18">
        <v>1</v>
      </c>
      <c r="B178" s="73" t="s">
        <v>120</v>
      </c>
      <c r="C178" s="120">
        <v>315</v>
      </c>
      <c r="D178" s="113">
        <f t="shared" si="154"/>
        <v>53</v>
      </c>
      <c r="E178" s="120">
        <v>51</v>
      </c>
      <c r="F178" s="122">
        <f t="shared" si="157"/>
        <v>96.226415094339629</v>
      </c>
      <c r="G178" s="523">
        <v>617.87249999999995</v>
      </c>
      <c r="H178" s="712">
        <f t="shared" si="155"/>
        <v>103</v>
      </c>
      <c r="I178" s="523">
        <v>38.795190000000005</v>
      </c>
      <c r="J178" s="523">
        <f t="shared" si="153"/>
        <v>37.665233009708743</v>
      </c>
    </row>
    <row r="179" spans="1:249" s="37" customFormat="1" ht="35.1" customHeight="1" x14ac:dyDescent="0.25">
      <c r="A179" s="18">
        <v>1</v>
      </c>
      <c r="B179" s="73" t="s">
        <v>87</v>
      </c>
      <c r="C179" s="120">
        <v>70</v>
      </c>
      <c r="D179" s="113">
        <f t="shared" ref="D179:D180" si="158">ROUND(C179/12*$B$3,0)</f>
        <v>12</v>
      </c>
      <c r="E179" s="120"/>
      <c r="F179" s="122">
        <f t="shared" si="157"/>
        <v>0</v>
      </c>
      <c r="G179" s="523">
        <v>280.05950000000001</v>
      </c>
      <c r="H179" s="712">
        <f t="shared" si="155"/>
        <v>47</v>
      </c>
      <c r="I179" s="523"/>
      <c r="J179" s="523">
        <f t="shared" si="153"/>
        <v>0</v>
      </c>
    </row>
    <row r="180" spans="1:249" s="37" customFormat="1" ht="35.1" customHeight="1" x14ac:dyDescent="0.25">
      <c r="A180" s="18">
        <v>1</v>
      </c>
      <c r="B180" s="73" t="s">
        <v>88</v>
      </c>
      <c r="C180" s="120">
        <v>120</v>
      </c>
      <c r="D180" s="113">
        <f t="shared" si="158"/>
        <v>20</v>
      </c>
      <c r="E180" s="120"/>
      <c r="F180" s="122">
        <f t="shared" si="157"/>
        <v>0</v>
      </c>
      <c r="G180" s="523">
        <v>91.282800000000009</v>
      </c>
      <c r="H180" s="712">
        <f t="shared" si="155"/>
        <v>15</v>
      </c>
      <c r="I180" s="523"/>
      <c r="J180" s="523">
        <f t="shared" si="153"/>
        <v>0</v>
      </c>
    </row>
    <row r="181" spans="1:249" s="13" customFormat="1" ht="15.75" thickBot="1" x14ac:dyDescent="0.3">
      <c r="A181" s="18">
        <v>1</v>
      </c>
      <c r="B181" s="12" t="s">
        <v>3</v>
      </c>
      <c r="C181" s="24"/>
      <c r="D181" s="24"/>
      <c r="E181" s="24"/>
      <c r="F181" s="24"/>
      <c r="G181" s="527">
        <f>G175+G170</f>
        <v>19231.307651555555</v>
      </c>
      <c r="H181" s="527">
        <f t="shared" ref="H181:I181" si="159">H175+H170</f>
        <v>3205</v>
      </c>
      <c r="I181" s="527">
        <f t="shared" si="159"/>
        <v>101.66744</v>
      </c>
      <c r="J181" s="527">
        <f t="shared" si="153"/>
        <v>3.172151014040562</v>
      </c>
    </row>
    <row r="182" spans="1:249" ht="15" customHeight="1" x14ac:dyDescent="0.25">
      <c r="A182" s="18">
        <v>1</v>
      </c>
      <c r="B182" s="276" t="s">
        <v>105</v>
      </c>
      <c r="C182" s="277"/>
      <c r="D182" s="277"/>
      <c r="E182" s="277"/>
      <c r="F182" s="277"/>
      <c r="G182" s="558"/>
      <c r="H182" s="558"/>
      <c r="I182" s="558"/>
      <c r="J182" s="558"/>
    </row>
    <row r="183" spans="1:249" s="10" customFormat="1" ht="30" x14ac:dyDescent="0.25">
      <c r="A183" s="18">
        <v>1</v>
      </c>
      <c r="B183" s="229" t="s">
        <v>131</v>
      </c>
      <c r="C183" s="359">
        <f t="shared" ref="C183:F183" si="160">C170</f>
        <v>3955</v>
      </c>
      <c r="D183" s="359">
        <f t="shared" si="160"/>
        <v>659</v>
      </c>
      <c r="E183" s="359">
        <f t="shared" si="160"/>
        <v>33</v>
      </c>
      <c r="F183" s="359">
        <f t="shared" si="160"/>
        <v>5.0075872534142638</v>
      </c>
      <c r="G183" s="559">
        <f t="shared" ref="G183:G188" si="161">G170</f>
        <v>9534.1808515555549</v>
      </c>
      <c r="H183" s="559">
        <f t="shared" ref="H183:J183" si="162">H170</f>
        <v>1589</v>
      </c>
      <c r="I183" s="559">
        <f t="shared" si="162"/>
        <v>55.265349999999998</v>
      </c>
      <c r="J183" s="559">
        <f t="shared" si="162"/>
        <v>3.4779955947136565</v>
      </c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  <c r="EH183" s="13"/>
      <c r="EI183" s="13"/>
      <c r="EJ183" s="13"/>
      <c r="EK183" s="13"/>
      <c r="EL183" s="13"/>
      <c r="EM183" s="13"/>
      <c r="EN183" s="13"/>
      <c r="EO183" s="13"/>
      <c r="EP183" s="13"/>
      <c r="EQ183" s="13"/>
      <c r="ER183" s="13"/>
      <c r="ES183" s="13"/>
      <c r="ET183" s="13"/>
      <c r="EU183" s="13"/>
      <c r="EV183" s="13"/>
      <c r="EW183" s="13"/>
      <c r="EX183" s="13"/>
      <c r="EY183" s="13"/>
      <c r="EZ183" s="13"/>
      <c r="FA183" s="13"/>
      <c r="FB183" s="13"/>
      <c r="FC183" s="13"/>
      <c r="FD183" s="13"/>
      <c r="FE183" s="13"/>
      <c r="FF183" s="13"/>
      <c r="FG183" s="13"/>
      <c r="FH183" s="13"/>
      <c r="FI183" s="13"/>
      <c r="FJ183" s="13"/>
      <c r="FK183" s="13"/>
      <c r="FL183" s="13"/>
      <c r="FM183" s="13"/>
      <c r="FN183" s="13"/>
      <c r="FO183" s="13"/>
      <c r="FP183" s="13"/>
      <c r="FQ183" s="13"/>
      <c r="FR183" s="13"/>
      <c r="FS183" s="13"/>
      <c r="FT183" s="13"/>
      <c r="FU183" s="13"/>
      <c r="FV183" s="13"/>
      <c r="FW183" s="13"/>
      <c r="FX183" s="13"/>
      <c r="FY183" s="13"/>
      <c r="FZ183" s="13"/>
      <c r="GA183" s="13"/>
      <c r="GB183" s="13"/>
      <c r="GC183" s="13"/>
      <c r="GD183" s="13"/>
      <c r="GE183" s="13"/>
      <c r="GF183" s="13"/>
      <c r="GG183" s="13"/>
      <c r="GH183" s="13"/>
      <c r="GI183" s="13"/>
      <c r="GJ183" s="13"/>
      <c r="GK183" s="13"/>
      <c r="GL183" s="13"/>
      <c r="GM183" s="13"/>
      <c r="GN183" s="13"/>
      <c r="GO183" s="13"/>
      <c r="GP183" s="13"/>
      <c r="GQ183" s="13"/>
      <c r="GR183" s="13"/>
      <c r="GS183" s="13"/>
      <c r="GT183" s="13"/>
      <c r="GU183" s="13"/>
      <c r="GV183" s="13"/>
      <c r="GW183" s="13"/>
      <c r="GX183" s="13"/>
      <c r="GY183" s="13"/>
      <c r="GZ183" s="13"/>
      <c r="HA183" s="13"/>
      <c r="HB183" s="13"/>
      <c r="HC183" s="13"/>
      <c r="HD183" s="13"/>
      <c r="HE183" s="13"/>
      <c r="HF183" s="13"/>
      <c r="HG183" s="13"/>
      <c r="HH183" s="13"/>
      <c r="HI183" s="13"/>
      <c r="HJ183" s="13"/>
      <c r="HK183" s="13"/>
      <c r="HL183" s="13"/>
      <c r="HM183" s="13"/>
      <c r="HN183" s="13"/>
      <c r="HO183" s="13"/>
      <c r="HP183" s="13"/>
      <c r="HQ183" s="13"/>
      <c r="HR183" s="13"/>
      <c r="HS183" s="13"/>
      <c r="HT183" s="13"/>
      <c r="HU183" s="13"/>
      <c r="HV183" s="13"/>
      <c r="HW183" s="13"/>
      <c r="HX183" s="13"/>
      <c r="HY183" s="13"/>
      <c r="HZ183" s="13"/>
      <c r="IA183" s="13"/>
      <c r="IB183" s="13"/>
      <c r="IC183" s="13"/>
      <c r="ID183" s="13"/>
      <c r="IE183" s="13"/>
      <c r="IF183" s="13"/>
      <c r="IG183" s="13"/>
      <c r="IH183" s="13"/>
      <c r="II183" s="13"/>
      <c r="IJ183" s="13"/>
      <c r="IK183" s="13"/>
      <c r="IL183" s="13"/>
      <c r="IM183" s="13"/>
      <c r="IN183" s="13"/>
      <c r="IO183" s="13"/>
    </row>
    <row r="184" spans="1:249" s="10" customFormat="1" ht="30" x14ac:dyDescent="0.25">
      <c r="A184" s="18">
        <v>1</v>
      </c>
      <c r="B184" s="228" t="s">
        <v>84</v>
      </c>
      <c r="C184" s="359">
        <f t="shared" ref="C184:F184" si="163">C171</f>
        <v>3022</v>
      </c>
      <c r="D184" s="359">
        <f t="shared" si="163"/>
        <v>504</v>
      </c>
      <c r="E184" s="359">
        <f t="shared" si="163"/>
        <v>19</v>
      </c>
      <c r="F184" s="359">
        <f t="shared" si="163"/>
        <v>3.7698412698412698</v>
      </c>
      <c r="G184" s="559">
        <f t="shared" si="161"/>
        <v>7415.4265795555557</v>
      </c>
      <c r="H184" s="559">
        <f t="shared" ref="H184:J184" si="164">H171</f>
        <v>1236</v>
      </c>
      <c r="I184" s="559">
        <f t="shared" si="164"/>
        <v>26.055440000000001</v>
      </c>
      <c r="J184" s="559">
        <f t="shared" si="164"/>
        <v>2.1080453074433656</v>
      </c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  <c r="EQ184" s="13"/>
      <c r="ER184" s="13"/>
      <c r="ES184" s="13"/>
      <c r="ET184" s="13"/>
      <c r="EU184" s="13"/>
      <c r="EV184" s="13"/>
      <c r="EW184" s="13"/>
      <c r="EX184" s="13"/>
      <c r="EY184" s="13"/>
      <c r="EZ184" s="13"/>
      <c r="FA184" s="13"/>
      <c r="FB184" s="13"/>
      <c r="FC184" s="13"/>
      <c r="FD184" s="13"/>
      <c r="FE184" s="13"/>
      <c r="FF184" s="13"/>
      <c r="FG184" s="13"/>
      <c r="FH184" s="13"/>
      <c r="FI184" s="13"/>
      <c r="FJ184" s="13"/>
      <c r="FK184" s="13"/>
      <c r="FL184" s="13"/>
      <c r="FM184" s="13"/>
      <c r="FN184" s="13"/>
      <c r="FO184" s="13"/>
      <c r="FP184" s="13"/>
      <c r="FQ184" s="13"/>
      <c r="FR184" s="13"/>
      <c r="FS184" s="13"/>
      <c r="FT184" s="13"/>
      <c r="FU184" s="13"/>
      <c r="FV184" s="13"/>
      <c r="FW184" s="13"/>
      <c r="FX184" s="13"/>
      <c r="FY184" s="13"/>
      <c r="FZ184" s="13"/>
      <c r="GA184" s="13"/>
      <c r="GB184" s="13"/>
      <c r="GC184" s="13"/>
      <c r="GD184" s="13"/>
      <c r="GE184" s="13"/>
      <c r="GF184" s="13"/>
      <c r="GG184" s="13"/>
      <c r="GH184" s="13"/>
      <c r="GI184" s="13"/>
      <c r="GJ184" s="13"/>
      <c r="GK184" s="13"/>
      <c r="GL184" s="13"/>
      <c r="GM184" s="13"/>
      <c r="GN184" s="13"/>
      <c r="GO184" s="13"/>
      <c r="GP184" s="13"/>
      <c r="GQ184" s="13"/>
      <c r="GR184" s="13"/>
      <c r="GS184" s="13"/>
      <c r="GT184" s="13"/>
      <c r="GU184" s="13"/>
      <c r="GV184" s="13"/>
      <c r="GW184" s="13"/>
      <c r="GX184" s="13"/>
      <c r="GY184" s="13"/>
      <c r="GZ184" s="13"/>
      <c r="HA184" s="13"/>
      <c r="HB184" s="13"/>
      <c r="HC184" s="13"/>
      <c r="HD184" s="13"/>
      <c r="HE184" s="13"/>
      <c r="HF184" s="13"/>
      <c r="HG184" s="13"/>
      <c r="HH184" s="13"/>
      <c r="HI184" s="13"/>
      <c r="HJ184" s="13"/>
      <c r="HK184" s="13"/>
      <c r="HL184" s="13"/>
      <c r="HM184" s="13"/>
      <c r="HN184" s="13"/>
      <c r="HO184" s="13"/>
      <c r="HP184" s="13"/>
      <c r="HQ184" s="13"/>
      <c r="HR184" s="13"/>
      <c r="HS184" s="13"/>
      <c r="HT184" s="13"/>
      <c r="HU184" s="13"/>
      <c r="HV184" s="13"/>
      <c r="HW184" s="13"/>
      <c r="HX184" s="13"/>
      <c r="HY184" s="13"/>
      <c r="HZ184" s="13"/>
      <c r="IA184" s="13"/>
      <c r="IB184" s="13"/>
      <c r="IC184" s="13"/>
      <c r="ID184" s="13"/>
      <c r="IE184" s="13"/>
      <c r="IF184" s="13"/>
      <c r="IG184" s="13"/>
      <c r="IH184" s="13"/>
      <c r="II184" s="13"/>
      <c r="IJ184" s="13"/>
      <c r="IK184" s="13"/>
      <c r="IL184" s="13"/>
      <c r="IM184" s="13"/>
      <c r="IN184" s="13"/>
      <c r="IO184" s="13"/>
    </row>
    <row r="185" spans="1:249" s="10" customFormat="1" ht="30" x14ac:dyDescent="0.25">
      <c r="A185" s="18">
        <v>1</v>
      </c>
      <c r="B185" s="228" t="s">
        <v>85</v>
      </c>
      <c r="C185" s="359">
        <f t="shared" ref="C185:F185" si="165">C172</f>
        <v>907</v>
      </c>
      <c r="D185" s="359">
        <f t="shared" si="165"/>
        <v>151</v>
      </c>
      <c r="E185" s="359">
        <f t="shared" si="165"/>
        <v>14</v>
      </c>
      <c r="F185" s="359">
        <f t="shared" si="165"/>
        <v>9.2715231788079464</v>
      </c>
      <c r="G185" s="559">
        <f t="shared" si="161"/>
        <v>1956.07248</v>
      </c>
      <c r="H185" s="559">
        <f t="shared" ref="H185:J185" si="166">H172</f>
        <v>326</v>
      </c>
      <c r="I185" s="559">
        <f t="shared" si="166"/>
        <v>29.209910000000001</v>
      </c>
      <c r="J185" s="559">
        <f t="shared" si="166"/>
        <v>8.9600950920245399</v>
      </c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  <c r="EH185" s="13"/>
      <c r="EI185" s="13"/>
      <c r="EJ185" s="13"/>
      <c r="EK185" s="13"/>
      <c r="EL185" s="13"/>
      <c r="EM185" s="13"/>
      <c r="EN185" s="13"/>
      <c r="EO185" s="13"/>
      <c r="EP185" s="13"/>
      <c r="EQ185" s="13"/>
      <c r="ER185" s="13"/>
      <c r="ES185" s="13"/>
      <c r="ET185" s="13"/>
      <c r="EU185" s="13"/>
      <c r="EV185" s="13"/>
      <c r="EW185" s="13"/>
      <c r="EX185" s="13"/>
      <c r="EY185" s="13"/>
      <c r="EZ185" s="13"/>
      <c r="FA185" s="13"/>
      <c r="FB185" s="13"/>
      <c r="FC185" s="13"/>
      <c r="FD185" s="13"/>
      <c r="FE185" s="13"/>
      <c r="FF185" s="13"/>
      <c r="FG185" s="13"/>
      <c r="FH185" s="13"/>
      <c r="FI185" s="13"/>
      <c r="FJ185" s="13"/>
      <c r="FK185" s="13"/>
      <c r="FL185" s="13"/>
      <c r="FM185" s="13"/>
      <c r="FN185" s="13"/>
      <c r="FO185" s="13"/>
      <c r="FP185" s="13"/>
      <c r="FQ185" s="13"/>
      <c r="FR185" s="13"/>
      <c r="FS185" s="13"/>
      <c r="FT185" s="13"/>
      <c r="FU185" s="13"/>
      <c r="FV185" s="13"/>
      <c r="FW185" s="13"/>
      <c r="FX185" s="13"/>
      <c r="FY185" s="13"/>
      <c r="FZ185" s="13"/>
      <c r="GA185" s="13"/>
      <c r="GB185" s="13"/>
      <c r="GC185" s="13"/>
      <c r="GD185" s="13"/>
      <c r="GE185" s="13"/>
      <c r="GF185" s="13"/>
      <c r="GG185" s="13"/>
      <c r="GH185" s="13"/>
      <c r="GI185" s="13"/>
      <c r="GJ185" s="13"/>
      <c r="GK185" s="13"/>
      <c r="GL185" s="13"/>
      <c r="GM185" s="13"/>
      <c r="GN185" s="13"/>
      <c r="GO185" s="13"/>
      <c r="GP185" s="13"/>
      <c r="GQ185" s="13"/>
      <c r="GR185" s="13"/>
      <c r="GS185" s="13"/>
      <c r="GT185" s="13"/>
      <c r="GU185" s="13"/>
      <c r="GV185" s="13"/>
      <c r="GW185" s="13"/>
      <c r="GX185" s="13"/>
      <c r="GY185" s="13"/>
      <c r="GZ185" s="13"/>
      <c r="HA185" s="13"/>
      <c r="HB185" s="13"/>
      <c r="HC185" s="13"/>
      <c r="HD185" s="13"/>
      <c r="HE185" s="13"/>
      <c r="HF185" s="13"/>
      <c r="HG185" s="13"/>
      <c r="HH185" s="13"/>
      <c r="HI185" s="13"/>
      <c r="HJ185" s="13"/>
      <c r="HK185" s="13"/>
      <c r="HL185" s="13"/>
      <c r="HM185" s="13"/>
      <c r="HN185" s="13"/>
      <c r="HO185" s="13"/>
      <c r="HP185" s="13"/>
      <c r="HQ185" s="13"/>
      <c r="HR185" s="13"/>
      <c r="HS185" s="13"/>
      <c r="HT185" s="13"/>
      <c r="HU185" s="13"/>
      <c r="HV185" s="13"/>
      <c r="HW185" s="13"/>
      <c r="HX185" s="13"/>
      <c r="HY185" s="13"/>
      <c r="HZ185" s="13"/>
      <c r="IA185" s="13"/>
      <c r="IB185" s="13"/>
      <c r="IC185" s="13"/>
      <c r="ID185" s="13"/>
      <c r="IE185" s="13"/>
      <c r="IF185" s="13"/>
      <c r="IG185" s="13"/>
      <c r="IH185" s="13"/>
      <c r="II185" s="13"/>
      <c r="IJ185" s="13"/>
      <c r="IK185" s="13"/>
      <c r="IL185" s="13"/>
      <c r="IM185" s="13"/>
      <c r="IN185" s="13"/>
      <c r="IO185" s="13"/>
    </row>
    <row r="186" spans="1:249" s="10" customFormat="1" ht="45" x14ac:dyDescent="0.25">
      <c r="A186" s="18">
        <v>1</v>
      </c>
      <c r="B186" s="228" t="s">
        <v>125</v>
      </c>
      <c r="C186" s="359">
        <f t="shared" ref="C186:F186" si="167">C173</f>
        <v>26</v>
      </c>
      <c r="D186" s="359">
        <f t="shared" si="167"/>
        <v>4</v>
      </c>
      <c r="E186" s="359">
        <f t="shared" si="167"/>
        <v>0</v>
      </c>
      <c r="F186" s="359">
        <f t="shared" si="167"/>
        <v>0</v>
      </c>
      <c r="G186" s="559">
        <f t="shared" si="161"/>
        <v>162.68179200000003</v>
      </c>
      <c r="H186" s="559">
        <f t="shared" ref="H186:J186" si="168">H173</f>
        <v>27</v>
      </c>
      <c r="I186" s="559">
        <f t="shared" si="168"/>
        <v>0</v>
      </c>
      <c r="J186" s="559">
        <f t="shared" si="168"/>
        <v>0</v>
      </c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13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  <c r="EH186" s="13"/>
      <c r="EI186" s="13"/>
      <c r="EJ186" s="13"/>
      <c r="EK186" s="13"/>
      <c r="EL186" s="13"/>
      <c r="EM186" s="13"/>
      <c r="EN186" s="13"/>
      <c r="EO186" s="13"/>
      <c r="EP186" s="13"/>
      <c r="EQ186" s="13"/>
      <c r="ER186" s="13"/>
      <c r="ES186" s="13"/>
      <c r="ET186" s="13"/>
      <c r="EU186" s="13"/>
      <c r="EV186" s="13"/>
      <c r="EW186" s="13"/>
      <c r="EX186" s="13"/>
      <c r="EY186" s="13"/>
      <c r="EZ186" s="13"/>
      <c r="FA186" s="13"/>
      <c r="FB186" s="13"/>
      <c r="FC186" s="13"/>
      <c r="FD186" s="13"/>
      <c r="FE186" s="13"/>
      <c r="FF186" s="13"/>
      <c r="FG186" s="13"/>
      <c r="FH186" s="13"/>
      <c r="FI186" s="13"/>
      <c r="FJ186" s="13"/>
      <c r="FK186" s="13"/>
      <c r="FL186" s="13"/>
      <c r="FM186" s="13"/>
      <c r="FN186" s="13"/>
      <c r="FO186" s="13"/>
      <c r="FP186" s="13"/>
      <c r="FQ186" s="13"/>
      <c r="FR186" s="13"/>
      <c r="FS186" s="13"/>
      <c r="FT186" s="13"/>
      <c r="FU186" s="13"/>
      <c r="FV186" s="13"/>
      <c r="FW186" s="13"/>
      <c r="FX186" s="13"/>
      <c r="FY186" s="13"/>
      <c r="FZ186" s="13"/>
      <c r="GA186" s="13"/>
      <c r="GB186" s="13"/>
      <c r="GC186" s="13"/>
      <c r="GD186" s="13"/>
      <c r="GE186" s="13"/>
      <c r="GF186" s="13"/>
      <c r="GG186" s="13"/>
      <c r="GH186" s="13"/>
      <c r="GI186" s="13"/>
      <c r="GJ186" s="13"/>
      <c r="GK186" s="13"/>
      <c r="GL186" s="13"/>
      <c r="GM186" s="13"/>
      <c r="GN186" s="13"/>
      <c r="GO186" s="13"/>
      <c r="GP186" s="13"/>
      <c r="GQ186" s="13"/>
      <c r="GR186" s="13"/>
      <c r="GS186" s="13"/>
      <c r="GT186" s="13"/>
      <c r="GU186" s="13"/>
      <c r="GV186" s="13"/>
      <c r="GW186" s="13"/>
      <c r="GX186" s="13"/>
      <c r="GY186" s="13"/>
      <c r="GZ186" s="13"/>
      <c r="HA186" s="13"/>
      <c r="HB186" s="13"/>
      <c r="HC186" s="13"/>
      <c r="HD186" s="13"/>
      <c r="HE186" s="13"/>
      <c r="HF186" s="13"/>
      <c r="HG186" s="13"/>
      <c r="HH186" s="13"/>
      <c r="HI186" s="13"/>
      <c r="HJ186" s="13"/>
      <c r="HK186" s="13"/>
      <c r="HL186" s="13"/>
      <c r="HM186" s="13"/>
      <c r="HN186" s="13"/>
      <c r="HO186" s="13"/>
      <c r="HP186" s="13"/>
      <c r="HQ186" s="13"/>
      <c r="HR186" s="13"/>
      <c r="HS186" s="13"/>
      <c r="HT186" s="13"/>
      <c r="HU186" s="13"/>
      <c r="HV186" s="13"/>
      <c r="HW186" s="13"/>
      <c r="HX186" s="13"/>
      <c r="HY186" s="13"/>
      <c r="HZ186" s="13"/>
      <c r="IA186" s="13"/>
      <c r="IB186" s="13"/>
      <c r="IC186" s="13"/>
      <c r="ID186" s="13"/>
      <c r="IE186" s="13"/>
      <c r="IF186" s="13"/>
      <c r="IG186" s="13"/>
      <c r="IH186" s="13"/>
      <c r="II186" s="13"/>
      <c r="IJ186" s="13"/>
      <c r="IK186" s="13"/>
      <c r="IL186" s="13"/>
      <c r="IM186" s="13"/>
      <c r="IN186" s="13"/>
      <c r="IO186" s="13"/>
    </row>
    <row r="187" spans="1:249" s="10" customFormat="1" ht="30" x14ac:dyDescent="0.25">
      <c r="A187" s="18">
        <v>1</v>
      </c>
      <c r="B187" s="228" t="s">
        <v>126</v>
      </c>
      <c r="C187" s="359">
        <f t="shared" ref="C187:F187" si="169">C174</f>
        <v>0</v>
      </c>
      <c r="D187" s="359">
        <f t="shared" si="169"/>
        <v>0</v>
      </c>
      <c r="E187" s="359">
        <f t="shared" si="169"/>
        <v>0</v>
      </c>
      <c r="F187" s="359">
        <f t="shared" si="169"/>
        <v>0</v>
      </c>
      <c r="G187" s="559">
        <f t="shared" si="161"/>
        <v>0</v>
      </c>
      <c r="H187" s="559">
        <f t="shared" ref="H187:J187" si="170">H174</f>
        <v>0</v>
      </c>
      <c r="I187" s="559">
        <f t="shared" si="170"/>
        <v>0</v>
      </c>
      <c r="J187" s="559">
        <f t="shared" si="170"/>
        <v>0</v>
      </c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  <c r="EH187" s="13"/>
      <c r="EI187" s="13"/>
      <c r="EJ187" s="13"/>
      <c r="EK187" s="13"/>
      <c r="EL187" s="13"/>
      <c r="EM187" s="13"/>
      <c r="EN187" s="13"/>
      <c r="EO187" s="13"/>
      <c r="EP187" s="13"/>
      <c r="EQ187" s="13"/>
      <c r="ER187" s="13"/>
      <c r="ES187" s="13"/>
      <c r="ET187" s="13"/>
      <c r="EU187" s="13"/>
      <c r="EV187" s="13"/>
      <c r="EW187" s="13"/>
      <c r="EX187" s="13"/>
      <c r="EY187" s="13"/>
      <c r="EZ187" s="13"/>
      <c r="FA187" s="13"/>
      <c r="FB187" s="13"/>
      <c r="FC187" s="13"/>
      <c r="FD187" s="13"/>
      <c r="FE187" s="13"/>
      <c r="FF187" s="13"/>
      <c r="FG187" s="13"/>
      <c r="FH187" s="13"/>
      <c r="FI187" s="13"/>
      <c r="FJ187" s="13"/>
      <c r="FK187" s="13"/>
      <c r="FL187" s="13"/>
      <c r="FM187" s="13"/>
      <c r="FN187" s="13"/>
      <c r="FO187" s="13"/>
      <c r="FP187" s="13"/>
      <c r="FQ187" s="13"/>
      <c r="FR187" s="13"/>
      <c r="FS187" s="13"/>
      <c r="FT187" s="13"/>
      <c r="FU187" s="13"/>
      <c r="FV187" s="13"/>
      <c r="FW187" s="13"/>
      <c r="FX187" s="13"/>
      <c r="FY187" s="13"/>
      <c r="FZ187" s="13"/>
      <c r="GA187" s="13"/>
      <c r="GB187" s="13"/>
      <c r="GC187" s="13"/>
      <c r="GD187" s="13"/>
      <c r="GE187" s="13"/>
      <c r="GF187" s="13"/>
      <c r="GG187" s="13"/>
      <c r="GH187" s="13"/>
      <c r="GI187" s="13"/>
      <c r="GJ187" s="13"/>
      <c r="GK187" s="13"/>
      <c r="GL187" s="13"/>
      <c r="GM187" s="13"/>
      <c r="GN187" s="13"/>
      <c r="GO187" s="13"/>
      <c r="GP187" s="13"/>
      <c r="GQ187" s="13"/>
      <c r="GR187" s="13"/>
      <c r="GS187" s="13"/>
      <c r="GT187" s="13"/>
      <c r="GU187" s="13"/>
      <c r="GV187" s="13"/>
      <c r="GW187" s="13"/>
      <c r="GX187" s="13"/>
      <c r="GY187" s="13"/>
      <c r="GZ187" s="13"/>
      <c r="HA187" s="13"/>
      <c r="HB187" s="13"/>
      <c r="HC187" s="13"/>
      <c r="HD187" s="13"/>
      <c r="HE187" s="13"/>
      <c r="HF187" s="13"/>
      <c r="HG187" s="13"/>
      <c r="HH187" s="13"/>
      <c r="HI187" s="13"/>
      <c r="HJ187" s="13"/>
      <c r="HK187" s="13"/>
      <c r="HL187" s="13"/>
      <c r="HM187" s="13"/>
      <c r="HN187" s="13"/>
      <c r="HO187" s="13"/>
      <c r="HP187" s="13"/>
      <c r="HQ187" s="13"/>
      <c r="HR187" s="13"/>
      <c r="HS187" s="13"/>
      <c r="HT187" s="13"/>
      <c r="HU187" s="13"/>
      <c r="HV187" s="13"/>
      <c r="HW187" s="13"/>
      <c r="HX187" s="13"/>
      <c r="HY187" s="13"/>
      <c r="HZ187" s="13"/>
      <c r="IA187" s="13"/>
      <c r="IB187" s="13"/>
      <c r="IC187" s="13"/>
      <c r="ID187" s="13"/>
      <c r="IE187" s="13"/>
      <c r="IF187" s="13"/>
      <c r="IG187" s="13"/>
      <c r="IH187" s="13"/>
      <c r="II187" s="13"/>
      <c r="IJ187" s="13"/>
      <c r="IK187" s="13"/>
      <c r="IL187" s="13"/>
      <c r="IM187" s="13"/>
      <c r="IN187" s="13"/>
      <c r="IO187" s="13"/>
    </row>
    <row r="188" spans="1:249" s="10" customFormat="1" ht="30" x14ac:dyDescent="0.25">
      <c r="A188" s="18">
        <v>1</v>
      </c>
      <c r="B188" s="229" t="s">
        <v>123</v>
      </c>
      <c r="C188" s="359">
        <f t="shared" ref="C188:F188" si="171">C175</f>
        <v>4955</v>
      </c>
      <c r="D188" s="359">
        <f t="shared" si="171"/>
        <v>827</v>
      </c>
      <c r="E188" s="359">
        <f t="shared" si="171"/>
        <v>61</v>
      </c>
      <c r="F188" s="359">
        <f t="shared" si="171"/>
        <v>7.3760580411124543</v>
      </c>
      <c r="G188" s="559">
        <f t="shared" si="161"/>
        <v>9697.1268</v>
      </c>
      <c r="H188" s="559">
        <f t="shared" ref="H188:J188" si="172">H175</f>
        <v>1616</v>
      </c>
      <c r="I188" s="559">
        <f t="shared" si="172"/>
        <v>46.402090000000001</v>
      </c>
      <c r="J188" s="559">
        <f t="shared" si="172"/>
        <v>2.8714164603960395</v>
      </c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13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  <c r="EH188" s="13"/>
      <c r="EI188" s="13"/>
      <c r="EJ188" s="13"/>
      <c r="EK188" s="13"/>
      <c r="EL188" s="13"/>
      <c r="EM188" s="13"/>
      <c r="EN188" s="13"/>
      <c r="EO188" s="13"/>
      <c r="EP188" s="13"/>
      <c r="EQ188" s="13"/>
      <c r="ER188" s="13"/>
      <c r="ES188" s="13"/>
      <c r="ET188" s="13"/>
      <c r="EU188" s="13"/>
      <c r="EV188" s="13"/>
      <c r="EW188" s="13"/>
      <c r="EX188" s="13"/>
      <c r="EY188" s="13"/>
      <c r="EZ188" s="13"/>
      <c r="FA188" s="13"/>
      <c r="FB188" s="13"/>
      <c r="FC188" s="13"/>
      <c r="FD188" s="13"/>
      <c r="FE188" s="13"/>
      <c r="FF188" s="13"/>
      <c r="FG188" s="13"/>
      <c r="FH188" s="13"/>
      <c r="FI188" s="13"/>
      <c r="FJ188" s="13"/>
      <c r="FK188" s="13"/>
      <c r="FL188" s="13"/>
      <c r="FM188" s="13"/>
      <c r="FN188" s="13"/>
      <c r="FO188" s="13"/>
      <c r="FP188" s="13"/>
      <c r="FQ188" s="13"/>
      <c r="FR188" s="13"/>
      <c r="FS188" s="13"/>
      <c r="FT188" s="13"/>
      <c r="FU188" s="13"/>
      <c r="FV188" s="13"/>
      <c r="FW188" s="13"/>
      <c r="FX188" s="13"/>
      <c r="FY188" s="13"/>
      <c r="FZ188" s="13"/>
      <c r="GA188" s="13"/>
      <c r="GB188" s="13"/>
      <c r="GC188" s="13"/>
      <c r="GD188" s="13"/>
      <c r="GE188" s="13"/>
      <c r="GF188" s="13"/>
      <c r="GG188" s="13"/>
      <c r="GH188" s="13"/>
      <c r="GI188" s="13"/>
      <c r="GJ188" s="13"/>
      <c r="GK188" s="13"/>
      <c r="GL188" s="13"/>
      <c r="GM188" s="13"/>
      <c r="GN188" s="13"/>
      <c r="GO188" s="13"/>
      <c r="GP188" s="13"/>
      <c r="GQ188" s="13"/>
      <c r="GR188" s="13"/>
      <c r="GS188" s="13"/>
      <c r="GT188" s="13"/>
      <c r="GU188" s="13"/>
      <c r="GV188" s="13"/>
      <c r="GW188" s="13"/>
      <c r="GX188" s="13"/>
      <c r="GY188" s="13"/>
      <c r="GZ188" s="13"/>
      <c r="HA188" s="13"/>
      <c r="HB188" s="13"/>
      <c r="HC188" s="13"/>
      <c r="HD188" s="13"/>
      <c r="HE188" s="13"/>
      <c r="HF188" s="13"/>
      <c r="HG188" s="13"/>
      <c r="HH188" s="13"/>
      <c r="HI188" s="13"/>
      <c r="HJ188" s="13"/>
      <c r="HK188" s="13"/>
      <c r="HL188" s="13"/>
      <c r="HM188" s="13"/>
      <c r="HN188" s="13"/>
      <c r="HO188" s="13"/>
      <c r="HP188" s="13"/>
      <c r="HQ188" s="13"/>
      <c r="HR188" s="13"/>
      <c r="HS188" s="13"/>
      <c r="HT188" s="13"/>
      <c r="HU188" s="13"/>
      <c r="HV188" s="13"/>
      <c r="HW188" s="13"/>
      <c r="HX188" s="13"/>
      <c r="HY188" s="13"/>
      <c r="HZ188" s="13"/>
      <c r="IA188" s="13"/>
      <c r="IB188" s="13"/>
      <c r="IC188" s="13"/>
      <c r="ID188" s="13"/>
      <c r="IE188" s="13"/>
      <c r="IF188" s="13"/>
      <c r="IG188" s="13"/>
      <c r="IH188" s="13"/>
      <c r="II188" s="13"/>
      <c r="IJ188" s="13"/>
      <c r="IK188" s="13"/>
      <c r="IL188" s="13"/>
      <c r="IM188" s="13"/>
      <c r="IN188" s="13"/>
      <c r="IO188" s="13"/>
    </row>
    <row r="189" spans="1:249" s="10" customFormat="1" ht="30" x14ac:dyDescent="0.25">
      <c r="A189" s="18">
        <v>1</v>
      </c>
      <c r="B189" s="228" t="s">
        <v>119</v>
      </c>
      <c r="C189" s="359">
        <f t="shared" ref="C189:F189" si="173">C176</f>
        <v>100</v>
      </c>
      <c r="D189" s="359">
        <f t="shared" si="173"/>
        <v>17</v>
      </c>
      <c r="E189" s="359">
        <f t="shared" si="173"/>
        <v>0</v>
      </c>
      <c r="F189" s="359">
        <f t="shared" si="173"/>
        <v>0</v>
      </c>
      <c r="G189" s="559">
        <f t="shared" ref="G189:G193" si="174">G176</f>
        <v>175.387</v>
      </c>
      <c r="H189" s="559">
        <f t="shared" ref="H189:J189" si="175">H176</f>
        <v>29</v>
      </c>
      <c r="I189" s="559">
        <f t="shared" si="175"/>
        <v>0</v>
      </c>
      <c r="J189" s="559">
        <f t="shared" si="175"/>
        <v>0</v>
      </c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13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  <c r="EH189" s="13"/>
      <c r="EI189" s="13"/>
      <c r="EJ189" s="13"/>
      <c r="EK189" s="13"/>
      <c r="EL189" s="13"/>
      <c r="EM189" s="13"/>
      <c r="EN189" s="13"/>
      <c r="EO189" s="13"/>
      <c r="EP189" s="13"/>
      <c r="EQ189" s="13"/>
      <c r="ER189" s="13"/>
      <c r="ES189" s="13"/>
      <c r="ET189" s="13"/>
      <c r="EU189" s="13"/>
      <c r="EV189" s="13"/>
      <c r="EW189" s="13"/>
      <c r="EX189" s="13"/>
      <c r="EY189" s="13"/>
      <c r="EZ189" s="13"/>
      <c r="FA189" s="13"/>
      <c r="FB189" s="13"/>
      <c r="FC189" s="13"/>
      <c r="FD189" s="13"/>
      <c r="FE189" s="13"/>
      <c r="FF189" s="13"/>
      <c r="FG189" s="13"/>
      <c r="FH189" s="13"/>
      <c r="FI189" s="13"/>
      <c r="FJ189" s="13"/>
      <c r="FK189" s="13"/>
      <c r="FL189" s="13"/>
      <c r="FM189" s="13"/>
      <c r="FN189" s="13"/>
      <c r="FO189" s="13"/>
      <c r="FP189" s="13"/>
      <c r="FQ189" s="13"/>
      <c r="FR189" s="13"/>
      <c r="FS189" s="13"/>
      <c r="FT189" s="13"/>
      <c r="FU189" s="13"/>
      <c r="FV189" s="13"/>
      <c r="FW189" s="13"/>
      <c r="FX189" s="13"/>
      <c r="FY189" s="13"/>
      <c r="FZ189" s="13"/>
      <c r="GA189" s="13"/>
      <c r="GB189" s="13"/>
      <c r="GC189" s="13"/>
      <c r="GD189" s="13"/>
      <c r="GE189" s="13"/>
      <c r="GF189" s="13"/>
      <c r="GG189" s="13"/>
      <c r="GH189" s="13"/>
      <c r="GI189" s="13"/>
      <c r="GJ189" s="13"/>
      <c r="GK189" s="13"/>
      <c r="GL189" s="13"/>
      <c r="GM189" s="13"/>
      <c r="GN189" s="13"/>
      <c r="GO189" s="13"/>
      <c r="GP189" s="13"/>
      <c r="GQ189" s="13"/>
      <c r="GR189" s="13"/>
      <c r="GS189" s="13"/>
      <c r="GT189" s="13"/>
      <c r="GU189" s="13"/>
      <c r="GV189" s="13"/>
      <c r="GW189" s="13"/>
      <c r="GX189" s="13"/>
      <c r="GY189" s="13"/>
      <c r="GZ189" s="13"/>
      <c r="HA189" s="13"/>
      <c r="HB189" s="13"/>
      <c r="HC189" s="13"/>
      <c r="HD189" s="13"/>
      <c r="HE189" s="13"/>
      <c r="HF189" s="13"/>
      <c r="HG189" s="13"/>
      <c r="HH189" s="13"/>
      <c r="HI189" s="13"/>
      <c r="HJ189" s="13"/>
      <c r="HK189" s="13"/>
      <c r="HL189" s="13"/>
      <c r="HM189" s="13"/>
      <c r="HN189" s="13"/>
      <c r="HO189" s="13"/>
      <c r="HP189" s="13"/>
      <c r="HQ189" s="13"/>
      <c r="HR189" s="13"/>
      <c r="HS189" s="13"/>
      <c r="HT189" s="13"/>
      <c r="HU189" s="13"/>
      <c r="HV189" s="13"/>
      <c r="HW189" s="13"/>
      <c r="HX189" s="13"/>
      <c r="HY189" s="13"/>
      <c r="HZ189" s="13"/>
      <c r="IA189" s="13"/>
      <c r="IB189" s="13"/>
      <c r="IC189" s="13"/>
      <c r="ID189" s="13"/>
      <c r="IE189" s="13"/>
      <c r="IF189" s="13"/>
      <c r="IG189" s="13"/>
      <c r="IH189" s="13"/>
      <c r="II189" s="13"/>
      <c r="IJ189" s="13"/>
      <c r="IK189" s="13"/>
      <c r="IL189" s="13"/>
      <c r="IM189" s="13"/>
      <c r="IN189" s="13"/>
      <c r="IO189" s="13"/>
    </row>
    <row r="190" spans="1:249" s="10" customFormat="1" ht="60" x14ac:dyDescent="0.25">
      <c r="A190" s="18">
        <v>1</v>
      </c>
      <c r="B190" s="228" t="s">
        <v>86</v>
      </c>
      <c r="C190" s="359">
        <f t="shared" ref="C190:F190" si="176">C177</f>
        <v>4350</v>
      </c>
      <c r="D190" s="359">
        <f t="shared" si="176"/>
        <v>725</v>
      </c>
      <c r="E190" s="359">
        <f t="shared" si="176"/>
        <v>10</v>
      </c>
      <c r="F190" s="359">
        <f t="shared" si="176"/>
        <v>1.3793103448275863</v>
      </c>
      <c r="G190" s="559">
        <f t="shared" si="174"/>
        <v>8532.5249999999996</v>
      </c>
      <c r="H190" s="559">
        <f t="shared" ref="H190:J190" si="177">H177</f>
        <v>1422</v>
      </c>
      <c r="I190" s="559">
        <f t="shared" si="177"/>
        <v>7.6068999999999996</v>
      </c>
      <c r="J190" s="559">
        <f t="shared" si="177"/>
        <v>0.53494374120956401</v>
      </c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13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  <c r="EH190" s="13"/>
      <c r="EI190" s="13"/>
      <c r="EJ190" s="13"/>
      <c r="EK190" s="13"/>
      <c r="EL190" s="13"/>
      <c r="EM190" s="13"/>
      <c r="EN190" s="13"/>
      <c r="EO190" s="13"/>
      <c r="EP190" s="13"/>
      <c r="EQ190" s="13"/>
      <c r="ER190" s="13"/>
      <c r="ES190" s="13"/>
      <c r="ET190" s="13"/>
      <c r="EU190" s="13"/>
      <c r="EV190" s="13"/>
      <c r="EW190" s="13"/>
      <c r="EX190" s="13"/>
      <c r="EY190" s="13"/>
      <c r="EZ190" s="13"/>
      <c r="FA190" s="13"/>
      <c r="FB190" s="13"/>
      <c r="FC190" s="13"/>
      <c r="FD190" s="13"/>
      <c r="FE190" s="13"/>
      <c r="FF190" s="13"/>
      <c r="FG190" s="13"/>
      <c r="FH190" s="13"/>
      <c r="FI190" s="13"/>
      <c r="FJ190" s="13"/>
      <c r="FK190" s="13"/>
      <c r="FL190" s="13"/>
      <c r="FM190" s="13"/>
      <c r="FN190" s="13"/>
      <c r="FO190" s="13"/>
      <c r="FP190" s="13"/>
      <c r="FQ190" s="13"/>
      <c r="FR190" s="13"/>
      <c r="FS190" s="13"/>
      <c r="FT190" s="13"/>
      <c r="FU190" s="13"/>
      <c r="FV190" s="13"/>
      <c r="FW190" s="13"/>
      <c r="FX190" s="13"/>
      <c r="FY190" s="13"/>
      <c r="FZ190" s="13"/>
      <c r="GA190" s="13"/>
      <c r="GB190" s="13"/>
      <c r="GC190" s="13"/>
      <c r="GD190" s="13"/>
      <c r="GE190" s="13"/>
      <c r="GF190" s="13"/>
      <c r="GG190" s="13"/>
      <c r="GH190" s="13"/>
      <c r="GI190" s="13"/>
      <c r="GJ190" s="13"/>
      <c r="GK190" s="13"/>
      <c r="GL190" s="13"/>
      <c r="GM190" s="13"/>
      <c r="GN190" s="13"/>
      <c r="GO190" s="13"/>
      <c r="GP190" s="13"/>
      <c r="GQ190" s="13"/>
      <c r="GR190" s="13"/>
      <c r="GS190" s="13"/>
      <c r="GT190" s="13"/>
      <c r="GU190" s="13"/>
      <c r="GV190" s="13"/>
      <c r="GW190" s="13"/>
      <c r="GX190" s="13"/>
      <c r="GY190" s="13"/>
      <c r="GZ190" s="13"/>
      <c r="HA190" s="13"/>
      <c r="HB190" s="13"/>
      <c r="HC190" s="13"/>
      <c r="HD190" s="13"/>
      <c r="HE190" s="13"/>
      <c r="HF190" s="13"/>
      <c r="HG190" s="13"/>
      <c r="HH190" s="13"/>
      <c r="HI190" s="13"/>
      <c r="HJ190" s="13"/>
      <c r="HK190" s="13"/>
      <c r="HL190" s="13"/>
      <c r="HM190" s="13"/>
      <c r="HN190" s="13"/>
      <c r="HO190" s="13"/>
      <c r="HP190" s="13"/>
      <c r="HQ190" s="13"/>
      <c r="HR190" s="13"/>
      <c r="HS190" s="13"/>
      <c r="HT190" s="13"/>
      <c r="HU190" s="13"/>
      <c r="HV190" s="13"/>
      <c r="HW190" s="13"/>
      <c r="HX190" s="13"/>
      <c r="HY190" s="13"/>
      <c r="HZ190" s="13"/>
      <c r="IA190" s="13"/>
      <c r="IB190" s="13"/>
      <c r="IC190" s="13"/>
      <c r="ID190" s="13"/>
      <c r="IE190" s="13"/>
      <c r="IF190" s="13"/>
      <c r="IG190" s="13"/>
      <c r="IH190" s="13"/>
      <c r="II190" s="13"/>
      <c r="IJ190" s="13"/>
      <c r="IK190" s="13"/>
      <c r="IL190" s="13"/>
      <c r="IM190" s="13"/>
      <c r="IN190" s="13"/>
      <c r="IO190" s="13"/>
    </row>
    <row r="191" spans="1:249" s="10" customFormat="1" ht="45" x14ac:dyDescent="0.25">
      <c r="A191" s="18">
        <v>1</v>
      </c>
      <c r="B191" s="228" t="s">
        <v>120</v>
      </c>
      <c r="C191" s="359">
        <f t="shared" ref="C191:F191" si="178">C178</f>
        <v>315</v>
      </c>
      <c r="D191" s="359">
        <f t="shared" si="178"/>
        <v>53</v>
      </c>
      <c r="E191" s="359">
        <f t="shared" si="178"/>
        <v>51</v>
      </c>
      <c r="F191" s="359">
        <f t="shared" si="178"/>
        <v>96.226415094339629</v>
      </c>
      <c r="G191" s="559">
        <f t="shared" si="174"/>
        <v>617.87249999999995</v>
      </c>
      <c r="H191" s="559">
        <f t="shared" ref="H191:J191" si="179">H178</f>
        <v>103</v>
      </c>
      <c r="I191" s="559">
        <f t="shared" si="179"/>
        <v>38.795190000000005</v>
      </c>
      <c r="J191" s="559">
        <f t="shared" si="179"/>
        <v>37.665233009708743</v>
      </c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13"/>
      <c r="DX191" s="13"/>
      <c r="DY191" s="13"/>
      <c r="DZ191" s="13"/>
      <c r="EA191" s="13"/>
      <c r="EB191" s="13"/>
      <c r="EC191" s="13"/>
      <c r="ED191" s="13"/>
      <c r="EE191" s="13"/>
      <c r="EF191" s="13"/>
      <c r="EG191" s="13"/>
      <c r="EH191" s="13"/>
      <c r="EI191" s="13"/>
      <c r="EJ191" s="13"/>
      <c r="EK191" s="13"/>
      <c r="EL191" s="13"/>
      <c r="EM191" s="13"/>
      <c r="EN191" s="13"/>
      <c r="EO191" s="13"/>
      <c r="EP191" s="13"/>
      <c r="EQ191" s="13"/>
      <c r="ER191" s="13"/>
      <c r="ES191" s="13"/>
      <c r="ET191" s="13"/>
      <c r="EU191" s="13"/>
      <c r="EV191" s="13"/>
      <c r="EW191" s="13"/>
      <c r="EX191" s="13"/>
      <c r="EY191" s="13"/>
      <c r="EZ191" s="13"/>
      <c r="FA191" s="13"/>
      <c r="FB191" s="13"/>
      <c r="FC191" s="13"/>
      <c r="FD191" s="13"/>
      <c r="FE191" s="13"/>
      <c r="FF191" s="13"/>
      <c r="FG191" s="13"/>
      <c r="FH191" s="13"/>
      <c r="FI191" s="13"/>
      <c r="FJ191" s="13"/>
      <c r="FK191" s="13"/>
      <c r="FL191" s="13"/>
      <c r="FM191" s="13"/>
      <c r="FN191" s="13"/>
      <c r="FO191" s="13"/>
      <c r="FP191" s="13"/>
      <c r="FQ191" s="13"/>
      <c r="FR191" s="13"/>
      <c r="FS191" s="13"/>
      <c r="FT191" s="13"/>
      <c r="FU191" s="13"/>
      <c r="FV191" s="13"/>
      <c r="FW191" s="13"/>
      <c r="FX191" s="13"/>
      <c r="FY191" s="13"/>
      <c r="FZ191" s="13"/>
      <c r="GA191" s="13"/>
      <c r="GB191" s="13"/>
      <c r="GC191" s="13"/>
      <c r="GD191" s="13"/>
      <c r="GE191" s="13"/>
      <c r="GF191" s="13"/>
      <c r="GG191" s="13"/>
      <c r="GH191" s="13"/>
      <c r="GI191" s="13"/>
      <c r="GJ191" s="13"/>
      <c r="GK191" s="13"/>
      <c r="GL191" s="13"/>
      <c r="GM191" s="13"/>
      <c r="GN191" s="13"/>
      <c r="GO191" s="13"/>
      <c r="GP191" s="13"/>
      <c r="GQ191" s="13"/>
      <c r="GR191" s="13"/>
      <c r="GS191" s="13"/>
      <c r="GT191" s="13"/>
      <c r="GU191" s="13"/>
      <c r="GV191" s="13"/>
      <c r="GW191" s="13"/>
      <c r="GX191" s="13"/>
      <c r="GY191" s="13"/>
      <c r="GZ191" s="13"/>
      <c r="HA191" s="13"/>
      <c r="HB191" s="13"/>
      <c r="HC191" s="13"/>
      <c r="HD191" s="13"/>
      <c r="HE191" s="13"/>
      <c r="HF191" s="13"/>
      <c r="HG191" s="13"/>
      <c r="HH191" s="13"/>
      <c r="HI191" s="13"/>
      <c r="HJ191" s="13"/>
      <c r="HK191" s="13"/>
      <c r="HL191" s="13"/>
      <c r="HM191" s="13"/>
      <c r="HN191" s="13"/>
      <c r="HO191" s="13"/>
      <c r="HP191" s="13"/>
      <c r="HQ191" s="13"/>
      <c r="HR191" s="13"/>
      <c r="HS191" s="13"/>
      <c r="HT191" s="13"/>
      <c r="HU191" s="13"/>
      <c r="HV191" s="13"/>
      <c r="HW191" s="13"/>
      <c r="HX191" s="13"/>
      <c r="HY191" s="13"/>
      <c r="HZ191" s="13"/>
      <c r="IA191" s="13"/>
      <c r="IB191" s="13"/>
      <c r="IC191" s="13"/>
      <c r="ID191" s="13"/>
      <c r="IE191" s="13"/>
      <c r="IF191" s="13"/>
      <c r="IG191" s="13"/>
      <c r="IH191" s="13"/>
      <c r="II191" s="13"/>
      <c r="IJ191" s="13"/>
      <c r="IK191" s="13"/>
      <c r="IL191" s="13"/>
      <c r="IM191" s="13"/>
      <c r="IN191" s="13"/>
      <c r="IO191" s="13"/>
    </row>
    <row r="192" spans="1:249" s="10" customFormat="1" ht="30" x14ac:dyDescent="0.25">
      <c r="A192" s="18">
        <v>1</v>
      </c>
      <c r="B192" s="228" t="s">
        <v>87</v>
      </c>
      <c r="C192" s="359">
        <f t="shared" ref="C192:F192" si="180">C179</f>
        <v>70</v>
      </c>
      <c r="D192" s="359">
        <f t="shared" si="180"/>
        <v>12</v>
      </c>
      <c r="E192" s="359">
        <f t="shared" si="180"/>
        <v>0</v>
      </c>
      <c r="F192" s="359">
        <f t="shared" si="180"/>
        <v>0</v>
      </c>
      <c r="G192" s="559">
        <f t="shared" si="174"/>
        <v>280.05950000000001</v>
      </c>
      <c r="H192" s="559">
        <f t="shared" ref="H192:J192" si="181">H179</f>
        <v>47</v>
      </c>
      <c r="I192" s="559">
        <f t="shared" si="181"/>
        <v>0</v>
      </c>
      <c r="J192" s="559">
        <f t="shared" si="181"/>
        <v>0</v>
      </c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13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  <c r="EH192" s="13"/>
      <c r="EI192" s="13"/>
      <c r="EJ192" s="13"/>
      <c r="EK192" s="13"/>
      <c r="EL192" s="13"/>
      <c r="EM192" s="13"/>
      <c r="EN192" s="13"/>
      <c r="EO192" s="13"/>
      <c r="EP192" s="13"/>
      <c r="EQ192" s="13"/>
      <c r="ER192" s="13"/>
      <c r="ES192" s="13"/>
      <c r="ET192" s="13"/>
      <c r="EU192" s="13"/>
      <c r="EV192" s="13"/>
      <c r="EW192" s="13"/>
      <c r="EX192" s="13"/>
      <c r="EY192" s="13"/>
      <c r="EZ192" s="13"/>
      <c r="FA192" s="13"/>
      <c r="FB192" s="13"/>
      <c r="FC192" s="13"/>
      <c r="FD192" s="13"/>
      <c r="FE192" s="13"/>
      <c r="FF192" s="13"/>
      <c r="FG192" s="13"/>
      <c r="FH192" s="13"/>
      <c r="FI192" s="13"/>
      <c r="FJ192" s="13"/>
      <c r="FK192" s="13"/>
      <c r="FL192" s="13"/>
      <c r="FM192" s="13"/>
      <c r="FN192" s="13"/>
      <c r="FO192" s="13"/>
      <c r="FP192" s="13"/>
      <c r="FQ192" s="13"/>
      <c r="FR192" s="13"/>
      <c r="FS192" s="13"/>
      <c r="FT192" s="13"/>
      <c r="FU192" s="13"/>
      <c r="FV192" s="13"/>
      <c r="FW192" s="13"/>
      <c r="FX192" s="13"/>
      <c r="FY192" s="13"/>
      <c r="FZ192" s="13"/>
      <c r="GA192" s="13"/>
      <c r="GB192" s="13"/>
      <c r="GC192" s="13"/>
      <c r="GD192" s="13"/>
      <c r="GE192" s="13"/>
      <c r="GF192" s="13"/>
      <c r="GG192" s="13"/>
      <c r="GH192" s="13"/>
      <c r="GI192" s="13"/>
      <c r="GJ192" s="13"/>
      <c r="GK192" s="13"/>
      <c r="GL192" s="13"/>
      <c r="GM192" s="13"/>
      <c r="GN192" s="13"/>
      <c r="GO192" s="13"/>
      <c r="GP192" s="13"/>
      <c r="GQ192" s="13"/>
      <c r="GR192" s="13"/>
      <c r="GS192" s="13"/>
      <c r="GT192" s="13"/>
      <c r="GU192" s="13"/>
      <c r="GV192" s="13"/>
      <c r="GW192" s="13"/>
      <c r="GX192" s="13"/>
      <c r="GY192" s="13"/>
      <c r="GZ192" s="13"/>
      <c r="HA192" s="13"/>
      <c r="HB192" s="13"/>
      <c r="HC192" s="13"/>
      <c r="HD192" s="13"/>
      <c r="HE192" s="13"/>
      <c r="HF192" s="13"/>
      <c r="HG192" s="13"/>
      <c r="HH192" s="13"/>
      <c r="HI192" s="13"/>
      <c r="HJ192" s="13"/>
      <c r="HK192" s="13"/>
      <c r="HL192" s="13"/>
      <c r="HM192" s="13"/>
      <c r="HN192" s="13"/>
      <c r="HO192" s="13"/>
      <c r="HP192" s="13"/>
      <c r="HQ192" s="13"/>
      <c r="HR192" s="13"/>
      <c r="HS192" s="13"/>
      <c r="HT192" s="13"/>
      <c r="HU192" s="13"/>
      <c r="HV192" s="13"/>
      <c r="HW192" s="13"/>
      <c r="HX192" s="13"/>
      <c r="HY192" s="13"/>
      <c r="HZ192" s="13"/>
      <c r="IA192" s="13"/>
      <c r="IB192" s="13"/>
      <c r="IC192" s="13"/>
      <c r="ID192" s="13"/>
      <c r="IE192" s="13"/>
      <c r="IF192" s="13"/>
      <c r="IG192" s="13"/>
      <c r="IH192" s="13"/>
      <c r="II192" s="13"/>
      <c r="IJ192" s="13"/>
      <c r="IK192" s="13"/>
      <c r="IL192" s="13"/>
      <c r="IM192" s="13"/>
      <c r="IN192" s="13"/>
      <c r="IO192" s="13"/>
    </row>
    <row r="193" spans="1:249" s="10" customFormat="1" ht="30" x14ac:dyDescent="0.25">
      <c r="A193" s="18">
        <v>1</v>
      </c>
      <c r="B193" s="228" t="s">
        <v>88</v>
      </c>
      <c r="C193" s="359">
        <f t="shared" ref="C193:F193" si="182">C180</f>
        <v>120</v>
      </c>
      <c r="D193" s="359">
        <f t="shared" si="182"/>
        <v>20</v>
      </c>
      <c r="E193" s="359">
        <f t="shared" si="182"/>
        <v>0</v>
      </c>
      <c r="F193" s="359">
        <f t="shared" si="182"/>
        <v>0</v>
      </c>
      <c r="G193" s="559">
        <f t="shared" si="174"/>
        <v>91.282800000000009</v>
      </c>
      <c r="H193" s="559">
        <f t="shared" ref="H193:J193" si="183">H180</f>
        <v>15</v>
      </c>
      <c r="I193" s="559">
        <f t="shared" si="183"/>
        <v>0</v>
      </c>
      <c r="J193" s="559">
        <f t="shared" si="183"/>
        <v>0</v>
      </c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13"/>
      <c r="DX193" s="13"/>
      <c r="DY193" s="13"/>
      <c r="DZ193" s="13"/>
      <c r="EA193" s="13"/>
      <c r="EB193" s="13"/>
      <c r="EC193" s="13"/>
      <c r="ED193" s="13"/>
      <c r="EE193" s="13"/>
      <c r="EF193" s="13"/>
      <c r="EG193" s="13"/>
      <c r="EH193" s="13"/>
      <c r="EI193" s="13"/>
      <c r="EJ193" s="13"/>
      <c r="EK193" s="13"/>
      <c r="EL193" s="13"/>
      <c r="EM193" s="13"/>
      <c r="EN193" s="13"/>
      <c r="EO193" s="13"/>
      <c r="EP193" s="13"/>
      <c r="EQ193" s="13"/>
      <c r="ER193" s="13"/>
      <c r="ES193" s="13"/>
      <c r="ET193" s="13"/>
      <c r="EU193" s="13"/>
      <c r="EV193" s="13"/>
      <c r="EW193" s="13"/>
      <c r="EX193" s="13"/>
      <c r="EY193" s="13"/>
      <c r="EZ193" s="13"/>
      <c r="FA193" s="13"/>
      <c r="FB193" s="13"/>
      <c r="FC193" s="13"/>
      <c r="FD193" s="13"/>
      <c r="FE193" s="13"/>
      <c r="FF193" s="13"/>
      <c r="FG193" s="13"/>
      <c r="FH193" s="13"/>
      <c r="FI193" s="13"/>
      <c r="FJ193" s="13"/>
      <c r="FK193" s="13"/>
      <c r="FL193" s="13"/>
      <c r="FM193" s="13"/>
      <c r="FN193" s="13"/>
      <c r="FO193" s="13"/>
      <c r="FP193" s="13"/>
      <c r="FQ193" s="13"/>
      <c r="FR193" s="13"/>
      <c r="FS193" s="13"/>
      <c r="FT193" s="13"/>
      <c r="FU193" s="13"/>
      <c r="FV193" s="13"/>
      <c r="FW193" s="13"/>
      <c r="FX193" s="13"/>
      <c r="FY193" s="13"/>
      <c r="FZ193" s="13"/>
      <c r="GA193" s="13"/>
      <c r="GB193" s="13"/>
      <c r="GC193" s="13"/>
      <c r="GD193" s="13"/>
      <c r="GE193" s="13"/>
      <c r="GF193" s="13"/>
      <c r="GG193" s="13"/>
      <c r="GH193" s="13"/>
      <c r="GI193" s="13"/>
      <c r="GJ193" s="13"/>
      <c r="GK193" s="13"/>
      <c r="GL193" s="13"/>
      <c r="GM193" s="13"/>
      <c r="GN193" s="13"/>
      <c r="GO193" s="13"/>
      <c r="GP193" s="13"/>
      <c r="GQ193" s="13"/>
      <c r="GR193" s="13"/>
      <c r="GS193" s="13"/>
      <c r="GT193" s="13"/>
      <c r="GU193" s="13"/>
      <c r="GV193" s="13"/>
      <c r="GW193" s="13"/>
      <c r="GX193" s="13"/>
      <c r="GY193" s="13"/>
      <c r="GZ193" s="13"/>
      <c r="HA193" s="13"/>
      <c r="HB193" s="13"/>
      <c r="HC193" s="13"/>
      <c r="HD193" s="13"/>
      <c r="HE193" s="13"/>
      <c r="HF193" s="13"/>
      <c r="HG193" s="13"/>
      <c r="HH193" s="13"/>
      <c r="HI193" s="13"/>
      <c r="HJ193" s="13"/>
      <c r="HK193" s="13"/>
      <c r="HL193" s="13"/>
      <c r="HM193" s="13"/>
      <c r="HN193" s="13"/>
      <c r="HO193" s="13"/>
      <c r="HP193" s="13"/>
      <c r="HQ193" s="13"/>
      <c r="HR193" s="13"/>
      <c r="HS193" s="13"/>
      <c r="HT193" s="13"/>
      <c r="HU193" s="13"/>
      <c r="HV193" s="13"/>
      <c r="HW193" s="13"/>
      <c r="HX193" s="13"/>
      <c r="HY193" s="13"/>
      <c r="HZ193" s="13"/>
      <c r="IA193" s="13"/>
      <c r="IB193" s="13"/>
      <c r="IC193" s="13"/>
      <c r="ID193" s="13"/>
      <c r="IE193" s="13"/>
      <c r="IF193" s="13"/>
      <c r="IG193" s="13"/>
      <c r="IH193" s="13"/>
      <c r="II193" s="13"/>
      <c r="IJ193" s="13"/>
      <c r="IK193" s="13"/>
      <c r="IL193" s="13"/>
      <c r="IM193" s="13"/>
      <c r="IN193" s="13"/>
      <c r="IO193" s="13"/>
    </row>
    <row r="194" spans="1:249" ht="15.75" thickBot="1" x14ac:dyDescent="0.3">
      <c r="A194" s="18">
        <v>1</v>
      </c>
      <c r="B194" s="595" t="s">
        <v>118</v>
      </c>
      <c r="C194" s="596">
        <f t="shared" ref="C194:F194" si="184">C181</f>
        <v>0</v>
      </c>
      <c r="D194" s="596">
        <f t="shared" si="184"/>
        <v>0</v>
      </c>
      <c r="E194" s="596">
        <f t="shared" si="184"/>
        <v>0</v>
      </c>
      <c r="F194" s="596">
        <f t="shared" si="184"/>
        <v>0</v>
      </c>
      <c r="G194" s="597">
        <f>G181</f>
        <v>19231.307651555555</v>
      </c>
      <c r="H194" s="597">
        <f t="shared" ref="H194:J194" si="185">H181</f>
        <v>3205</v>
      </c>
      <c r="I194" s="597">
        <f t="shared" si="185"/>
        <v>101.66744</v>
      </c>
      <c r="J194" s="597">
        <f t="shared" si="185"/>
        <v>3.172151014040562</v>
      </c>
    </row>
    <row r="195" spans="1:249" ht="15.75" thickBot="1" x14ac:dyDescent="0.3">
      <c r="A195" s="18">
        <v>1</v>
      </c>
      <c r="B195" s="87" t="s">
        <v>7</v>
      </c>
      <c r="C195" s="11"/>
      <c r="D195" s="11"/>
      <c r="E195" s="275"/>
      <c r="F195" s="11"/>
      <c r="G195" s="560"/>
      <c r="H195" s="560"/>
      <c r="I195" s="561"/>
      <c r="J195" s="560"/>
    </row>
    <row r="196" spans="1:249" ht="34.5" customHeight="1" x14ac:dyDescent="0.25">
      <c r="A196" s="18">
        <v>1</v>
      </c>
      <c r="B196" s="133" t="s">
        <v>63</v>
      </c>
      <c r="C196" s="14"/>
      <c r="D196" s="14"/>
      <c r="E196" s="131"/>
      <c r="F196" s="14"/>
      <c r="G196" s="541"/>
      <c r="H196" s="541"/>
      <c r="I196" s="515"/>
      <c r="J196" s="541"/>
    </row>
    <row r="197" spans="1:249" s="37" customFormat="1" ht="30" x14ac:dyDescent="0.25">
      <c r="A197" s="18">
        <v>1</v>
      </c>
      <c r="B197" s="74" t="s">
        <v>131</v>
      </c>
      <c r="C197" s="120">
        <f>SUM(C198:C201)</f>
        <v>4368</v>
      </c>
      <c r="D197" s="120">
        <f t="shared" ref="D197:E197" si="186">SUM(D198:D201)</f>
        <v>729</v>
      </c>
      <c r="E197" s="120">
        <f t="shared" si="186"/>
        <v>839</v>
      </c>
      <c r="F197" s="122">
        <f>E197/D197*100</f>
        <v>115.08916323731138</v>
      </c>
      <c r="G197" s="523">
        <f>SUM(G198:G201)</f>
        <v>11301.820760888888</v>
      </c>
      <c r="H197" s="523">
        <f t="shared" ref="H197:I197" si="187">SUM(H198:H201)</f>
        <v>1884</v>
      </c>
      <c r="I197" s="523">
        <f t="shared" si="187"/>
        <v>2068.4109199999998</v>
      </c>
      <c r="J197" s="523">
        <f>I197/H197*100</f>
        <v>109.7882653927813</v>
      </c>
    </row>
    <row r="198" spans="1:249" s="37" customFormat="1" ht="30" x14ac:dyDescent="0.25">
      <c r="A198" s="18">
        <v>1</v>
      </c>
      <c r="B198" s="73" t="s">
        <v>84</v>
      </c>
      <c r="C198" s="120">
        <v>3172</v>
      </c>
      <c r="D198" s="113">
        <f t="shared" ref="D198:D207" si="188">ROUND(C198/12*$B$3,0)</f>
        <v>529</v>
      </c>
      <c r="E198" s="120">
        <v>670</v>
      </c>
      <c r="F198" s="122">
        <f>E198/D198*100</f>
        <v>126.65406427221173</v>
      </c>
      <c r="G198" s="523">
        <v>7783.4987128888888</v>
      </c>
      <c r="H198" s="712">
        <f t="shared" ref="H198" si="189">ROUND(G198/12*$B$3,0)</f>
        <v>1297</v>
      </c>
      <c r="I198" s="523">
        <v>1446.9967199999999</v>
      </c>
      <c r="J198" s="523">
        <f t="shared" ref="J198:J208" si="190">I198/H198*100</f>
        <v>111.56489745566691</v>
      </c>
    </row>
    <row r="199" spans="1:249" s="37" customFormat="1" ht="30" x14ac:dyDescent="0.25">
      <c r="A199" s="18">
        <v>1</v>
      </c>
      <c r="B199" s="73" t="s">
        <v>85</v>
      </c>
      <c r="C199" s="120">
        <v>967</v>
      </c>
      <c r="D199" s="113">
        <f t="shared" si="188"/>
        <v>161</v>
      </c>
      <c r="E199" s="120">
        <v>111</v>
      </c>
      <c r="F199" s="120">
        <f>E199/D199*100</f>
        <v>68.944099378881987</v>
      </c>
      <c r="G199" s="523">
        <v>2085.4708800000003</v>
      </c>
      <c r="H199" s="712">
        <f t="shared" ref="H199:H207" si="191">ROUND(G199/12*$B$3,0)</f>
        <v>348</v>
      </c>
      <c r="I199" s="523">
        <v>258.50877999999994</v>
      </c>
      <c r="J199" s="523">
        <f t="shared" si="190"/>
        <v>74.284132183908028</v>
      </c>
    </row>
    <row r="200" spans="1:249" s="37" customFormat="1" ht="45" x14ac:dyDescent="0.25">
      <c r="A200" s="18">
        <v>1</v>
      </c>
      <c r="B200" s="73" t="s">
        <v>125</v>
      </c>
      <c r="C200" s="120">
        <v>118</v>
      </c>
      <c r="D200" s="113">
        <f t="shared" si="188"/>
        <v>20</v>
      </c>
      <c r="E200" s="120"/>
      <c r="F200" s="120">
        <f>E200/D200*100</f>
        <v>0</v>
      </c>
      <c r="G200" s="523">
        <v>738.32505600000002</v>
      </c>
      <c r="H200" s="712">
        <f t="shared" si="191"/>
        <v>123</v>
      </c>
      <c r="I200" s="523"/>
      <c r="J200" s="523">
        <f t="shared" si="190"/>
        <v>0</v>
      </c>
    </row>
    <row r="201" spans="1:249" s="37" customFormat="1" ht="30" x14ac:dyDescent="0.25">
      <c r="A201" s="18">
        <v>1</v>
      </c>
      <c r="B201" s="73" t="s">
        <v>126</v>
      </c>
      <c r="C201" s="120">
        <v>111</v>
      </c>
      <c r="D201" s="113">
        <f t="shared" si="188"/>
        <v>19</v>
      </c>
      <c r="E201" s="120">
        <v>58</v>
      </c>
      <c r="F201" s="120">
        <f t="shared" ref="F201:F207" si="192">E201/D201*100</f>
        <v>305.26315789473688</v>
      </c>
      <c r="G201" s="523">
        <v>694.52611200000001</v>
      </c>
      <c r="H201" s="712">
        <f t="shared" si="191"/>
        <v>116</v>
      </c>
      <c r="I201" s="523">
        <v>362.90541999999999</v>
      </c>
      <c r="J201" s="523">
        <f t="shared" si="190"/>
        <v>312.84949999999998</v>
      </c>
    </row>
    <row r="202" spans="1:249" s="37" customFormat="1" ht="30" x14ac:dyDescent="0.25">
      <c r="A202" s="18">
        <v>1</v>
      </c>
      <c r="B202" s="74" t="s">
        <v>123</v>
      </c>
      <c r="C202" s="120">
        <f>SUM(C203:C207)</f>
        <v>8257</v>
      </c>
      <c r="D202" s="120">
        <f t="shared" ref="D202:I202" si="193">SUM(D203:D207)</f>
        <v>1376</v>
      </c>
      <c r="E202" s="120">
        <f t="shared" si="193"/>
        <v>457</v>
      </c>
      <c r="F202" s="120">
        <f t="shared" si="192"/>
        <v>33.212209302325576</v>
      </c>
      <c r="G202" s="516">
        <f t="shared" si="193"/>
        <v>16774.30098</v>
      </c>
      <c r="H202" s="516">
        <f t="shared" si="193"/>
        <v>2796</v>
      </c>
      <c r="I202" s="516">
        <f t="shared" si="193"/>
        <v>849.86544000000004</v>
      </c>
      <c r="J202" s="523">
        <f t="shared" si="190"/>
        <v>30.395759656652359</v>
      </c>
    </row>
    <row r="203" spans="1:249" s="37" customFormat="1" ht="30" x14ac:dyDescent="0.25">
      <c r="A203" s="18">
        <v>1</v>
      </c>
      <c r="B203" s="73" t="s">
        <v>119</v>
      </c>
      <c r="C203" s="120">
        <v>2200</v>
      </c>
      <c r="D203" s="113">
        <f t="shared" si="188"/>
        <v>367</v>
      </c>
      <c r="E203" s="120">
        <v>420</v>
      </c>
      <c r="F203" s="120">
        <f t="shared" si="192"/>
        <v>114.44141689373298</v>
      </c>
      <c r="G203" s="523">
        <v>3858.5139999999997</v>
      </c>
      <c r="H203" s="712">
        <f t="shared" si="191"/>
        <v>643</v>
      </c>
      <c r="I203" s="523">
        <v>740.27088000000003</v>
      </c>
      <c r="J203" s="523">
        <f t="shared" si="190"/>
        <v>115.1276640746501</v>
      </c>
    </row>
    <row r="204" spans="1:249" s="37" customFormat="1" ht="60" x14ac:dyDescent="0.25">
      <c r="A204" s="18">
        <v>1</v>
      </c>
      <c r="B204" s="73" t="s">
        <v>130</v>
      </c>
      <c r="C204" s="120">
        <v>4450</v>
      </c>
      <c r="D204" s="113">
        <f t="shared" si="188"/>
        <v>742</v>
      </c>
      <c r="E204" s="120">
        <v>37</v>
      </c>
      <c r="F204" s="120">
        <f t="shared" si="192"/>
        <v>4.986522911051213</v>
      </c>
      <c r="G204" s="523">
        <v>8728.6749999999993</v>
      </c>
      <c r="H204" s="712">
        <f t="shared" si="191"/>
        <v>1455</v>
      </c>
      <c r="I204" s="523">
        <v>109.59456</v>
      </c>
      <c r="J204" s="523">
        <f t="shared" si="190"/>
        <v>7.532272164948453</v>
      </c>
    </row>
    <row r="205" spans="1:249" s="37" customFormat="1" ht="45" x14ac:dyDescent="0.25">
      <c r="A205" s="18">
        <v>1</v>
      </c>
      <c r="B205" s="73" t="s">
        <v>120</v>
      </c>
      <c r="C205" s="120">
        <v>715</v>
      </c>
      <c r="D205" s="113">
        <f t="shared" si="188"/>
        <v>119</v>
      </c>
      <c r="E205" s="120"/>
      <c r="F205" s="120">
        <f t="shared" si="192"/>
        <v>0</v>
      </c>
      <c r="G205" s="523">
        <v>1402.4725000000001</v>
      </c>
      <c r="H205" s="712">
        <f t="shared" si="191"/>
        <v>234</v>
      </c>
      <c r="I205" s="523"/>
      <c r="J205" s="523">
        <f t="shared" si="190"/>
        <v>0</v>
      </c>
    </row>
    <row r="206" spans="1:249" s="37" customFormat="1" ht="30" x14ac:dyDescent="0.25">
      <c r="A206" s="18">
        <v>1</v>
      </c>
      <c r="B206" s="73" t="s">
        <v>87</v>
      </c>
      <c r="C206" s="120">
        <v>650</v>
      </c>
      <c r="D206" s="113">
        <f t="shared" si="188"/>
        <v>108</v>
      </c>
      <c r="E206" s="120"/>
      <c r="F206" s="120">
        <f t="shared" si="192"/>
        <v>0</v>
      </c>
      <c r="G206" s="523">
        <v>2600.5524999999998</v>
      </c>
      <c r="H206" s="712">
        <f t="shared" si="191"/>
        <v>433</v>
      </c>
      <c r="I206" s="523"/>
      <c r="J206" s="523">
        <f t="shared" si="190"/>
        <v>0</v>
      </c>
    </row>
    <row r="207" spans="1:249" s="37" customFormat="1" ht="30" x14ac:dyDescent="0.25">
      <c r="A207" s="18">
        <v>1</v>
      </c>
      <c r="B207" s="73" t="s">
        <v>88</v>
      </c>
      <c r="C207" s="120">
        <v>242</v>
      </c>
      <c r="D207" s="113">
        <f t="shared" si="188"/>
        <v>40</v>
      </c>
      <c r="E207" s="120"/>
      <c r="F207" s="120">
        <f t="shared" si="192"/>
        <v>0</v>
      </c>
      <c r="G207" s="523">
        <v>184.08698000000001</v>
      </c>
      <c r="H207" s="712">
        <f t="shared" si="191"/>
        <v>31</v>
      </c>
      <c r="I207" s="523"/>
      <c r="J207" s="523">
        <f t="shared" si="190"/>
        <v>0</v>
      </c>
    </row>
    <row r="208" spans="1:249" s="37" customFormat="1" ht="15.75" thickBot="1" x14ac:dyDescent="0.3">
      <c r="A208" s="18">
        <v>1</v>
      </c>
      <c r="B208" s="12" t="s">
        <v>3</v>
      </c>
      <c r="C208" s="24"/>
      <c r="D208" s="24"/>
      <c r="E208" s="24"/>
      <c r="F208" s="24"/>
      <c r="G208" s="527">
        <f>G202+G197</f>
        <v>28076.121740888888</v>
      </c>
      <c r="H208" s="527">
        <f t="shared" ref="H208:I208" si="194">H202+H197</f>
        <v>4680</v>
      </c>
      <c r="I208" s="527">
        <f t="shared" si="194"/>
        <v>2918.2763599999998</v>
      </c>
      <c r="J208" s="527">
        <f t="shared" si="190"/>
        <v>62.356332478632467</v>
      </c>
    </row>
    <row r="209" spans="1:10" ht="29.25" x14ac:dyDescent="0.25">
      <c r="A209" s="18">
        <v>1</v>
      </c>
      <c r="B209" s="280" t="s">
        <v>106</v>
      </c>
      <c r="C209" s="278"/>
      <c r="D209" s="278"/>
      <c r="E209" s="278"/>
      <c r="F209" s="278"/>
      <c r="G209" s="562"/>
      <c r="H209" s="562"/>
      <c r="I209" s="562"/>
      <c r="J209" s="562"/>
    </row>
    <row r="210" spans="1:10" ht="30" x14ac:dyDescent="0.25">
      <c r="A210" s="18">
        <v>1</v>
      </c>
      <c r="B210" s="279" t="s">
        <v>131</v>
      </c>
      <c r="C210" s="360">
        <f t="shared" ref="C210:F210" si="195">C197</f>
        <v>4368</v>
      </c>
      <c r="D210" s="360">
        <f t="shared" si="195"/>
        <v>729</v>
      </c>
      <c r="E210" s="360">
        <f t="shared" si="195"/>
        <v>839</v>
      </c>
      <c r="F210" s="360">
        <f t="shared" si="195"/>
        <v>115.08916323731138</v>
      </c>
      <c r="G210" s="563">
        <f t="shared" ref="G210:G215" si="196">G197</f>
        <v>11301.820760888888</v>
      </c>
      <c r="H210" s="563">
        <f t="shared" ref="H210:J210" si="197">H197</f>
        <v>1884</v>
      </c>
      <c r="I210" s="563">
        <f t="shared" si="197"/>
        <v>2068.4109199999998</v>
      </c>
      <c r="J210" s="563">
        <f t="shared" si="197"/>
        <v>109.7882653927813</v>
      </c>
    </row>
    <row r="211" spans="1:10" ht="30" x14ac:dyDescent="0.25">
      <c r="A211" s="18">
        <v>1</v>
      </c>
      <c r="B211" s="138" t="s">
        <v>84</v>
      </c>
      <c r="C211" s="360">
        <f t="shared" ref="C211:F211" si="198">C198</f>
        <v>3172</v>
      </c>
      <c r="D211" s="360">
        <f t="shared" si="198"/>
        <v>529</v>
      </c>
      <c r="E211" s="360">
        <f t="shared" si="198"/>
        <v>670</v>
      </c>
      <c r="F211" s="360">
        <f t="shared" si="198"/>
        <v>126.65406427221173</v>
      </c>
      <c r="G211" s="563">
        <f t="shared" si="196"/>
        <v>7783.4987128888888</v>
      </c>
      <c r="H211" s="563">
        <f t="shared" ref="H211:J211" si="199">H198</f>
        <v>1297</v>
      </c>
      <c r="I211" s="563">
        <f t="shared" si="199"/>
        <v>1446.9967199999999</v>
      </c>
      <c r="J211" s="563">
        <f t="shared" si="199"/>
        <v>111.56489745566691</v>
      </c>
    </row>
    <row r="212" spans="1:10" ht="30" x14ac:dyDescent="0.25">
      <c r="A212" s="18">
        <v>1</v>
      </c>
      <c r="B212" s="138" t="s">
        <v>85</v>
      </c>
      <c r="C212" s="360">
        <f t="shared" ref="C212:F212" si="200">C199</f>
        <v>967</v>
      </c>
      <c r="D212" s="360">
        <f t="shared" si="200"/>
        <v>161</v>
      </c>
      <c r="E212" s="360">
        <f t="shared" si="200"/>
        <v>111</v>
      </c>
      <c r="F212" s="360">
        <f t="shared" si="200"/>
        <v>68.944099378881987</v>
      </c>
      <c r="G212" s="563">
        <f t="shared" si="196"/>
        <v>2085.4708800000003</v>
      </c>
      <c r="H212" s="563">
        <f t="shared" ref="H212:J212" si="201">H199</f>
        <v>348</v>
      </c>
      <c r="I212" s="563">
        <f t="shared" si="201"/>
        <v>258.50877999999994</v>
      </c>
      <c r="J212" s="563">
        <f t="shared" si="201"/>
        <v>74.284132183908028</v>
      </c>
    </row>
    <row r="213" spans="1:10" ht="45" x14ac:dyDescent="0.25">
      <c r="A213" s="18">
        <v>1</v>
      </c>
      <c r="B213" s="138" t="s">
        <v>125</v>
      </c>
      <c r="C213" s="360">
        <f t="shared" ref="C213:F213" si="202">C200</f>
        <v>118</v>
      </c>
      <c r="D213" s="360">
        <f t="shared" si="202"/>
        <v>20</v>
      </c>
      <c r="E213" s="360">
        <f t="shared" si="202"/>
        <v>0</v>
      </c>
      <c r="F213" s="360">
        <f t="shared" si="202"/>
        <v>0</v>
      </c>
      <c r="G213" s="563">
        <f t="shared" si="196"/>
        <v>738.32505600000002</v>
      </c>
      <c r="H213" s="563">
        <f t="shared" ref="H213:J213" si="203">H200</f>
        <v>123</v>
      </c>
      <c r="I213" s="563">
        <f t="shared" si="203"/>
        <v>0</v>
      </c>
      <c r="J213" s="563">
        <f t="shared" si="203"/>
        <v>0</v>
      </c>
    </row>
    <row r="214" spans="1:10" ht="30" x14ac:dyDescent="0.25">
      <c r="A214" s="18">
        <v>1</v>
      </c>
      <c r="B214" s="138" t="s">
        <v>126</v>
      </c>
      <c r="C214" s="360">
        <f t="shared" ref="C214:F214" si="204">C201</f>
        <v>111</v>
      </c>
      <c r="D214" s="360">
        <f t="shared" si="204"/>
        <v>19</v>
      </c>
      <c r="E214" s="360">
        <f t="shared" si="204"/>
        <v>58</v>
      </c>
      <c r="F214" s="360">
        <f t="shared" si="204"/>
        <v>305.26315789473688</v>
      </c>
      <c r="G214" s="563">
        <f t="shared" si="196"/>
        <v>694.52611200000001</v>
      </c>
      <c r="H214" s="563">
        <f t="shared" ref="H214:J214" si="205">H201</f>
        <v>116</v>
      </c>
      <c r="I214" s="563">
        <f t="shared" si="205"/>
        <v>362.90541999999999</v>
      </c>
      <c r="J214" s="563">
        <f t="shared" si="205"/>
        <v>312.84949999999998</v>
      </c>
    </row>
    <row r="215" spans="1:10" ht="30" x14ac:dyDescent="0.25">
      <c r="A215" s="18">
        <v>1</v>
      </c>
      <c r="B215" s="279" t="s">
        <v>123</v>
      </c>
      <c r="C215" s="360">
        <f t="shared" ref="C215:F215" si="206">C202</f>
        <v>8257</v>
      </c>
      <c r="D215" s="360">
        <f t="shared" si="206"/>
        <v>1376</v>
      </c>
      <c r="E215" s="360">
        <f t="shared" si="206"/>
        <v>457</v>
      </c>
      <c r="F215" s="360">
        <f t="shared" si="206"/>
        <v>33.212209302325576</v>
      </c>
      <c r="G215" s="563">
        <f t="shared" si="196"/>
        <v>16774.30098</v>
      </c>
      <c r="H215" s="563">
        <f t="shared" ref="H215:J215" si="207">H202</f>
        <v>2796</v>
      </c>
      <c r="I215" s="563">
        <f t="shared" si="207"/>
        <v>849.86544000000004</v>
      </c>
      <c r="J215" s="563">
        <f t="shared" si="207"/>
        <v>30.395759656652359</v>
      </c>
    </row>
    <row r="216" spans="1:10" ht="30" x14ac:dyDescent="0.25">
      <c r="A216" s="18">
        <v>1</v>
      </c>
      <c r="B216" s="138" t="s">
        <v>119</v>
      </c>
      <c r="C216" s="360">
        <f t="shared" ref="C216:F216" si="208">C203</f>
        <v>2200</v>
      </c>
      <c r="D216" s="360">
        <f t="shared" si="208"/>
        <v>367</v>
      </c>
      <c r="E216" s="360">
        <f t="shared" si="208"/>
        <v>420</v>
      </c>
      <c r="F216" s="360">
        <f t="shared" si="208"/>
        <v>114.44141689373298</v>
      </c>
      <c r="G216" s="563">
        <f t="shared" ref="G216:J221" si="209">G203</f>
        <v>3858.5139999999997</v>
      </c>
      <c r="H216" s="563">
        <f t="shared" si="209"/>
        <v>643</v>
      </c>
      <c r="I216" s="563">
        <f t="shared" si="209"/>
        <v>740.27088000000003</v>
      </c>
      <c r="J216" s="563">
        <f t="shared" si="209"/>
        <v>115.1276640746501</v>
      </c>
    </row>
    <row r="217" spans="1:10" ht="60" x14ac:dyDescent="0.25">
      <c r="A217" s="18">
        <v>1</v>
      </c>
      <c r="B217" s="138" t="s">
        <v>86</v>
      </c>
      <c r="C217" s="360">
        <f t="shared" ref="C217:F217" si="210">C204</f>
        <v>4450</v>
      </c>
      <c r="D217" s="360">
        <f t="shared" si="210"/>
        <v>742</v>
      </c>
      <c r="E217" s="360">
        <f t="shared" si="210"/>
        <v>37</v>
      </c>
      <c r="F217" s="360">
        <f t="shared" si="210"/>
        <v>4.986522911051213</v>
      </c>
      <c r="G217" s="563">
        <f t="shared" si="209"/>
        <v>8728.6749999999993</v>
      </c>
      <c r="H217" s="563">
        <f t="shared" si="209"/>
        <v>1455</v>
      </c>
      <c r="I217" s="563">
        <f t="shared" si="209"/>
        <v>109.59456</v>
      </c>
      <c r="J217" s="563">
        <f t="shared" si="209"/>
        <v>7.532272164948453</v>
      </c>
    </row>
    <row r="218" spans="1:10" ht="45" x14ac:dyDescent="0.25">
      <c r="A218" s="18">
        <v>1</v>
      </c>
      <c r="B218" s="138" t="s">
        <v>120</v>
      </c>
      <c r="C218" s="360">
        <f t="shared" ref="C218:F218" si="211">C205</f>
        <v>715</v>
      </c>
      <c r="D218" s="360">
        <f t="shared" si="211"/>
        <v>119</v>
      </c>
      <c r="E218" s="360">
        <f t="shared" si="211"/>
        <v>0</v>
      </c>
      <c r="F218" s="360">
        <f t="shared" si="211"/>
        <v>0</v>
      </c>
      <c r="G218" s="563">
        <f t="shared" si="209"/>
        <v>1402.4725000000001</v>
      </c>
      <c r="H218" s="563">
        <f t="shared" si="209"/>
        <v>234</v>
      </c>
      <c r="I218" s="563">
        <f t="shared" si="209"/>
        <v>0</v>
      </c>
      <c r="J218" s="563">
        <f t="shared" si="209"/>
        <v>0</v>
      </c>
    </row>
    <row r="219" spans="1:10" ht="30" x14ac:dyDescent="0.25">
      <c r="A219" s="18">
        <v>1</v>
      </c>
      <c r="B219" s="138" t="s">
        <v>87</v>
      </c>
      <c r="C219" s="360">
        <f t="shared" ref="C219:F219" si="212">C206</f>
        <v>650</v>
      </c>
      <c r="D219" s="360">
        <f t="shared" si="212"/>
        <v>108</v>
      </c>
      <c r="E219" s="360">
        <f t="shared" si="212"/>
        <v>0</v>
      </c>
      <c r="F219" s="360">
        <f t="shared" si="212"/>
        <v>0</v>
      </c>
      <c r="G219" s="563">
        <f t="shared" si="209"/>
        <v>2600.5524999999998</v>
      </c>
      <c r="H219" s="563">
        <f t="shared" si="209"/>
        <v>433</v>
      </c>
      <c r="I219" s="563">
        <f t="shared" si="209"/>
        <v>0</v>
      </c>
      <c r="J219" s="563">
        <f t="shared" si="209"/>
        <v>0</v>
      </c>
    </row>
    <row r="220" spans="1:10" ht="30" x14ac:dyDescent="0.25">
      <c r="A220" s="18">
        <v>1</v>
      </c>
      <c r="B220" s="138" t="s">
        <v>88</v>
      </c>
      <c r="C220" s="360">
        <f t="shared" ref="C220:F220" si="213">C207</f>
        <v>242</v>
      </c>
      <c r="D220" s="360">
        <f t="shared" si="213"/>
        <v>40</v>
      </c>
      <c r="E220" s="360">
        <f t="shared" si="213"/>
        <v>0</v>
      </c>
      <c r="F220" s="360">
        <f t="shared" si="213"/>
        <v>0</v>
      </c>
      <c r="G220" s="563">
        <f t="shared" si="209"/>
        <v>184.08698000000001</v>
      </c>
      <c r="H220" s="563">
        <f t="shared" si="209"/>
        <v>31</v>
      </c>
      <c r="I220" s="563">
        <f t="shared" si="209"/>
        <v>0</v>
      </c>
      <c r="J220" s="563">
        <f t="shared" si="209"/>
        <v>0</v>
      </c>
    </row>
    <row r="221" spans="1:10" x14ac:dyDescent="0.25">
      <c r="A221" s="18">
        <v>1</v>
      </c>
      <c r="B221" s="139" t="s">
        <v>4</v>
      </c>
      <c r="C221" s="137">
        <f t="shared" ref="C221:F221" si="214">C208</f>
        <v>0</v>
      </c>
      <c r="D221" s="137">
        <f t="shared" si="214"/>
        <v>0</v>
      </c>
      <c r="E221" s="137">
        <f t="shared" si="214"/>
        <v>0</v>
      </c>
      <c r="F221" s="137">
        <f t="shared" si="214"/>
        <v>0</v>
      </c>
      <c r="G221" s="564">
        <f t="shared" si="209"/>
        <v>28076.121740888888</v>
      </c>
      <c r="H221" s="564">
        <f t="shared" si="209"/>
        <v>4680</v>
      </c>
      <c r="I221" s="564">
        <f t="shared" si="209"/>
        <v>2918.2763599999998</v>
      </c>
      <c r="J221" s="564">
        <f t="shared" si="209"/>
        <v>62.356332478632467</v>
      </c>
    </row>
    <row r="222" spans="1:10" ht="15.75" thickBot="1" x14ac:dyDescent="0.3">
      <c r="A222" s="18">
        <v>1</v>
      </c>
      <c r="B222" s="87" t="s">
        <v>8</v>
      </c>
      <c r="C222" s="11"/>
      <c r="D222" s="11"/>
      <c r="E222" s="275"/>
      <c r="F222" s="11"/>
      <c r="G222" s="560"/>
      <c r="H222" s="560"/>
      <c r="I222" s="561"/>
      <c r="J222" s="560"/>
    </row>
    <row r="223" spans="1:10" ht="45.75" customHeight="1" x14ac:dyDescent="0.25">
      <c r="A223" s="18">
        <v>1</v>
      </c>
      <c r="B223" s="133" t="s">
        <v>55</v>
      </c>
      <c r="C223" s="173"/>
      <c r="D223" s="173"/>
      <c r="E223" s="173"/>
      <c r="F223" s="173"/>
      <c r="G223" s="565"/>
      <c r="H223" s="565"/>
      <c r="I223" s="565"/>
      <c r="J223" s="565"/>
    </row>
    <row r="224" spans="1:10" s="37" customFormat="1" ht="30" x14ac:dyDescent="0.25">
      <c r="A224" s="18">
        <v>1</v>
      </c>
      <c r="B224" s="74" t="s">
        <v>131</v>
      </c>
      <c r="C224" s="120">
        <f>SUM(C225:C228)</f>
        <v>6596</v>
      </c>
      <c r="D224" s="120">
        <f t="shared" ref="D224:E224" si="215">SUM(D225:D228)</f>
        <v>1100</v>
      </c>
      <c r="E224" s="120">
        <f t="shared" si="215"/>
        <v>689</v>
      </c>
      <c r="F224" s="120">
        <f>E224/D224*100</f>
        <v>62.636363636363633</v>
      </c>
      <c r="G224" s="565">
        <f>SUM(G225:G228)</f>
        <v>16847.988142222221</v>
      </c>
      <c r="H224" s="565">
        <f t="shared" ref="H224:I224" si="216">SUM(H225:H228)</f>
        <v>2807</v>
      </c>
      <c r="I224" s="565">
        <f t="shared" si="216"/>
        <v>1622.4749000000002</v>
      </c>
      <c r="J224" s="528">
        <f t="shared" ref="J224:J235" si="217">I224/H224*100</f>
        <v>57.801029568934815</v>
      </c>
    </row>
    <row r="225" spans="1:249" s="37" customFormat="1" ht="30" x14ac:dyDescent="0.25">
      <c r="A225" s="18">
        <v>1</v>
      </c>
      <c r="B225" s="73" t="s">
        <v>84</v>
      </c>
      <c r="C225" s="120">
        <v>4852</v>
      </c>
      <c r="D225" s="113">
        <f t="shared" ref="D225:D233" si="218">ROUND(C225/12*$B$3,0)</f>
        <v>809</v>
      </c>
      <c r="E225" s="120">
        <v>648</v>
      </c>
      <c r="F225" s="120">
        <f>E225/D225*100</f>
        <v>80.098887515451182</v>
      </c>
      <c r="G225" s="565">
        <v>11905.906606222221</v>
      </c>
      <c r="H225" s="712">
        <f t="shared" ref="H225:H233" si="219">ROUND(G225/12*$B$3,0)</f>
        <v>1984</v>
      </c>
      <c r="I225" s="565">
        <v>1510.1428600000002</v>
      </c>
      <c r="J225" s="528">
        <f t="shared" si="217"/>
        <v>76.116071572580651</v>
      </c>
    </row>
    <row r="226" spans="1:249" s="37" customFormat="1" ht="30" x14ac:dyDescent="0.25">
      <c r="A226" s="18">
        <v>1</v>
      </c>
      <c r="B226" s="73" t="s">
        <v>85</v>
      </c>
      <c r="C226" s="120">
        <v>1456</v>
      </c>
      <c r="D226" s="113">
        <f t="shared" si="218"/>
        <v>243</v>
      </c>
      <c r="E226" s="120">
        <v>36</v>
      </c>
      <c r="F226" s="120">
        <f>E226/D226*100</f>
        <v>14.814814814814813</v>
      </c>
      <c r="G226" s="565">
        <v>3140.0678399999997</v>
      </c>
      <c r="H226" s="712">
        <f t="shared" si="219"/>
        <v>523</v>
      </c>
      <c r="I226" s="565">
        <v>81.047089999999997</v>
      </c>
      <c r="J226" s="528">
        <f t="shared" si="217"/>
        <v>15.49657552581262</v>
      </c>
    </row>
    <row r="227" spans="1:249" s="37" customFormat="1" ht="45" x14ac:dyDescent="0.25">
      <c r="A227" s="18">
        <v>1</v>
      </c>
      <c r="B227" s="73" t="s">
        <v>125</v>
      </c>
      <c r="C227" s="120">
        <v>74</v>
      </c>
      <c r="D227" s="113">
        <f t="shared" si="218"/>
        <v>12</v>
      </c>
      <c r="E227" s="120">
        <v>1</v>
      </c>
      <c r="F227" s="120">
        <f>E227/D227*100</f>
        <v>8.3333333333333321</v>
      </c>
      <c r="G227" s="565">
        <v>463.01740799999999</v>
      </c>
      <c r="H227" s="712">
        <f t="shared" si="219"/>
        <v>77</v>
      </c>
      <c r="I227" s="565">
        <v>6.2569900000000001</v>
      </c>
      <c r="J227" s="528">
        <f t="shared" si="217"/>
        <v>8.1259610389610391</v>
      </c>
    </row>
    <row r="228" spans="1:249" s="37" customFormat="1" ht="30" x14ac:dyDescent="0.25">
      <c r="A228" s="18">
        <v>1</v>
      </c>
      <c r="B228" s="73" t="s">
        <v>126</v>
      </c>
      <c r="C228" s="120">
        <v>214</v>
      </c>
      <c r="D228" s="113">
        <f t="shared" si="218"/>
        <v>36</v>
      </c>
      <c r="E228" s="120">
        <v>4</v>
      </c>
      <c r="F228" s="120">
        <f t="shared" ref="F228:F232" si="220">E228/D228*100</f>
        <v>11.111111111111111</v>
      </c>
      <c r="G228" s="565">
        <v>1338.996288</v>
      </c>
      <c r="H228" s="712">
        <f t="shared" si="219"/>
        <v>223</v>
      </c>
      <c r="I228" s="565">
        <v>25.02796</v>
      </c>
      <c r="J228" s="528">
        <f t="shared" si="217"/>
        <v>11.223300448430493</v>
      </c>
    </row>
    <row r="229" spans="1:249" s="37" customFormat="1" ht="30" x14ac:dyDescent="0.25">
      <c r="A229" s="18">
        <v>1</v>
      </c>
      <c r="B229" s="74" t="s">
        <v>123</v>
      </c>
      <c r="C229" s="120">
        <f>SUM(C230:C234)</f>
        <v>18127</v>
      </c>
      <c r="D229" s="120">
        <f t="shared" ref="D229:I229" si="221">SUM(D230:D234)</f>
        <v>3021</v>
      </c>
      <c r="E229" s="120">
        <f t="shared" si="221"/>
        <v>927</v>
      </c>
      <c r="F229" s="120">
        <f t="shared" si="220"/>
        <v>30.685203574975173</v>
      </c>
      <c r="G229" s="516">
        <f>SUM(G230:G234)</f>
        <v>34030.404000000002</v>
      </c>
      <c r="H229" s="516">
        <f t="shared" si="221"/>
        <v>5671</v>
      </c>
      <c r="I229" s="516">
        <f t="shared" si="221"/>
        <v>3644.91491</v>
      </c>
      <c r="J229" s="528">
        <f t="shared" si="217"/>
        <v>64.272877975665665</v>
      </c>
    </row>
    <row r="230" spans="1:249" s="37" customFormat="1" ht="30" x14ac:dyDescent="0.25">
      <c r="A230" s="18">
        <v>1</v>
      </c>
      <c r="B230" s="73" t="s">
        <v>119</v>
      </c>
      <c r="C230" s="120">
        <v>8500</v>
      </c>
      <c r="D230" s="113">
        <f t="shared" si="218"/>
        <v>1417</v>
      </c>
      <c r="E230" s="120">
        <v>70</v>
      </c>
      <c r="F230" s="120">
        <f t="shared" si="220"/>
        <v>4.9400141143260416</v>
      </c>
      <c r="G230" s="565">
        <v>14907.895</v>
      </c>
      <c r="H230" s="712">
        <f t="shared" si="219"/>
        <v>2485</v>
      </c>
      <c r="I230" s="565">
        <v>124.60133</v>
      </c>
      <c r="J230" s="528">
        <f t="shared" si="217"/>
        <v>5.0141380281690147</v>
      </c>
    </row>
    <row r="231" spans="1:249" s="37" customFormat="1" ht="60" x14ac:dyDescent="0.25">
      <c r="A231" s="18">
        <v>1</v>
      </c>
      <c r="B231" s="73" t="s">
        <v>130</v>
      </c>
      <c r="C231" s="120">
        <v>6400</v>
      </c>
      <c r="D231" s="113">
        <f t="shared" si="218"/>
        <v>1067</v>
      </c>
      <c r="E231" s="120">
        <v>626</v>
      </c>
      <c r="F231" s="120">
        <f t="shared" si="220"/>
        <v>58.669165885660732</v>
      </c>
      <c r="G231" s="565">
        <v>12553.6</v>
      </c>
      <c r="H231" s="712">
        <f t="shared" si="219"/>
        <v>2092</v>
      </c>
      <c r="I231" s="565">
        <v>3252.7612899999999</v>
      </c>
      <c r="J231" s="528">
        <f t="shared" si="217"/>
        <v>155.48572131931166</v>
      </c>
    </row>
    <row r="232" spans="1:249" s="37" customFormat="1" ht="45" x14ac:dyDescent="0.25">
      <c r="A232" s="18">
        <v>1</v>
      </c>
      <c r="B232" s="73" t="s">
        <v>120</v>
      </c>
      <c r="C232" s="120">
        <v>2077</v>
      </c>
      <c r="D232" s="113">
        <f t="shared" si="218"/>
        <v>346</v>
      </c>
      <c r="E232" s="120">
        <v>184</v>
      </c>
      <c r="F232" s="120">
        <f t="shared" si="220"/>
        <v>53.179190751445084</v>
      </c>
      <c r="G232" s="565">
        <v>4074.0355</v>
      </c>
      <c r="H232" s="712">
        <f t="shared" si="219"/>
        <v>679</v>
      </c>
      <c r="I232" s="565">
        <v>176.04012</v>
      </c>
      <c r="J232" s="528">
        <f t="shared" si="217"/>
        <v>25.926379970544922</v>
      </c>
    </row>
    <row r="233" spans="1:249" s="37" customFormat="1" ht="30" x14ac:dyDescent="0.25">
      <c r="A233" s="18">
        <v>1</v>
      </c>
      <c r="B233" s="73" t="s">
        <v>87</v>
      </c>
      <c r="C233" s="120">
        <v>500</v>
      </c>
      <c r="D233" s="113">
        <f t="shared" si="218"/>
        <v>83</v>
      </c>
      <c r="E233" s="120">
        <v>24</v>
      </c>
      <c r="F233" s="120">
        <f>E233/D233*100</f>
        <v>28.915662650602407</v>
      </c>
      <c r="G233" s="565">
        <v>2000.425</v>
      </c>
      <c r="H233" s="712">
        <f t="shared" si="219"/>
        <v>333</v>
      </c>
      <c r="I233" s="565">
        <v>74.016300000000001</v>
      </c>
      <c r="J233" s="528">
        <f t="shared" si="217"/>
        <v>22.227117117117118</v>
      </c>
    </row>
    <row r="234" spans="1:249" s="37" customFormat="1" ht="30.75" thickBot="1" x14ac:dyDescent="0.3">
      <c r="A234" s="18">
        <v>1</v>
      </c>
      <c r="B234" s="73" t="s">
        <v>88</v>
      </c>
      <c r="C234" s="120">
        <v>650</v>
      </c>
      <c r="D234" s="113">
        <f t="shared" ref="D234" si="222">ROUND(C234/12*$B$3,0)</f>
        <v>108</v>
      </c>
      <c r="E234" s="120">
        <v>23</v>
      </c>
      <c r="F234" s="120">
        <f t="shared" ref="F234" si="223">E234/D234*100</f>
        <v>21.296296296296298</v>
      </c>
      <c r="G234" s="565">
        <v>494.44850000000008</v>
      </c>
      <c r="H234" s="712">
        <f>ROUND(G234/12*$B$3,0)</f>
        <v>82</v>
      </c>
      <c r="I234" s="565">
        <v>17.495870000000004</v>
      </c>
      <c r="J234" s="528">
        <f t="shared" si="217"/>
        <v>21.336426829268294</v>
      </c>
    </row>
    <row r="235" spans="1:249" s="37" customFormat="1" ht="16.5" customHeight="1" thickBot="1" x14ac:dyDescent="0.3">
      <c r="A235" s="18">
        <v>1</v>
      </c>
      <c r="B235" s="225" t="s">
        <v>3</v>
      </c>
      <c r="C235" s="24"/>
      <c r="D235" s="24"/>
      <c r="E235" s="24"/>
      <c r="F235" s="24"/>
      <c r="G235" s="542">
        <f t="shared" ref="G235:I235" si="224">G229+G224</f>
        <v>50878.392142222219</v>
      </c>
      <c r="H235" s="542">
        <f t="shared" si="224"/>
        <v>8478</v>
      </c>
      <c r="I235" s="542">
        <f t="shared" si="224"/>
        <v>5267.3898100000006</v>
      </c>
      <c r="J235" s="527">
        <f t="shared" si="217"/>
        <v>62.130099197924046</v>
      </c>
    </row>
    <row r="236" spans="1:249" x14ac:dyDescent="0.25">
      <c r="A236" s="18">
        <v>1</v>
      </c>
      <c r="B236" s="282" t="s">
        <v>107</v>
      </c>
      <c r="C236" s="283"/>
      <c r="D236" s="283"/>
      <c r="E236" s="283"/>
      <c r="F236" s="283"/>
      <c r="G236" s="566"/>
      <c r="H236" s="566"/>
      <c r="I236" s="566"/>
      <c r="J236" s="566"/>
    </row>
    <row r="237" spans="1:249" s="10" customFormat="1" ht="30" x14ac:dyDescent="0.25">
      <c r="A237" s="18">
        <v>1</v>
      </c>
      <c r="B237" s="249" t="s">
        <v>131</v>
      </c>
      <c r="C237" s="361">
        <f t="shared" ref="C237:F237" si="225">C224</f>
        <v>6596</v>
      </c>
      <c r="D237" s="361">
        <f t="shared" si="225"/>
        <v>1100</v>
      </c>
      <c r="E237" s="361">
        <f t="shared" si="225"/>
        <v>689</v>
      </c>
      <c r="F237" s="361">
        <f t="shared" si="225"/>
        <v>62.636363636363633</v>
      </c>
      <c r="G237" s="567">
        <f t="shared" ref="G237:G242" si="226">G224</f>
        <v>16847.988142222221</v>
      </c>
      <c r="H237" s="567">
        <f t="shared" ref="H237:J237" si="227">H224</f>
        <v>2807</v>
      </c>
      <c r="I237" s="567">
        <f t="shared" si="227"/>
        <v>1622.4749000000002</v>
      </c>
      <c r="J237" s="567">
        <f t="shared" si="227"/>
        <v>57.801029568934815</v>
      </c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  <c r="DU237" s="13"/>
      <c r="DV237" s="13"/>
      <c r="DW237" s="13"/>
      <c r="DX237" s="13"/>
      <c r="DY237" s="13"/>
      <c r="DZ237" s="13"/>
      <c r="EA237" s="13"/>
      <c r="EB237" s="13"/>
      <c r="EC237" s="13"/>
      <c r="ED237" s="13"/>
      <c r="EE237" s="13"/>
      <c r="EF237" s="13"/>
      <c r="EG237" s="13"/>
      <c r="EH237" s="13"/>
      <c r="EI237" s="13"/>
      <c r="EJ237" s="13"/>
      <c r="EK237" s="13"/>
      <c r="EL237" s="13"/>
      <c r="EM237" s="13"/>
      <c r="EN237" s="13"/>
      <c r="EO237" s="13"/>
      <c r="EP237" s="13"/>
      <c r="EQ237" s="13"/>
      <c r="ER237" s="13"/>
      <c r="ES237" s="13"/>
      <c r="ET237" s="13"/>
      <c r="EU237" s="13"/>
      <c r="EV237" s="13"/>
      <c r="EW237" s="13"/>
      <c r="EX237" s="13"/>
      <c r="EY237" s="13"/>
      <c r="EZ237" s="13"/>
      <c r="FA237" s="13"/>
      <c r="FB237" s="13"/>
      <c r="FC237" s="13"/>
      <c r="FD237" s="13"/>
      <c r="FE237" s="13"/>
      <c r="FF237" s="13"/>
      <c r="FG237" s="13"/>
      <c r="FH237" s="13"/>
      <c r="FI237" s="13"/>
      <c r="FJ237" s="13"/>
      <c r="FK237" s="13"/>
      <c r="FL237" s="13"/>
      <c r="FM237" s="13"/>
      <c r="FN237" s="13"/>
      <c r="FO237" s="13"/>
      <c r="FP237" s="13"/>
      <c r="FQ237" s="13"/>
      <c r="FR237" s="13"/>
      <c r="FS237" s="13"/>
      <c r="FT237" s="13"/>
      <c r="FU237" s="13"/>
      <c r="FV237" s="13"/>
      <c r="FW237" s="13"/>
      <c r="FX237" s="13"/>
      <c r="FY237" s="13"/>
      <c r="FZ237" s="13"/>
      <c r="GA237" s="13"/>
      <c r="GB237" s="13"/>
      <c r="GC237" s="13"/>
      <c r="GD237" s="13"/>
      <c r="GE237" s="13"/>
      <c r="GF237" s="13"/>
      <c r="GG237" s="13"/>
      <c r="GH237" s="13"/>
      <c r="GI237" s="13"/>
      <c r="GJ237" s="13"/>
      <c r="GK237" s="13"/>
      <c r="GL237" s="13"/>
      <c r="GM237" s="13"/>
      <c r="GN237" s="13"/>
      <c r="GO237" s="13"/>
      <c r="GP237" s="13"/>
      <c r="GQ237" s="13"/>
      <c r="GR237" s="13"/>
      <c r="GS237" s="13"/>
      <c r="GT237" s="13"/>
      <c r="GU237" s="13"/>
      <c r="GV237" s="13"/>
      <c r="GW237" s="13"/>
      <c r="GX237" s="13"/>
      <c r="GY237" s="13"/>
      <c r="GZ237" s="13"/>
      <c r="HA237" s="13"/>
      <c r="HB237" s="13"/>
      <c r="HC237" s="13"/>
      <c r="HD237" s="13"/>
      <c r="HE237" s="13"/>
      <c r="HF237" s="13"/>
      <c r="HG237" s="13"/>
      <c r="HH237" s="13"/>
      <c r="HI237" s="13"/>
      <c r="HJ237" s="13"/>
      <c r="HK237" s="13"/>
      <c r="HL237" s="13"/>
      <c r="HM237" s="13"/>
      <c r="HN237" s="13"/>
      <c r="HO237" s="13"/>
      <c r="HP237" s="13"/>
      <c r="HQ237" s="13"/>
      <c r="HR237" s="13"/>
      <c r="HS237" s="13"/>
      <c r="HT237" s="13"/>
      <c r="HU237" s="13"/>
      <c r="HV237" s="13"/>
      <c r="HW237" s="13"/>
      <c r="HX237" s="13"/>
      <c r="HY237" s="13"/>
      <c r="HZ237" s="13"/>
      <c r="IA237" s="13"/>
      <c r="IB237" s="13"/>
      <c r="IC237" s="13"/>
      <c r="ID237" s="13"/>
      <c r="IE237" s="13"/>
      <c r="IF237" s="13"/>
      <c r="IG237" s="13"/>
      <c r="IH237" s="13"/>
      <c r="II237" s="13"/>
      <c r="IJ237" s="13"/>
      <c r="IK237" s="13"/>
      <c r="IL237" s="13"/>
      <c r="IM237" s="13"/>
      <c r="IN237" s="13"/>
      <c r="IO237" s="13"/>
    </row>
    <row r="238" spans="1:249" s="10" customFormat="1" ht="30" x14ac:dyDescent="0.25">
      <c r="A238" s="18">
        <v>1</v>
      </c>
      <c r="B238" s="247" t="s">
        <v>84</v>
      </c>
      <c r="C238" s="361">
        <f t="shared" ref="C238:F238" si="228">C225</f>
        <v>4852</v>
      </c>
      <c r="D238" s="361">
        <f t="shared" si="228"/>
        <v>809</v>
      </c>
      <c r="E238" s="361">
        <f t="shared" si="228"/>
        <v>648</v>
      </c>
      <c r="F238" s="361">
        <f t="shared" si="228"/>
        <v>80.098887515451182</v>
      </c>
      <c r="G238" s="567">
        <f t="shared" si="226"/>
        <v>11905.906606222221</v>
      </c>
      <c r="H238" s="567">
        <f t="shared" ref="H238:J238" si="229">H225</f>
        <v>1984</v>
      </c>
      <c r="I238" s="567">
        <f t="shared" si="229"/>
        <v>1510.1428600000002</v>
      </c>
      <c r="J238" s="567">
        <f t="shared" si="229"/>
        <v>76.116071572580651</v>
      </c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13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  <c r="EH238" s="13"/>
      <c r="EI238" s="13"/>
      <c r="EJ238" s="13"/>
      <c r="EK238" s="13"/>
      <c r="EL238" s="13"/>
      <c r="EM238" s="13"/>
      <c r="EN238" s="13"/>
      <c r="EO238" s="13"/>
      <c r="EP238" s="13"/>
      <c r="EQ238" s="13"/>
      <c r="ER238" s="13"/>
      <c r="ES238" s="13"/>
      <c r="ET238" s="13"/>
      <c r="EU238" s="13"/>
      <c r="EV238" s="13"/>
      <c r="EW238" s="13"/>
      <c r="EX238" s="13"/>
      <c r="EY238" s="13"/>
      <c r="EZ238" s="13"/>
      <c r="FA238" s="13"/>
      <c r="FB238" s="13"/>
      <c r="FC238" s="13"/>
      <c r="FD238" s="13"/>
      <c r="FE238" s="13"/>
      <c r="FF238" s="13"/>
      <c r="FG238" s="13"/>
      <c r="FH238" s="13"/>
      <c r="FI238" s="13"/>
      <c r="FJ238" s="13"/>
      <c r="FK238" s="13"/>
      <c r="FL238" s="13"/>
      <c r="FM238" s="13"/>
      <c r="FN238" s="13"/>
      <c r="FO238" s="13"/>
      <c r="FP238" s="13"/>
      <c r="FQ238" s="13"/>
      <c r="FR238" s="13"/>
      <c r="FS238" s="13"/>
      <c r="FT238" s="13"/>
      <c r="FU238" s="13"/>
      <c r="FV238" s="13"/>
      <c r="FW238" s="13"/>
      <c r="FX238" s="13"/>
      <c r="FY238" s="13"/>
      <c r="FZ238" s="13"/>
      <c r="GA238" s="13"/>
      <c r="GB238" s="13"/>
      <c r="GC238" s="13"/>
      <c r="GD238" s="13"/>
      <c r="GE238" s="13"/>
      <c r="GF238" s="13"/>
      <c r="GG238" s="13"/>
      <c r="GH238" s="13"/>
      <c r="GI238" s="13"/>
      <c r="GJ238" s="13"/>
      <c r="GK238" s="13"/>
      <c r="GL238" s="13"/>
      <c r="GM238" s="13"/>
      <c r="GN238" s="13"/>
      <c r="GO238" s="13"/>
      <c r="GP238" s="13"/>
      <c r="GQ238" s="13"/>
      <c r="GR238" s="13"/>
      <c r="GS238" s="13"/>
      <c r="GT238" s="13"/>
      <c r="GU238" s="13"/>
      <c r="GV238" s="13"/>
      <c r="GW238" s="13"/>
      <c r="GX238" s="13"/>
      <c r="GY238" s="13"/>
      <c r="GZ238" s="13"/>
      <c r="HA238" s="13"/>
      <c r="HB238" s="13"/>
      <c r="HC238" s="13"/>
      <c r="HD238" s="13"/>
      <c r="HE238" s="13"/>
      <c r="HF238" s="13"/>
      <c r="HG238" s="13"/>
      <c r="HH238" s="13"/>
      <c r="HI238" s="13"/>
      <c r="HJ238" s="13"/>
      <c r="HK238" s="13"/>
      <c r="HL238" s="13"/>
      <c r="HM238" s="13"/>
      <c r="HN238" s="13"/>
      <c r="HO238" s="13"/>
      <c r="HP238" s="13"/>
      <c r="HQ238" s="13"/>
      <c r="HR238" s="13"/>
      <c r="HS238" s="13"/>
      <c r="HT238" s="13"/>
      <c r="HU238" s="13"/>
      <c r="HV238" s="13"/>
      <c r="HW238" s="13"/>
      <c r="HX238" s="13"/>
      <c r="HY238" s="13"/>
      <c r="HZ238" s="13"/>
      <c r="IA238" s="13"/>
      <c r="IB238" s="13"/>
      <c r="IC238" s="13"/>
      <c r="ID238" s="13"/>
      <c r="IE238" s="13"/>
      <c r="IF238" s="13"/>
      <c r="IG238" s="13"/>
      <c r="IH238" s="13"/>
      <c r="II238" s="13"/>
      <c r="IJ238" s="13"/>
      <c r="IK238" s="13"/>
      <c r="IL238" s="13"/>
      <c r="IM238" s="13"/>
      <c r="IN238" s="13"/>
      <c r="IO238" s="13"/>
    </row>
    <row r="239" spans="1:249" s="10" customFormat="1" ht="30" x14ac:dyDescent="0.25">
      <c r="A239" s="18">
        <v>1</v>
      </c>
      <c r="B239" s="247" t="s">
        <v>85</v>
      </c>
      <c r="C239" s="361">
        <f t="shared" ref="C239:F239" si="230">C226</f>
        <v>1456</v>
      </c>
      <c r="D239" s="361">
        <f t="shared" si="230"/>
        <v>243</v>
      </c>
      <c r="E239" s="361">
        <f t="shared" si="230"/>
        <v>36</v>
      </c>
      <c r="F239" s="361">
        <f t="shared" si="230"/>
        <v>14.814814814814813</v>
      </c>
      <c r="G239" s="567">
        <f t="shared" si="226"/>
        <v>3140.0678399999997</v>
      </c>
      <c r="H239" s="567">
        <f t="shared" ref="H239:J239" si="231">H226</f>
        <v>523</v>
      </c>
      <c r="I239" s="567">
        <f t="shared" si="231"/>
        <v>81.047089999999997</v>
      </c>
      <c r="J239" s="567">
        <f t="shared" si="231"/>
        <v>15.49657552581262</v>
      </c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  <c r="DU239" s="13"/>
      <c r="DV239" s="13"/>
      <c r="DW239" s="13"/>
      <c r="DX239" s="13"/>
      <c r="DY239" s="13"/>
      <c r="DZ239" s="13"/>
      <c r="EA239" s="13"/>
      <c r="EB239" s="13"/>
      <c r="EC239" s="13"/>
      <c r="ED239" s="13"/>
      <c r="EE239" s="13"/>
      <c r="EF239" s="13"/>
      <c r="EG239" s="13"/>
      <c r="EH239" s="13"/>
      <c r="EI239" s="13"/>
      <c r="EJ239" s="13"/>
      <c r="EK239" s="13"/>
      <c r="EL239" s="13"/>
      <c r="EM239" s="13"/>
      <c r="EN239" s="13"/>
      <c r="EO239" s="13"/>
      <c r="EP239" s="13"/>
      <c r="EQ239" s="13"/>
      <c r="ER239" s="13"/>
      <c r="ES239" s="13"/>
      <c r="ET239" s="13"/>
      <c r="EU239" s="13"/>
      <c r="EV239" s="13"/>
      <c r="EW239" s="13"/>
      <c r="EX239" s="13"/>
      <c r="EY239" s="13"/>
      <c r="EZ239" s="13"/>
      <c r="FA239" s="13"/>
      <c r="FB239" s="13"/>
      <c r="FC239" s="13"/>
      <c r="FD239" s="13"/>
      <c r="FE239" s="13"/>
      <c r="FF239" s="13"/>
      <c r="FG239" s="13"/>
      <c r="FH239" s="13"/>
      <c r="FI239" s="13"/>
      <c r="FJ239" s="13"/>
      <c r="FK239" s="13"/>
      <c r="FL239" s="13"/>
      <c r="FM239" s="13"/>
      <c r="FN239" s="13"/>
      <c r="FO239" s="13"/>
      <c r="FP239" s="13"/>
      <c r="FQ239" s="13"/>
      <c r="FR239" s="13"/>
      <c r="FS239" s="13"/>
      <c r="FT239" s="13"/>
      <c r="FU239" s="13"/>
      <c r="FV239" s="13"/>
      <c r="FW239" s="13"/>
      <c r="FX239" s="13"/>
      <c r="FY239" s="13"/>
      <c r="FZ239" s="13"/>
      <c r="GA239" s="13"/>
      <c r="GB239" s="13"/>
      <c r="GC239" s="13"/>
      <c r="GD239" s="13"/>
      <c r="GE239" s="13"/>
      <c r="GF239" s="13"/>
      <c r="GG239" s="13"/>
      <c r="GH239" s="13"/>
      <c r="GI239" s="13"/>
      <c r="GJ239" s="13"/>
      <c r="GK239" s="13"/>
      <c r="GL239" s="13"/>
      <c r="GM239" s="13"/>
      <c r="GN239" s="13"/>
      <c r="GO239" s="13"/>
      <c r="GP239" s="13"/>
      <c r="GQ239" s="13"/>
      <c r="GR239" s="13"/>
      <c r="GS239" s="13"/>
      <c r="GT239" s="13"/>
      <c r="GU239" s="13"/>
      <c r="GV239" s="13"/>
      <c r="GW239" s="13"/>
      <c r="GX239" s="13"/>
      <c r="GY239" s="13"/>
      <c r="GZ239" s="13"/>
      <c r="HA239" s="13"/>
      <c r="HB239" s="13"/>
      <c r="HC239" s="13"/>
      <c r="HD239" s="13"/>
      <c r="HE239" s="13"/>
      <c r="HF239" s="13"/>
      <c r="HG239" s="13"/>
      <c r="HH239" s="13"/>
      <c r="HI239" s="13"/>
      <c r="HJ239" s="13"/>
      <c r="HK239" s="13"/>
      <c r="HL239" s="13"/>
      <c r="HM239" s="13"/>
      <c r="HN239" s="13"/>
      <c r="HO239" s="13"/>
      <c r="HP239" s="13"/>
      <c r="HQ239" s="13"/>
      <c r="HR239" s="13"/>
      <c r="HS239" s="13"/>
      <c r="HT239" s="13"/>
      <c r="HU239" s="13"/>
      <c r="HV239" s="13"/>
      <c r="HW239" s="13"/>
      <c r="HX239" s="13"/>
      <c r="HY239" s="13"/>
      <c r="HZ239" s="13"/>
      <c r="IA239" s="13"/>
      <c r="IB239" s="13"/>
      <c r="IC239" s="13"/>
      <c r="ID239" s="13"/>
      <c r="IE239" s="13"/>
      <c r="IF239" s="13"/>
      <c r="IG239" s="13"/>
      <c r="IH239" s="13"/>
      <c r="II239" s="13"/>
      <c r="IJ239" s="13"/>
      <c r="IK239" s="13"/>
      <c r="IL239" s="13"/>
      <c r="IM239" s="13"/>
      <c r="IN239" s="13"/>
      <c r="IO239" s="13"/>
    </row>
    <row r="240" spans="1:249" s="10" customFormat="1" ht="45" x14ac:dyDescent="0.25">
      <c r="A240" s="18">
        <v>1</v>
      </c>
      <c r="B240" s="247" t="s">
        <v>125</v>
      </c>
      <c r="C240" s="361">
        <f t="shared" ref="C240:F240" si="232">C227</f>
        <v>74</v>
      </c>
      <c r="D240" s="361">
        <f t="shared" si="232"/>
        <v>12</v>
      </c>
      <c r="E240" s="361">
        <f t="shared" si="232"/>
        <v>1</v>
      </c>
      <c r="F240" s="361">
        <f t="shared" si="232"/>
        <v>8.3333333333333321</v>
      </c>
      <c r="G240" s="567">
        <f t="shared" si="226"/>
        <v>463.01740799999999</v>
      </c>
      <c r="H240" s="567">
        <f t="shared" ref="H240:J240" si="233">H227</f>
        <v>77</v>
      </c>
      <c r="I240" s="567">
        <f t="shared" si="233"/>
        <v>6.2569900000000001</v>
      </c>
      <c r="J240" s="567">
        <f t="shared" si="233"/>
        <v>8.1259610389610391</v>
      </c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  <c r="DU240" s="13"/>
      <c r="DV240" s="13"/>
      <c r="DW240" s="13"/>
      <c r="DX240" s="13"/>
      <c r="DY240" s="13"/>
      <c r="DZ240" s="13"/>
      <c r="EA240" s="13"/>
      <c r="EB240" s="13"/>
      <c r="EC240" s="13"/>
      <c r="ED240" s="13"/>
      <c r="EE240" s="13"/>
      <c r="EF240" s="13"/>
      <c r="EG240" s="13"/>
      <c r="EH240" s="13"/>
      <c r="EI240" s="13"/>
      <c r="EJ240" s="13"/>
      <c r="EK240" s="13"/>
      <c r="EL240" s="13"/>
      <c r="EM240" s="13"/>
      <c r="EN240" s="13"/>
      <c r="EO240" s="13"/>
      <c r="EP240" s="13"/>
      <c r="EQ240" s="13"/>
      <c r="ER240" s="13"/>
      <c r="ES240" s="13"/>
      <c r="ET240" s="13"/>
      <c r="EU240" s="13"/>
      <c r="EV240" s="13"/>
      <c r="EW240" s="13"/>
      <c r="EX240" s="13"/>
      <c r="EY240" s="13"/>
      <c r="EZ240" s="13"/>
      <c r="FA240" s="13"/>
      <c r="FB240" s="13"/>
      <c r="FC240" s="13"/>
      <c r="FD240" s="13"/>
      <c r="FE240" s="13"/>
      <c r="FF240" s="13"/>
      <c r="FG240" s="13"/>
      <c r="FH240" s="13"/>
      <c r="FI240" s="13"/>
      <c r="FJ240" s="13"/>
      <c r="FK240" s="13"/>
      <c r="FL240" s="13"/>
      <c r="FM240" s="13"/>
      <c r="FN240" s="13"/>
      <c r="FO240" s="13"/>
      <c r="FP240" s="13"/>
      <c r="FQ240" s="13"/>
      <c r="FR240" s="13"/>
      <c r="FS240" s="13"/>
      <c r="FT240" s="13"/>
      <c r="FU240" s="13"/>
      <c r="FV240" s="13"/>
      <c r="FW240" s="13"/>
      <c r="FX240" s="13"/>
      <c r="FY240" s="13"/>
      <c r="FZ240" s="13"/>
      <c r="GA240" s="13"/>
      <c r="GB240" s="13"/>
      <c r="GC240" s="13"/>
      <c r="GD240" s="13"/>
      <c r="GE240" s="13"/>
      <c r="GF240" s="13"/>
      <c r="GG240" s="13"/>
      <c r="GH240" s="13"/>
      <c r="GI240" s="13"/>
      <c r="GJ240" s="13"/>
      <c r="GK240" s="13"/>
      <c r="GL240" s="13"/>
      <c r="GM240" s="13"/>
      <c r="GN240" s="13"/>
      <c r="GO240" s="13"/>
      <c r="GP240" s="13"/>
      <c r="GQ240" s="13"/>
      <c r="GR240" s="13"/>
      <c r="GS240" s="13"/>
      <c r="GT240" s="13"/>
      <c r="GU240" s="13"/>
      <c r="GV240" s="13"/>
      <c r="GW240" s="13"/>
      <c r="GX240" s="13"/>
      <c r="GY240" s="13"/>
      <c r="GZ240" s="13"/>
      <c r="HA240" s="13"/>
      <c r="HB240" s="13"/>
      <c r="HC240" s="13"/>
      <c r="HD240" s="13"/>
      <c r="HE240" s="13"/>
      <c r="HF240" s="13"/>
      <c r="HG240" s="13"/>
      <c r="HH240" s="13"/>
      <c r="HI240" s="13"/>
      <c r="HJ240" s="13"/>
      <c r="HK240" s="13"/>
      <c r="HL240" s="13"/>
      <c r="HM240" s="13"/>
      <c r="HN240" s="13"/>
      <c r="HO240" s="13"/>
      <c r="HP240" s="13"/>
      <c r="HQ240" s="13"/>
      <c r="HR240" s="13"/>
      <c r="HS240" s="13"/>
      <c r="HT240" s="13"/>
      <c r="HU240" s="13"/>
      <c r="HV240" s="13"/>
      <c r="HW240" s="13"/>
      <c r="HX240" s="13"/>
      <c r="HY240" s="13"/>
      <c r="HZ240" s="13"/>
      <c r="IA240" s="13"/>
      <c r="IB240" s="13"/>
      <c r="IC240" s="13"/>
      <c r="ID240" s="13"/>
      <c r="IE240" s="13"/>
      <c r="IF240" s="13"/>
      <c r="IG240" s="13"/>
      <c r="IH240" s="13"/>
      <c r="II240" s="13"/>
      <c r="IJ240" s="13"/>
      <c r="IK240" s="13"/>
      <c r="IL240" s="13"/>
      <c r="IM240" s="13"/>
      <c r="IN240" s="13"/>
      <c r="IO240" s="13"/>
    </row>
    <row r="241" spans="1:249" s="10" customFormat="1" ht="30" x14ac:dyDescent="0.25">
      <c r="A241" s="18">
        <v>1</v>
      </c>
      <c r="B241" s="247" t="s">
        <v>126</v>
      </c>
      <c r="C241" s="361">
        <f t="shared" ref="C241:F241" si="234">C228</f>
        <v>214</v>
      </c>
      <c r="D241" s="361">
        <f t="shared" si="234"/>
        <v>36</v>
      </c>
      <c r="E241" s="361">
        <f t="shared" si="234"/>
        <v>4</v>
      </c>
      <c r="F241" s="361">
        <f t="shared" si="234"/>
        <v>11.111111111111111</v>
      </c>
      <c r="G241" s="567">
        <f t="shared" si="226"/>
        <v>1338.996288</v>
      </c>
      <c r="H241" s="567">
        <f t="shared" ref="H241:J241" si="235">H228</f>
        <v>223</v>
      </c>
      <c r="I241" s="567">
        <f t="shared" si="235"/>
        <v>25.02796</v>
      </c>
      <c r="J241" s="567">
        <f t="shared" si="235"/>
        <v>11.223300448430493</v>
      </c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  <c r="DU241" s="13"/>
      <c r="DV241" s="13"/>
      <c r="DW241" s="13"/>
      <c r="DX241" s="13"/>
      <c r="DY241" s="13"/>
      <c r="DZ241" s="13"/>
      <c r="EA241" s="13"/>
      <c r="EB241" s="13"/>
      <c r="EC241" s="13"/>
      <c r="ED241" s="13"/>
      <c r="EE241" s="13"/>
      <c r="EF241" s="13"/>
      <c r="EG241" s="13"/>
      <c r="EH241" s="13"/>
      <c r="EI241" s="13"/>
      <c r="EJ241" s="13"/>
      <c r="EK241" s="13"/>
      <c r="EL241" s="13"/>
      <c r="EM241" s="13"/>
      <c r="EN241" s="13"/>
      <c r="EO241" s="13"/>
      <c r="EP241" s="13"/>
      <c r="EQ241" s="13"/>
      <c r="ER241" s="13"/>
      <c r="ES241" s="13"/>
      <c r="ET241" s="13"/>
      <c r="EU241" s="13"/>
      <c r="EV241" s="13"/>
      <c r="EW241" s="13"/>
      <c r="EX241" s="13"/>
      <c r="EY241" s="13"/>
      <c r="EZ241" s="13"/>
      <c r="FA241" s="13"/>
      <c r="FB241" s="13"/>
      <c r="FC241" s="13"/>
      <c r="FD241" s="13"/>
      <c r="FE241" s="13"/>
      <c r="FF241" s="13"/>
      <c r="FG241" s="13"/>
      <c r="FH241" s="13"/>
      <c r="FI241" s="13"/>
      <c r="FJ241" s="13"/>
      <c r="FK241" s="13"/>
      <c r="FL241" s="13"/>
      <c r="FM241" s="13"/>
      <c r="FN241" s="13"/>
      <c r="FO241" s="13"/>
      <c r="FP241" s="13"/>
      <c r="FQ241" s="13"/>
      <c r="FR241" s="13"/>
      <c r="FS241" s="13"/>
      <c r="FT241" s="13"/>
      <c r="FU241" s="13"/>
      <c r="FV241" s="13"/>
      <c r="FW241" s="13"/>
      <c r="FX241" s="13"/>
      <c r="FY241" s="13"/>
      <c r="FZ241" s="13"/>
      <c r="GA241" s="13"/>
      <c r="GB241" s="13"/>
      <c r="GC241" s="13"/>
      <c r="GD241" s="13"/>
      <c r="GE241" s="13"/>
      <c r="GF241" s="13"/>
      <c r="GG241" s="13"/>
      <c r="GH241" s="13"/>
      <c r="GI241" s="13"/>
      <c r="GJ241" s="13"/>
      <c r="GK241" s="13"/>
      <c r="GL241" s="13"/>
      <c r="GM241" s="13"/>
      <c r="GN241" s="13"/>
      <c r="GO241" s="13"/>
      <c r="GP241" s="13"/>
      <c r="GQ241" s="13"/>
      <c r="GR241" s="13"/>
      <c r="GS241" s="13"/>
      <c r="GT241" s="13"/>
      <c r="GU241" s="13"/>
      <c r="GV241" s="13"/>
      <c r="GW241" s="13"/>
      <c r="GX241" s="13"/>
      <c r="GY241" s="13"/>
      <c r="GZ241" s="13"/>
      <c r="HA241" s="13"/>
      <c r="HB241" s="13"/>
      <c r="HC241" s="13"/>
      <c r="HD241" s="13"/>
      <c r="HE241" s="13"/>
      <c r="HF241" s="13"/>
      <c r="HG241" s="13"/>
      <c r="HH241" s="13"/>
      <c r="HI241" s="13"/>
      <c r="HJ241" s="13"/>
      <c r="HK241" s="13"/>
      <c r="HL241" s="13"/>
      <c r="HM241" s="13"/>
      <c r="HN241" s="13"/>
      <c r="HO241" s="13"/>
      <c r="HP241" s="13"/>
      <c r="HQ241" s="13"/>
      <c r="HR241" s="13"/>
      <c r="HS241" s="13"/>
      <c r="HT241" s="13"/>
      <c r="HU241" s="13"/>
      <c r="HV241" s="13"/>
      <c r="HW241" s="13"/>
      <c r="HX241" s="13"/>
      <c r="HY241" s="13"/>
      <c r="HZ241" s="13"/>
      <c r="IA241" s="13"/>
      <c r="IB241" s="13"/>
      <c r="IC241" s="13"/>
      <c r="ID241" s="13"/>
      <c r="IE241" s="13"/>
      <c r="IF241" s="13"/>
      <c r="IG241" s="13"/>
      <c r="IH241" s="13"/>
      <c r="II241" s="13"/>
      <c r="IJ241" s="13"/>
      <c r="IK241" s="13"/>
      <c r="IL241" s="13"/>
      <c r="IM241" s="13"/>
      <c r="IN241" s="13"/>
      <c r="IO241" s="13"/>
    </row>
    <row r="242" spans="1:249" s="10" customFormat="1" ht="30" x14ac:dyDescent="0.25">
      <c r="A242" s="18">
        <v>1</v>
      </c>
      <c r="B242" s="249" t="s">
        <v>123</v>
      </c>
      <c r="C242" s="361">
        <f t="shared" ref="C242:F242" si="236">C229</f>
        <v>18127</v>
      </c>
      <c r="D242" s="361">
        <f t="shared" si="236"/>
        <v>3021</v>
      </c>
      <c r="E242" s="361">
        <f t="shared" si="236"/>
        <v>927</v>
      </c>
      <c r="F242" s="361">
        <f t="shared" si="236"/>
        <v>30.685203574975173</v>
      </c>
      <c r="G242" s="567">
        <f t="shared" si="226"/>
        <v>34030.404000000002</v>
      </c>
      <c r="H242" s="567">
        <f t="shared" ref="H242:J242" si="237">H229</f>
        <v>5671</v>
      </c>
      <c r="I242" s="567">
        <f t="shared" si="237"/>
        <v>3644.91491</v>
      </c>
      <c r="J242" s="567">
        <f t="shared" si="237"/>
        <v>64.272877975665665</v>
      </c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13"/>
      <c r="DX242" s="13"/>
      <c r="DY242" s="13"/>
      <c r="DZ242" s="13"/>
      <c r="EA242" s="13"/>
      <c r="EB242" s="13"/>
      <c r="EC242" s="13"/>
      <c r="ED242" s="13"/>
      <c r="EE242" s="13"/>
      <c r="EF242" s="13"/>
      <c r="EG242" s="13"/>
      <c r="EH242" s="13"/>
      <c r="EI242" s="13"/>
      <c r="EJ242" s="13"/>
      <c r="EK242" s="13"/>
      <c r="EL242" s="13"/>
      <c r="EM242" s="13"/>
      <c r="EN242" s="13"/>
      <c r="EO242" s="13"/>
      <c r="EP242" s="13"/>
      <c r="EQ242" s="13"/>
      <c r="ER242" s="13"/>
      <c r="ES242" s="13"/>
      <c r="ET242" s="13"/>
      <c r="EU242" s="13"/>
      <c r="EV242" s="13"/>
      <c r="EW242" s="13"/>
      <c r="EX242" s="13"/>
      <c r="EY242" s="13"/>
      <c r="EZ242" s="13"/>
      <c r="FA242" s="13"/>
      <c r="FB242" s="13"/>
      <c r="FC242" s="13"/>
      <c r="FD242" s="13"/>
      <c r="FE242" s="13"/>
      <c r="FF242" s="13"/>
      <c r="FG242" s="13"/>
      <c r="FH242" s="13"/>
      <c r="FI242" s="13"/>
      <c r="FJ242" s="13"/>
      <c r="FK242" s="13"/>
      <c r="FL242" s="13"/>
      <c r="FM242" s="13"/>
      <c r="FN242" s="13"/>
      <c r="FO242" s="13"/>
      <c r="FP242" s="13"/>
      <c r="FQ242" s="13"/>
      <c r="FR242" s="13"/>
      <c r="FS242" s="13"/>
      <c r="FT242" s="13"/>
      <c r="FU242" s="13"/>
      <c r="FV242" s="13"/>
      <c r="FW242" s="13"/>
      <c r="FX242" s="13"/>
      <c r="FY242" s="13"/>
      <c r="FZ242" s="13"/>
      <c r="GA242" s="13"/>
      <c r="GB242" s="13"/>
      <c r="GC242" s="13"/>
      <c r="GD242" s="13"/>
      <c r="GE242" s="13"/>
      <c r="GF242" s="13"/>
      <c r="GG242" s="13"/>
      <c r="GH242" s="13"/>
      <c r="GI242" s="13"/>
      <c r="GJ242" s="13"/>
      <c r="GK242" s="13"/>
      <c r="GL242" s="13"/>
      <c r="GM242" s="13"/>
      <c r="GN242" s="13"/>
      <c r="GO242" s="13"/>
      <c r="GP242" s="13"/>
      <c r="GQ242" s="13"/>
      <c r="GR242" s="13"/>
      <c r="GS242" s="13"/>
      <c r="GT242" s="13"/>
      <c r="GU242" s="13"/>
      <c r="GV242" s="13"/>
      <c r="GW242" s="13"/>
      <c r="GX242" s="13"/>
      <c r="GY242" s="13"/>
      <c r="GZ242" s="13"/>
      <c r="HA242" s="13"/>
      <c r="HB242" s="13"/>
      <c r="HC242" s="13"/>
      <c r="HD242" s="13"/>
      <c r="HE242" s="13"/>
      <c r="HF242" s="13"/>
      <c r="HG242" s="13"/>
      <c r="HH242" s="13"/>
      <c r="HI242" s="13"/>
      <c r="HJ242" s="13"/>
      <c r="HK242" s="13"/>
      <c r="HL242" s="13"/>
      <c r="HM242" s="13"/>
      <c r="HN242" s="13"/>
      <c r="HO242" s="13"/>
      <c r="HP242" s="13"/>
      <c r="HQ242" s="13"/>
      <c r="HR242" s="13"/>
      <c r="HS242" s="13"/>
      <c r="HT242" s="13"/>
      <c r="HU242" s="13"/>
      <c r="HV242" s="13"/>
      <c r="HW242" s="13"/>
      <c r="HX242" s="13"/>
      <c r="HY242" s="13"/>
      <c r="HZ242" s="13"/>
      <c r="IA242" s="13"/>
      <c r="IB242" s="13"/>
      <c r="IC242" s="13"/>
      <c r="ID242" s="13"/>
      <c r="IE242" s="13"/>
      <c r="IF242" s="13"/>
      <c r="IG242" s="13"/>
      <c r="IH242" s="13"/>
      <c r="II242" s="13"/>
      <c r="IJ242" s="13"/>
      <c r="IK242" s="13"/>
      <c r="IL242" s="13"/>
      <c r="IM242" s="13"/>
      <c r="IN242" s="13"/>
      <c r="IO242" s="13"/>
    </row>
    <row r="243" spans="1:249" s="10" customFormat="1" ht="30" x14ac:dyDescent="0.25">
      <c r="A243" s="18">
        <v>1</v>
      </c>
      <c r="B243" s="247" t="s">
        <v>119</v>
      </c>
      <c r="C243" s="361">
        <f t="shared" ref="C243:F243" si="238">C230</f>
        <v>8500</v>
      </c>
      <c r="D243" s="361">
        <f t="shared" si="238"/>
        <v>1417</v>
      </c>
      <c r="E243" s="361">
        <f t="shared" si="238"/>
        <v>70</v>
      </c>
      <c r="F243" s="361">
        <f t="shared" si="238"/>
        <v>4.9400141143260416</v>
      </c>
      <c r="G243" s="567">
        <f t="shared" ref="G243:J248" si="239">G230</f>
        <v>14907.895</v>
      </c>
      <c r="H243" s="567">
        <f t="shared" si="239"/>
        <v>2485</v>
      </c>
      <c r="I243" s="567">
        <f t="shared" si="239"/>
        <v>124.60133</v>
      </c>
      <c r="J243" s="567">
        <f t="shared" si="239"/>
        <v>5.0141380281690147</v>
      </c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13"/>
      <c r="DX243" s="13"/>
      <c r="DY243" s="13"/>
      <c r="DZ243" s="13"/>
      <c r="EA243" s="13"/>
      <c r="EB243" s="13"/>
      <c r="EC243" s="13"/>
      <c r="ED243" s="13"/>
      <c r="EE243" s="13"/>
      <c r="EF243" s="13"/>
      <c r="EG243" s="13"/>
      <c r="EH243" s="13"/>
      <c r="EI243" s="13"/>
      <c r="EJ243" s="13"/>
      <c r="EK243" s="13"/>
      <c r="EL243" s="13"/>
      <c r="EM243" s="13"/>
      <c r="EN243" s="13"/>
      <c r="EO243" s="13"/>
      <c r="EP243" s="13"/>
      <c r="EQ243" s="13"/>
      <c r="ER243" s="13"/>
      <c r="ES243" s="13"/>
      <c r="ET243" s="13"/>
      <c r="EU243" s="13"/>
      <c r="EV243" s="13"/>
      <c r="EW243" s="13"/>
      <c r="EX243" s="13"/>
      <c r="EY243" s="13"/>
      <c r="EZ243" s="13"/>
      <c r="FA243" s="13"/>
      <c r="FB243" s="13"/>
      <c r="FC243" s="13"/>
      <c r="FD243" s="13"/>
      <c r="FE243" s="13"/>
      <c r="FF243" s="13"/>
      <c r="FG243" s="13"/>
      <c r="FH243" s="13"/>
      <c r="FI243" s="13"/>
      <c r="FJ243" s="13"/>
      <c r="FK243" s="13"/>
      <c r="FL243" s="13"/>
      <c r="FM243" s="13"/>
      <c r="FN243" s="13"/>
      <c r="FO243" s="13"/>
      <c r="FP243" s="13"/>
      <c r="FQ243" s="13"/>
      <c r="FR243" s="13"/>
      <c r="FS243" s="13"/>
      <c r="FT243" s="13"/>
      <c r="FU243" s="13"/>
      <c r="FV243" s="13"/>
      <c r="FW243" s="13"/>
      <c r="FX243" s="13"/>
      <c r="FY243" s="13"/>
      <c r="FZ243" s="13"/>
      <c r="GA243" s="13"/>
      <c r="GB243" s="13"/>
      <c r="GC243" s="13"/>
      <c r="GD243" s="13"/>
      <c r="GE243" s="13"/>
      <c r="GF243" s="13"/>
      <c r="GG243" s="13"/>
      <c r="GH243" s="13"/>
      <c r="GI243" s="13"/>
      <c r="GJ243" s="13"/>
      <c r="GK243" s="13"/>
      <c r="GL243" s="13"/>
      <c r="GM243" s="13"/>
      <c r="GN243" s="13"/>
      <c r="GO243" s="13"/>
      <c r="GP243" s="13"/>
      <c r="GQ243" s="13"/>
      <c r="GR243" s="13"/>
      <c r="GS243" s="13"/>
      <c r="GT243" s="13"/>
      <c r="GU243" s="13"/>
      <c r="GV243" s="13"/>
      <c r="GW243" s="13"/>
      <c r="GX243" s="13"/>
      <c r="GY243" s="13"/>
      <c r="GZ243" s="13"/>
      <c r="HA243" s="13"/>
      <c r="HB243" s="13"/>
      <c r="HC243" s="13"/>
      <c r="HD243" s="13"/>
      <c r="HE243" s="13"/>
      <c r="HF243" s="13"/>
      <c r="HG243" s="13"/>
      <c r="HH243" s="13"/>
      <c r="HI243" s="13"/>
      <c r="HJ243" s="13"/>
      <c r="HK243" s="13"/>
      <c r="HL243" s="13"/>
      <c r="HM243" s="13"/>
      <c r="HN243" s="13"/>
      <c r="HO243" s="13"/>
      <c r="HP243" s="13"/>
      <c r="HQ243" s="13"/>
      <c r="HR243" s="13"/>
      <c r="HS243" s="13"/>
      <c r="HT243" s="13"/>
      <c r="HU243" s="13"/>
      <c r="HV243" s="13"/>
      <c r="HW243" s="13"/>
      <c r="HX243" s="13"/>
      <c r="HY243" s="13"/>
      <c r="HZ243" s="13"/>
      <c r="IA243" s="13"/>
      <c r="IB243" s="13"/>
      <c r="IC243" s="13"/>
      <c r="ID243" s="13"/>
      <c r="IE243" s="13"/>
      <c r="IF243" s="13"/>
      <c r="IG243" s="13"/>
      <c r="IH243" s="13"/>
      <c r="II243" s="13"/>
      <c r="IJ243" s="13"/>
      <c r="IK243" s="13"/>
      <c r="IL243" s="13"/>
      <c r="IM243" s="13"/>
      <c r="IN243" s="13"/>
      <c r="IO243" s="13"/>
    </row>
    <row r="244" spans="1:249" s="10" customFormat="1" ht="45" customHeight="1" x14ac:dyDescent="0.25">
      <c r="A244" s="18">
        <v>1</v>
      </c>
      <c r="B244" s="247" t="s">
        <v>86</v>
      </c>
      <c r="C244" s="361">
        <f t="shared" ref="C244:F244" si="240">C231</f>
        <v>6400</v>
      </c>
      <c r="D244" s="361">
        <f t="shared" si="240"/>
        <v>1067</v>
      </c>
      <c r="E244" s="361">
        <f t="shared" si="240"/>
        <v>626</v>
      </c>
      <c r="F244" s="361">
        <f t="shared" si="240"/>
        <v>58.669165885660732</v>
      </c>
      <c r="G244" s="567">
        <f t="shared" si="239"/>
        <v>12553.6</v>
      </c>
      <c r="H244" s="567">
        <f t="shared" si="239"/>
        <v>2092</v>
      </c>
      <c r="I244" s="567">
        <f t="shared" si="239"/>
        <v>3252.7612899999999</v>
      </c>
      <c r="J244" s="567">
        <f t="shared" si="239"/>
        <v>155.48572131931166</v>
      </c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13"/>
      <c r="DX244" s="13"/>
      <c r="DY244" s="13"/>
      <c r="DZ244" s="13"/>
      <c r="EA244" s="13"/>
      <c r="EB244" s="13"/>
      <c r="EC244" s="13"/>
      <c r="ED244" s="13"/>
      <c r="EE244" s="13"/>
      <c r="EF244" s="13"/>
      <c r="EG244" s="13"/>
      <c r="EH244" s="13"/>
      <c r="EI244" s="13"/>
      <c r="EJ244" s="13"/>
      <c r="EK244" s="13"/>
      <c r="EL244" s="13"/>
      <c r="EM244" s="13"/>
      <c r="EN244" s="13"/>
      <c r="EO244" s="13"/>
      <c r="EP244" s="13"/>
      <c r="EQ244" s="13"/>
      <c r="ER244" s="13"/>
      <c r="ES244" s="13"/>
      <c r="ET244" s="13"/>
      <c r="EU244" s="13"/>
      <c r="EV244" s="13"/>
      <c r="EW244" s="13"/>
      <c r="EX244" s="13"/>
      <c r="EY244" s="13"/>
      <c r="EZ244" s="13"/>
      <c r="FA244" s="13"/>
      <c r="FB244" s="13"/>
      <c r="FC244" s="13"/>
      <c r="FD244" s="13"/>
      <c r="FE244" s="13"/>
      <c r="FF244" s="13"/>
      <c r="FG244" s="13"/>
      <c r="FH244" s="13"/>
      <c r="FI244" s="13"/>
      <c r="FJ244" s="13"/>
      <c r="FK244" s="13"/>
      <c r="FL244" s="13"/>
      <c r="FM244" s="13"/>
      <c r="FN244" s="13"/>
      <c r="FO244" s="13"/>
      <c r="FP244" s="13"/>
      <c r="FQ244" s="13"/>
      <c r="FR244" s="13"/>
      <c r="FS244" s="13"/>
      <c r="FT244" s="13"/>
      <c r="FU244" s="13"/>
      <c r="FV244" s="13"/>
      <c r="FW244" s="13"/>
      <c r="FX244" s="13"/>
      <c r="FY244" s="13"/>
      <c r="FZ244" s="13"/>
      <c r="GA244" s="13"/>
      <c r="GB244" s="13"/>
      <c r="GC244" s="13"/>
      <c r="GD244" s="13"/>
      <c r="GE244" s="13"/>
      <c r="GF244" s="13"/>
      <c r="GG244" s="13"/>
      <c r="GH244" s="13"/>
      <c r="GI244" s="13"/>
      <c r="GJ244" s="13"/>
      <c r="GK244" s="13"/>
      <c r="GL244" s="13"/>
      <c r="GM244" s="13"/>
      <c r="GN244" s="13"/>
      <c r="GO244" s="13"/>
      <c r="GP244" s="13"/>
      <c r="GQ244" s="13"/>
      <c r="GR244" s="13"/>
      <c r="GS244" s="13"/>
      <c r="GT244" s="13"/>
      <c r="GU244" s="13"/>
      <c r="GV244" s="13"/>
      <c r="GW244" s="13"/>
      <c r="GX244" s="13"/>
      <c r="GY244" s="13"/>
      <c r="GZ244" s="13"/>
      <c r="HA244" s="13"/>
      <c r="HB244" s="13"/>
      <c r="HC244" s="13"/>
      <c r="HD244" s="13"/>
      <c r="HE244" s="13"/>
      <c r="HF244" s="13"/>
      <c r="HG244" s="13"/>
      <c r="HH244" s="13"/>
      <c r="HI244" s="13"/>
      <c r="HJ244" s="13"/>
      <c r="HK244" s="13"/>
      <c r="HL244" s="13"/>
      <c r="HM244" s="13"/>
      <c r="HN244" s="13"/>
      <c r="HO244" s="13"/>
      <c r="HP244" s="13"/>
      <c r="HQ244" s="13"/>
      <c r="HR244" s="13"/>
      <c r="HS244" s="13"/>
      <c r="HT244" s="13"/>
      <c r="HU244" s="13"/>
      <c r="HV244" s="13"/>
      <c r="HW244" s="13"/>
      <c r="HX244" s="13"/>
      <c r="HY244" s="13"/>
      <c r="HZ244" s="13"/>
      <c r="IA244" s="13"/>
      <c r="IB244" s="13"/>
      <c r="IC244" s="13"/>
      <c r="ID244" s="13"/>
      <c r="IE244" s="13"/>
      <c r="IF244" s="13"/>
      <c r="IG244" s="13"/>
      <c r="IH244" s="13"/>
      <c r="II244" s="13"/>
      <c r="IJ244" s="13"/>
      <c r="IK244" s="13"/>
      <c r="IL244" s="13"/>
      <c r="IM244" s="13"/>
      <c r="IN244" s="13"/>
      <c r="IO244" s="13"/>
    </row>
    <row r="245" spans="1:249" s="10" customFormat="1" ht="45" customHeight="1" x14ac:dyDescent="0.25">
      <c r="A245" s="18">
        <v>1</v>
      </c>
      <c r="B245" s="247" t="s">
        <v>120</v>
      </c>
      <c r="C245" s="361">
        <f t="shared" ref="C245:F245" si="241">C232</f>
        <v>2077</v>
      </c>
      <c r="D245" s="361">
        <f t="shared" si="241"/>
        <v>346</v>
      </c>
      <c r="E245" s="361">
        <f t="shared" si="241"/>
        <v>184</v>
      </c>
      <c r="F245" s="361">
        <f t="shared" si="241"/>
        <v>53.179190751445084</v>
      </c>
      <c r="G245" s="567">
        <f t="shared" si="239"/>
        <v>4074.0355</v>
      </c>
      <c r="H245" s="567">
        <f t="shared" si="239"/>
        <v>679</v>
      </c>
      <c r="I245" s="567">
        <f t="shared" si="239"/>
        <v>176.04012</v>
      </c>
      <c r="J245" s="567">
        <f t="shared" si="239"/>
        <v>25.926379970544922</v>
      </c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13"/>
      <c r="DX245" s="13"/>
      <c r="DY245" s="13"/>
      <c r="DZ245" s="13"/>
      <c r="EA245" s="13"/>
      <c r="EB245" s="13"/>
      <c r="EC245" s="13"/>
      <c r="ED245" s="13"/>
      <c r="EE245" s="13"/>
      <c r="EF245" s="13"/>
      <c r="EG245" s="13"/>
      <c r="EH245" s="13"/>
      <c r="EI245" s="13"/>
      <c r="EJ245" s="13"/>
      <c r="EK245" s="13"/>
      <c r="EL245" s="13"/>
      <c r="EM245" s="13"/>
      <c r="EN245" s="13"/>
      <c r="EO245" s="13"/>
      <c r="EP245" s="13"/>
      <c r="EQ245" s="13"/>
      <c r="ER245" s="13"/>
      <c r="ES245" s="13"/>
      <c r="ET245" s="13"/>
      <c r="EU245" s="13"/>
      <c r="EV245" s="13"/>
      <c r="EW245" s="13"/>
      <c r="EX245" s="13"/>
      <c r="EY245" s="13"/>
      <c r="EZ245" s="13"/>
      <c r="FA245" s="13"/>
      <c r="FB245" s="13"/>
      <c r="FC245" s="13"/>
      <c r="FD245" s="13"/>
      <c r="FE245" s="13"/>
      <c r="FF245" s="13"/>
      <c r="FG245" s="13"/>
      <c r="FH245" s="13"/>
      <c r="FI245" s="13"/>
      <c r="FJ245" s="13"/>
      <c r="FK245" s="13"/>
      <c r="FL245" s="13"/>
      <c r="FM245" s="13"/>
      <c r="FN245" s="13"/>
      <c r="FO245" s="13"/>
      <c r="FP245" s="13"/>
      <c r="FQ245" s="13"/>
      <c r="FR245" s="13"/>
      <c r="FS245" s="13"/>
      <c r="FT245" s="13"/>
      <c r="FU245" s="13"/>
      <c r="FV245" s="13"/>
      <c r="FW245" s="13"/>
      <c r="FX245" s="13"/>
      <c r="FY245" s="13"/>
      <c r="FZ245" s="13"/>
      <c r="GA245" s="13"/>
      <c r="GB245" s="13"/>
      <c r="GC245" s="13"/>
      <c r="GD245" s="13"/>
      <c r="GE245" s="13"/>
      <c r="GF245" s="13"/>
      <c r="GG245" s="13"/>
      <c r="GH245" s="13"/>
      <c r="GI245" s="13"/>
      <c r="GJ245" s="13"/>
      <c r="GK245" s="13"/>
      <c r="GL245" s="13"/>
      <c r="GM245" s="13"/>
      <c r="GN245" s="13"/>
      <c r="GO245" s="13"/>
      <c r="GP245" s="13"/>
      <c r="GQ245" s="13"/>
      <c r="GR245" s="13"/>
      <c r="GS245" s="13"/>
      <c r="GT245" s="13"/>
      <c r="GU245" s="13"/>
      <c r="GV245" s="13"/>
      <c r="GW245" s="13"/>
      <c r="GX245" s="13"/>
      <c r="GY245" s="13"/>
      <c r="GZ245" s="13"/>
      <c r="HA245" s="13"/>
      <c r="HB245" s="13"/>
      <c r="HC245" s="13"/>
      <c r="HD245" s="13"/>
      <c r="HE245" s="13"/>
      <c r="HF245" s="13"/>
      <c r="HG245" s="13"/>
      <c r="HH245" s="13"/>
      <c r="HI245" s="13"/>
      <c r="HJ245" s="13"/>
      <c r="HK245" s="13"/>
      <c r="HL245" s="13"/>
      <c r="HM245" s="13"/>
      <c r="HN245" s="13"/>
      <c r="HO245" s="13"/>
      <c r="HP245" s="13"/>
      <c r="HQ245" s="13"/>
      <c r="HR245" s="13"/>
      <c r="HS245" s="13"/>
      <c r="HT245" s="13"/>
      <c r="HU245" s="13"/>
      <c r="HV245" s="13"/>
      <c r="HW245" s="13"/>
      <c r="HX245" s="13"/>
      <c r="HY245" s="13"/>
      <c r="HZ245" s="13"/>
      <c r="IA245" s="13"/>
      <c r="IB245" s="13"/>
      <c r="IC245" s="13"/>
      <c r="ID245" s="13"/>
      <c r="IE245" s="13"/>
      <c r="IF245" s="13"/>
      <c r="IG245" s="13"/>
      <c r="IH245" s="13"/>
      <c r="II245" s="13"/>
      <c r="IJ245" s="13"/>
      <c r="IK245" s="13"/>
      <c r="IL245" s="13"/>
      <c r="IM245" s="13"/>
      <c r="IN245" s="13"/>
      <c r="IO245" s="13"/>
    </row>
    <row r="246" spans="1:249" s="10" customFormat="1" ht="38.1" customHeight="1" x14ac:dyDescent="0.25">
      <c r="A246" s="18">
        <v>1</v>
      </c>
      <c r="B246" s="247" t="s">
        <v>87</v>
      </c>
      <c r="C246" s="361">
        <f t="shared" ref="C246:F246" si="242">C233</f>
        <v>500</v>
      </c>
      <c r="D246" s="361">
        <f t="shared" si="242"/>
        <v>83</v>
      </c>
      <c r="E246" s="361">
        <f t="shared" si="242"/>
        <v>24</v>
      </c>
      <c r="F246" s="361">
        <f t="shared" si="242"/>
        <v>28.915662650602407</v>
      </c>
      <c r="G246" s="567">
        <f t="shared" si="239"/>
        <v>2000.425</v>
      </c>
      <c r="H246" s="567">
        <f t="shared" si="239"/>
        <v>333</v>
      </c>
      <c r="I246" s="567">
        <f t="shared" si="239"/>
        <v>74.016300000000001</v>
      </c>
      <c r="J246" s="567">
        <f t="shared" si="239"/>
        <v>22.227117117117118</v>
      </c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13"/>
      <c r="DX246" s="13"/>
      <c r="DY246" s="13"/>
      <c r="DZ246" s="13"/>
      <c r="EA246" s="13"/>
      <c r="EB246" s="13"/>
      <c r="EC246" s="13"/>
      <c r="ED246" s="13"/>
      <c r="EE246" s="13"/>
      <c r="EF246" s="13"/>
      <c r="EG246" s="13"/>
      <c r="EH246" s="13"/>
      <c r="EI246" s="13"/>
      <c r="EJ246" s="13"/>
      <c r="EK246" s="13"/>
      <c r="EL246" s="13"/>
      <c r="EM246" s="13"/>
      <c r="EN246" s="13"/>
      <c r="EO246" s="13"/>
      <c r="EP246" s="13"/>
      <c r="EQ246" s="13"/>
      <c r="ER246" s="13"/>
      <c r="ES246" s="13"/>
      <c r="ET246" s="13"/>
      <c r="EU246" s="13"/>
      <c r="EV246" s="13"/>
      <c r="EW246" s="13"/>
      <c r="EX246" s="13"/>
      <c r="EY246" s="13"/>
      <c r="EZ246" s="13"/>
      <c r="FA246" s="13"/>
      <c r="FB246" s="13"/>
      <c r="FC246" s="13"/>
      <c r="FD246" s="13"/>
      <c r="FE246" s="13"/>
      <c r="FF246" s="13"/>
      <c r="FG246" s="13"/>
      <c r="FH246" s="13"/>
      <c r="FI246" s="13"/>
      <c r="FJ246" s="13"/>
      <c r="FK246" s="13"/>
      <c r="FL246" s="13"/>
      <c r="FM246" s="13"/>
      <c r="FN246" s="13"/>
      <c r="FO246" s="13"/>
      <c r="FP246" s="13"/>
      <c r="FQ246" s="13"/>
      <c r="FR246" s="13"/>
      <c r="FS246" s="13"/>
      <c r="FT246" s="13"/>
      <c r="FU246" s="13"/>
      <c r="FV246" s="13"/>
      <c r="FW246" s="13"/>
      <c r="FX246" s="13"/>
      <c r="FY246" s="13"/>
      <c r="FZ246" s="13"/>
      <c r="GA246" s="13"/>
      <c r="GB246" s="13"/>
      <c r="GC246" s="13"/>
      <c r="GD246" s="13"/>
      <c r="GE246" s="13"/>
      <c r="GF246" s="13"/>
      <c r="GG246" s="13"/>
      <c r="GH246" s="13"/>
      <c r="GI246" s="13"/>
      <c r="GJ246" s="13"/>
      <c r="GK246" s="13"/>
      <c r="GL246" s="13"/>
      <c r="GM246" s="13"/>
      <c r="GN246" s="13"/>
      <c r="GO246" s="13"/>
      <c r="GP246" s="13"/>
      <c r="GQ246" s="13"/>
      <c r="GR246" s="13"/>
      <c r="GS246" s="13"/>
      <c r="GT246" s="13"/>
      <c r="GU246" s="13"/>
      <c r="GV246" s="13"/>
      <c r="GW246" s="13"/>
      <c r="GX246" s="13"/>
      <c r="GY246" s="13"/>
      <c r="GZ246" s="13"/>
      <c r="HA246" s="13"/>
      <c r="HB246" s="13"/>
      <c r="HC246" s="13"/>
      <c r="HD246" s="13"/>
      <c r="HE246" s="13"/>
      <c r="HF246" s="13"/>
      <c r="HG246" s="13"/>
      <c r="HH246" s="13"/>
      <c r="HI246" s="13"/>
      <c r="HJ246" s="13"/>
      <c r="HK246" s="13"/>
      <c r="HL246" s="13"/>
      <c r="HM246" s="13"/>
      <c r="HN246" s="13"/>
      <c r="HO246" s="13"/>
      <c r="HP246" s="13"/>
      <c r="HQ246" s="13"/>
      <c r="HR246" s="13"/>
      <c r="HS246" s="13"/>
      <c r="HT246" s="13"/>
      <c r="HU246" s="13"/>
      <c r="HV246" s="13"/>
      <c r="HW246" s="13"/>
      <c r="HX246" s="13"/>
      <c r="HY246" s="13"/>
      <c r="HZ246" s="13"/>
      <c r="IA246" s="13"/>
      <c r="IB246" s="13"/>
      <c r="IC246" s="13"/>
      <c r="ID246" s="13"/>
      <c r="IE246" s="13"/>
      <c r="IF246" s="13"/>
      <c r="IG246" s="13"/>
      <c r="IH246" s="13"/>
      <c r="II246" s="13"/>
      <c r="IJ246" s="13"/>
      <c r="IK246" s="13"/>
      <c r="IL246" s="13"/>
      <c r="IM246" s="13"/>
      <c r="IN246" s="13"/>
      <c r="IO246" s="13"/>
    </row>
    <row r="247" spans="1:249" s="10" customFormat="1" ht="38.1" customHeight="1" x14ac:dyDescent="0.25">
      <c r="A247" s="18">
        <v>1</v>
      </c>
      <c r="B247" s="247" t="s">
        <v>88</v>
      </c>
      <c r="C247" s="361">
        <f t="shared" ref="C247:F247" si="243">C234</f>
        <v>650</v>
      </c>
      <c r="D247" s="361">
        <f t="shared" si="243"/>
        <v>108</v>
      </c>
      <c r="E247" s="361">
        <f t="shared" si="243"/>
        <v>23</v>
      </c>
      <c r="F247" s="361">
        <f t="shared" si="243"/>
        <v>21.296296296296298</v>
      </c>
      <c r="G247" s="567">
        <f t="shared" si="239"/>
        <v>494.44850000000008</v>
      </c>
      <c r="H247" s="567">
        <f t="shared" si="239"/>
        <v>82</v>
      </c>
      <c r="I247" s="567">
        <f t="shared" si="239"/>
        <v>17.495870000000004</v>
      </c>
      <c r="J247" s="567">
        <f t="shared" si="239"/>
        <v>21.336426829268294</v>
      </c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13"/>
      <c r="DX247" s="13"/>
      <c r="DY247" s="13"/>
      <c r="DZ247" s="13"/>
      <c r="EA247" s="13"/>
      <c r="EB247" s="13"/>
      <c r="EC247" s="13"/>
      <c r="ED247" s="13"/>
      <c r="EE247" s="13"/>
      <c r="EF247" s="13"/>
      <c r="EG247" s="13"/>
      <c r="EH247" s="13"/>
      <c r="EI247" s="13"/>
      <c r="EJ247" s="13"/>
      <c r="EK247" s="13"/>
      <c r="EL247" s="13"/>
      <c r="EM247" s="13"/>
      <c r="EN247" s="13"/>
      <c r="EO247" s="13"/>
      <c r="EP247" s="13"/>
      <c r="EQ247" s="13"/>
      <c r="ER247" s="13"/>
      <c r="ES247" s="13"/>
      <c r="ET247" s="13"/>
      <c r="EU247" s="13"/>
      <c r="EV247" s="13"/>
      <c r="EW247" s="13"/>
      <c r="EX247" s="13"/>
      <c r="EY247" s="13"/>
      <c r="EZ247" s="13"/>
      <c r="FA247" s="13"/>
      <c r="FB247" s="13"/>
      <c r="FC247" s="13"/>
      <c r="FD247" s="13"/>
      <c r="FE247" s="13"/>
      <c r="FF247" s="13"/>
      <c r="FG247" s="13"/>
      <c r="FH247" s="13"/>
      <c r="FI247" s="13"/>
      <c r="FJ247" s="13"/>
      <c r="FK247" s="13"/>
      <c r="FL247" s="13"/>
      <c r="FM247" s="13"/>
      <c r="FN247" s="13"/>
      <c r="FO247" s="13"/>
      <c r="FP247" s="13"/>
      <c r="FQ247" s="13"/>
      <c r="FR247" s="13"/>
      <c r="FS247" s="13"/>
      <c r="FT247" s="13"/>
      <c r="FU247" s="13"/>
      <c r="FV247" s="13"/>
      <c r="FW247" s="13"/>
      <c r="FX247" s="13"/>
      <c r="FY247" s="13"/>
      <c r="FZ247" s="13"/>
      <c r="GA247" s="13"/>
      <c r="GB247" s="13"/>
      <c r="GC247" s="13"/>
      <c r="GD247" s="13"/>
      <c r="GE247" s="13"/>
      <c r="GF247" s="13"/>
      <c r="GG247" s="13"/>
      <c r="GH247" s="13"/>
      <c r="GI247" s="13"/>
      <c r="GJ247" s="13"/>
      <c r="GK247" s="13"/>
      <c r="GL247" s="13"/>
      <c r="GM247" s="13"/>
      <c r="GN247" s="13"/>
      <c r="GO247" s="13"/>
      <c r="GP247" s="13"/>
      <c r="GQ247" s="13"/>
      <c r="GR247" s="13"/>
      <c r="GS247" s="13"/>
      <c r="GT247" s="13"/>
      <c r="GU247" s="13"/>
      <c r="GV247" s="13"/>
      <c r="GW247" s="13"/>
      <c r="GX247" s="13"/>
      <c r="GY247" s="13"/>
      <c r="GZ247" s="13"/>
      <c r="HA247" s="13"/>
      <c r="HB247" s="13"/>
      <c r="HC247" s="13"/>
      <c r="HD247" s="13"/>
      <c r="HE247" s="13"/>
      <c r="HF247" s="13"/>
      <c r="HG247" s="13"/>
      <c r="HH247" s="13"/>
      <c r="HI247" s="13"/>
      <c r="HJ247" s="13"/>
      <c r="HK247" s="13"/>
      <c r="HL247" s="13"/>
      <c r="HM247" s="13"/>
      <c r="HN247" s="13"/>
      <c r="HO247" s="13"/>
      <c r="HP247" s="13"/>
      <c r="HQ247" s="13"/>
      <c r="HR247" s="13"/>
      <c r="HS247" s="13"/>
      <c r="HT247" s="13"/>
      <c r="HU247" s="13"/>
      <c r="HV247" s="13"/>
      <c r="HW247" s="13"/>
      <c r="HX247" s="13"/>
      <c r="HY247" s="13"/>
      <c r="HZ247" s="13"/>
      <c r="IA247" s="13"/>
      <c r="IB247" s="13"/>
      <c r="IC247" s="13"/>
      <c r="ID247" s="13"/>
      <c r="IE247" s="13"/>
      <c r="IF247" s="13"/>
      <c r="IG247" s="13"/>
      <c r="IH247" s="13"/>
      <c r="II247" s="13"/>
      <c r="IJ247" s="13"/>
      <c r="IK247" s="13"/>
      <c r="IL247" s="13"/>
      <c r="IM247" s="13"/>
      <c r="IN247" s="13"/>
      <c r="IO247" s="13"/>
    </row>
    <row r="248" spans="1:249" s="10" customFormat="1" ht="15" customHeight="1" x14ac:dyDescent="0.25">
      <c r="A248" s="18">
        <v>1</v>
      </c>
      <c r="B248" s="285" t="s">
        <v>118</v>
      </c>
      <c r="C248" s="284">
        <f t="shared" ref="C248:F248" si="244">C235</f>
        <v>0</v>
      </c>
      <c r="D248" s="284">
        <f t="shared" si="244"/>
        <v>0</v>
      </c>
      <c r="E248" s="284">
        <f t="shared" si="244"/>
        <v>0</v>
      </c>
      <c r="F248" s="284">
        <f t="shared" si="244"/>
        <v>0</v>
      </c>
      <c r="G248" s="568">
        <f t="shared" si="239"/>
        <v>50878.392142222219</v>
      </c>
      <c r="H248" s="568">
        <f t="shared" si="239"/>
        <v>8478</v>
      </c>
      <c r="I248" s="568">
        <f t="shared" si="239"/>
        <v>5267.3898100000006</v>
      </c>
      <c r="J248" s="568">
        <f t="shared" si="239"/>
        <v>62.130099197924046</v>
      </c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13"/>
      <c r="DX248" s="13"/>
      <c r="DY248" s="13"/>
      <c r="DZ248" s="13"/>
      <c r="EA248" s="13"/>
      <c r="EB248" s="13"/>
      <c r="EC248" s="13"/>
      <c r="ED248" s="13"/>
      <c r="EE248" s="13"/>
      <c r="EF248" s="13"/>
      <c r="EG248" s="13"/>
      <c r="EH248" s="13"/>
      <c r="EI248" s="13"/>
      <c r="EJ248" s="13"/>
      <c r="EK248" s="13"/>
      <c r="EL248" s="13"/>
      <c r="EM248" s="13"/>
      <c r="EN248" s="13"/>
      <c r="EO248" s="13"/>
      <c r="EP248" s="13"/>
      <c r="EQ248" s="13"/>
      <c r="ER248" s="13"/>
      <c r="ES248" s="13"/>
      <c r="ET248" s="13"/>
      <c r="EU248" s="13"/>
      <c r="EV248" s="13"/>
      <c r="EW248" s="13"/>
      <c r="EX248" s="13"/>
      <c r="EY248" s="13"/>
      <c r="EZ248" s="13"/>
      <c r="FA248" s="13"/>
      <c r="FB248" s="13"/>
      <c r="FC248" s="13"/>
      <c r="FD248" s="13"/>
      <c r="FE248" s="13"/>
      <c r="FF248" s="13"/>
      <c r="FG248" s="13"/>
      <c r="FH248" s="13"/>
      <c r="FI248" s="13"/>
      <c r="FJ248" s="13"/>
      <c r="FK248" s="13"/>
      <c r="FL248" s="13"/>
      <c r="FM248" s="13"/>
      <c r="FN248" s="13"/>
      <c r="FO248" s="13"/>
      <c r="FP248" s="13"/>
      <c r="FQ248" s="13"/>
      <c r="FR248" s="13"/>
      <c r="FS248" s="13"/>
      <c r="FT248" s="13"/>
      <c r="FU248" s="13"/>
      <c r="FV248" s="13"/>
      <c r="FW248" s="13"/>
      <c r="FX248" s="13"/>
      <c r="FY248" s="13"/>
      <c r="FZ248" s="13"/>
      <c r="GA248" s="13"/>
      <c r="GB248" s="13"/>
      <c r="GC248" s="13"/>
      <c r="GD248" s="13"/>
      <c r="GE248" s="13"/>
      <c r="GF248" s="13"/>
      <c r="GG248" s="13"/>
      <c r="GH248" s="13"/>
      <c r="GI248" s="13"/>
      <c r="GJ248" s="13"/>
      <c r="GK248" s="13"/>
      <c r="GL248" s="13"/>
      <c r="GM248" s="13"/>
      <c r="GN248" s="13"/>
      <c r="GO248" s="13"/>
      <c r="GP248" s="13"/>
      <c r="GQ248" s="13"/>
      <c r="GR248" s="13"/>
      <c r="GS248" s="13"/>
      <c r="GT248" s="13"/>
      <c r="GU248" s="13"/>
      <c r="GV248" s="13"/>
      <c r="GW248" s="13"/>
      <c r="GX248" s="13"/>
      <c r="GY248" s="13"/>
      <c r="GZ248" s="13"/>
      <c r="HA248" s="13"/>
      <c r="HB248" s="13"/>
      <c r="HC248" s="13"/>
      <c r="HD248" s="13"/>
      <c r="HE248" s="13"/>
      <c r="HF248" s="13"/>
      <c r="HG248" s="13"/>
      <c r="HH248" s="13"/>
      <c r="HI248" s="13"/>
      <c r="HJ248" s="13"/>
      <c r="HK248" s="13"/>
      <c r="HL248" s="13"/>
      <c r="HM248" s="13"/>
      <c r="HN248" s="13"/>
      <c r="HO248" s="13"/>
      <c r="HP248" s="13"/>
      <c r="HQ248" s="13"/>
      <c r="HR248" s="13"/>
      <c r="HS248" s="13"/>
      <c r="HT248" s="13"/>
      <c r="HU248" s="13"/>
      <c r="HV248" s="13"/>
      <c r="HW248" s="13"/>
      <c r="HX248" s="13"/>
      <c r="HY248" s="13"/>
      <c r="HZ248" s="13"/>
      <c r="IA248" s="13"/>
      <c r="IB248" s="13"/>
      <c r="IC248" s="13"/>
      <c r="ID248" s="13"/>
      <c r="IE248" s="13"/>
      <c r="IF248" s="13"/>
      <c r="IG248" s="13"/>
      <c r="IH248" s="13"/>
      <c r="II248" s="13"/>
      <c r="IJ248" s="13"/>
      <c r="IK248" s="13"/>
      <c r="IL248" s="13"/>
      <c r="IM248" s="13"/>
      <c r="IN248" s="13"/>
      <c r="IO248" s="13"/>
    </row>
    <row r="249" spans="1:249" ht="15" customHeight="1" thickBot="1" x14ac:dyDescent="0.3">
      <c r="A249" s="18">
        <v>1</v>
      </c>
      <c r="B249" s="86" t="s">
        <v>16</v>
      </c>
      <c r="C249" s="5"/>
      <c r="D249" s="5"/>
      <c r="E249" s="175"/>
      <c r="F249" s="5"/>
      <c r="G249" s="560"/>
      <c r="H249" s="560"/>
      <c r="I249" s="561"/>
      <c r="J249" s="560"/>
    </row>
    <row r="250" spans="1:249" ht="29.25" x14ac:dyDescent="0.25">
      <c r="A250" s="18">
        <v>1</v>
      </c>
      <c r="B250" s="133" t="s">
        <v>54</v>
      </c>
      <c r="C250" s="131"/>
      <c r="D250" s="131"/>
      <c r="E250" s="131"/>
      <c r="F250" s="131"/>
      <c r="G250" s="569"/>
      <c r="H250" s="569"/>
      <c r="I250" s="569"/>
      <c r="J250" s="569"/>
    </row>
    <row r="251" spans="1:249" s="37" customFormat="1" ht="30" x14ac:dyDescent="0.25">
      <c r="A251" s="18">
        <v>1</v>
      </c>
      <c r="B251" s="74" t="s">
        <v>131</v>
      </c>
      <c r="C251" s="120">
        <f>SUM(C252:C255)</f>
        <v>6835</v>
      </c>
      <c r="D251" s="120">
        <f t="shared" ref="D251:E251" si="245">SUM(D252:D255)</f>
        <v>1139</v>
      </c>
      <c r="E251" s="120">
        <f t="shared" si="245"/>
        <v>831</v>
      </c>
      <c r="F251" s="120">
        <f>E251/D251*100</f>
        <v>72.958735733099218</v>
      </c>
      <c r="G251" s="523">
        <f>SUM(G252:G255)</f>
        <v>16980.619540444444</v>
      </c>
      <c r="H251" s="523">
        <f t="shared" ref="H251:I251" si="246">SUM(H252:H255)</f>
        <v>2829</v>
      </c>
      <c r="I251" s="523">
        <f t="shared" si="246"/>
        <v>991.63833</v>
      </c>
      <c r="J251" s="523">
        <f t="shared" ref="J251:J262" si="247">I251/H251*100</f>
        <v>35.052609756097567</v>
      </c>
    </row>
    <row r="252" spans="1:249" s="37" customFormat="1" ht="30" x14ac:dyDescent="0.25">
      <c r="A252" s="18">
        <v>1</v>
      </c>
      <c r="B252" s="73" t="s">
        <v>84</v>
      </c>
      <c r="C252" s="120">
        <v>5123</v>
      </c>
      <c r="D252" s="113">
        <f t="shared" ref="D252:D261" si="248">ROUND(C252/12*$B$3,0)</f>
        <v>854</v>
      </c>
      <c r="E252" s="120">
        <v>609</v>
      </c>
      <c r="F252" s="120">
        <f>E252/D252*100</f>
        <v>71.311475409836063</v>
      </c>
      <c r="G252" s="523">
        <v>12570.890260444443</v>
      </c>
      <c r="H252" s="712">
        <f t="shared" ref="H252" si="249">ROUND(G252/12*$B$3,0)</f>
        <v>2095</v>
      </c>
      <c r="I252" s="565">
        <v>862.20901000000003</v>
      </c>
      <c r="J252" s="523">
        <f t="shared" si="247"/>
        <v>41.155561336515518</v>
      </c>
    </row>
    <row r="253" spans="1:249" s="37" customFormat="1" ht="30" x14ac:dyDescent="0.25">
      <c r="A253" s="18">
        <v>1</v>
      </c>
      <c r="B253" s="73" t="s">
        <v>85</v>
      </c>
      <c r="C253" s="120">
        <v>1537</v>
      </c>
      <c r="D253" s="113">
        <f t="shared" si="248"/>
        <v>256</v>
      </c>
      <c r="E253" s="120">
        <v>222</v>
      </c>
      <c r="F253" s="120">
        <f>E253/D253*100</f>
        <v>86.71875</v>
      </c>
      <c r="G253" s="523">
        <v>3314.7556800000002</v>
      </c>
      <c r="H253" s="712">
        <f t="shared" ref="H253:H261" si="250">ROUND(G253/12*$B$3,0)</f>
        <v>552</v>
      </c>
      <c r="I253" s="565">
        <v>145.56573999999995</v>
      </c>
      <c r="J253" s="523">
        <f t="shared" si="247"/>
        <v>26.370605072463761</v>
      </c>
    </row>
    <row r="254" spans="1:249" s="37" customFormat="1" ht="45" x14ac:dyDescent="0.25">
      <c r="A254" s="18">
        <v>1</v>
      </c>
      <c r="B254" s="73" t="s">
        <v>125</v>
      </c>
      <c r="C254" s="120">
        <v>125</v>
      </c>
      <c r="D254" s="113">
        <f t="shared" si="248"/>
        <v>21</v>
      </c>
      <c r="E254" s="120"/>
      <c r="F254" s="120">
        <f>E254/D254*100</f>
        <v>0</v>
      </c>
      <c r="G254" s="523">
        <v>782.12400000000002</v>
      </c>
      <c r="H254" s="712">
        <f t="shared" si="250"/>
        <v>130</v>
      </c>
      <c r="I254" s="565"/>
      <c r="J254" s="523">
        <f t="shared" si="247"/>
        <v>0</v>
      </c>
    </row>
    <row r="255" spans="1:249" s="37" customFormat="1" ht="30" x14ac:dyDescent="0.25">
      <c r="A255" s="18">
        <v>1</v>
      </c>
      <c r="B255" s="73" t="s">
        <v>126</v>
      </c>
      <c r="C255" s="120">
        <v>50</v>
      </c>
      <c r="D255" s="113">
        <f t="shared" si="248"/>
        <v>8</v>
      </c>
      <c r="E255" s="120"/>
      <c r="F255" s="120">
        <f t="shared" ref="F255:F261" si="251">E255/D255*100</f>
        <v>0</v>
      </c>
      <c r="G255" s="523">
        <v>312.84960000000001</v>
      </c>
      <c r="H255" s="712">
        <f t="shared" si="250"/>
        <v>52</v>
      </c>
      <c r="I255" s="565">
        <v>-16.136420000000001</v>
      </c>
      <c r="J255" s="523">
        <f t="shared" si="247"/>
        <v>-31.031576923076926</v>
      </c>
    </row>
    <row r="256" spans="1:249" s="37" customFormat="1" ht="30" x14ac:dyDescent="0.25">
      <c r="A256" s="18">
        <v>1</v>
      </c>
      <c r="B256" s="74" t="s">
        <v>123</v>
      </c>
      <c r="C256" s="120">
        <f>SUM(C257:C261)</f>
        <v>13984</v>
      </c>
      <c r="D256" s="120">
        <f t="shared" ref="D256:I256" si="252">SUM(D257:D261)</f>
        <v>2331</v>
      </c>
      <c r="E256" s="120">
        <f t="shared" si="252"/>
        <v>1184</v>
      </c>
      <c r="F256" s="120">
        <f t="shared" si="251"/>
        <v>50.793650793650791</v>
      </c>
      <c r="G256" s="516">
        <f t="shared" si="252"/>
        <v>26922.216500000002</v>
      </c>
      <c r="H256" s="516">
        <f t="shared" si="252"/>
        <v>4488</v>
      </c>
      <c r="I256" s="516">
        <f t="shared" si="252"/>
        <v>2957.9909199999997</v>
      </c>
      <c r="J256" s="523">
        <f t="shared" si="247"/>
        <v>65.908888591800348</v>
      </c>
    </row>
    <row r="257" spans="1:249" s="37" customFormat="1" ht="30" x14ac:dyDescent="0.25">
      <c r="A257" s="18">
        <v>1</v>
      </c>
      <c r="B257" s="73" t="s">
        <v>119</v>
      </c>
      <c r="C257" s="120">
        <v>300</v>
      </c>
      <c r="D257" s="113">
        <f t="shared" si="248"/>
        <v>50</v>
      </c>
      <c r="E257" s="120"/>
      <c r="F257" s="120">
        <f t="shared" si="251"/>
        <v>0</v>
      </c>
      <c r="G257" s="523">
        <v>526.16099999999994</v>
      </c>
      <c r="H257" s="712">
        <f t="shared" si="250"/>
        <v>88</v>
      </c>
      <c r="I257" s="523"/>
      <c r="J257" s="523">
        <f t="shared" si="247"/>
        <v>0</v>
      </c>
    </row>
    <row r="258" spans="1:249" s="37" customFormat="1" ht="61.5" customHeight="1" x14ac:dyDescent="0.25">
      <c r="A258" s="18">
        <v>1</v>
      </c>
      <c r="B258" s="73" t="s">
        <v>130</v>
      </c>
      <c r="C258" s="120">
        <v>6860</v>
      </c>
      <c r="D258" s="113">
        <f t="shared" si="248"/>
        <v>1143</v>
      </c>
      <c r="E258" s="120">
        <v>597</v>
      </c>
      <c r="F258" s="120">
        <f t="shared" si="251"/>
        <v>52.230971128608928</v>
      </c>
      <c r="G258" s="523">
        <v>13455.89</v>
      </c>
      <c r="H258" s="712">
        <f t="shared" si="250"/>
        <v>2243</v>
      </c>
      <c r="I258" s="565">
        <v>2345.76089</v>
      </c>
      <c r="J258" s="523">
        <f t="shared" si="247"/>
        <v>104.58140392331698</v>
      </c>
    </row>
    <row r="259" spans="1:249" s="37" customFormat="1" ht="44.25" customHeight="1" x14ac:dyDescent="0.25">
      <c r="A259" s="18">
        <v>1</v>
      </c>
      <c r="B259" s="73" t="s">
        <v>120</v>
      </c>
      <c r="C259" s="120">
        <v>5374</v>
      </c>
      <c r="D259" s="113">
        <f t="shared" si="248"/>
        <v>896</v>
      </c>
      <c r="E259" s="120">
        <v>334</v>
      </c>
      <c r="F259" s="120">
        <f t="shared" si="251"/>
        <v>37.276785714285715</v>
      </c>
      <c r="G259" s="523">
        <v>10541.101000000001</v>
      </c>
      <c r="H259" s="712">
        <f t="shared" si="250"/>
        <v>1757</v>
      </c>
      <c r="I259" s="565">
        <v>357.61542000000003</v>
      </c>
      <c r="J259" s="523">
        <f t="shared" si="247"/>
        <v>20.353751849743883</v>
      </c>
    </row>
    <row r="260" spans="1:249" s="37" customFormat="1" ht="30" x14ac:dyDescent="0.25">
      <c r="A260" s="18">
        <v>1</v>
      </c>
      <c r="B260" s="73" t="s">
        <v>87</v>
      </c>
      <c r="C260" s="120">
        <v>400</v>
      </c>
      <c r="D260" s="113">
        <f t="shared" si="248"/>
        <v>67</v>
      </c>
      <c r="E260" s="120">
        <v>21</v>
      </c>
      <c r="F260" s="120">
        <f t="shared" si="251"/>
        <v>31.343283582089555</v>
      </c>
      <c r="G260" s="523">
        <v>1600.34</v>
      </c>
      <c r="H260" s="712">
        <f t="shared" si="250"/>
        <v>267</v>
      </c>
      <c r="I260" s="565">
        <v>78.134529999999998</v>
      </c>
      <c r="J260" s="523">
        <f t="shared" si="247"/>
        <v>29.263868913857678</v>
      </c>
    </row>
    <row r="261" spans="1:249" s="37" customFormat="1" ht="29.25" customHeight="1" thickBot="1" x14ac:dyDescent="0.3">
      <c r="A261" s="18">
        <v>1</v>
      </c>
      <c r="B261" s="73" t="s">
        <v>88</v>
      </c>
      <c r="C261" s="120">
        <v>1050</v>
      </c>
      <c r="D261" s="113">
        <f t="shared" si="248"/>
        <v>175</v>
      </c>
      <c r="E261" s="120">
        <v>232</v>
      </c>
      <c r="F261" s="120">
        <f t="shared" si="251"/>
        <v>132.57142857142856</v>
      </c>
      <c r="G261" s="523">
        <v>798.72450000000003</v>
      </c>
      <c r="H261" s="712">
        <f t="shared" si="250"/>
        <v>133</v>
      </c>
      <c r="I261" s="565">
        <v>176.48007999999999</v>
      </c>
      <c r="J261" s="523">
        <f t="shared" si="247"/>
        <v>132.6917894736842</v>
      </c>
    </row>
    <row r="262" spans="1:249" s="13" customFormat="1" ht="15" customHeight="1" thickBot="1" x14ac:dyDescent="0.3">
      <c r="A262" s="18">
        <v>1</v>
      </c>
      <c r="B262" s="225" t="s">
        <v>3</v>
      </c>
      <c r="C262" s="24"/>
      <c r="D262" s="24"/>
      <c r="E262" s="24"/>
      <c r="F262" s="24"/>
      <c r="G262" s="527">
        <f>G256+G251</f>
        <v>43902.836040444447</v>
      </c>
      <c r="H262" s="527">
        <f t="shared" ref="H262:I262" si="253">H256+H251</f>
        <v>7317</v>
      </c>
      <c r="I262" s="527">
        <f t="shared" si="253"/>
        <v>3949.62925</v>
      </c>
      <c r="J262" s="527">
        <f t="shared" si="247"/>
        <v>53.978806204728713</v>
      </c>
    </row>
    <row r="263" spans="1:249" x14ac:dyDescent="0.25">
      <c r="A263" s="18">
        <v>1</v>
      </c>
      <c r="B263" s="286" t="s">
        <v>13</v>
      </c>
      <c r="C263" s="287"/>
      <c r="D263" s="287"/>
      <c r="E263" s="287"/>
      <c r="F263" s="287"/>
      <c r="G263" s="570"/>
      <c r="H263" s="570"/>
      <c r="I263" s="570"/>
      <c r="J263" s="570"/>
    </row>
    <row r="264" spans="1:249" s="10" customFormat="1" ht="30" x14ac:dyDescent="0.25">
      <c r="A264" s="18">
        <v>1</v>
      </c>
      <c r="B264" s="288" t="s">
        <v>131</v>
      </c>
      <c r="C264" s="362">
        <f t="shared" ref="C264:F264" si="254">C251</f>
        <v>6835</v>
      </c>
      <c r="D264" s="362">
        <f t="shared" si="254"/>
        <v>1139</v>
      </c>
      <c r="E264" s="362">
        <f t="shared" si="254"/>
        <v>831</v>
      </c>
      <c r="F264" s="362">
        <f t="shared" si="254"/>
        <v>72.958735733099218</v>
      </c>
      <c r="G264" s="571">
        <f t="shared" ref="G264:G269" si="255">G251</f>
        <v>16980.619540444444</v>
      </c>
      <c r="H264" s="571">
        <f t="shared" ref="H264:J264" si="256">H251</f>
        <v>2829</v>
      </c>
      <c r="I264" s="571">
        <f t="shared" si="256"/>
        <v>991.63833</v>
      </c>
      <c r="J264" s="571">
        <f t="shared" si="256"/>
        <v>35.052609756097567</v>
      </c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  <c r="DU264" s="13"/>
      <c r="DV264" s="13"/>
      <c r="DW264" s="13"/>
      <c r="DX264" s="13"/>
      <c r="DY264" s="13"/>
      <c r="DZ264" s="13"/>
      <c r="EA264" s="13"/>
      <c r="EB264" s="13"/>
      <c r="EC264" s="13"/>
      <c r="ED264" s="13"/>
      <c r="EE264" s="13"/>
      <c r="EF264" s="13"/>
      <c r="EG264" s="13"/>
      <c r="EH264" s="13"/>
      <c r="EI264" s="13"/>
      <c r="EJ264" s="13"/>
      <c r="EK264" s="13"/>
      <c r="EL264" s="13"/>
      <c r="EM264" s="13"/>
      <c r="EN264" s="13"/>
      <c r="EO264" s="13"/>
      <c r="EP264" s="13"/>
      <c r="EQ264" s="13"/>
      <c r="ER264" s="13"/>
      <c r="ES264" s="13"/>
      <c r="ET264" s="13"/>
      <c r="EU264" s="13"/>
      <c r="EV264" s="13"/>
      <c r="EW264" s="13"/>
      <c r="EX264" s="13"/>
      <c r="EY264" s="13"/>
      <c r="EZ264" s="13"/>
      <c r="FA264" s="13"/>
      <c r="FB264" s="13"/>
      <c r="FC264" s="13"/>
      <c r="FD264" s="13"/>
      <c r="FE264" s="13"/>
      <c r="FF264" s="13"/>
      <c r="FG264" s="13"/>
      <c r="FH264" s="13"/>
      <c r="FI264" s="13"/>
      <c r="FJ264" s="13"/>
      <c r="FK264" s="13"/>
      <c r="FL264" s="13"/>
      <c r="FM264" s="13"/>
      <c r="FN264" s="13"/>
      <c r="FO264" s="13"/>
      <c r="FP264" s="13"/>
      <c r="FQ264" s="13"/>
      <c r="FR264" s="13"/>
      <c r="FS264" s="13"/>
      <c r="FT264" s="13"/>
      <c r="FU264" s="13"/>
      <c r="FV264" s="13"/>
      <c r="FW264" s="13"/>
      <c r="FX264" s="13"/>
      <c r="FY264" s="13"/>
      <c r="FZ264" s="13"/>
      <c r="GA264" s="13"/>
      <c r="GB264" s="13"/>
      <c r="GC264" s="13"/>
      <c r="GD264" s="13"/>
      <c r="GE264" s="13"/>
      <c r="GF264" s="13"/>
      <c r="GG264" s="13"/>
      <c r="GH264" s="13"/>
      <c r="GI264" s="13"/>
      <c r="GJ264" s="13"/>
      <c r="GK264" s="13"/>
      <c r="GL264" s="13"/>
      <c r="GM264" s="13"/>
      <c r="GN264" s="13"/>
      <c r="GO264" s="13"/>
      <c r="GP264" s="13"/>
      <c r="GQ264" s="13"/>
      <c r="GR264" s="13"/>
      <c r="GS264" s="13"/>
      <c r="GT264" s="13"/>
      <c r="GU264" s="13"/>
      <c r="GV264" s="13"/>
      <c r="GW264" s="13"/>
      <c r="GX264" s="13"/>
      <c r="GY264" s="13"/>
      <c r="GZ264" s="13"/>
      <c r="HA264" s="13"/>
      <c r="HB264" s="13"/>
      <c r="HC264" s="13"/>
      <c r="HD264" s="13"/>
      <c r="HE264" s="13"/>
      <c r="HF264" s="13"/>
      <c r="HG264" s="13"/>
      <c r="HH264" s="13"/>
      <c r="HI264" s="13"/>
      <c r="HJ264" s="13"/>
      <c r="HK264" s="13"/>
      <c r="HL264" s="13"/>
      <c r="HM264" s="13"/>
      <c r="HN264" s="13"/>
      <c r="HO264" s="13"/>
      <c r="HP264" s="13"/>
      <c r="HQ264" s="13"/>
      <c r="HR264" s="13"/>
      <c r="HS264" s="13"/>
      <c r="HT264" s="13"/>
      <c r="HU264" s="13"/>
      <c r="HV264" s="13"/>
      <c r="HW264" s="13"/>
      <c r="HX264" s="13"/>
      <c r="HY264" s="13"/>
      <c r="HZ264" s="13"/>
      <c r="IA264" s="13"/>
      <c r="IB264" s="13"/>
      <c r="IC264" s="13"/>
      <c r="ID264" s="13"/>
      <c r="IE264" s="13"/>
      <c r="IF264" s="13"/>
      <c r="IG264" s="13"/>
      <c r="IH264" s="13"/>
      <c r="II264" s="13"/>
      <c r="IJ264" s="13"/>
      <c r="IK264" s="13"/>
      <c r="IL264" s="13"/>
      <c r="IM264" s="13"/>
      <c r="IN264" s="13"/>
      <c r="IO264" s="13"/>
    </row>
    <row r="265" spans="1:249" s="10" customFormat="1" ht="30" x14ac:dyDescent="0.25">
      <c r="A265" s="18">
        <v>1</v>
      </c>
      <c r="B265" s="289" t="s">
        <v>84</v>
      </c>
      <c r="C265" s="362">
        <f t="shared" ref="C265:F265" si="257">C252</f>
        <v>5123</v>
      </c>
      <c r="D265" s="362">
        <f t="shared" si="257"/>
        <v>854</v>
      </c>
      <c r="E265" s="362">
        <f t="shared" si="257"/>
        <v>609</v>
      </c>
      <c r="F265" s="362">
        <f t="shared" si="257"/>
        <v>71.311475409836063</v>
      </c>
      <c r="G265" s="571">
        <f t="shared" si="255"/>
        <v>12570.890260444443</v>
      </c>
      <c r="H265" s="571">
        <f t="shared" ref="H265:J265" si="258">H252</f>
        <v>2095</v>
      </c>
      <c r="I265" s="571">
        <f t="shared" si="258"/>
        <v>862.20901000000003</v>
      </c>
      <c r="J265" s="571">
        <f t="shared" si="258"/>
        <v>41.155561336515518</v>
      </c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  <c r="DU265" s="13"/>
      <c r="DV265" s="13"/>
      <c r="DW265" s="13"/>
      <c r="DX265" s="13"/>
      <c r="DY265" s="13"/>
      <c r="DZ265" s="13"/>
      <c r="EA265" s="13"/>
      <c r="EB265" s="13"/>
      <c r="EC265" s="13"/>
      <c r="ED265" s="13"/>
      <c r="EE265" s="13"/>
      <c r="EF265" s="13"/>
      <c r="EG265" s="13"/>
      <c r="EH265" s="13"/>
      <c r="EI265" s="13"/>
      <c r="EJ265" s="13"/>
      <c r="EK265" s="13"/>
      <c r="EL265" s="13"/>
      <c r="EM265" s="13"/>
      <c r="EN265" s="13"/>
      <c r="EO265" s="13"/>
      <c r="EP265" s="13"/>
      <c r="EQ265" s="13"/>
      <c r="ER265" s="13"/>
      <c r="ES265" s="13"/>
      <c r="ET265" s="13"/>
      <c r="EU265" s="13"/>
      <c r="EV265" s="13"/>
      <c r="EW265" s="13"/>
      <c r="EX265" s="13"/>
      <c r="EY265" s="13"/>
      <c r="EZ265" s="13"/>
      <c r="FA265" s="13"/>
      <c r="FB265" s="13"/>
      <c r="FC265" s="13"/>
      <c r="FD265" s="13"/>
      <c r="FE265" s="13"/>
      <c r="FF265" s="13"/>
      <c r="FG265" s="13"/>
      <c r="FH265" s="13"/>
      <c r="FI265" s="13"/>
      <c r="FJ265" s="13"/>
      <c r="FK265" s="13"/>
      <c r="FL265" s="13"/>
      <c r="FM265" s="13"/>
      <c r="FN265" s="13"/>
      <c r="FO265" s="13"/>
      <c r="FP265" s="13"/>
      <c r="FQ265" s="13"/>
      <c r="FR265" s="13"/>
      <c r="FS265" s="13"/>
      <c r="FT265" s="13"/>
      <c r="FU265" s="13"/>
      <c r="FV265" s="13"/>
      <c r="FW265" s="13"/>
      <c r="FX265" s="13"/>
      <c r="FY265" s="13"/>
      <c r="FZ265" s="13"/>
      <c r="GA265" s="13"/>
      <c r="GB265" s="13"/>
      <c r="GC265" s="13"/>
      <c r="GD265" s="13"/>
      <c r="GE265" s="13"/>
      <c r="GF265" s="13"/>
      <c r="GG265" s="13"/>
      <c r="GH265" s="13"/>
      <c r="GI265" s="13"/>
      <c r="GJ265" s="13"/>
      <c r="GK265" s="13"/>
      <c r="GL265" s="13"/>
      <c r="GM265" s="13"/>
      <c r="GN265" s="13"/>
      <c r="GO265" s="13"/>
      <c r="GP265" s="13"/>
      <c r="GQ265" s="13"/>
      <c r="GR265" s="13"/>
      <c r="GS265" s="13"/>
      <c r="GT265" s="13"/>
      <c r="GU265" s="13"/>
      <c r="GV265" s="13"/>
      <c r="GW265" s="13"/>
      <c r="GX265" s="13"/>
      <c r="GY265" s="13"/>
      <c r="GZ265" s="13"/>
      <c r="HA265" s="13"/>
      <c r="HB265" s="13"/>
      <c r="HC265" s="13"/>
      <c r="HD265" s="13"/>
      <c r="HE265" s="13"/>
      <c r="HF265" s="13"/>
      <c r="HG265" s="13"/>
      <c r="HH265" s="13"/>
      <c r="HI265" s="13"/>
      <c r="HJ265" s="13"/>
      <c r="HK265" s="13"/>
      <c r="HL265" s="13"/>
      <c r="HM265" s="13"/>
      <c r="HN265" s="13"/>
      <c r="HO265" s="13"/>
      <c r="HP265" s="13"/>
      <c r="HQ265" s="13"/>
      <c r="HR265" s="13"/>
      <c r="HS265" s="13"/>
      <c r="HT265" s="13"/>
      <c r="HU265" s="13"/>
      <c r="HV265" s="13"/>
      <c r="HW265" s="13"/>
      <c r="HX265" s="13"/>
      <c r="HY265" s="13"/>
      <c r="HZ265" s="13"/>
      <c r="IA265" s="13"/>
      <c r="IB265" s="13"/>
      <c r="IC265" s="13"/>
      <c r="ID265" s="13"/>
      <c r="IE265" s="13"/>
      <c r="IF265" s="13"/>
      <c r="IG265" s="13"/>
      <c r="IH265" s="13"/>
      <c r="II265" s="13"/>
      <c r="IJ265" s="13"/>
      <c r="IK265" s="13"/>
      <c r="IL265" s="13"/>
      <c r="IM265" s="13"/>
      <c r="IN265" s="13"/>
      <c r="IO265" s="13"/>
    </row>
    <row r="266" spans="1:249" s="10" customFormat="1" ht="30" x14ac:dyDescent="0.25">
      <c r="A266" s="18">
        <v>1</v>
      </c>
      <c r="B266" s="289" t="s">
        <v>85</v>
      </c>
      <c r="C266" s="362">
        <f t="shared" ref="C266:F266" si="259">C253</f>
        <v>1537</v>
      </c>
      <c r="D266" s="362">
        <f t="shared" si="259"/>
        <v>256</v>
      </c>
      <c r="E266" s="362">
        <f t="shared" si="259"/>
        <v>222</v>
      </c>
      <c r="F266" s="362">
        <f t="shared" si="259"/>
        <v>86.71875</v>
      </c>
      <c r="G266" s="571">
        <f t="shared" si="255"/>
        <v>3314.7556800000002</v>
      </c>
      <c r="H266" s="571">
        <f t="shared" ref="H266:J266" si="260">H253</f>
        <v>552</v>
      </c>
      <c r="I266" s="571">
        <f t="shared" si="260"/>
        <v>145.56573999999995</v>
      </c>
      <c r="J266" s="571">
        <f t="shared" si="260"/>
        <v>26.370605072463761</v>
      </c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  <c r="DU266" s="13"/>
      <c r="DV266" s="13"/>
      <c r="DW266" s="13"/>
      <c r="DX266" s="13"/>
      <c r="DY266" s="13"/>
      <c r="DZ266" s="13"/>
      <c r="EA266" s="13"/>
      <c r="EB266" s="13"/>
      <c r="EC266" s="13"/>
      <c r="ED266" s="13"/>
      <c r="EE266" s="13"/>
      <c r="EF266" s="13"/>
      <c r="EG266" s="13"/>
      <c r="EH266" s="13"/>
      <c r="EI266" s="13"/>
      <c r="EJ266" s="13"/>
      <c r="EK266" s="13"/>
      <c r="EL266" s="13"/>
      <c r="EM266" s="13"/>
      <c r="EN266" s="13"/>
      <c r="EO266" s="13"/>
      <c r="EP266" s="13"/>
      <c r="EQ266" s="13"/>
      <c r="ER266" s="13"/>
      <c r="ES266" s="13"/>
      <c r="ET266" s="13"/>
      <c r="EU266" s="13"/>
      <c r="EV266" s="13"/>
      <c r="EW266" s="13"/>
      <c r="EX266" s="13"/>
      <c r="EY266" s="13"/>
      <c r="EZ266" s="13"/>
      <c r="FA266" s="13"/>
      <c r="FB266" s="13"/>
      <c r="FC266" s="13"/>
      <c r="FD266" s="13"/>
      <c r="FE266" s="13"/>
      <c r="FF266" s="13"/>
      <c r="FG266" s="13"/>
      <c r="FH266" s="13"/>
      <c r="FI266" s="13"/>
      <c r="FJ266" s="13"/>
      <c r="FK266" s="13"/>
      <c r="FL266" s="13"/>
      <c r="FM266" s="13"/>
      <c r="FN266" s="13"/>
      <c r="FO266" s="13"/>
      <c r="FP266" s="13"/>
      <c r="FQ266" s="13"/>
      <c r="FR266" s="13"/>
      <c r="FS266" s="13"/>
      <c r="FT266" s="13"/>
      <c r="FU266" s="13"/>
      <c r="FV266" s="13"/>
      <c r="FW266" s="13"/>
      <c r="FX266" s="13"/>
      <c r="FY266" s="13"/>
      <c r="FZ266" s="13"/>
      <c r="GA266" s="13"/>
      <c r="GB266" s="13"/>
      <c r="GC266" s="13"/>
      <c r="GD266" s="13"/>
      <c r="GE266" s="13"/>
      <c r="GF266" s="13"/>
      <c r="GG266" s="13"/>
      <c r="GH266" s="13"/>
      <c r="GI266" s="13"/>
      <c r="GJ266" s="13"/>
      <c r="GK266" s="13"/>
      <c r="GL266" s="13"/>
      <c r="GM266" s="13"/>
      <c r="GN266" s="13"/>
      <c r="GO266" s="13"/>
      <c r="GP266" s="13"/>
      <c r="GQ266" s="13"/>
      <c r="GR266" s="13"/>
      <c r="GS266" s="13"/>
      <c r="GT266" s="13"/>
      <c r="GU266" s="13"/>
      <c r="GV266" s="13"/>
      <c r="GW266" s="13"/>
      <c r="GX266" s="13"/>
      <c r="GY266" s="13"/>
      <c r="GZ266" s="13"/>
      <c r="HA266" s="13"/>
      <c r="HB266" s="13"/>
      <c r="HC266" s="13"/>
      <c r="HD266" s="13"/>
      <c r="HE266" s="13"/>
      <c r="HF266" s="13"/>
      <c r="HG266" s="13"/>
      <c r="HH266" s="13"/>
      <c r="HI266" s="13"/>
      <c r="HJ266" s="13"/>
      <c r="HK266" s="13"/>
      <c r="HL266" s="13"/>
      <c r="HM266" s="13"/>
      <c r="HN266" s="13"/>
      <c r="HO266" s="13"/>
      <c r="HP266" s="13"/>
      <c r="HQ266" s="13"/>
      <c r="HR266" s="13"/>
      <c r="HS266" s="13"/>
      <c r="HT266" s="13"/>
      <c r="HU266" s="13"/>
      <c r="HV266" s="13"/>
      <c r="HW266" s="13"/>
      <c r="HX266" s="13"/>
      <c r="HY266" s="13"/>
      <c r="HZ266" s="13"/>
      <c r="IA266" s="13"/>
      <c r="IB266" s="13"/>
      <c r="IC266" s="13"/>
      <c r="ID266" s="13"/>
      <c r="IE266" s="13"/>
      <c r="IF266" s="13"/>
      <c r="IG266" s="13"/>
      <c r="IH266" s="13"/>
      <c r="II266" s="13"/>
      <c r="IJ266" s="13"/>
      <c r="IK266" s="13"/>
      <c r="IL266" s="13"/>
      <c r="IM266" s="13"/>
      <c r="IN266" s="13"/>
      <c r="IO266" s="13"/>
    </row>
    <row r="267" spans="1:249" s="10" customFormat="1" ht="45" x14ac:dyDescent="0.25">
      <c r="A267" s="18">
        <v>1</v>
      </c>
      <c r="B267" s="289" t="s">
        <v>125</v>
      </c>
      <c r="C267" s="362">
        <f t="shared" ref="C267:F267" si="261">C254</f>
        <v>125</v>
      </c>
      <c r="D267" s="362">
        <f t="shared" si="261"/>
        <v>21</v>
      </c>
      <c r="E267" s="362">
        <f t="shared" si="261"/>
        <v>0</v>
      </c>
      <c r="F267" s="362">
        <f t="shared" si="261"/>
        <v>0</v>
      </c>
      <c r="G267" s="571">
        <f t="shared" si="255"/>
        <v>782.12400000000002</v>
      </c>
      <c r="H267" s="571">
        <f t="shared" ref="H267:J267" si="262">H254</f>
        <v>130</v>
      </c>
      <c r="I267" s="571">
        <f t="shared" si="262"/>
        <v>0</v>
      </c>
      <c r="J267" s="571">
        <f t="shared" si="262"/>
        <v>0</v>
      </c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  <c r="DU267" s="13"/>
      <c r="DV267" s="13"/>
      <c r="DW267" s="13"/>
      <c r="DX267" s="13"/>
      <c r="DY267" s="13"/>
      <c r="DZ267" s="13"/>
      <c r="EA267" s="13"/>
      <c r="EB267" s="13"/>
      <c r="EC267" s="13"/>
      <c r="ED267" s="13"/>
      <c r="EE267" s="13"/>
      <c r="EF267" s="13"/>
      <c r="EG267" s="13"/>
      <c r="EH267" s="13"/>
      <c r="EI267" s="13"/>
      <c r="EJ267" s="13"/>
      <c r="EK267" s="13"/>
      <c r="EL267" s="13"/>
      <c r="EM267" s="13"/>
      <c r="EN267" s="13"/>
      <c r="EO267" s="13"/>
      <c r="EP267" s="13"/>
      <c r="EQ267" s="13"/>
      <c r="ER267" s="13"/>
      <c r="ES267" s="13"/>
      <c r="ET267" s="13"/>
      <c r="EU267" s="13"/>
      <c r="EV267" s="13"/>
      <c r="EW267" s="13"/>
      <c r="EX267" s="13"/>
      <c r="EY267" s="13"/>
      <c r="EZ267" s="13"/>
      <c r="FA267" s="13"/>
      <c r="FB267" s="13"/>
      <c r="FC267" s="13"/>
      <c r="FD267" s="13"/>
      <c r="FE267" s="13"/>
      <c r="FF267" s="13"/>
      <c r="FG267" s="13"/>
      <c r="FH267" s="13"/>
      <c r="FI267" s="13"/>
      <c r="FJ267" s="13"/>
      <c r="FK267" s="13"/>
      <c r="FL267" s="13"/>
      <c r="FM267" s="13"/>
      <c r="FN267" s="13"/>
      <c r="FO267" s="13"/>
      <c r="FP267" s="13"/>
      <c r="FQ267" s="13"/>
      <c r="FR267" s="13"/>
      <c r="FS267" s="13"/>
      <c r="FT267" s="13"/>
      <c r="FU267" s="13"/>
      <c r="FV267" s="13"/>
      <c r="FW267" s="13"/>
      <c r="FX267" s="13"/>
      <c r="FY267" s="13"/>
      <c r="FZ267" s="13"/>
      <c r="GA267" s="13"/>
      <c r="GB267" s="13"/>
      <c r="GC267" s="13"/>
      <c r="GD267" s="13"/>
      <c r="GE267" s="13"/>
      <c r="GF267" s="13"/>
      <c r="GG267" s="13"/>
      <c r="GH267" s="13"/>
      <c r="GI267" s="13"/>
      <c r="GJ267" s="13"/>
      <c r="GK267" s="13"/>
      <c r="GL267" s="13"/>
      <c r="GM267" s="13"/>
      <c r="GN267" s="13"/>
      <c r="GO267" s="13"/>
      <c r="GP267" s="13"/>
      <c r="GQ267" s="13"/>
      <c r="GR267" s="13"/>
      <c r="GS267" s="13"/>
      <c r="GT267" s="13"/>
      <c r="GU267" s="13"/>
      <c r="GV267" s="13"/>
      <c r="GW267" s="13"/>
      <c r="GX267" s="13"/>
      <c r="GY267" s="13"/>
      <c r="GZ267" s="13"/>
      <c r="HA267" s="13"/>
      <c r="HB267" s="13"/>
      <c r="HC267" s="13"/>
      <c r="HD267" s="13"/>
      <c r="HE267" s="13"/>
      <c r="HF267" s="13"/>
      <c r="HG267" s="13"/>
      <c r="HH267" s="13"/>
      <c r="HI267" s="13"/>
      <c r="HJ267" s="13"/>
      <c r="HK267" s="13"/>
      <c r="HL267" s="13"/>
      <c r="HM267" s="13"/>
      <c r="HN267" s="13"/>
      <c r="HO267" s="13"/>
      <c r="HP267" s="13"/>
      <c r="HQ267" s="13"/>
      <c r="HR267" s="13"/>
      <c r="HS267" s="13"/>
      <c r="HT267" s="13"/>
      <c r="HU267" s="13"/>
      <c r="HV267" s="13"/>
      <c r="HW267" s="13"/>
      <c r="HX267" s="13"/>
      <c r="HY267" s="13"/>
      <c r="HZ267" s="13"/>
      <c r="IA267" s="13"/>
      <c r="IB267" s="13"/>
      <c r="IC267" s="13"/>
      <c r="ID267" s="13"/>
      <c r="IE267" s="13"/>
      <c r="IF267" s="13"/>
      <c r="IG267" s="13"/>
      <c r="IH267" s="13"/>
      <c r="II267" s="13"/>
      <c r="IJ267" s="13"/>
      <c r="IK267" s="13"/>
      <c r="IL267" s="13"/>
      <c r="IM267" s="13"/>
      <c r="IN267" s="13"/>
      <c r="IO267" s="13"/>
    </row>
    <row r="268" spans="1:249" s="10" customFormat="1" ht="30" x14ac:dyDescent="0.25">
      <c r="A268" s="18">
        <v>1</v>
      </c>
      <c r="B268" s="289" t="s">
        <v>126</v>
      </c>
      <c r="C268" s="362">
        <f t="shared" ref="C268:F268" si="263">C255</f>
        <v>50</v>
      </c>
      <c r="D268" s="362">
        <f t="shared" si="263"/>
        <v>8</v>
      </c>
      <c r="E268" s="362">
        <f t="shared" si="263"/>
        <v>0</v>
      </c>
      <c r="F268" s="362">
        <f t="shared" si="263"/>
        <v>0</v>
      </c>
      <c r="G268" s="571">
        <f t="shared" si="255"/>
        <v>312.84960000000001</v>
      </c>
      <c r="H268" s="571">
        <f t="shared" ref="H268:J268" si="264">H255</f>
        <v>52</v>
      </c>
      <c r="I268" s="571">
        <f t="shared" si="264"/>
        <v>-16.136420000000001</v>
      </c>
      <c r="J268" s="571">
        <f t="shared" si="264"/>
        <v>-31.031576923076926</v>
      </c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13"/>
      <c r="DX268" s="13"/>
      <c r="DY268" s="13"/>
      <c r="DZ268" s="13"/>
      <c r="EA268" s="13"/>
      <c r="EB268" s="13"/>
      <c r="EC268" s="13"/>
      <c r="ED268" s="13"/>
      <c r="EE268" s="13"/>
      <c r="EF268" s="13"/>
      <c r="EG268" s="13"/>
      <c r="EH268" s="13"/>
      <c r="EI268" s="13"/>
      <c r="EJ268" s="13"/>
      <c r="EK268" s="13"/>
      <c r="EL268" s="13"/>
      <c r="EM268" s="13"/>
      <c r="EN268" s="13"/>
      <c r="EO268" s="13"/>
      <c r="EP268" s="13"/>
      <c r="EQ268" s="13"/>
      <c r="ER268" s="13"/>
      <c r="ES268" s="13"/>
      <c r="ET268" s="13"/>
      <c r="EU268" s="13"/>
      <c r="EV268" s="13"/>
      <c r="EW268" s="13"/>
      <c r="EX268" s="13"/>
      <c r="EY268" s="13"/>
      <c r="EZ268" s="13"/>
      <c r="FA268" s="13"/>
      <c r="FB268" s="13"/>
      <c r="FC268" s="13"/>
      <c r="FD268" s="13"/>
      <c r="FE268" s="13"/>
      <c r="FF268" s="13"/>
      <c r="FG268" s="13"/>
      <c r="FH268" s="13"/>
      <c r="FI268" s="13"/>
      <c r="FJ268" s="13"/>
      <c r="FK268" s="13"/>
      <c r="FL268" s="13"/>
      <c r="FM268" s="13"/>
      <c r="FN268" s="13"/>
      <c r="FO268" s="13"/>
      <c r="FP268" s="13"/>
      <c r="FQ268" s="13"/>
      <c r="FR268" s="13"/>
      <c r="FS268" s="13"/>
      <c r="FT268" s="13"/>
      <c r="FU268" s="13"/>
      <c r="FV268" s="13"/>
      <c r="FW268" s="13"/>
      <c r="FX268" s="13"/>
      <c r="FY268" s="13"/>
      <c r="FZ268" s="13"/>
      <c r="GA268" s="13"/>
      <c r="GB268" s="13"/>
      <c r="GC268" s="13"/>
      <c r="GD268" s="13"/>
      <c r="GE268" s="13"/>
      <c r="GF268" s="13"/>
      <c r="GG268" s="13"/>
      <c r="GH268" s="13"/>
      <c r="GI268" s="13"/>
      <c r="GJ268" s="13"/>
      <c r="GK268" s="13"/>
      <c r="GL268" s="13"/>
      <c r="GM268" s="13"/>
      <c r="GN268" s="13"/>
      <c r="GO268" s="13"/>
      <c r="GP268" s="13"/>
      <c r="GQ268" s="13"/>
      <c r="GR268" s="13"/>
      <c r="GS268" s="13"/>
      <c r="GT268" s="13"/>
      <c r="GU268" s="13"/>
      <c r="GV268" s="13"/>
      <c r="GW268" s="13"/>
      <c r="GX268" s="13"/>
      <c r="GY268" s="13"/>
      <c r="GZ268" s="13"/>
      <c r="HA268" s="13"/>
      <c r="HB268" s="13"/>
      <c r="HC268" s="13"/>
      <c r="HD268" s="13"/>
      <c r="HE268" s="13"/>
      <c r="HF268" s="13"/>
      <c r="HG268" s="13"/>
      <c r="HH268" s="13"/>
      <c r="HI268" s="13"/>
      <c r="HJ268" s="13"/>
      <c r="HK268" s="13"/>
      <c r="HL268" s="13"/>
      <c r="HM268" s="13"/>
      <c r="HN268" s="13"/>
      <c r="HO268" s="13"/>
      <c r="HP268" s="13"/>
      <c r="HQ268" s="13"/>
      <c r="HR268" s="13"/>
      <c r="HS268" s="13"/>
      <c r="HT268" s="13"/>
      <c r="HU268" s="13"/>
      <c r="HV268" s="13"/>
      <c r="HW268" s="13"/>
      <c r="HX268" s="13"/>
      <c r="HY268" s="13"/>
      <c r="HZ268" s="13"/>
      <c r="IA268" s="13"/>
      <c r="IB268" s="13"/>
      <c r="IC268" s="13"/>
      <c r="ID268" s="13"/>
      <c r="IE268" s="13"/>
      <c r="IF268" s="13"/>
      <c r="IG268" s="13"/>
      <c r="IH268" s="13"/>
      <c r="II268" s="13"/>
      <c r="IJ268" s="13"/>
      <c r="IK268" s="13"/>
      <c r="IL268" s="13"/>
      <c r="IM268" s="13"/>
      <c r="IN268" s="13"/>
      <c r="IO268" s="13"/>
    </row>
    <row r="269" spans="1:249" s="10" customFormat="1" ht="30" x14ac:dyDescent="0.25">
      <c r="A269" s="18">
        <v>1</v>
      </c>
      <c r="B269" s="288" t="s">
        <v>123</v>
      </c>
      <c r="C269" s="362">
        <f t="shared" ref="C269:F269" si="265">C256</f>
        <v>13984</v>
      </c>
      <c r="D269" s="362">
        <f t="shared" si="265"/>
        <v>2331</v>
      </c>
      <c r="E269" s="362">
        <f t="shared" si="265"/>
        <v>1184</v>
      </c>
      <c r="F269" s="362">
        <f t="shared" si="265"/>
        <v>50.793650793650791</v>
      </c>
      <c r="G269" s="571">
        <f t="shared" si="255"/>
        <v>26922.216500000002</v>
      </c>
      <c r="H269" s="571">
        <f t="shared" ref="H269:J269" si="266">H256</f>
        <v>4488</v>
      </c>
      <c r="I269" s="571">
        <f t="shared" si="266"/>
        <v>2957.9909199999997</v>
      </c>
      <c r="J269" s="571">
        <f t="shared" si="266"/>
        <v>65.908888591800348</v>
      </c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13"/>
      <c r="DX269" s="13"/>
      <c r="DY269" s="13"/>
      <c r="DZ269" s="13"/>
      <c r="EA269" s="13"/>
      <c r="EB269" s="13"/>
      <c r="EC269" s="13"/>
      <c r="ED269" s="13"/>
      <c r="EE269" s="13"/>
      <c r="EF269" s="13"/>
      <c r="EG269" s="13"/>
      <c r="EH269" s="13"/>
      <c r="EI269" s="13"/>
      <c r="EJ269" s="13"/>
      <c r="EK269" s="13"/>
      <c r="EL269" s="13"/>
      <c r="EM269" s="13"/>
      <c r="EN269" s="13"/>
      <c r="EO269" s="13"/>
      <c r="EP269" s="13"/>
      <c r="EQ269" s="13"/>
      <c r="ER269" s="13"/>
      <c r="ES269" s="13"/>
      <c r="ET269" s="13"/>
      <c r="EU269" s="13"/>
      <c r="EV269" s="13"/>
      <c r="EW269" s="13"/>
      <c r="EX269" s="13"/>
      <c r="EY269" s="13"/>
      <c r="EZ269" s="13"/>
      <c r="FA269" s="13"/>
      <c r="FB269" s="13"/>
      <c r="FC269" s="13"/>
      <c r="FD269" s="13"/>
      <c r="FE269" s="13"/>
      <c r="FF269" s="13"/>
      <c r="FG269" s="13"/>
      <c r="FH269" s="13"/>
      <c r="FI269" s="13"/>
      <c r="FJ269" s="13"/>
      <c r="FK269" s="13"/>
      <c r="FL269" s="13"/>
      <c r="FM269" s="13"/>
      <c r="FN269" s="13"/>
      <c r="FO269" s="13"/>
      <c r="FP269" s="13"/>
      <c r="FQ269" s="13"/>
      <c r="FR269" s="13"/>
      <c r="FS269" s="13"/>
      <c r="FT269" s="13"/>
      <c r="FU269" s="13"/>
      <c r="FV269" s="13"/>
      <c r="FW269" s="13"/>
      <c r="FX269" s="13"/>
      <c r="FY269" s="13"/>
      <c r="FZ269" s="13"/>
      <c r="GA269" s="13"/>
      <c r="GB269" s="13"/>
      <c r="GC269" s="13"/>
      <c r="GD269" s="13"/>
      <c r="GE269" s="13"/>
      <c r="GF269" s="13"/>
      <c r="GG269" s="13"/>
      <c r="GH269" s="13"/>
      <c r="GI269" s="13"/>
      <c r="GJ269" s="13"/>
      <c r="GK269" s="13"/>
      <c r="GL269" s="13"/>
      <c r="GM269" s="13"/>
      <c r="GN269" s="13"/>
      <c r="GO269" s="13"/>
      <c r="GP269" s="13"/>
      <c r="GQ269" s="13"/>
      <c r="GR269" s="13"/>
      <c r="GS269" s="13"/>
      <c r="GT269" s="13"/>
      <c r="GU269" s="13"/>
      <c r="GV269" s="13"/>
      <c r="GW269" s="13"/>
      <c r="GX269" s="13"/>
      <c r="GY269" s="13"/>
      <c r="GZ269" s="13"/>
      <c r="HA269" s="13"/>
      <c r="HB269" s="13"/>
      <c r="HC269" s="13"/>
      <c r="HD269" s="13"/>
      <c r="HE269" s="13"/>
      <c r="HF269" s="13"/>
      <c r="HG269" s="13"/>
      <c r="HH269" s="13"/>
      <c r="HI269" s="13"/>
      <c r="HJ269" s="13"/>
      <c r="HK269" s="13"/>
      <c r="HL269" s="13"/>
      <c r="HM269" s="13"/>
      <c r="HN269" s="13"/>
      <c r="HO269" s="13"/>
      <c r="HP269" s="13"/>
      <c r="HQ269" s="13"/>
      <c r="HR269" s="13"/>
      <c r="HS269" s="13"/>
      <c r="HT269" s="13"/>
      <c r="HU269" s="13"/>
      <c r="HV269" s="13"/>
      <c r="HW269" s="13"/>
      <c r="HX269" s="13"/>
      <c r="HY269" s="13"/>
      <c r="HZ269" s="13"/>
      <c r="IA269" s="13"/>
      <c r="IB269" s="13"/>
      <c r="IC269" s="13"/>
      <c r="ID269" s="13"/>
      <c r="IE269" s="13"/>
      <c r="IF269" s="13"/>
      <c r="IG269" s="13"/>
      <c r="IH269" s="13"/>
      <c r="II269" s="13"/>
      <c r="IJ269" s="13"/>
      <c r="IK269" s="13"/>
      <c r="IL269" s="13"/>
      <c r="IM269" s="13"/>
      <c r="IN269" s="13"/>
      <c r="IO269" s="13"/>
    </row>
    <row r="270" spans="1:249" s="10" customFormat="1" ht="30" x14ac:dyDescent="0.25">
      <c r="A270" s="18">
        <v>1</v>
      </c>
      <c r="B270" s="289" t="s">
        <v>119</v>
      </c>
      <c r="C270" s="362">
        <f t="shared" ref="C270:F270" si="267">C257</f>
        <v>300</v>
      </c>
      <c r="D270" s="362">
        <f t="shared" si="267"/>
        <v>50</v>
      </c>
      <c r="E270" s="362">
        <f t="shared" si="267"/>
        <v>0</v>
      </c>
      <c r="F270" s="362">
        <f t="shared" si="267"/>
        <v>0</v>
      </c>
      <c r="G270" s="571">
        <f t="shared" ref="G270:J275" si="268">G257</f>
        <v>526.16099999999994</v>
      </c>
      <c r="H270" s="571">
        <f t="shared" si="268"/>
        <v>88</v>
      </c>
      <c r="I270" s="571">
        <f t="shared" si="268"/>
        <v>0</v>
      </c>
      <c r="J270" s="571">
        <f t="shared" si="268"/>
        <v>0</v>
      </c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13"/>
      <c r="DX270" s="13"/>
      <c r="DY270" s="13"/>
      <c r="DZ270" s="13"/>
      <c r="EA270" s="13"/>
      <c r="EB270" s="13"/>
      <c r="EC270" s="13"/>
      <c r="ED270" s="13"/>
      <c r="EE270" s="13"/>
      <c r="EF270" s="13"/>
      <c r="EG270" s="13"/>
      <c r="EH270" s="13"/>
      <c r="EI270" s="13"/>
      <c r="EJ270" s="13"/>
      <c r="EK270" s="13"/>
      <c r="EL270" s="13"/>
      <c r="EM270" s="13"/>
      <c r="EN270" s="13"/>
      <c r="EO270" s="13"/>
      <c r="EP270" s="13"/>
      <c r="EQ270" s="13"/>
      <c r="ER270" s="13"/>
      <c r="ES270" s="13"/>
      <c r="ET270" s="13"/>
      <c r="EU270" s="13"/>
      <c r="EV270" s="13"/>
      <c r="EW270" s="13"/>
      <c r="EX270" s="13"/>
      <c r="EY270" s="13"/>
      <c r="EZ270" s="13"/>
      <c r="FA270" s="13"/>
      <c r="FB270" s="13"/>
      <c r="FC270" s="13"/>
      <c r="FD270" s="13"/>
      <c r="FE270" s="13"/>
      <c r="FF270" s="13"/>
      <c r="FG270" s="13"/>
      <c r="FH270" s="13"/>
      <c r="FI270" s="13"/>
      <c r="FJ270" s="13"/>
      <c r="FK270" s="13"/>
      <c r="FL270" s="13"/>
      <c r="FM270" s="13"/>
      <c r="FN270" s="13"/>
      <c r="FO270" s="13"/>
      <c r="FP270" s="13"/>
      <c r="FQ270" s="13"/>
      <c r="FR270" s="13"/>
      <c r="FS270" s="13"/>
      <c r="FT270" s="13"/>
      <c r="FU270" s="13"/>
      <c r="FV270" s="13"/>
      <c r="FW270" s="13"/>
      <c r="FX270" s="13"/>
      <c r="FY270" s="13"/>
      <c r="FZ270" s="13"/>
      <c r="GA270" s="13"/>
      <c r="GB270" s="13"/>
      <c r="GC270" s="13"/>
      <c r="GD270" s="13"/>
      <c r="GE270" s="13"/>
      <c r="GF270" s="13"/>
      <c r="GG270" s="13"/>
      <c r="GH270" s="13"/>
      <c r="GI270" s="13"/>
      <c r="GJ270" s="13"/>
      <c r="GK270" s="13"/>
      <c r="GL270" s="13"/>
      <c r="GM270" s="13"/>
      <c r="GN270" s="13"/>
      <c r="GO270" s="13"/>
      <c r="GP270" s="13"/>
      <c r="GQ270" s="13"/>
      <c r="GR270" s="13"/>
      <c r="GS270" s="13"/>
      <c r="GT270" s="13"/>
      <c r="GU270" s="13"/>
      <c r="GV270" s="13"/>
      <c r="GW270" s="13"/>
      <c r="GX270" s="13"/>
      <c r="GY270" s="13"/>
      <c r="GZ270" s="13"/>
      <c r="HA270" s="13"/>
      <c r="HB270" s="13"/>
      <c r="HC270" s="13"/>
      <c r="HD270" s="13"/>
      <c r="HE270" s="13"/>
      <c r="HF270" s="13"/>
      <c r="HG270" s="13"/>
      <c r="HH270" s="13"/>
      <c r="HI270" s="13"/>
      <c r="HJ270" s="13"/>
      <c r="HK270" s="13"/>
      <c r="HL270" s="13"/>
      <c r="HM270" s="13"/>
      <c r="HN270" s="13"/>
      <c r="HO270" s="13"/>
      <c r="HP270" s="13"/>
      <c r="HQ270" s="13"/>
      <c r="HR270" s="13"/>
      <c r="HS270" s="13"/>
      <c r="HT270" s="13"/>
      <c r="HU270" s="13"/>
      <c r="HV270" s="13"/>
      <c r="HW270" s="13"/>
      <c r="HX270" s="13"/>
      <c r="HY270" s="13"/>
      <c r="HZ270" s="13"/>
      <c r="IA270" s="13"/>
      <c r="IB270" s="13"/>
      <c r="IC270" s="13"/>
      <c r="ID270" s="13"/>
      <c r="IE270" s="13"/>
      <c r="IF270" s="13"/>
      <c r="IG270" s="13"/>
      <c r="IH270" s="13"/>
      <c r="II270" s="13"/>
      <c r="IJ270" s="13"/>
      <c r="IK270" s="13"/>
      <c r="IL270" s="13"/>
      <c r="IM270" s="13"/>
      <c r="IN270" s="13"/>
      <c r="IO270" s="13"/>
    </row>
    <row r="271" spans="1:249" s="10" customFormat="1" ht="42" customHeight="1" x14ac:dyDescent="0.25">
      <c r="A271" s="18">
        <v>1</v>
      </c>
      <c r="B271" s="289" t="s">
        <v>86</v>
      </c>
      <c r="C271" s="362">
        <f t="shared" ref="C271:F271" si="269">C258</f>
        <v>6860</v>
      </c>
      <c r="D271" s="362">
        <f t="shared" si="269"/>
        <v>1143</v>
      </c>
      <c r="E271" s="362">
        <f t="shared" si="269"/>
        <v>597</v>
      </c>
      <c r="F271" s="362">
        <f t="shared" si="269"/>
        <v>52.230971128608928</v>
      </c>
      <c r="G271" s="571">
        <f t="shared" si="268"/>
        <v>13455.89</v>
      </c>
      <c r="H271" s="571">
        <f t="shared" si="268"/>
        <v>2243</v>
      </c>
      <c r="I271" s="571">
        <f t="shared" si="268"/>
        <v>2345.76089</v>
      </c>
      <c r="J271" s="571">
        <f t="shared" si="268"/>
        <v>104.58140392331698</v>
      </c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  <c r="DU271" s="13"/>
      <c r="DV271" s="13"/>
      <c r="DW271" s="13"/>
      <c r="DX271" s="13"/>
      <c r="DY271" s="13"/>
      <c r="DZ271" s="13"/>
      <c r="EA271" s="13"/>
      <c r="EB271" s="13"/>
      <c r="EC271" s="13"/>
      <c r="ED271" s="13"/>
      <c r="EE271" s="13"/>
      <c r="EF271" s="13"/>
      <c r="EG271" s="13"/>
      <c r="EH271" s="13"/>
      <c r="EI271" s="13"/>
      <c r="EJ271" s="13"/>
      <c r="EK271" s="13"/>
      <c r="EL271" s="13"/>
      <c r="EM271" s="13"/>
      <c r="EN271" s="13"/>
      <c r="EO271" s="13"/>
      <c r="EP271" s="13"/>
      <c r="EQ271" s="13"/>
      <c r="ER271" s="13"/>
      <c r="ES271" s="13"/>
      <c r="ET271" s="13"/>
      <c r="EU271" s="13"/>
      <c r="EV271" s="13"/>
      <c r="EW271" s="13"/>
      <c r="EX271" s="13"/>
      <c r="EY271" s="13"/>
      <c r="EZ271" s="13"/>
      <c r="FA271" s="13"/>
      <c r="FB271" s="13"/>
      <c r="FC271" s="13"/>
      <c r="FD271" s="13"/>
      <c r="FE271" s="13"/>
      <c r="FF271" s="13"/>
      <c r="FG271" s="13"/>
      <c r="FH271" s="13"/>
      <c r="FI271" s="13"/>
      <c r="FJ271" s="13"/>
      <c r="FK271" s="13"/>
      <c r="FL271" s="13"/>
      <c r="FM271" s="13"/>
      <c r="FN271" s="13"/>
      <c r="FO271" s="13"/>
      <c r="FP271" s="13"/>
      <c r="FQ271" s="13"/>
      <c r="FR271" s="13"/>
      <c r="FS271" s="13"/>
      <c r="FT271" s="13"/>
      <c r="FU271" s="13"/>
      <c r="FV271" s="13"/>
      <c r="FW271" s="13"/>
      <c r="FX271" s="13"/>
      <c r="FY271" s="13"/>
      <c r="FZ271" s="13"/>
      <c r="GA271" s="13"/>
      <c r="GB271" s="13"/>
      <c r="GC271" s="13"/>
      <c r="GD271" s="13"/>
      <c r="GE271" s="13"/>
      <c r="GF271" s="13"/>
      <c r="GG271" s="13"/>
      <c r="GH271" s="13"/>
      <c r="GI271" s="13"/>
      <c r="GJ271" s="13"/>
      <c r="GK271" s="13"/>
      <c r="GL271" s="13"/>
      <c r="GM271" s="13"/>
      <c r="GN271" s="13"/>
      <c r="GO271" s="13"/>
      <c r="GP271" s="13"/>
      <c r="GQ271" s="13"/>
      <c r="GR271" s="13"/>
      <c r="GS271" s="13"/>
      <c r="GT271" s="13"/>
      <c r="GU271" s="13"/>
      <c r="GV271" s="13"/>
      <c r="GW271" s="13"/>
      <c r="GX271" s="13"/>
      <c r="GY271" s="13"/>
      <c r="GZ271" s="13"/>
      <c r="HA271" s="13"/>
      <c r="HB271" s="13"/>
      <c r="HC271" s="13"/>
      <c r="HD271" s="13"/>
      <c r="HE271" s="13"/>
      <c r="HF271" s="13"/>
      <c r="HG271" s="13"/>
      <c r="HH271" s="13"/>
      <c r="HI271" s="13"/>
      <c r="HJ271" s="13"/>
      <c r="HK271" s="13"/>
      <c r="HL271" s="13"/>
      <c r="HM271" s="13"/>
      <c r="HN271" s="13"/>
      <c r="HO271" s="13"/>
      <c r="HP271" s="13"/>
      <c r="HQ271" s="13"/>
      <c r="HR271" s="13"/>
      <c r="HS271" s="13"/>
      <c r="HT271" s="13"/>
      <c r="HU271" s="13"/>
      <c r="HV271" s="13"/>
      <c r="HW271" s="13"/>
      <c r="HX271" s="13"/>
      <c r="HY271" s="13"/>
      <c r="HZ271" s="13"/>
      <c r="IA271" s="13"/>
      <c r="IB271" s="13"/>
      <c r="IC271" s="13"/>
      <c r="ID271" s="13"/>
      <c r="IE271" s="13"/>
      <c r="IF271" s="13"/>
      <c r="IG271" s="13"/>
      <c r="IH271" s="13"/>
      <c r="II271" s="13"/>
      <c r="IJ271" s="13"/>
      <c r="IK271" s="13"/>
      <c r="IL271" s="13"/>
      <c r="IM271" s="13"/>
      <c r="IN271" s="13"/>
      <c r="IO271" s="13"/>
    </row>
    <row r="272" spans="1:249" s="10" customFormat="1" ht="42" customHeight="1" x14ac:dyDescent="0.25">
      <c r="A272" s="18">
        <v>1</v>
      </c>
      <c r="B272" s="289" t="s">
        <v>120</v>
      </c>
      <c r="C272" s="362">
        <f t="shared" ref="C272:F272" si="270">C259</f>
        <v>5374</v>
      </c>
      <c r="D272" s="362">
        <f t="shared" si="270"/>
        <v>896</v>
      </c>
      <c r="E272" s="362">
        <f t="shared" si="270"/>
        <v>334</v>
      </c>
      <c r="F272" s="362">
        <f t="shared" si="270"/>
        <v>37.276785714285715</v>
      </c>
      <c r="G272" s="571">
        <f t="shared" si="268"/>
        <v>10541.101000000001</v>
      </c>
      <c r="H272" s="571">
        <f t="shared" si="268"/>
        <v>1757</v>
      </c>
      <c r="I272" s="571">
        <f t="shared" si="268"/>
        <v>357.61542000000003</v>
      </c>
      <c r="J272" s="571">
        <f t="shared" si="268"/>
        <v>20.353751849743883</v>
      </c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  <c r="DU272" s="13"/>
      <c r="DV272" s="13"/>
      <c r="DW272" s="13"/>
      <c r="DX272" s="13"/>
      <c r="DY272" s="13"/>
      <c r="DZ272" s="13"/>
      <c r="EA272" s="13"/>
      <c r="EB272" s="13"/>
      <c r="EC272" s="13"/>
      <c r="ED272" s="13"/>
      <c r="EE272" s="13"/>
      <c r="EF272" s="13"/>
      <c r="EG272" s="13"/>
      <c r="EH272" s="13"/>
      <c r="EI272" s="13"/>
      <c r="EJ272" s="13"/>
      <c r="EK272" s="13"/>
      <c r="EL272" s="13"/>
      <c r="EM272" s="13"/>
      <c r="EN272" s="13"/>
      <c r="EO272" s="13"/>
      <c r="EP272" s="13"/>
      <c r="EQ272" s="13"/>
      <c r="ER272" s="13"/>
      <c r="ES272" s="13"/>
      <c r="ET272" s="13"/>
      <c r="EU272" s="13"/>
      <c r="EV272" s="13"/>
      <c r="EW272" s="13"/>
      <c r="EX272" s="13"/>
      <c r="EY272" s="13"/>
      <c r="EZ272" s="13"/>
      <c r="FA272" s="13"/>
      <c r="FB272" s="13"/>
      <c r="FC272" s="13"/>
      <c r="FD272" s="13"/>
      <c r="FE272" s="13"/>
      <c r="FF272" s="13"/>
      <c r="FG272" s="13"/>
      <c r="FH272" s="13"/>
      <c r="FI272" s="13"/>
      <c r="FJ272" s="13"/>
      <c r="FK272" s="13"/>
      <c r="FL272" s="13"/>
      <c r="FM272" s="13"/>
      <c r="FN272" s="13"/>
      <c r="FO272" s="13"/>
      <c r="FP272" s="13"/>
      <c r="FQ272" s="13"/>
      <c r="FR272" s="13"/>
      <c r="FS272" s="13"/>
      <c r="FT272" s="13"/>
      <c r="FU272" s="13"/>
      <c r="FV272" s="13"/>
      <c r="FW272" s="13"/>
      <c r="FX272" s="13"/>
      <c r="FY272" s="13"/>
      <c r="FZ272" s="13"/>
      <c r="GA272" s="13"/>
      <c r="GB272" s="13"/>
      <c r="GC272" s="13"/>
      <c r="GD272" s="13"/>
      <c r="GE272" s="13"/>
      <c r="GF272" s="13"/>
      <c r="GG272" s="13"/>
      <c r="GH272" s="13"/>
      <c r="GI272" s="13"/>
      <c r="GJ272" s="13"/>
      <c r="GK272" s="13"/>
      <c r="GL272" s="13"/>
      <c r="GM272" s="13"/>
      <c r="GN272" s="13"/>
      <c r="GO272" s="13"/>
      <c r="GP272" s="13"/>
      <c r="GQ272" s="13"/>
      <c r="GR272" s="13"/>
      <c r="GS272" s="13"/>
      <c r="GT272" s="13"/>
      <c r="GU272" s="13"/>
      <c r="GV272" s="13"/>
      <c r="GW272" s="13"/>
      <c r="GX272" s="13"/>
      <c r="GY272" s="13"/>
      <c r="GZ272" s="13"/>
      <c r="HA272" s="13"/>
      <c r="HB272" s="13"/>
      <c r="HC272" s="13"/>
      <c r="HD272" s="13"/>
      <c r="HE272" s="13"/>
      <c r="HF272" s="13"/>
      <c r="HG272" s="13"/>
      <c r="HH272" s="13"/>
      <c r="HI272" s="13"/>
      <c r="HJ272" s="13"/>
      <c r="HK272" s="13"/>
      <c r="HL272" s="13"/>
      <c r="HM272" s="13"/>
      <c r="HN272" s="13"/>
      <c r="HO272" s="13"/>
      <c r="HP272" s="13"/>
      <c r="HQ272" s="13"/>
      <c r="HR272" s="13"/>
      <c r="HS272" s="13"/>
      <c r="HT272" s="13"/>
      <c r="HU272" s="13"/>
      <c r="HV272" s="13"/>
      <c r="HW272" s="13"/>
      <c r="HX272" s="13"/>
      <c r="HY272" s="13"/>
      <c r="HZ272" s="13"/>
      <c r="IA272" s="13"/>
      <c r="IB272" s="13"/>
      <c r="IC272" s="13"/>
      <c r="ID272" s="13"/>
      <c r="IE272" s="13"/>
      <c r="IF272" s="13"/>
      <c r="IG272" s="13"/>
      <c r="IH272" s="13"/>
      <c r="II272" s="13"/>
      <c r="IJ272" s="13"/>
      <c r="IK272" s="13"/>
      <c r="IL272" s="13"/>
      <c r="IM272" s="13"/>
      <c r="IN272" s="13"/>
      <c r="IO272" s="13"/>
    </row>
    <row r="273" spans="1:249" s="10" customFormat="1" ht="30" x14ac:dyDescent="0.25">
      <c r="A273" s="18">
        <v>1</v>
      </c>
      <c r="B273" s="289" t="s">
        <v>87</v>
      </c>
      <c r="C273" s="362">
        <f t="shared" ref="C273:F273" si="271">C260</f>
        <v>400</v>
      </c>
      <c r="D273" s="362">
        <f t="shared" si="271"/>
        <v>67</v>
      </c>
      <c r="E273" s="362">
        <f t="shared" si="271"/>
        <v>21</v>
      </c>
      <c r="F273" s="362">
        <f t="shared" si="271"/>
        <v>31.343283582089555</v>
      </c>
      <c r="G273" s="571">
        <f t="shared" si="268"/>
        <v>1600.34</v>
      </c>
      <c r="H273" s="571">
        <f t="shared" si="268"/>
        <v>267</v>
      </c>
      <c r="I273" s="571">
        <f t="shared" si="268"/>
        <v>78.134529999999998</v>
      </c>
      <c r="J273" s="571">
        <f t="shared" si="268"/>
        <v>29.263868913857678</v>
      </c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13"/>
      <c r="DX273" s="13"/>
      <c r="DY273" s="13"/>
      <c r="DZ273" s="13"/>
      <c r="EA273" s="13"/>
      <c r="EB273" s="13"/>
      <c r="EC273" s="13"/>
      <c r="ED273" s="13"/>
      <c r="EE273" s="13"/>
      <c r="EF273" s="13"/>
      <c r="EG273" s="13"/>
      <c r="EH273" s="13"/>
      <c r="EI273" s="13"/>
      <c r="EJ273" s="13"/>
      <c r="EK273" s="13"/>
      <c r="EL273" s="13"/>
      <c r="EM273" s="13"/>
      <c r="EN273" s="13"/>
      <c r="EO273" s="13"/>
      <c r="EP273" s="13"/>
      <c r="EQ273" s="13"/>
      <c r="ER273" s="13"/>
      <c r="ES273" s="13"/>
      <c r="ET273" s="13"/>
      <c r="EU273" s="13"/>
      <c r="EV273" s="13"/>
      <c r="EW273" s="13"/>
      <c r="EX273" s="13"/>
      <c r="EY273" s="13"/>
      <c r="EZ273" s="13"/>
      <c r="FA273" s="13"/>
      <c r="FB273" s="13"/>
      <c r="FC273" s="13"/>
      <c r="FD273" s="13"/>
      <c r="FE273" s="13"/>
      <c r="FF273" s="13"/>
      <c r="FG273" s="13"/>
      <c r="FH273" s="13"/>
      <c r="FI273" s="13"/>
      <c r="FJ273" s="13"/>
      <c r="FK273" s="13"/>
      <c r="FL273" s="13"/>
      <c r="FM273" s="13"/>
      <c r="FN273" s="13"/>
      <c r="FO273" s="13"/>
      <c r="FP273" s="13"/>
      <c r="FQ273" s="13"/>
      <c r="FR273" s="13"/>
      <c r="FS273" s="13"/>
      <c r="FT273" s="13"/>
      <c r="FU273" s="13"/>
      <c r="FV273" s="13"/>
      <c r="FW273" s="13"/>
      <c r="FX273" s="13"/>
      <c r="FY273" s="13"/>
      <c r="FZ273" s="13"/>
      <c r="GA273" s="13"/>
      <c r="GB273" s="13"/>
      <c r="GC273" s="13"/>
      <c r="GD273" s="13"/>
      <c r="GE273" s="13"/>
      <c r="GF273" s="13"/>
      <c r="GG273" s="13"/>
      <c r="GH273" s="13"/>
      <c r="GI273" s="13"/>
      <c r="GJ273" s="13"/>
      <c r="GK273" s="13"/>
      <c r="GL273" s="13"/>
      <c r="GM273" s="13"/>
      <c r="GN273" s="13"/>
      <c r="GO273" s="13"/>
      <c r="GP273" s="13"/>
      <c r="GQ273" s="13"/>
      <c r="GR273" s="13"/>
      <c r="GS273" s="13"/>
      <c r="GT273" s="13"/>
      <c r="GU273" s="13"/>
      <c r="GV273" s="13"/>
      <c r="GW273" s="13"/>
      <c r="GX273" s="13"/>
      <c r="GY273" s="13"/>
      <c r="GZ273" s="13"/>
      <c r="HA273" s="13"/>
      <c r="HB273" s="13"/>
      <c r="HC273" s="13"/>
      <c r="HD273" s="13"/>
      <c r="HE273" s="13"/>
      <c r="HF273" s="13"/>
      <c r="HG273" s="13"/>
      <c r="HH273" s="13"/>
      <c r="HI273" s="13"/>
      <c r="HJ273" s="13"/>
      <c r="HK273" s="13"/>
      <c r="HL273" s="13"/>
      <c r="HM273" s="13"/>
      <c r="HN273" s="13"/>
      <c r="HO273" s="13"/>
      <c r="HP273" s="13"/>
      <c r="HQ273" s="13"/>
      <c r="HR273" s="13"/>
      <c r="HS273" s="13"/>
      <c r="HT273" s="13"/>
      <c r="HU273" s="13"/>
      <c r="HV273" s="13"/>
      <c r="HW273" s="13"/>
      <c r="HX273" s="13"/>
      <c r="HY273" s="13"/>
      <c r="HZ273" s="13"/>
      <c r="IA273" s="13"/>
      <c r="IB273" s="13"/>
      <c r="IC273" s="13"/>
      <c r="ID273" s="13"/>
      <c r="IE273" s="13"/>
      <c r="IF273" s="13"/>
      <c r="IG273" s="13"/>
      <c r="IH273" s="13"/>
      <c r="II273" s="13"/>
      <c r="IJ273" s="13"/>
      <c r="IK273" s="13"/>
      <c r="IL273" s="13"/>
      <c r="IM273" s="13"/>
      <c r="IN273" s="13"/>
      <c r="IO273" s="13"/>
    </row>
    <row r="274" spans="1:249" s="10" customFormat="1" ht="30" x14ac:dyDescent="0.25">
      <c r="A274" s="18">
        <v>1</v>
      </c>
      <c r="B274" s="289" t="s">
        <v>88</v>
      </c>
      <c r="C274" s="362">
        <f t="shared" ref="C274:F274" si="272">C261</f>
        <v>1050</v>
      </c>
      <c r="D274" s="362">
        <f t="shared" si="272"/>
        <v>175</v>
      </c>
      <c r="E274" s="362">
        <f t="shared" si="272"/>
        <v>232</v>
      </c>
      <c r="F274" s="362">
        <f t="shared" si="272"/>
        <v>132.57142857142856</v>
      </c>
      <c r="G274" s="571">
        <f t="shared" si="268"/>
        <v>798.72450000000003</v>
      </c>
      <c r="H274" s="571">
        <f t="shared" si="268"/>
        <v>133</v>
      </c>
      <c r="I274" s="571">
        <f t="shared" si="268"/>
        <v>176.48007999999999</v>
      </c>
      <c r="J274" s="571">
        <f t="shared" si="268"/>
        <v>132.6917894736842</v>
      </c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  <c r="DU274" s="13"/>
      <c r="DV274" s="13"/>
      <c r="DW274" s="13"/>
      <c r="DX274" s="13"/>
      <c r="DY274" s="13"/>
      <c r="DZ274" s="13"/>
      <c r="EA274" s="13"/>
      <c r="EB274" s="13"/>
      <c r="EC274" s="13"/>
      <c r="ED274" s="13"/>
      <c r="EE274" s="13"/>
      <c r="EF274" s="13"/>
      <c r="EG274" s="13"/>
      <c r="EH274" s="13"/>
      <c r="EI274" s="13"/>
      <c r="EJ274" s="13"/>
      <c r="EK274" s="13"/>
      <c r="EL274" s="13"/>
      <c r="EM274" s="13"/>
      <c r="EN274" s="13"/>
      <c r="EO274" s="13"/>
      <c r="EP274" s="13"/>
      <c r="EQ274" s="13"/>
      <c r="ER274" s="13"/>
      <c r="ES274" s="13"/>
      <c r="ET274" s="13"/>
      <c r="EU274" s="13"/>
      <c r="EV274" s="13"/>
      <c r="EW274" s="13"/>
      <c r="EX274" s="13"/>
      <c r="EY274" s="13"/>
      <c r="EZ274" s="13"/>
      <c r="FA274" s="13"/>
      <c r="FB274" s="13"/>
      <c r="FC274" s="13"/>
      <c r="FD274" s="13"/>
      <c r="FE274" s="13"/>
      <c r="FF274" s="13"/>
      <c r="FG274" s="13"/>
      <c r="FH274" s="13"/>
      <c r="FI274" s="13"/>
      <c r="FJ274" s="13"/>
      <c r="FK274" s="13"/>
      <c r="FL274" s="13"/>
      <c r="FM274" s="13"/>
      <c r="FN274" s="13"/>
      <c r="FO274" s="13"/>
      <c r="FP274" s="13"/>
      <c r="FQ274" s="13"/>
      <c r="FR274" s="13"/>
      <c r="FS274" s="13"/>
      <c r="FT274" s="13"/>
      <c r="FU274" s="13"/>
      <c r="FV274" s="13"/>
      <c r="FW274" s="13"/>
      <c r="FX274" s="13"/>
      <c r="FY274" s="13"/>
      <c r="FZ274" s="13"/>
      <c r="GA274" s="13"/>
      <c r="GB274" s="13"/>
      <c r="GC274" s="13"/>
      <c r="GD274" s="13"/>
      <c r="GE274" s="13"/>
      <c r="GF274" s="13"/>
      <c r="GG274" s="13"/>
      <c r="GH274" s="13"/>
      <c r="GI274" s="13"/>
      <c r="GJ274" s="13"/>
      <c r="GK274" s="13"/>
      <c r="GL274" s="13"/>
      <c r="GM274" s="13"/>
      <c r="GN274" s="13"/>
      <c r="GO274" s="13"/>
      <c r="GP274" s="13"/>
      <c r="GQ274" s="13"/>
      <c r="GR274" s="13"/>
      <c r="GS274" s="13"/>
      <c r="GT274" s="13"/>
      <c r="GU274" s="13"/>
      <c r="GV274" s="13"/>
      <c r="GW274" s="13"/>
      <c r="GX274" s="13"/>
      <c r="GY274" s="13"/>
      <c r="GZ274" s="13"/>
      <c r="HA274" s="13"/>
      <c r="HB274" s="13"/>
      <c r="HC274" s="13"/>
      <c r="HD274" s="13"/>
      <c r="HE274" s="13"/>
      <c r="HF274" s="13"/>
      <c r="HG274" s="13"/>
      <c r="HH274" s="13"/>
      <c r="HI274" s="13"/>
      <c r="HJ274" s="13"/>
      <c r="HK274" s="13"/>
      <c r="HL274" s="13"/>
      <c r="HM274" s="13"/>
      <c r="HN274" s="13"/>
      <c r="HO274" s="13"/>
      <c r="HP274" s="13"/>
      <c r="HQ274" s="13"/>
      <c r="HR274" s="13"/>
      <c r="HS274" s="13"/>
      <c r="HT274" s="13"/>
      <c r="HU274" s="13"/>
      <c r="HV274" s="13"/>
      <c r="HW274" s="13"/>
      <c r="HX274" s="13"/>
      <c r="HY274" s="13"/>
      <c r="HZ274" s="13"/>
      <c r="IA274" s="13"/>
      <c r="IB274" s="13"/>
      <c r="IC274" s="13"/>
      <c r="ID274" s="13"/>
      <c r="IE274" s="13"/>
      <c r="IF274" s="13"/>
      <c r="IG274" s="13"/>
      <c r="IH274" s="13"/>
      <c r="II274" s="13"/>
      <c r="IJ274" s="13"/>
      <c r="IK274" s="13"/>
      <c r="IL274" s="13"/>
      <c r="IM274" s="13"/>
      <c r="IN274" s="13"/>
      <c r="IO274" s="13"/>
    </row>
    <row r="275" spans="1:249" x14ac:dyDescent="0.25">
      <c r="A275" s="18">
        <v>1</v>
      </c>
      <c r="B275" s="290" t="s">
        <v>4</v>
      </c>
      <c r="C275" s="363">
        <f t="shared" ref="C275:F275" si="273">C262</f>
        <v>0</v>
      </c>
      <c r="D275" s="363">
        <f t="shared" si="273"/>
        <v>0</v>
      </c>
      <c r="E275" s="363">
        <f t="shared" si="273"/>
        <v>0</v>
      </c>
      <c r="F275" s="363">
        <f t="shared" si="273"/>
        <v>0</v>
      </c>
      <c r="G275" s="572">
        <f t="shared" si="268"/>
        <v>43902.836040444447</v>
      </c>
      <c r="H275" s="572">
        <f t="shared" si="268"/>
        <v>7317</v>
      </c>
      <c r="I275" s="572">
        <f t="shared" si="268"/>
        <v>3949.62925</v>
      </c>
      <c r="J275" s="572">
        <f t="shared" si="268"/>
        <v>53.978806204728713</v>
      </c>
    </row>
    <row r="276" spans="1:249" ht="15.75" thickBot="1" x14ac:dyDescent="0.3">
      <c r="A276" s="18">
        <v>1</v>
      </c>
      <c r="B276" s="87" t="s">
        <v>9</v>
      </c>
      <c r="C276" s="5"/>
      <c r="D276" s="5"/>
      <c r="E276" s="175"/>
      <c r="F276" s="5"/>
      <c r="G276" s="560"/>
      <c r="H276" s="560"/>
      <c r="I276" s="561"/>
      <c r="J276" s="560"/>
    </row>
    <row r="277" spans="1:249" ht="29.25" x14ac:dyDescent="0.25">
      <c r="A277" s="18">
        <v>1</v>
      </c>
      <c r="B277" s="231" t="s">
        <v>82</v>
      </c>
      <c r="C277" s="146"/>
      <c r="D277" s="146"/>
      <c r="E277" s="146"/>
      <c r="F277" s="146"/>
      <c r="G277" s="561"/>
      <c r="H277" s="561"/>
      <c r="I277" s="561"/>
      <c r="J277" s="561"/>
    </row>
    <row r="278" spans="1:249" s="37" customFormat="1" ht="30" x14ac:dyDescent="0.25">
      <c r="A278" s="18">
        <v>1</v>
      </c>
      <c r="B278" s="74" t="s">
        <v>131</v>
      </c>
      <c r="C278" s="120">
        <f>SUM(C279:C282)</f>
        <v>6122</v>
      </c>
      <c r="D278" s="120">
        <f t="shared" ref="D278:E278" si="274">SUM(D279:D282)</f>
        <v>1021</v>
      </c>
      <c r="E278" s="120">
        <f t="shared" si="274"/>
        <v>785</v>
      </c>
      <c r="F278" s="120">
        <f>E278/D278*100</f>
        <v>76.885406464250735</v>
      </c>
      <c r="G278" s="523">
        <f>SUM(G279:G282)</f>
        <v>15414.323578666666</v>
      </c>
      <c r="H278" s="523">
        <f t="shared" ref="H278:I278" si="275">SUM(H279:H282)</f>
        <v>2569</v>
      </c>
      <c r="I278" s="523">
        <f t="shared" si="275"/>
        <v>1630.78199</v>
      </c>
      <c r="J278" s="523">
        <f>I278/H278*100</f>
        <v>63.479252238224994</v>
      </c>
    </row>
    <row r="279" spans="1:249" s="37" customFormat="1" ht="30" x14ac:dyDescent="0.25">
      <c r="A279" s="18">
        <v>1</v>
      </c>
      <c r="B279" s="73" t="s">
        <v>84</v>
      </c>
      <c r="C279" s="120">
        <v>4530</v>
      </c>
      <c r="D279" s="113">
        <f t="shared" ref="D279:D288" si="276">ROUND(C279/12*$B$3,0)</f>
        <v>755</v>
      </c>
      <c r="E279" s="120">
        <v>539</v>
      </c>
      <c r="F279" s="120">
        <f>E279/D279*100</f>
        <v>71.390728476821195</v>
      </c>
      <c r="G279" s="523">
        <v>11115.778426666666</v>
      </c>
      <c r="H279" s="712">
        <f t="shared" ref="H279:H288" si="277">ROUND(G279/12*$B$3,0)</f>
        <v>1853</v>
      </c>
      <c r="I279" s="565">
        <v>1064.1932899999999</v>
      </c>
      <c r="J279" s="523">
        <f t="shared" ref="J279:J289" si="278">I279/H279*100</f>
        <v>57.430830545062065</v>
      </c>
    </row>
    <row r="280" spans="1:249" s="37" customFormat="1" ht="38.1" customHeight="1" x14ac:dyDescent="0.25">
      <c r="A280" s="18">
        <v>1</v>
      </c>
      <c r="B280" s="73" t="s">
        <v>85</v>
      </c>
      <c r="C280" s="120">
        <v>1381</v>
      </c>
      <c r="D280" s="113">
        <f t="shared" si="276"/>
        <v>230</v>
      </c>
      <c r="E280" s="120">
        <v>241</v>
      </c>
      <c r="F280" s="120">
        <f>E280/D280*100</f>
        <v>104.78260869565217</v>
      </c>
      <c r="G280" s="523">
        <v>2978.3198399999997</v>
      </c>
      <c r="H280" s="712">
        <f t="shared" si="277"/>
        <v>496</v>
      </c>
      <c r="I280" s="523">
        <v>535.30375000000004</v>
      </c>
      <c r="J280" s="523">
        <f t="shared" si="278"/>
        <v>107.9241431451613</v>
      </c>
    </row>
    <row r="281" spans="1:249" s="37" customFormat="1" ht="49.5" customHeight="1" x14ac:dyDescent="0.25">
      <c r="A281" s="18">
        <v>1</v>
      </c>
      <c r="B281" s="73" t="s">
        <v>125</v>
      </c>
      <c r="C281" s="120">
        <v>81</v>
      </c>
      <c r="D281" s="113">
        <f t="shared" si="276"/>
        <v>14</v>
      </c>
      <c r="E281" s="120"/>
      <c r="F281" s="120">
        <f>E281/D281*100</f>
        <v>0</v>
      </c>
      <c r="G281" s="523">
        <v>506.81635199999999</v>
      </c>
      <c r="H281" s="712">
        <f t="shared" si="277"/>
        <v>84</v>
      </c>
      <c r="I281" s="523"/>
      <c r="J281" s="523">
        <f t="shared" si="278"/>
        <v>0</v>
      </c>
    </row>
    <row r="282" spans="1:249" s="37" customFormat="1" ht="30" x14ac:dyDescent="0.25">
      <c r="A282" s="18">
        <v>1</v>
      </c>
      <c r="B282" s="73" t="s">
        <v>126</v>
      </c>
      <c r="C282" s="120">
        <v>130</v>
      </c>
      <c r="D282" s="113">
        <f t="shared" si="276"/>
        <v>22</v>
      </c>
      <c r="E282" s="120">
        <v>5</v>
      </c>
      <c r="F282" s="120">
        <f t="shared" ref="F282:F284" si="279">E282/D282*100</f>
        <v>22.727272727272727</v>
      </c>
      <c r="G282" s="523">
        <v>813.40896000000009</v>
      </c>
      <c r="H282" s="712">
        <f t="shared" si="277"/>
        <v>136</v>
      </c>
      <c r="I282" s="523">
        <v>31.284950000000002</v>
      </c>
      <c r="J282" s="523">
        <f t="shared" si="278"/>
        <v>23.003639705882353</v>
      </c>
    </row>
    <row r="283" spans="1:249" s="37" customFormat="1" ht="30" x14ac:dyDescent="0.25">
      <c r="A283" s="18">
        <v>1</v>
      </c>
      <c r="B283" s="74" t="s">
        <v>123</v>
      </c>
      <c r="C283" s="120">
        <f>SUM(C284:C288)</f>
        <v>15376</v>
      </c>
      <c r="D283" s="120">
        <f t="shared" ref="D283:I283" si="280">SUM(D284:D288)</f>
        <v>2562</v>
      </c>
      <c r="E283" s="120">
        <f t="shared" si="280"/>
        <v>908</v>
      </c>
      <c r="F283" s="120">
        <f t="shared" si="279"/>
        <v>35.441061670569866</v>
      </c>
      <c r="G283" s="516">
        <f>SUM(G284:G288)</f>
        <v>29911.455460000001</v>
      </c>
      <c r="H283" s="516">
        <f t="shared" si="280"/>
        <v>4985</v>
      </c>
      <c r="I283" s="516">
        <f t="shared" si="280"/>
        <v>2541.9451899999995</v>
      </c>
      <c r="J283" s="523">
        <f t="shared" si="278"/>
        <v>50.991879438314939</v>
      </c>
    </row>
    <row r="284" spans="1:249" s="37" customFormat="1" ht="30" x14ac:dyDescent="0.25">
      <c r="A284" s="18">
        <v>1</v>
      </c>
      <c r="B284" s="73" t="s">
        <v>119</v>
      </c>
      <c r="C284" s="120">
        <v>4044</v>
      </c>
      <c r="D284" s="113">
        <f t="shared" si="276"/>
        <v>674</v>
      </c>
      <c r="E284" s="120">
        <v>32</v>
      </c>
      <c r="F284" s="120">
        <f t="shared" si="279"/>
        <v>4.7477744807121667</v>
      </c>
      <c r="G284" s="523">
        <v>7092.6502799999989</v>
      </c>
      <c r="H284" s="712">
        <f t="shared" si="277"/>
        <v>1182</v>
      </c>
      <c r="I284" s="523">
        <v>57.35192</v>
      </c>
      <c r="J284" s="523">
        <f t="shared" si="278"/>
        <v>4.8521082910321489</v>
      </c>
    </row>
    <row r="285" spans="1:249" s="37" customFormat="1" ht="64.5" customHeight="1" x14ac:dyDescent="0.25">
      <c r="A285" s="18">
        <v>1</v>
      </c>
      <c r="B285" s="73" t="s">
        <v>130</v>
      </c>
      <c r="C285" s="120">
        <v>6050</v>
      </c>
      <c r="D285" s="113">
        <f t="shared" si="276"/>
        <v>1008</v>
      </c>
      <c r="E285" s="120">
        <v>807</v>
      </c>
      <c r="F285" s="120">
        <f t="shared" ref="F285:F288" si="281">E285/D285*100</f>
        <v>80.05952380952381</v>
      </c>
      <c r="G285" s="523">
        <v>11867.075000000001</v>
      </c>
      <c r="H285" s="712">
        <f t="shared" si="277"/>
        <v>1978</v>
      </c>
      <c r="I285" s="523">
        <v>2401.7536299999997</v>
      </c>
      <c r="J285" s="523">
        <f t="shared" si="278"/>
        <v>121.42333822042465</v>
      </c>
    </row>
    <row r="286" spans="1:249" s="37" customFormat="1" ht="45" x14ac:dyDescent="0.25">
      <c r="A286" s="18">
        <v>1</v>
      </c>
      <c r="B286" s="73" t="s">
        <v>120</v>
      </c>
      <c r="C286" s="120">
        <v>4560</v>
      </c>
      <c r="D286" s="113">
        <f t="shared" si="276"/>
        <v>760</v>
      </c>
      <c r="E286" s="120">
        <v>63</v>
      </c>
      <c r="F286" s="120">
        <f t="shared" si="281"/>
        <v>8.2894736842105257</v>
      </c>
      <c r="G286" s="523">
        <v>8944.44</v>
      </c>
      <c r="H286" s="712">
        <f t="shared" si="277"/>
        <v>1491</v>
      </c>
      <c r="I286" s="523">
        <v>60.015359999999994</v>
      </c>
      <c r="J286" s="523">
        <f t="shared" si="278"/>
        <v>4.0251750503018098</v>
      </c>
    </row>
    <row r="287" spans="1:249" s="37" customFormat="1" ht="30" x14ac:dyDescent="0.25">
      <c r="A287" s="18">
        <v>1</v>
      </c>
      <c r="B287" s="73" t="s">
        <v>87</v>
      </c>
      <c r="C287" s="120">
        <v>450</v>
      </c>
      <c r="D287" s="113">
        <f t="shared" si="276"/>
        <v>75</v>
      </c>
      <c r="E287" s="120">
        <v>6</v>
      </c>
      <c r="F287" s="120">
        <f t="shared" si="281"/>
        <v>8</v>
      </c>
      <c r="G287" s="523">
        <v>1800.3824999999999</v>
      </c>
      <c r="H287" s="712">
        <f t="shared" si="277"/>
        <v>300</v>
      </c>
      <c r="I287" s="523">
        <v>22.824279999999998</v>
      </c>
      <c r="J287" s="523">
        <f t="shared" si="278"/>
        <v>7.6080933333333327</v>
      </c>
    </row>
    <row r="288" spans="1:249" s="37" customFormat="1" ht="38.1" customHeight="1" x14ac:dyDescent="0.25">
      <c r="A288" s="18">
        <v>1</v>
      </c>
      <c r="B288" s="73" t="s">
        <v>88</v>
      </c>
      <c r="C288" s="120">
        <v>272</v>
      </c>
      <c r="D288" s="113">
        <f t="shared" si="276"/>
        <v>45</v>
      </c>
      <c r="E288" s="120"/>
      <c r="F288" s="120">
        <f t="shared" si="281"/>
        <v>0</v>
      </c>
      <c r="G288" s="523">
        <v>206.90768000000003</v>
      </c>
      <c r="H288" s="712">
        <f t="shared" si="277"/>
        <v>34</v>
      </c>
      <c r="I288" s="523"/>
      <c r="J288" s="523">
        <f t="shared" si="278"/>
        <v>0</v>
      </c>
    </row>
    <row r="289" spans="1:249" s="37" customFormat="1" ht="15" customHeight="1" thickBot="1" x14ac:dyDescent="0.3">
      <c r="A289" s="18">
        <v>1</v>
      </c>
      <c r="B289" s="39" t="s">
        <v>3</v>
      </c>
      <c r="C289" s="24"/>
      <c r="D289" s="24"/>
      <c r="E289" s="24"/>
      <c r="F289" s="24"/>
      <c r="G289" s="527">
        <f>G283+G278</f>
        <v>45325.779038666667</v>
      </c>
      <c r="H289" s="527">
        <f t="shared" ref="H289:I289" si="282">H283+H278</f>
        <v>7554</v>
      </c>
      <c r="I289" s="527">
        <f t="shared" si="282"/>
        <v>4172.7271799999999</v>
      </c>
      <c r="J289" s="527">
        <f t="shared" si="278"/>
        <v>55.23864416203336</v>
      </c>
    </row>
    <row r="290" spans="1:249" ht="15" customHeight="1" x14ac:dyDescent="0.25">
      <c r="A290" s="18">
        <v>1</v>
      </c>
      <c r="B290" s="291" t="s">
        <v>51</v>
      </c>
      <c r="C290" s="281"/>
      <c r="D290" s="281"/>
      <c r="E290" s="281"/>
      <c r="F290" s="281"/>
      <c r="G290" s="573"/>
      <c r="H290" s="573"/>
      <c r="I290" s="573"/>
      <c r="J290" s="573"/>
    </row>
    <row r="291" spans="1:249" s="10" customFormat="1" ht="30" x14ac:dyDescent="0.25">
      <c r="A291" s="18">
        <v>1</v>
      </c>
      <c r="B291" s="279" t="s">
        <v>131</v>
      </c>
      <c r="C291" s="364">
        <f t="shared" ref="C291:F291" si="283">C278</f>
        <v>6122</v>
      </c>
      <c r="D291" s="364">
        <f t="shared" si="283"/>
        <v>1021</v>
      </c>
      <c r="E291" s="364">
        <f t="shared" si="283"/>
        <v>785</v>
      </c>
      <c r="F291" s="364">
        <f t="shared" si="283"/>
        <v>76.885406464250735</v>
      </c>
      <c r="G291" s="574">
        <f t="shared" ref="G291:G296" si="284">G278</f>
        <v>15414.323578666666</v>
      </c>
      <c r="H291" s="574">
        <f t="shared" ref="H291:J291" si="285">H278</f>
        <v>2569</v>
      </c>
      <c r="I291" s="574">
        <f t="shared" si="285"/>
        <v>1630.78199</v>
      </c>
      <c r="J291" s="574">
        <f t="shared" si="285"/>
        <v>63.479252238224994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s="10" customFormat="1" ht="30" x14ac:dyDescent="0.25">
      <c r="A292" s="18">
        <v>1</v>
      </c>
      <c r="B292" s="138" t="s">
        <v>84</v>
      </c>
      <c r="C292" s="364">
        <f t="shared" ref="C292:F292" si="286">C279</f>
        <v>4530</v>
      </c>
      <c r="D292" s="364">
        <f t="shared" si="286"/>
        <v>755</v>
      </c>
      <c r="E292" s="364">
        <f t="shared" si="286"/>
        <v>539</v>
      </c>
      <c r="F292" s="364">
        <f t="shared" si="286"/>
        <v>71.390728476821195</v>
      </c>
      <c r="G292" s="574">
        <f t="shared" si="284"/>
        <v>11115.778426666666</v>
      </c>
      <c r="H292" s="574">
        <f t="shared" ref="H292:J292" si="287">H279</f>
        <v>1853</v>
      </c>
      <c r="I292" s="574">
        <f t="shared" si="287"/>
        <v>1064.1932899999999</v>
      </c>
      <c r="J292" s="574">
        <f t="shared" si="287"/>
        <v>57.430830545062065</v>
      </c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13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  <c r="EH292" s="13"/>
      <c r="EI292" s="13"/>
      <c r="EJ292" s="13"/>
      <c r="EK292" s="13"/>
      <c r="EL292" s="13"/>
      <c r="EM292" s="13"/>
      <c r="EN292" s="13"/>
      <c r="EO292" s="13"/>
      <c r="EP292" s="13"/>
      <c r="EQ292" s="13"/>
      <c r="ER292" s="13"/>
      <c r="ES292" s="13"/>
      <c r="ET292" s="13"/>
      <c r="EU292" s="13"/>
      <c r="EV292" s="13"/>
      <c r="EW292" s="13"/>
      <c r="EX292" s="13"/>
      <c r="EY292" s="13"/>
      <c r="EZ292" s="13"/>
      <c r="FA292" s="13"/>
      <c r="FB292" s="13"/>
      <c r="FC292" s="13"/>
      <c r="FD292" s="13"/>
      <c r="FE292" s="13"/>
      <c r="FF292" s="13"/>
      <c r="FG292" s="13"/>
      <c r="FH292" s="13"/>
      <c r="FI292" s="13"/>
      <c r="FJ292" s="13"/>
      <c r="FK292" s="13"/>
      <c r="FL292" s="13"/>
      <c r="FM292" s="13"/>
      <c r="FN292" s="13"/>
      <c r="FO292" s="13"/>
      <c r="FP292" s="13"/>
      <c r="FQ292" s="13"/>
      <c r="FR292" s="13"/>
      <c r="FS292" s="13"/>
      <c r="FT292" s="13"/>
      <c r="FU292" s="13"/>
      <c r="FV292" s="13"/>
      <c r="FW292" s="13"/>
      <c r="FX292" s="13"/>
      <c r="FY292" s="13"/>
      <c r="FZ292" s="13"/>
      <c r="GA292" s="13"/>
      <c r="GB292" s="13"/>
      <c r="GC292" s="13"/>
      <c r="GD292" s="13"/>
      <c r="GE292" s="13"/>
      <c r="GF292" s="13"/>
      <c r="GG292" s="13"/>
      <c r="GH292" s="13"/>
      <c r="GI292" s="13"/>
      <c r="GJ292" s="13"/>
      <c r="GK292" s="13"/>
      <c r="GL292" s="13"/>
      <c r="GM292" s="13"/>
      <c r="GN292" s="13"/>
      <c r="GO292" s="13"/>
      <c r="GP292" s="13"/>
      <c r="GQ292" s="13"/>
      <c r="GR292" s="13"/>
      <c r="GS292" s="13"/>
      <c r="GT292" s="13"/>
      <c r="GU292" s="13"/>
      <c r="GV292" s="13"/>
      <c r="GW292" s="13"/>
      <c r="GX292" s="13"/>
      <c r="GY292" s="13"/>
      <c r="GZ292" s="13"/>
      <c r="HA292" s="13"/>
      <c r="HB292" s="13"/>
      <c r="HC292" s="13"/>
      <c r="HD292" s="13"/>
      <c r="HE292" s="13"/>
      <c r="HF292" s="13"/>
      <c r="HG292" s="13"/>
      <c r="HH292" s="13"/>
      <c r="HI292" s="13"/>
      <c r="HJ292" s="13"/>
      <c r="HK292" s="13"/>
      <c r="HL292" s="13"/>
      <c r="HM292" s="13"/>
      <c r="HN292" s="13"/>
      <c r="HO292" s="13"/>
      <c r="HP292" s="13"/>
      <c r="HQ292" s="13"/>
      <c r="HR292" s="13"/>
      <c r="HS292" s="13"/>
      <c r="HT292" s="13"/>
      <c r="HU292" s="13"/>
      <c r="HV292" s="13"/>
      <c r="HW292" s="13"/>
      <c r="HX292" s="13"/>
      <c r="HY292" s="13"/>
      <c r="HZ292" s="13"/>
      <c r="IA292" s="13"/>
      <c r="IB292" s="13"/>
      <c r="IC292" s="13"/>
      <c r="ID292" s="13"/>
      <c r="IE292" s="13"/>
      <c r="IF292" s="13"/>
      <c r="IG292" s="13"/>
      <c r="IH292" s="13"/>
      <c r="II292" s="13"/>
      <c r="IJ292" s="13"/>
      <c r="IK292" s="13"/>
      <c r="IL292" s="13"/>
      <c r="IM292" s="13"/>
      <c r="IN292" s="13"/>
      <c r="IO292" s="13"/>
    </row>
    <row r="293" spans="1:249" s="10" customFormat="1" ht="30" x14ac:dyDescent="0.25">
      <c r="A293" s="18">
        <v>1</v>
      </c>
      <c r="B293" s="138" t="s">
        <v>85</v>
      </c>
      <c r="C293" s="364">
        <f t="shared" ref="C293:F293" si="288">C280</f>
        <v>1381</v>
      </c>
      <c r="D293" s="364">
        <f t="shared" si="288"/>
        <v>230</v>
      </c>
      <c r="E293" s="364">
        <f t="shared" si="288"/>
        <v>241</v>
      </c>
      <c r="F293" s="364">
        <f t="shared" si="288"/>
        <v>104.78260869565217</v>
      </c>
      <c r="G293" s="574">
        <f t="shared" si="284"/>
        <v>2978.3198399999997</v>
      </c>
      <c r="H293" s="574">
        <f t="shared" ref="H293:J293" si="289">H280</f>
        <v>496</v>
      </c>
      <c r="I293" s="574">
        <f t="shared" si="289"/>
        <v>535.30375000000004</v>
      </c>
      <c r="J293" s="574">
        <f t="shared" si="289"/>
        <v>107.9241431451613</v>
      </c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13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  <c r="EH293" s="13"/>
      <c r="EI293" s="13"/>
      <c r="EJ293" s="13"/>
      <c r="EK293" s="13"/>
      <c r="EL293" s="13"/>
      <c r="EM293" s="13"/>
      <c r="EN293" s="13"/>
      <c r="EO293" s="13"/>
      <c r="EP293" s="13"/>
      <c r="EQ293" s="13"/>
      <c r="ER293" s="13"/>
      <c r="ES293" s="13"/>
      <c r="ET293" s="13"/>
      <c r="EU293" s="13"/>
      <c r="EV293" s="13"/>
      <c r="EW293" s="13"/>
      <c r="EX293" s="13"/>
      <c r="EY293" s="13"/>
      <c r="EZ293" s="13"/>
      <c r="FA293" s="13"/>
      <c r="FB293" s="13"/>
      <c r="FC293" s="13"/>
      <c r="FD293" s="13"/>
      <c r="FE293" s="13"/>
      <c r="FF293" s="13"/>
      <c r="FG293" s="13"/>
      <c r="FH293" s="13"/>
      <c r="FI293" s="13"/>
      <c r="FJ293" s="13"/>
      <c r="FK293" s="13"/>
      <c r="FL293" s="13"/>
      <c r="FM293" s="13"/>
      <c r="FN293" s="13"/>
      <c r="FO293" s="13"/>
      <c r="FP293" s="13"/>
      <c r="FQ293" s="13"/>
      <c r="FR293" s="13"/>
      <c r="FS293" s="13"/>
      <c r="FT293" s="13"/>
      <c r="FU293" s="13"/>
      <c r="FV293" s="13"/>
      <c r="FW293" s="13"/>
      <c r="FX293" s="13"/>
      <c r="FY293" s="13"/>
      <c r="FZ293" s="13"/>
      <c r="GA293" s="13"/>
      <c r="GB293" s="13"/>
      <c r="GC293" s="13"/>
      <c r="GD293" s="13"/>
      <c r="GE293" s="13"/>
      <c r="GF293" s="13"/>
      <c r="GG293" s="13"/>
      <c r="GH293" s="13"/>
      <c r="GI293" s="13"/>
      <c r="GJ293" s="13"/>
      <c r="GK293" s="13"/>
      <c r="GL293" s="13"/>
      <c r="GM293" s="13"/>
      <c r="GN293" s="13"/>
      <c r="GO293" s="13"/>
      <c r="GP293" s="13"/>
      <c r="GQ293" s="13"/>
      <c r="GR293" s="13"/>
      <c r="GS293" s="13"/>
      <c r="GT293" s="13"/>
      <c r="GU293" s="13"/>
      <c r="GV293" s="13"/>
      <c r="GW293" s="13"/>
      <c r="GX293" s="13"/>
      <c r="GY293" s="13"/>
      <c r="GZ293" s="13"/>
      <c r="HA293" s="13"/>
      <c r="HB293" s="13"/>
      <c r="HC293" s="13"/>
      <c r="HD293" s="13"/>
      <c r="HE293" s="13"/>
      <c r="HF293" s="13"/>
      <c r="HG293" s="13"/>
      <c r="HH293" s="13"/>
      <c r="HI293" s="13"/>
      <c r="HJ293" s="13"/>
      <c r="HK293" s="13"/>
      <c r="HL293" s="13"/>
      <c r="HM293" s="13"/>
      <c r="HN293" s="13"/>
      <c r="HO293" s="13"/>
      <c r="HP293" s="13"/>
      <c r="HQ293" s="13"/>
      <c r="HR293" s="13"/>
      <c r="HS293" s="13"/>
      <c r="HT293" s="13"/>
      <c r="HU293" s="13"/>
      <c r="HV293" s="13"/>
      <c r="HW293" s="13"/>
      <c r="HX293" s="13"/>
      <c r="HY293" s="13"/>
      <c r="HZ293" s="13"/>
      <c r="IA293" s="13"/>
      <c r="IB293" s="13"/>
      <c r="IC293" s="13"/>
      <c r="ID293" s="13"/>
      <c r="IE293" s="13"/>
      <c r="IF293" s="13"/>
      <c r="IG293" s="13"/>
      <c r="IH293" s="13"/>
      <c r="II293" s="13"/>
      <c r="IJ293" s="13"/>
      <c r="IK293" s="13"/>
      <c r="IL293" s="13"/>
      <c r="IM293" s="13"/>
      <c r="IN293" s="13"/>
      <c r="IO293" s="13"/>
    </row>
    <row r="294" spans="1:249" s="10" customFormat="1" ht="45" x14ac:dyDescent="0.25">
      <c r="A294" s="18">
        <v>1</v>
      </c>
      <c r="B294" s="138" t="s">
        <v>125</v>
      </c>
      <c r="C294" s="364">
        <f t="shared" ref="C294:F294" si="290">C281</f>
        <v>81</v>
      </c>
      <c r="D294" s="364">
        <f t="shared" si="290"/>
        <v>14</v>
      </c>
      <c r="E294" s="364">
        <f t="shared" si="290"/>
        <v>0</v>
      </c>
      <c r="F294" s="364">
        <f t="shared" si="290"/>
        <v>0</v>
      </c>
      <c r="G294" s="574">
        <f t="shared" si="284"/>
        <v>506.81635199999999</v>
      </c>
      <c r="H294" s="574">
        <f t="shared" ref="H294:J294" si="291">H281</f>
        <v>84</v>
      </c>
      <c r="I294" s="574">
        <f t="shared" si="291"/>
        <v>0</v>
      </c>
      <c r="J294" s="574">
        <f t="shared" si="291"/>
        <v>0</v>
      </c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13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  <c r="EH294" s="13"/>
      <c r="EI294" s="13"/>
      <c r="EJ294" s="13"/>
      <c r="EK294" s="13"/>
      <c r="EL294" s="13"/>
      <c r="EM294" s="13"/>
      <c r="EN294" s="13"/>
      <c r="EO294" s="13"/>
      <c r="EP294" s="13"/>
      <c r="EQ294" s="13"/>
      <c r="ER294" s="13"/>
      <c r="ES294" s="13"/>
      <c r="ET294" s="13"/>
      <c r="EU294" s="13"/>
      <c r="EV294" s="13"/>
      <c r="EW294" s="13"/>
      <c r="EX294" s="13"/>
      <c r="EY294" s="13"/>
      <c r="EZ294" s="13"/>
      <c r="FA294" s="13"/>
      <c r="FB294" s="13"/>
      <c r="FC294" s="13"/>
      <c r="FD294" s="13"/>
      <c r="FE294" s="13"/>
      <c r="FF294" s="13"/>
      <c r="FG294" s="13"/>
      <c r="FH294" s="13"/>
      <c r="FI294" s="13"/>
      <c r="FJ294" s="13"/>
      <c r="FK294" s="13"/>
      <c r="FL294" s="13"/>
      <c r="FM294" s="13"/>
      <c r="FN294" s="13"/>
      <c r="FO294" s="13"/>
      <c r="FP294" s="13"/>
      <c r="FQ294" s="13"/>
      <c r="FR294" s="13"/>
      <c r="FS294" s="13"/>
      <c r="FT294" s="13"/>
      <c r="FU294" s="13"/>
      <c r="FV294" s="13"/>
      <c r="FW294" s="13"/>
      <c r="FX294" s="13"/>
      <c r="FY294" s="13"/>
      <c r="FZ294" s="13"/>
      <c r="GA294" s="13"/>
      <c r="GB294" s="13"/>
      <c r="GC294" s="13"/>
      <c r="GD294" s="13"/>
      <c r="GE294" s="13"/>
      <c r="GF294" s="13"/>
      <c r="GG294" s="13"/>
      <c r="GH294" s="13"/>
      <c r="GI294" s="13"/>
      <c r="GJ294" s="13"/>
      <c r="GK294" s="13"/>
      <c r="GL294" s="13"/>
      <c r="GM294" s="13"/>
      <c r="GN294" s="13"/>
      <c r="GO294" s="13"/>
      <c r="GP294" s="13"/>
      <c r="GQ294" s="13"/>
      <c r="GR294" s="13"/>
      <c r="GS294" s="13"/>
      <c r="GT294" s="13"/>
      <c r="GU294" s="13"/>
      <c r="GV294" s="13"/>
      <c r="GW294" s="13"/>
      <c r="GX294" s="13"/>
      <c r="GY294" s="13"/>
      <c r="GZ294" s="13"/>
      <c r="HA294" s="13"/>
      <c r="HB294" s="13"/>
      <c r="HC294" s="13"/>
      <c r="HD294" s="13"/>
      <c r="HE294" s="13"/>
      <c r="HF294" s="13"/>
      <c r="HG294" s="13"/>
      <c r="HH294" s="13"/>
      <c r="HI294" s="13"/>
      <c r="HJ294" s="13"/>
      <c r="HK294" s="13"/>
      <c r="HL294" s="13"/>
      <c r="HM294" s="13"/>
      <c r="HN294" s="13"/>
      <c r="HO294" s="13"/>
      <c r="HP294" s="13"/>
      <c r="HQ294" s="13"/>
      <c r="HR294" s="13"/>
      <c r="HS294" s="13"/>
      <c r="HT294" s="13"/>
      <c r="HU294" s="13"/>
      <c r="HV294" s="13"/>
      <c r="HW294" s="13"/>
      <c r="HX294" s="13"/>
      <c r="HY294" s="13"/>
      <c r="HZ294" s="13"/>
      <c r="IA294" s="13"/>
      <c r="IB294" s="13"/>
      <c r="IC294" s="13"/>
      <c r="ID294" s="13"/>
      <c r="IE294" s="13"/>
      <c r="IF294" s="13"/>
      <c r="IG294" s="13"/>
      <c r="IH294" s="13"/>
      <c r="II294" s="13"/>
      <c r="IJ294" s="13"/>
      <c r="IK294" s="13"/>
      <c r="IL294" s="13"/>
      <c r="IM294" s="13"/>
      <c r="IN294" s="13"/>
      <c r="IO294" s="13"/>
    </row>
    <row r="295" spans="1:249" s="10" customFormat="1" ht="30" x14ac:dyDescent="0.25">
      <c r="A295" s="18">
        <v>1</v>
      </c>
      <c r="B295" s="138" t="s">
        <v>126</v>
      </c>
      <c r="C295" s="364">
        <f t="shared" ref="C295:F295" si="292">C282</f>
        <v>130</v>
      </c>
      <c r="D295" s="364">
        <f t="shared" si="292"/>
        <v>22</v>
      </c>
      <c r="E295" s="364">
        <f t="shared" si="292"/>
        <v>5</v>
      </c>
      <c r="F295" s="364">
        <f t="shared" si="292"/>
        <v>22.727272727272727</v>
      </c>
      <c r="G295" s="574">
        <f t="shared" si="284"/>
        <v>813.40896000000009</v>
      </c>
      <c r="H295" s="574">
        <f t="shared" ref="H295:J295" si="293">H282</f>
        <v>136</v>
      </c>
      <c r="I295" s="574">
        <f t="shared" si="293"/>
        <v>31.284950000000002</v>
      </c>
      <c r="J295" s="574">
        <f t="shared" si="293"/>
        <v>23.003639705882353</v>
      </c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13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  <c r="EH295" s="13"/>
      <c r="EI295" s="13"/>
      <c r="EJ295" s="13"/>
      <c r="EK295" s="13"/>
      <c r="EL295" s="13"/>
      <c r="EM295" s="13"/>
      <c r="EN295" s="13"/>
      <c r="EO295" s="13"/>
      <c r="EP295" s="13"/>
      <c r="EQ295" s="13"/>
      <c r="ER295" s="13"/>
      <c r="ES295" s="13"/>
      <c r="ET295" s="13"/>
      <c r="EU295" s="13"/>
      <c r="EV295" s="13"/>
      <c r="EW295" s="13"/>
      <c r="EX295" s="13"/>
      <c r="EY295" s="13"/>
      <c r="EZ295" s="13"/>
      <c r="FA295" s="13"/>
      <c r="FB295" s="13"/>
      <c r="FC295" s="13"/>
      <c r="FD295" s="13"/>
      <c r="FE295" s="13"/>
      <c r="FF295" s="13"/>
      <c r="FG295" s="13"/>
      <c r="FH295" s="13"/>
      <c r="FI295" s="13"/>
      <c r="FJ295" s="13"/>
      <c r="FK295" s="13"/>
      <c r="FL295" s="13"/>
      <c r="FM295" s="13"/>
      <c r="FN295" s="13"/>
      <c r="FO295" s="13"/>
      <c r="FP295" s="13"/>
      <c r="FQ295" s="13"/>
      <c r="FR295" s="13"/>
      <c r="FS295" s="13"/>
      <c r="FT295" s="13"/>
      <c r="FU295" s="13"/>
      <c r="FV295" s="13"/>
      <c r="FW295" s="13"/>
      <c r="FX295" s="13"/>
      <c r="FY295" s="13"/>
      <c r="FZ295" s="13"/>
      <c r="GA295" s="13"/>
      <c r="GB295" s="13"/>
      <c r="GC295" s="13"/>
      <c r="GD295" s="13"/>
      <c r="GE295" s="13"/>
      <c r="GF295" s="13"/>
      <c r="GG295" s="13"/>
      <c r="GH295" s="13"/>
      <c r="GI295" s="13"/>
      <c r="GJ295" s="13"/>
      <c r="GK295" s="13"/>
      <c r="GL295" s="13"/>
      <c r="GM295" s="13"/>
      <c r="GN295" s="13"/>
      <c r="GO295" s="13"/>
      <c r="GP295" s="13"/>
      <c r="GQ295" s="13"/>
      <c r="GR295" s="13"/>
      <c r="GS295" s="13"/>
      <c r="GT295" s="13"/>
      <c r="GU295" s="13"/>
      <c r="GV295" s="13"/>
      <c r="GW295" s="13"/>
      <c r="GX295" s="13"/>
      <c r="GY295" s="13"/>
      <c r="GZ295" s="13"/>
      <c r="HA295" s="13"/>
      <c r="HB295" s="13"/>
      <c r="HC295" s="13"/>
      <c r="HD295" s="13"/>
      <c r="HE295" s="13"/>
      <c r="HF295" s="13"/>
      <c r="HG295" s="13"/>
      <c r="HH295" s="13"/>
      <c r="HI295" s="13"/>
      <c r="HJ295" s="13"/>
      <c r="HK295" s="13"/>
      <c r="HL295" s="13"/>
      <c r="HM295" s="13"/>
      <c r="HN295" s="13"/>
      <c r="HO295" s="13"/>
      <c r="HP295" s="13"/>
      <c r="HQ295" s="13"/>
      <c r="HR295" s="13"/>
      <c r="HS295" s="13"/>
      <c r="HT295" s="13"/>
      <c r="HU295" s="13"/>
      <c r="HV295" s="13"/>
      <c r="HW295" s="13"/>
      <c r="HX295" s="13"/>
      <c r="HY295" s="13"/>
      <c r="HZ295" s="13"/>
      <c r="IA295" s="13"/>
      <c r="IB295" s="13"/>
      <c r="IC295" s="13"/>
      <c r="ID295" s="13"/>
      <c r="IE295" s="13"/>
      <c r="IF295" s="13"/>
      <c r="IG295" s="13"/>
      <c r="IH295" s="13"/>
      <c r="II295" s="13"/>
      <c r="IJ295" s="13"/>
      <c r="IK295" s="13"/>
      <c r="IL295" s="13"/>
      <c r="IM295" s="13"/>
      <c r="IN295" s="13"/>
      <c r="IO295" s="13"/>
    </row>
    <row r="296" spans="1:249" s="10" customFormat="1" ht="30" x14ac:dyDescent="0.25">
      <c r="A296" s="18">
        <v>1</v>
      </c>
      <c r="B296" s="279" t="s">
        <v>123</v>
      </c>
      <c r="C296" s="364">
        <f t="shared" ref="C296:F296" si="294">C283</f>
        <v>15376</v>
      </c>
      <c r="D296" s="364">
        <f t="shared" si="294"/>
        <v>2562</v>
      </c>
      <c r="E296" s="364">
        <f t="shared" si="294"/>
        <v>908</v>
      </c>
      <c r="F296" s="364">
        <f t="shared" si="294"/>
        <v>35.441061670569866</v>
      </c>
      <c r="G296" s="574">
        <f t="shared" si="284"/>
        <v>29911.455460000001</v>
      </c>
      <c r="H296" s="574">
        <f t="shared" ref="H296:J296" si="295">H283</f>
        <v>4985</v>
      </c>
      <c r="I296" s="574">
        <f t="shared" si="295"/>
        <v>2541.9451899999995</v>
      </c>
      <c r="J296" s="574">
        <f t="shared" si="295"/>
        <v>50.991879438314939</v>
      </c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13"/>
      <c r="DX296" s="13"/>
      <c r="DY296" s="13"/>
      <c r="DZ296" s="13"/>
      <c r="EA296" s="13"/>
      <c r="EB296" s="13"/>
      <c r="EC296" s="13"/>
      <c r="ED296" s="13"/>
      <c r="EE296" s="13"/>
      <c r="EF296" s="13"/>
      <c r="EG296" s="13"/>
      <c r="EH296" s="13"/>
      <c r="EI296" s="13"/>
      <c r="EJ296" s="13"/>
      <c r="EK296" s="13"/>
      <c r="EL296" s="13"/>
      <c r="EM296" s="13"/>
      <c r="EN296" s="13"/>
      <c r="EO296" s="13"/>
      <c r="EP296" s="13"/>
      <c r="EQ296" s="13"/>
      <c r="ER296" s="13"/>
      <c r="ES296" s="13"/>
      <c r="ET296" s="13"/>
      <c r="EU296" s="13"/>
      <c r="EV296" s="13"/>
      <c r="EW296" s="13"/>
      <c r="EX296" s="13"/>
      <c r="EY296" s="13"/>
      <c r="EZ296" s="13"/>
      <c r="FA296" s="13"/>
      <c r="FB296" s="13"/>
      <c r="FC296" s="13"/>
      <c r="FD296" s="13"/>
      <c r="FE296" s="13"/>
      <c r="FF296" s="13"/>
      <c r="FG296" s="13"/>
      <c r="FH296" s="13"/>
      <c r="FI296" s="13"/>
      <c r="FJ296" s="13"/>
      <c r="FK296" s="13"/>
      <c r="FL296" s="13"/>
      <c r="FM296" s="13"/>
      <c r="FN296" s="13"/>
      <c r="FO296" s="13"/>
      <c r="FP296" s="13"/>
      <c r="FQ296" s="13"/>
      <c r="FR296" s="13"/>
      <c r="FS296" s="13"/>
      <c r="FT296" s="13"/>
      <c r="FU296" s="13"/>
      <c r="FV296" s="13"/>
      <c r="FW296" s="13"/>
      <c r="FX296" s="13"/>
      <c r="FY296" s="13"/>
      <c r="FZ296" s="13"/>
      <c r="GA296" s="13"/>
      <c r="GB296" s="13"/>
      <c r="GC296" s="13"/>
      <c r="GD296" s="13"/>
      <c r="GE296" s="13"/>
      <c r="GF296" s="13"/>
      <c r="GG296" s="13"/>
      <c r="GH296" s="13"/>
      <c r="GI296" s="13"/>
      <c r="GJ296" s="13"/>
      <c r="GK296" s="13"/>
      <c r="GL296" s="13"/>
      <c r="GM296" s="13"/>
      <c r="GN296" s="13"/>
      <c r="GO296" s="13"/>
      <c r="GP296" s="13"/>
      <c r="GQ296" s="13"/>
      <c r="GR296" s="13"/>
      <c r="GS296" s="13"/>
      <c r="GT296" s="13"/>
      <c r="GU296" s="13"/>
      <c r="GV296" s="13"/>
      <c r="GW296" s="13"/>
      <c r="GX296" s="13"/>
      <c r="GY296" s="13"/>
      <c r="GZ296" s="13"/>
      <c r="HA296" s="13"/>
      <c r="HB296" s="13"/>
      <c r="HC296" s="13"/>
      <c r="HD296" s="13"/>
      <c r="HE296" s="13"/>
      <c r="HF296" s="13"/>
      <c r="HG296" s="13"/>
      <c r="HH296" s="13"/>
      <c r="HI296" s="13"/>
      <c r="HJ296" s="13"/>
      <c r="HK296" s="13"/>
      <c r="HL296" s="13"/>
      <c r="HM296" s="13"/>
      <c r="HN296" s="13"/>
      <c r="HO296" s="13"/>
      <c r="HP296" s="13"/>
      <c r="HQ296" s="13"/>
      <c r="HR296" s="13"/>
      <c r="HS296" s="13"/>
      <c r="HT296" s="13"/>
      <c r="HU296" s="13"/>
      <c r="HV296" s="13"/>
      <c r="HW296" s="13"/>
      <c r="HX296" s="13"/>
      <c r="HY296" s="13"/>
      <c r="HZ296" s="13"/>
      <c r="IA296" s="13"/>
      <c r="IB296" s="13"/>
      <c r="IC296" s="13"/>
      <c r="ID296" s="13"/>
      <c r="IE296" s="13"/>
      <c r="IF296" s="13"/>
      <c r="IG296" s="13"/>
      <c r="IH296" s="13"/>
      <c r="II296" s="13"/>
      <c r="IJ296" s="13"/>
      <c r="IK296" s="13"/>
      <c r="IL296" s="13"/>
      <c r="IM296" s="13"/>
      <c r="IN296" s="13"/>
      <c r="IO296" s="13"/>
    </row>
    <row r="297" spans="1:249" s="10" customFormat="1" ht="30" x14ac:dyDescent="0.25">
      <c r="A297" s="18">
        <v>1</v>
      </c>
      <c r="B297" s="138" t="s">
        <v>119</v>
      </c>
      <c r="C297" s="364">
        <f t="shared" ref="C297:F297" si="296">C284</f>
        <v>4044</v>
      </c>
      <c r="D297" s="364">
        <f t="shared" si="296"/>
        <v>674</v>
      </c>
      <c r="E297" s="364">
        <f t="shared" si="296"/>
        <v>32</v>
      </c>
      <c r="F297" s="364">
        <f t="shared" si="296"/>
        <v>4.7477744807121667</v>
      </c>
      <c r="G297" s="574">
        <f t="shared" ref="G297:J302" si="297">G284</f>
        <v>7092.6502799999989</v>
      </c>
      <c r="H297" s="574">
        <f t="shared" si="297"/>
        <v>1182</v>
      </c>
      <c r="I297" s="574">
        <f t="shared" si="297"/>
        <v>57.35192</v>
      </c>
      <c r="J297" s="574">
        <f t="shared" si="297"/>
        <v>4.8521082910321489</v>
      </c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13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  <c r="EH297" s="13"/>
      <c r="EI297" s="13"/>
      <c r="EJ297" s="13"/>
      <c r="EK297" s="13"/>
      <c r="EL297" s="13"/>
      <c r="EM297" s="13"/>
      <c r="EN297" s="13"/>
      <c r="EO297" s="13"/>
      <c r="EP297" s="13"/>
      <c r="EQ297" s="13"/>
      <c r="ER297" s="13"/>
      <c r="ES297" s="13"/>
      <c r="ET297" s="13"/>
      <c r="EU297" s="13"/>
      <c r="EV297" s="13"/>
      <c r="EW297" s="13"/>
      <c r="EX297" s="13"/>
      <c r="EY297" s="13"/>
      <c r="EZ297" s="13"/>
      <c r="FA297" s="13"/>
      <c r="FB297" s="13"/>
      <c r="FC297" s="13"/>
      <c r="FD297" s="13"/>
      <c r="FE297" s="13"/>
      <c r="FF297" s="13"/>
      <c r="FG297" s="13"/>
      <c r="FH297" s="13"/>
      <c r="FI297" s="13"/>
      <c r="FJ297" s="13"/>
      <c r="FK297" s="13"/>
      <c r="FL297" s="13"/>
      <c r="FM297" s="13"/>
      <c r="FN297" s="13"/>
      <c r="FO297" s="13"/>
      <c r="FP297" s="13"/>
      <c r="FQ297" s="13"/>
      <c r="FR297" s="13"/>
      <c r="FS297" s="13"/>
      <c r="FT297" s="13"/>
      <c r="FU297" s="13"/>
      <c r="FV297" s="13"/>
      <c r="FW297" s="13"/>
      <c r="FX297" s="13"/>
      <c r="FY297" s="13"/>
      <c r="FZ297" s="13"/>
      <c r="GA297" s="13"/>
      <c r="GB297" s="13"/>
      <c r="GC297" s="13"/>
      <c r="GD297" s="13"/>
      <c r="GE297" s="13"/>
      <c r="GF297" s="13"/>
      <c r="GG297" s="13"/>
      <c r="GH297" s="13"/>
      <c r="GI297" s="13"/>
      <c r="GJ297" s="13"/>
      <c r="GK297" s="13"/>
      <c r="GL297" s="13"/>
      <c r="GM297" s="13"/>
      <c r="GN297" s="13"/>
      <c r="GO297" s="13"/>
      <c r="GP297" s="13"/>
      <c r="GQ297" s="13"/>
      <c r="GR297" s="13"/>
      <c r="GS297" s="13"/>
      <c r="GT297" s="13"/>
      <c r="GU297" s="13"/>
      <c r="GV297" s="13"/>
      <c r="GW297" s="13"/>
      <c r="GX297" s="13"/>
      <c r="GY297" s="13"/>
      <c r="GZ297" s="13"/>
      <c r="HA297" s="13"/>
      <c r="HB297" s="13"/>
      <c r="HC297" s="13"/>
      <c r="HD297" s="13"/>
      <c r="HE297" s="13"/>
      <c r="HF297" s="13"/>
      <c r="HG297" s="13"/>
      <c r="HH297" s="13"/>
      <c r="HI297" s="13"/>
      <c r="HJ297" s="13"/>
      <c r="HK297" s="13"/>
      <c r="HL297" s="13"/>
      <c r="HM297" s="13"/>
      <c r="HN297" s="13"/>
      <c r="HO297" s="13"/>
      <c r="HP297" s="13"/>
      <c r="HQ297" s="13"/>
      <c r="HR297" s="13"/>
      <c r="HS297" s="13"/>
      <c r="HT297" s="13"/>
      <c r="HU297" s="13"/>
      <c r="HV297" s="13"/>
      <c r="HW297" s="13"/>
      <c r="HX297" s="13"/>
      <c r="HY297" s="13"/>
      <c r="HZ297" s="13"/>
      <c r="IA297" s="13"/>
      <c r="IB297" s="13"/>
      <c r="IC297" s="13"/>
      <c r="ID297" s="13"/>
      <c r="IE297" s="13"/>
      <c r="IF297" s="13"/>
      <c r="IG297" s="13"/>
      <c r="IH297" s="13"/>
      <c r="II297" s="13"/>
      <c r="IJ297" s="13"/>
      <c r="IK297" s="13"/>
      <c r="IL297" s="13"/>
      <c r="IM297" s="13"/>
      <c r="IN297" s="13"/>
      <c r="IO297" s="13"/>
    </row>
    <row r="298" spans="1:249" s="10" customFormat="1" ht="62.25" customHeight="1" x14ac:dyDescent="0.25">
      <c r="A298" s="18">
        <v>1</v>
      </c>
      <c r="B298" s="138" t="s">
        <v>86</v>
      </c>
      <c r="C298" s="364">
        <f t="shared" ref="C298:F298" si="298">C285</f>
        <v>6050</v>
      </c>
      <c r="D298" s="364">
        <f t="shared" si="298"/>
        <v>1008</v>
      </c>
      <c r="E298" s="364">
        <f t="shared" si="298"/>
        <v>807</v>
      </c>
      <c r="F298" s="364">
        <f t="shared" si="298"/>
        <v>80.05952380952381</v>
      </c>
      <c r="G298" s="574">
        <f t="shared" si="297"/>
        <v>11867.075000000001</v>
      </c>
      <c r="H298" s="574">
        <f t="shared" si="297"/>
        <v>1978</v>
      </c>
      <c r="I298" s="574">
        <f t="shared" si="297"/>
        <v>2401.7536299999997</v>
      </c>
      <c r="J298" s="574">
        <f t="shared" si="297"/>
        <v>121.42333822042465</v>
      </c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13"/>
      <c r="DX298" s="13"/>
      <c r="DY298" s="13"/>
      <c r="DZ298" s="13"/>
      <c r="EA298" s="13"/>
      <c r="EB298" s="13"/>
      <c r="EC298" s="13"/>
      <c r="ED298" s="13"/>
      <c r="EE298" s="13"/>
      <c r="EF298" s="13"/>
      <c r="EG298" s="13"/>
      <c r="EH298" s="13"/>
      <c r="EI298" s="13"/>
      <c r="EJ298" s="13"/>
      <c r="EK298" s="13"/>
      <c r="EL298" s="13"/>
      <c r="EM298" s="13"/>
      <c r="EN298" s="13"/>
      <c r="EO298" s="13"/>
      <c r="EP298" s="13"/>
      <c r="EQ298" s="13"/>
      <c r="ER298" s="13"/>
      <c r="ES298" s="13"/>
      <c r="ET298" s="13"/>
      <c r="EU298" s="13"/>
      <c r="EV298" s="13"/>
      <c r="EW298" s="13"/>
      <c r="EX298" s="13"/>
      <c r="EY298" s="13"/>
      <c r="EZ298" s="13"/>
      <c r="FA298" s="13"/>
      <c r="FB298" s="13"/>
      <c r="FC298" s="13"/>
      <c r="FD298" s="13"/>
      <c r="FE298" s="13"/>
      <c r="FF298" s="13"/>
      <c r="FG298" s="13"/>
      <c r="FH298" s="13"/>
      <c r="FI298" s="13"/>
      <c r="FJ298" s="13"/>
      <c r="FK298" s="13"/>
      <c r="FL298" s="13"/>
      <c r="FM298" s="13"/>
      <c r="FN298" s="13"/>
      <c r="FO298" s="13"/>
      <c r="FP298" s="13"/>
      <c r="FQ298" s="13"/>
      <c r="FR298" s="13"/>
      <c r="FS298" s="13"/>
      <c r="FT298" s="13"/>
      <c r="FU298" s="13"/>
      <c r="FV298" s="13"/>
      <c r="FW298" s="13"/>
      <c r="FX298" s="13"/>
      <c r="FY298" s="13"/>
      <c r="FZ298" s="13"/>
      <c r="GA298" s="13"/>
      <c r="GB298" s="13"/>
      <c r="GC298" s="13"/>
      <c r="GD298" s="13"/>
      <c r="GE298" s="13"/>
      <c r="GF298" s="13"/>
      <c r="GG298" s="13"/>
      <c r="GH298" s="13"/>
      <c r="GI298" s="13"/>
      <c r="GJ298" s="13"/>
      <c r="GK298" s="13"/>
      <c r="GL298" s="13"/>
      <c r="GM298" s="13"/>
      <c r="GN298" s="13"/>
      <c r="GO298" s="13"/>
      <c r="GP298" s="13"/>
      <c r="GQ298" s="13"/>
      <c r="GR298" s="13"/>
      <c r="GS298" s="13"/>
      <c r="GT298" s="13"/>
      <c r="GU298" s="13"/>
      <c r="GV298" s="13"/>
      <c r="GW298" s="13"/>
      <c r="GX298" s="13"/>
      <c r="GY298" s="13"/>
      <c r="GZ298" s="13"/>
      <c r="HA298" s="13"/>
      <c r="HB298" s="13"/>
      <c r="HC298" s="13"/>
      <c r="HD298" s="13"/>
      <c r="HE298" s="13"/>
      <c r="HF298" s="13"/>
      <c r="HG298" s="13"/>
      <c r="HH298" s="13"/>
      <c r="HI298" s="13"/>
      <c r="HJ298" s="13"/>
      <c r="HK298" s="13"/>
      <c r="HL298" s="13"/>
      <c r="HM298" s="13"/>
      <c r="HN298" s="13"/>
      <c r="HO298" s="13"/>
      <c r="HP298" s="13"/>
      <c r="HQ298" s="13"/>
      <c r="HR298" s="13"/>
      <c r="HS298" s="13"/>
      <c r="HT298" s="13"/>
      <c r="HU298" s="13"/>
      <c r="HV298" s="13"/>
      <c r="HW298" s="13"/>
      <c r="HX298" s="13"/>
      <c r="HY298" s="13"/>
      <c r="HZ298" s="13"/>
      <c r="IA298" s="13"/>
      <c r="IB298" s="13"/>
      <c r="IC298" s="13"/>
      <c r="ID298" s="13"/>
      <c r="IE298" s="13"/>
      <c r="IF298" s="13"/>
      <c r="IG298" s="13"/>
      <c r="IH298" s="13"/>
      <c r="II298" s="13"/>
      <c r="IJ298" s="13"/>
      <c r="IK298" s="13"/>
      <c r="IL298" s="13"/>
      <c r="IM298" s="13"/>
      <c r="IN298" s="13"/>
      <c r="IO298" s="13"/>
    </row>
    <row r="299" spans="1:249" s="10" customFormat="1" ht="45" x14ac:dyDescent="0.25">
      <c r="A299" s="18">
        <v>1</v>
      </c>
      <c r="B299" s="138" t="s">
        <v>120</v>
      </c>
      <c r="C299" s="364">
        <f t="shared" ref="C299:F299" si="299">C286</f>
        <v>4560</v>
      </c>
      <c r="D299" s="364">
        <f t="shared" si="299"/>
        <v>760</v>
      </c>
      <c r="E299" s="364">
        <f t="shared" si="299"/>
        <v>63</v>
      </c>
      <c r="F299" s="364">
        <f t="shared" si="299"/>
        <v>8.2894736842105257</v>
      </c>
      <c r="G299" s="574">
        <f t="shared" si="297"/>
        <v>8944.44</v>
      </c>
      <c r="H299" s="574">
        <f t="shared" si="297"/>
        <v>1491</v>
      </c>
      <c r="I299" s="574">
        <f t="shared" si="297"/>
        <v>60.015359999999994</v>
      </c>
      <c r="J299" s="574">
        <f t="shared" si="297"/>
        <v>4.0251750503018098</v>
      </c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13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  <c r="EH299" s="13"/>
      <c r="EI299" s="13"/>
      <c r="EJ299" s="13"/>
      <c r="EK299" s="13"/>
      <c r="EL299" s="13"/>
      <c r="EM299" s="13"/>
      <c r="EN299" s="13"/>
      <c r="EO299" s="13"/>
      <c r="EP299" s="13"/>
      <c r="EQ299" s="13"/>
      <c r="ER299" s="13"/>
      <c r="ES299" s="13"/>
      <c r="ET299" s="13"/>
      <c r="EU299" s="13"/>
      <c r="EV299" s="13"/>
      <c r="EW299" s="13"/>
      <c r="EX299" s="13"/>
      <c r="EY299" s="13"/>
      <c r="EZ299" s="13"/>
      <c r="FA299" s="13"/>
      <c r="FB299" s="13"/>
      <c r="FC299" s="13"/>
      <c r="FD299" s="13"/>
      <c r="FE299" s="13"/>
      <c r="FF299" s="13"/>
      <c r="FG299" s="13"/>
      <c r="FH299" s="13"/>
      <c r="FI299" s="13"/>
      <c r="FJ299" s="13"/>
      <c r="FK299" s="13"/>
      <c r="FL299" s="13"/>
      <c r="FM299" s="13"/>
      <c r="FN299" s="13"/>
      <c r="FO299" s="13"/>
      <c r="FP299" s="13"/>
      <c r="FQ299" s="13"/>
      <c r="FR299" s="13"/>
      <c r="FS299" s="13"/>
      <c r="FT299" s="13"/>
      <c r="FU299" s="13"/>
      <c r="FV299" s="13"/>
      <c r="FW299" s="13"/>
      <c r="FX299" s="13"/>
      <c r="FY299" s="13"/>
      <c r="FZ299" s="13"/>
      <c r="GA299" s="13"/>
      <c r="GB299" s="13"/>
      <c r="GC299" s="13"/>
      <c r="GD299" s="13"/>
      <c r="GE299" s="13"/>
      <c r="GF299" s="13"/>
      <c r="GG299" s="13"/>
      <c r="GH299" s="13"/>
      <c r="GI299" s="13"/>
      <c r="GJ299" s="13"/>
      <c r="GK299" s="13"/>
      <c r="GL299" s="13"/>
      <c r="GM299" s="13"/>
      <c r="GN299" s="13"/>
      <c r="GO299" s="13"/>
      <c r="GP299" s="13"/>
      <c r="GQ299" s="13"/>
      <c r="GR299" s="13"/>
      <c r="GS299" s="13"/>
      <c r="GT299" s="13"/>
      <c r="GU299" s="13"/>
      <c r="GV299" s="13"/>
      <c r="GW299" s="13"/>
      <c r="GX299" s="13"/>
      <c r="GY299" s="13"/>
      <c r="GZ299" s="13"/>
      <c r="HA299" s="13"/>
      <c r="HB299" s="13"/>
      <c r="HC299" s="13"/>
      <c r="HD299" s="13"/>
      <c r="HE299" s="13"/>
      <c r="HF299" s="13"/>
      <c r="HG299" s="13"/>
      <c r="HH299" s="13"/>
      <c r="HI299" s="13"/>
      <c r="HJ299" s="13"/>
      <c r="HK299" s="13"/>
      <c r="HL299" s="13"/>
      <c r="HM299" s="13"/>
      <c r="HN299" s="13"/>
      <c r="HO299" s="13"/>
      <c r="HP299" s="13"/>
      <c r="HQ299" s="13"/>
      <c r="HR299" s="13"/>
      <c r="HS299" s="13"/>
      <c r="HT299" s="13"/>
      <c r="HU299" s="13"/>
      <c r="HV299" s="13"/>
      <c r="HW299" s="13"/>
      <c r="HX299" s="13"/>
      <c r="HY299" s="13"/>
      <c r="HZ299" s="13"/>
      <c r="IA299" s="13"/>
      <c r="IB299" s="13"/>
      <c r="IC299" s="13"/>
      <c r="ID299" s="13"/>
      <c r="IE299" s="13"/>
      <c r="IF299" s="13"/>
      <c r="IG299" s="13"/>
      <c r="IH299" s="13"/>
      <c r="II299" s="13"/>
      <c r="IJ299" s="13"/>
      <c r="IK299" s="13"/>
      <c r="IL299" s="13"/>
      <c r="IM299" s="13"/>
      <c r="IN299" s="13"/>
      <c r="IO299" s="13"/>
    </row>
    <row r="300" spans="1:249" s="10" customFormat="1" ht="38.1" customHeight="1" x14ac:dyDescent="0.25">
      <c r="A300" s="18">
        <v>1</v>
      </c>
      <c r="B300" s="138" t="s">
        <v>87</v>
      </c>
      <c r="C300" s="364">
        <f t="shared" ref="C300:F300" si="300">C287</f>
        <v>450</v>
      </c>
      <c r="D300" s="364">
        <f t="shared" si="300"/>
        <v>75</v>
      </c>
      <c r="E300" s="364">
        <f t="shared" si="300"/>
        <v>6</v>
      </c>
      <c r="F300" s="364">
        <f t="shared" si="300"/>
        <v>8</v>
      </c>
      <c r="G300" s="574">
        <f t="shared" si="297"/>
        <v>1800.3824999999999</v>
      </c>
      <c r="H300" s="574">
        <f t="shared" si="297"/>
        <v>300</v>
      </c>
      <c r="I300" s="574">
        <f t="shared" si="297"/>
        <v>22.824279999999998</v>
      </c>
      <c r="J300" s="574">
        <f t="shared" si="297"/>
        <v>7.6080933333333327</v>
      </c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13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  <c r="EH300" s="13"/>
      <c r="EI300" s="13"/>
      <c r="EJ300" s="13"/>
      <c r="EK300" s="13"/>
      <c r="EL300" s="13"/>
      <c r="EM300" s="13"/>
      <c r="EN300" s="13"/>
      <c r="EO300" s="13"/>
      <c r="EP300" s="13"/>
      <c r="EQ300" s="13"/>
      <c r="ER300" s="13"/>
      <c r="ES300" s="13"/>
      <c r="ET300" s="13"/>
      <c r="EU300" s="13"/>
      <c r="EV300" s="13"/>
      <c r="EW300" s="13"/>
      <c r="EX300" s="13"/>
      <c r="EY300" s="13"/>
      <c r="EZ300" s="13"/>
      <c r="FA300" s="13"/>
      <c r="FB300" s="13"/>
      <c r="FC300" s="13"/>
      <c r="FD300" s="13"/>
      <c r="FE300" s="13"/>
      <c r="FF300" s="13"/>
      <c r="FG300" s="13"/>
      <c r="FH300" s="13"/>
      <c r="FI300" s="13"/>
      <c r="FJ300" s="13"/>
      <c r="FK300" s="13"/>
      <c r="FL300" s="13"/>
      <c r="FM300" s="13"/>
      <c r="FN300" s="13"/>
      <c r="FO300" s="13"/>
      <c r="FP300" s="13"/>
      <c r="FQ300" s="13"/>
      <c r="FR300" s="13"/>
      <c r="FS300" s="13"/>
      <c r="FT300" s="13"/>
      <c r="FU300" s="13"/>
      <c r="FV300" s="13"/>
      <c r="FW300" s="13"/>
      <c r="FX300" s="13"/>
      <c r="FY300" s="13"/>
      <c r="FZ300" s="13"/>
      <c r="GA300" s="13"/>
      <c r="GB300" s="13"/>
      <c r="GC300" s="13"/>
      <c r="GD300" s="13"/>
      <c r="GE300" s="13"/>
      <c r="GF300" s="13"/>
      <c r="GG300" s="13"/>
      <c r="GH300" s="13"/>
      <c r="GI300" s="13"/>
      <c r="GJ300" s="13"/>
      <c r="GK300" s="13"/>
      <c r="GL300" s="13"/>
      <c r="GM300" s="13"/>
      <c r="GN300" s="13"/>
      <c r="GO300" s="13"/>
      <c r="GP300" s="13"/>
      <c r="GQ300" s="13"/>
      <c r="GR300" s="13"/>
      <c r="GS300" s="13"/>
      <c r="GT300" s="13"/>
      <c r="GU300" s="13"/>
      <c r="GV300" s="13"/>
      <c r="GW300" s="13"/>
      <c r="GX300" s="13"/>
      <c r="GY300" s="13"/>
      <c r="GZ300" s="13"/>
      <c r="HA300" s="13"/>
      <c r="HB300" s="13"/>
      <c r="HC300" s="13"/>
      <c r="HD300" s="13"/>
      <c r="HE300" s="13"/>
      <c r="HF300" s="13"/>
      <c r="HG300" s="13"/>
      <c r="HH300" s="13"/>
      <c r="HI300" s="13"/>
      <c r="HJ300" s="13"/>
      <c r="HK300" s="13"/>
      <c r="HL300" s="13"/>
      <c r="HM300" s="13"/>
      <c r="HN300" s="13"/>
      <c r="HO300" s="13"/>
      <c r="HP300" s="13"/>
      <c r="HQ300" s="13"/>
      <c r="HR300" s="13"/>
      <c r="HS300" s="13"/>
      <c r="HT300" s="13"/>
      <c r="HU300" s="13"/>
      <c r="HV300" s="13"/>
      <c r="HW300" s="13"/>
      <c r="HX300" s="13"/>
      <c r="HY300" s="13"/>
      <c r="HZ300" s="13"/>
      <c r="IA300" s="13"/>
      <c r="IB300" s="13"/>
      <c r="IC300" s="13"/>
      <c r="ID300" s="13"/>
      <c r="IE300" s="13"/>
      <c r="IF300" s="13"/>
      <c r="IG300" s="13"/>
      <c r="IH300" s="13"/>
      <c r="II300" s="13"/>
      <c r="IJ300" s="13"/>
      <c r="IK300" s="13"/>
      <c r="IL300" s="13"/>
      <c r="IM300" s="13"/>
      <c r="IN300" s="13"/>
      <c r="IO300" s="13"/>
    </row>
    <row r="301" spans="1:249" s="10" customFormat="1" ht="38.1" customHeight="1" x14ac:dyDescent="0.25">
      <c r="A301" s="18">
        <v>1</v>
      </c>
      <c r="B301" s="138" t="s">
        <v>88</v>
      </c>
      <c r="C301" s="364">
        <f t="shared" ref="C301:F301" si="301">C288</f>
        <v>272</v>
      </c>
      <c r="D301" s="364">
        <f t="shared" si="301"/>
        <v>45</v>
      </c>
      <c r="E301" s="364">
        <f t="shared" si="301"/>
        <v>0</v>
      </c>
      <c r="F301" s="364">
        <f t="shared" si="301"/>
        <v>0</v>
      </c>
      <c r="G301" s="574">
        <f t="shared" si="297"/>
        <v>206.90768000000003</v>
      </c>
      <c r="H301" s="574">
        <f t="shared" si="297"/>
        <v>34</v>
      </c>
      <c r="I301" s="574">
        <f t="shared" si="297"/>
        <v>0</v>
      </c>
      <c r="J301" s="574">
        <f t="shared" si="297"/>
        <v>0</v>
      </c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13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  <c r="EH301" s="13"/>
      <c r="EI301" s="13"/>
      <c r="EJ301" s="13"/>
      <c r="EK301" s="13"/>
      <c r="EL301" s="13"/>
      <c r="EM301" s="13"/>
      <c r="EN301" s="13"/>
      <c r="EO301" s="13"/>
      <c r="EP301" s="13"/>
      <c r="EQ301" s="13"/>
      <c r="ER301" s="13"/>
      <c r="ES301" s="13"/>
      <c r="ET301" s="13"/>
      <c r="EU301" s="13"/>
      <c r="EV301" s="13"/>
      <c r="EW301" s="13"/>
      <c r="EX301" s="13"/>
      <c r="EY301" s="13"/>
      <c r="EZ301" s="13"/>
      <c r="FA301" s="13"/>
      <c r="FB301" s="13"/>
      <c r="FC301" s="13"/>
      <c r="FD301" s="13"/>
      <c r="FE301" s="13"/>
      <c r="FF301" s="13"/>
      <c r="FG301" s="13"/>
      <c r="FH301" s="13"/>
      <c r="FI301" s="13"/>
      <c r="FJ301" s="13"/>
      <c r="FK301" s="13"/>
      <c r="FL301" s="13"/>
      <c r="FM301" s="13"/>
      <c r="FN301" s="13"/>
      <c r="FO301" s="13"/>
      <c r="FP301" s="13"/>
      <c r="FQ301" s="13"/>
      <c r="FR301" s="13"/>
      <c r="FS301" s="13"/>
      <c r="FT301" s="13"/>
      <c r="FU301" s="13"/>
      <c r="FV301" s="13"/>
      <c r="FW301" s="13"/>
      <c r="FX301" s="13"/>
      <c r="FY301" s="13"/>
      <c r="FZ301" s="13"/>
      <c r="GA301" s="13"/>
      <c r="GB301" s="13"/>
      <c r="GC301" s="13"/>
      <c r="GD301" s="13"/>
      <c r="GE301" s="13"/>
      <c r="GF301" s="13"/>
      <c r="GG301" s="13"/>
      <c r="GH301" s="13"/>
      <c r="GI301" s="13"/>
      <c r="GJ301" s="13"/>
      <c r="GK301" s="13"/>
      <c r="GL301" s="13"/>
      <c r="GM301" s="13"/>
      <c r="GN301" s="13"/>
      <c r="GO301" s="13"/>
      <c r="GP301" s="13"/>
      <c r="GQ301" s="13"/>
      <c r="GR301" s="13"/>
      <c r="GS301" s="13"/>
      <c r="GT301" s="13"/>
      <c r="GU301" s="13"/>
      <c r="GV301" s="13"/>
      <c r="GW301" s="13"/>
      <c r="GX301" s="13"/>
      <c r="GY301" s="13"/>
      <c r="GZ301" s="13"/>
      <c r="HA301" s="13"/>
      <c r="HB301" s="13"/>
      <c r="HC301" s="13"/>
      <c r="HD301" s="13"/>
      <c r="HE301" s="13"/>
      <c r="HF301" s="13"/>
      <c r="HG301" s="13"/>
      <c r="HH301" s="13"/>
      <c r="HI301" s="13"/>
      <c r="HJ301" s="13"/>
      <c r="HK301" s="13"/>
      <c r="HL301" s="13"/>
      <c r="HM301" s="13"/>
      <c r="HN301" s="13"/>
      <c r="HO301" s="13"/>
      <c r="HP301" s="13"/>
      <c r="HQ301" s="13"/>
      <c r="HR301" s="13"/>
      <c r="HS301" s="13"/>
      <c r="HT301" s="13"/>
      <c r="HU301" s="13"/>
      <c r="HV301" s="13"/>
      <c r="HW301" s="13"/>
      <c r="HX301" s="13"/>
      <c r="HY301" s="13"/>
      <c r="HZ301" s="13"/>
      <c r="IA301" s="13"/>
      <c r="IB301" s="13"/>
      <c r="IC301" s="13"/>
      <c r="ID301" s="13"/>
      <c r="IE301" s="13"/>
      <c r="IF301" s="13"/>
      <c r="IG301" s="13"/>
      <c r="IH301" s="13"/>
      <c r="II301" s="13"/>
      <c r="IJ301" s="13"/>
      <c r="IK301" s="13"/>
      <c r="IL301" s="13"/>
      <c r="IM301" s="13"/>
      <c r="IN301" s="13"/>
      <c r="IO301" s="13"/>
    </row>
    <row r="302" spans="1:249" x14ac:dyDescent="0.25">
      <c r="A302" s="18">
        <v>1</v>
      </c>
      <c r="B302" s="139" t="s">
        <v>118</v>
      </c>
      <c r="C302" s="365">
        <f t="shared" ref="C302:F302" si="302">C289</f>
        <v>0</v>
      </c>
      <c r="D302" s="365">
        <f t="shared" si="302"/>
        <v>0</v>
      </c>
      <c r="E302" s="365">
        <f t="shared" si="302"/>
        <v>0</v>
      </c>
      <c r="F302" s="365">
        <f t="shared" si="302"/>
        <v>0</v>
      </c>
      <c r="G302" s="575">
        <f t="shared" si="297"/>
        <v>45325.779038666667</v>
      </c>
      <c r="H302" s="575">
        <f t="shared" si="297"/>
        <v>7554</v>
      </c>
      <c r="I302" s="575">
        <f t="shared" si="297"/>
        <v>4172.7271799999999</v>
      </c>
      <c r="J302" s="575">
        <f t="shared" si="297"/>
        <v>55.23864416203336</v>
      </c>
    </row>
    <row r="303" spans="1:249" ht="15.75" thickBot="1" x14ac:dyDescent="0.3">
      <c r="A303" s="18">
        <v>1</v>
      </c>
      <c r="B303" s="87" t="s">
        <v>10</v>
      </c>
      <c r="C303" s="29"/>
      <c r="D303" s="29"/>
      <c r="E303" s="176"/>
      <c r="F303" s="29"/>
      <c r="G303" s="560"/>
      <c r="H303" s="560"/>
      <c r="I303" s="561"/>
      <c r="J303" s="560"/>
    </row>
    <row r="304" spans="1:249" ht="29.25" x14ac:dyDescent="0.25">
      <c r="A304" s="18">
        <v>1</v>
      </c>
      <c r="B304" s="231" t="s">
        <v>83</v>
      </c>
      <c r="C304" s="145"/>
      <c r="D304" s="145"/>
      <c r="E304" s="145"/>
      <c r="F304" s="145"/>
      <c r="G304" s="722"/>
      <c r="H304" s="722"/>
      <c r="I304" s="576"/>
      <c r="J304" s="722"/>
    </row>
    <row r="305" spans="1:249" s="37" customFormat="1" ht="30" x14ac:dyDescent="0.25">
      <c r="A305" s="18">
        <v>1</v>
      </c>
      <c r="B305" s="74" t="s">
        <v>131</v>
      </c>
      <c r="C305" s="120">
        <f>SUM(C306:C309)</f>
        <v>4143</v>
      </c>
      <c r="D305" s="120">
        <f t="shared" ref="D305:E305" si="303">SUM(D306:D309)</f>
        <v>690</v>
      </c>
      <c r="E305" s="120">
        <f t="shared" si="303"/>
        <v>432</v>
      </c>
      <c r="F305" s="122">
        <f>E305/D305*100</f>
        <v>62.608695652173921</v>
      </c>
      <c r="G305" s="523">
        <f>SUM(G306:G309)</f>
        <v>10540.718044444444</v>
      </c>
      <c r="H305" s="523">
        <f t="shared" ref="H305:I305" si="304">SUM(H306:H309)</f>
        <v>1757</v>
      </c>
      <c r="I305" s="523">
        <f t="shared" si="304"/>
        <v>988.98339999999996</v>
      </c>
      <c r="J305" s="523">
        <f t="shared" ref="J305:J316" si="305">I305/H305*100</f>
        <v>56.288184405236194</v>
      </c>
    </row>
    <row r="306" spans="1:249" s="37" customFormat="1" ht="30" x14ac:dyDescent="0.25">
      <c r="A306" s="18">
        <v>1</v>
      </c>
      <c r="B306" s="73" t="s">
        <v>84</v>
      </c>
      <c r="C306" s="120">
        <v>3044</v>
      </c>
      <c r="D306" s="113">
        <f t="shared" ref="D306:D315" si="306">ROUND(C306/12*$B$3,0)</f>
        <v>507</v>
      </c>
      <c r="E306" s="120">
        <v>389</v>
      </c>
      <c r="F306" s="122">
        <f>E306/D306*100</f>
        <v>76.72583826429981</v>
      </c>
      <c r="G306" s="523">
        <v>7469.4104924444446</v>
      </c>
      <c r="H306" s="712">
        <f t="shared" ref="H306" si="307">ROUND(G306/12*$B$3,0)</f>
        <v>1245</v>
      </c>
      <c r="I306" s="523">
        <v>892.69723999999997</v>
      </c>
      <c r="J306" s="523">
        <f t="shared" si="305"/>
        <v>71.70258955823293</v>
      </c>
    </row>
    <row r="307" spans="1:249" s="37" customFormat="1" ht="30" x14ac:dyDescent="0.25">
      <c r="A307" s="18">
        <v>1</v>
      </c>
      <c r="B307" s="73" t="s">
        <v>85</v>
      </c>
      <c r="C307" s="120">
        <v>928</v>
      </c>
      <c r="D307" s="113">
        <f t="shared" si="306"/>
        <v>155</v>
      </c>
      <c r="E307" s="120">
        <v>43</v>
      </c>
      <c r="F307" s="122">
        <f>E307/D307*100</f>
        <v>27.741935483870968</v>
      </c>
      <c r="G307" s="523">
        <v>2001.3619199999998</v>
      </c>
      <c r="H307" s="712">
        <f t="shared" ref="H307:H315" si="308">ROUND(G307/12*$B$3,0)</f>
        <v>334</v>
      </c>
      <c r="I307" s="523">
        <v>96.28616000000001</v>
      </c>
      <c r="J307" s="523">
        <f t="shared" si="305"/>
        <v>28.828191616766468</v>
      </c>
    </row>
    <row r="308" spans="1:249" s="37" customFormat="1" ht="45" x14ac:dyDescent="0.25">
      <c r="A308" s="18">
        <v>1</v>
      </c>
      <c r="B308" s="73" t="s">
        <v>125</v>
      </c>
      <c r="C308" s="120">
        <v>26</v>
      </c>
      <c r="D308" s="113">
        <f t="shared" si="306"/>
        <v>4</v>
      </c>
      <c r="E308" s="120"/>
      <c r="F308" s="122">
        <f>E308/D308*100</f>
        <v>0</v>
      </c>
      <c r="G308" s="523">
        <v>162.68179200000003</v>
      </c>
      <c r="H308" s="712">
        <f t="shared" si="308"/>
        <v>27</v>
      </c>
      <c r="I308" s="523"/>
      <c r="J308" s="523">
        <f t="shared" si="305"/>
        <v>0</v>
      </c>
    </row>
    <row r="309" spans="1:249" s="37" customFormat="1" ht="30" x14ac:dyDescent="0.25">
      <c r="A309" s="18">
        <v>1</v>
      </c>
      <c r="B309" s="73" t="s">
        <v>126</v>
      </c>
      <c r="C309" s="120">
        <v>145</v>
      </c>
      <c r="D309" s="113">
        <f t="shared" si="306"/>
        <v>24</v>
      </c>
      <c r="E309" s="120"/>
      <c r="F309" s="122">
        <f t="shared" ref="F309:F315" si="309">E309/D309*100</f>
        <v>0</v>
      </c>
      <c r="G309" s="523">
        <v>907.26384000000007</v>
      </c>
      <c r="H309" s="712">
        <f t="shared" si="308"/>
        <v>151</v>
      </c>
      <c r="I309" s="523"/>
      <c r="J309" s="523">
        <f t="shared" si="305"/>
        <v>0</v>
      </c>
    </row>
    <row r="310" spans="1:249" s="37" customFormat="1" ht="30" x14ac:dyDescent="0.25">
      <c r="A310" s="18">
        <v>1</v>
      </c>
      <c r="B310" s="74" t="s">
        <v>123</v>
      </c>
      <c r="C310" s="120">
        <f>SUM(C311:C315)</f>
        <v>10868</v>
      </c>
      <c r="D310" s="120">
        <f t="shared" ref="D310:I310" si="310">SUM(D311:D315)</f>
        <v>1811</v>
      </c>
      <c r="E310" s="120">
        <f t="shared" si="310"/>
        <v>698</v>
      </c>
      <c r="F310" s="122">
        <f t="shared" si="309"/>
        <v>38.542241855328548</v>
      </c>
      <c r="G310" s="516">
        <f t="shared" si="310"/>
        <v>19256.562579999998</v>
      </c>
      <c r="H310" s="516">
        <f t="shared" si="310"/>
        <v>3209</v>
      </c>
      <c r="I310" s="516">
        <f t="shared" si="310"/>
        <v>1288.1582999999998</v>
      </c>
      <c r="J310" s="523">
        <f t="shared" si="305"/>
        <v>40.142047366780922</v>
      </c>
    </row>
    <row r="311" spans="1:249" s="37" customFormat="1" ht="30" x14ac:dyDescent="0.25">
      <c r="A311" s="18">
        <v>1</v>
      </c>
      <c r="B311" s="73" t="s">
        <v>119</v>
      </c>
      <c r="C311" s="120">
        <v>3002</v>
      </c>
      <c r="D311" s="113">
        <f t="shared" si="306"/>
        <v>500</v>
      </c>
      <c r="E311" s="120">
        <v>219</v>
      </c>
      <c r="F311" s="122">
        <f t="shared" si="309"/>
        <v>43.8</v>
      </c>
      <c r="G311" s="523">
        <v>5265.1177399999997</v>
      </c>
      <c r="H311" s="712">
        <f t="shared" si="308"/>
        <v>878</v>
      </c>
      <c r="I311" s="523">
        <v>382.90282999999999</v>
      </c>
      <c r="J311" s="523">
        <f t="shared" si="305"/>
        <v>43.610800683371295</v>
      </c>
    </row>
    <row r="312" spans="1:249" s="37" customFormat="1" ht="60" x14ac:dyDescent="0.25">
      <c r="A312" s="18">
        <v>1</v>
      </c>
      <c r="B312" s="73" t="s">
        <v>130</v>
      </c>
      <c r="C312" s="120">
        <v>4050</v>
      </c>
      <c r="D312" s="113">
        <f t="shared" si="306"/>
        <v>675</v>
      </c>
      <c r="E312" s="120">
        <v>291</v>
      </c>
      <c r="F312" s="122">
        <f t="shared" si="309"/>
        <v>43.111111111111114</v>
      </c>
      <c r="G312" s="523">
        <v>7944.0749999999998</v>
      </c>
      <c r="H312" s="712">
        <f t="shared" si="308"/>
        <v>1324</v>
      </c>
      <c r="I312" s="523">
        <v>736.95836999999995</v>
      </c>
      <c r="J312" s="523">
        <f t="shared" si="305"/>
        <v>55.661508308157096</v>
      </c>
    </row>
    <row r="313" spans="1:249" s="37" customFormat="1" ht="45" x14ac:dyDescent="0.25">
      <c r="A313" s="18">
        <v>1</v>
      </c>
      <c r="B313" s="73" t="s">
        <v>120</v>
      </c>
      <c r="C313" s="120">
        <v>2160</v>
      </c>
      <c r="D313" s="113">
        <f t="shared" si="306"/>
        <v>360</v>
      </c>
      <c r="E313" s="120">
        <v>180</v>
      </c>
      <c r="F313" s="122">
        <f t="shared" si="309"/>
        <v>50</v>
      </c>
      <c r="G313" s="523">
        <v>4236.84</v>
      </c>
      <c r="H313" s="712">
        <f t="shared" si="308"/>
        <v>706</v>
      </c>
      <c r="I313" s="523">
        <v>162.21158</v>
      </c>
      <c r="J313" s="523">
        <f t="shared" si="305"/>
        <v>22.97614447592068</v>
      </c>
    </row>
    <row r="314" spans="1:249" s="37" customFormat="1" ht="30" x14ac:dyDescent="0.25">
      <c r="A314" s="18">
        <v>1</v>
      </c>
      <c r="B314" s="73" t="s">
        <v>87</v>
      </c>
      <c r="C314" s="120">
        <v>170</v>
      </c>
      <c r="D314" s="113">
        <f t="shared" si="306"/>
        <v>28</v>
      </c>
      <c r="E314" s="120"/>
      <c r="F314" s="122">
        <f t="shared" si="309"/>
        <v>0</v>
      </c>
      <c r="G314" s="523">
        <v>680.14449999999999</v>
      </c>
      <c r="H314" s="712">
        <f t="shared" si="308"/>
        <v>113</v>
      </c>
      <c r="I314" s="523">
        <v>0</v>
      </c>
      <c r="J314" s="523">
        <f t="shared" si="305"/>
        <v>0</v>
      </c>
    </row>
    <row r="315" spans="1:249" s="37" customFormat="1" ht="30.75" thickBot="1" x14ac:dyDescent="0.3">
      <c r="A315" s="18">
        <v>1</v>
      </c>
      <c r="B315" s="73" t="s">
        <v>88</v>
      </c>
      <c r="C315" s="120">
        <v>1486</v>
      </c>
      <c r="D315" s="113">
        <f t="shared" si="306"/>
        <v>248</v>
      </c>
      <c r="E315" s="120">
        <v>8</v>
      </c>
      <c r="F315" s="122">
        <f t="shared" si="309"/>
        <v>3.225806451612903</v>
      </c>
      <c r="G315" s="523">
        <v>1130.38534</v>
      </c>
      <c r="H315" s="712">
        <f t="shared" si="308"/>
        <v>188</v>
      </c>
      <c r="I315" s="523">
        <v>6.0855200000000007</v>
      </c>
      <c r="J315" s="523">
        <f t="shared" si="305"/>
        <v>3.2369787234042562</v>
      </c>
    </row>
    <row r="316" spans="1:249" s="37" customFormat="1" ht="15.75" thickBot="1" x14ac:dyDescent="0.3">
      <c r="A316" s="18">
        <v>1</v>
      </c>
      <c r="B316" s="225" t="s">
        <v>3</v>
      </c>
      <c r="C316" s="24"/>
      <c r="D316" s="24"/>
      <c r="E316" s="24"/>
      <c r="F316" s="24"/>
      <c r="G316" s="527">
        <f>G310+G305</f>
        <v>29797.280624444444</v>
      </c>
      <c r="H316" s="527">
        <f t="shared" ref="H316:I316" si="311">H310+H305</f>
        <v>4966</v>
      </c>
      <c r="I316" s="527">
        <f t="shared" si="311"/>
        <v>2277.1416999999997</v>
      </c>
      <c r="J316" s="527">
        <f t="shared" si="305"/>
        <v>45.854645590012076</v>
      </c>
    </row>
    <row r="317" spans="1:249" x14ac:dyDescent="0.25">
      <c r="A317" s="18">
        <v>1</v>
      </c>
      <c r="B317" s="292" t="s">
        <v>49</v>
      </c>
      <c r="C317" s="293"/>
      <c r="D317" s="293"/>
      <c r="E317" s="293"/>
      <c r="F317" s="293"/>
      <c r="G317" s="577"/>
      <c r="H317" s="577"/>
      <c r="I317" s="577"/>
      <c r="J317" s="577"/>
    </row>
    <row r="318" spans="1:249" s="10" customFormat="1" ht="30" x14ac:dyDescent="0.25">
      <c r="A318" s="18">
        <v>1</v>
      </c>
      <c r="B318" s="255" t="s">
        <v>131</v>
      </c>
      <c r="C318" s="366">
        <f t="shared" ref="C318:F318" si="312">C305</f>
        <v>4143</v>
      </c>
      <c r="D318" s="366">
        <f t="shared" si="312"/>
        <v>690</v>
      </c>
      <c r="E318" s="366">
        <f t="shared" si="312"/>
        <v>432</v>
      </c>
      <c r="F318" s="366">
        <f t="shared" si="312"/>
        <v>62.608695652173921</v>
      </c>
      <c r="G318" s="578">
        <f t="shared" ref="G318:G323" si="313">G305</f>
        <v>10540.718044444444</v>
      </c>
      <c r="H318" s="578">
        <f t="shared" ref="H318:J318" si="314">H305</f>
        <v>1757</v>
      </c>
      <c r="I318" s="578">
        <f t="shared" si="314"/>
        <v>988.98339999999996</v>
      </c>
      <c r="J318" s="578">
        <f t="shared" si="314"/>
        <v>56.288184405236194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21" t="s">
        <v>84</v>
      </c>
      <c r="C319" s="366">
        <f t="shared" ref="C319:F319" si="315">C306</f>
        <v>3044</v>
      </c>
      <c r="D319" s="366">
        <f t="shared" si="315"/>
        <v>507</v>
      </c>
      <c r="E319" s="366">
        <f t="shared" si="315"/>
        <v>389</v>
      </c>
      <c r="F319" s="366">
        <f t="shared" si="315"/>
        <v>76.72583826429981</v>
      </c>
      <c r="G319" s="578">
        <f t="shared" si="313"/>
        <v>7469.4104924444446</v>
      </c>
      <c r="H319" s="578">
        <f t="shared" ref="H319:J319" si="316">H306</f>
        <v>1245</v>
      </c>
      <c r="I319" s="578">
        <f t="shared" si="316"/>
        <v>892.69723999999997</v>
      </c>
      <c r="J319" s="578">
        <f t="shared" si="316"/>
        <v>71.70258955823293</v>
      </c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21" t="s">
        <v>85</v>
      </c>
      <c r="C320" s="366">
        <f t="shared" ref="C320:F320" si="317">C307</f>
        <v>928</v>
      </c>
      <c r="D320" s="366">
        <f t="shared" si="317"/>
        <v>155</v>
      </c>
      <c r="E320" s="366">
        <f t="shared" si="317"/>
        <v>43</v>
      </c>
      <c r="F320" s="366">
        <f t="shared" si="317"/>
        <v>27.741935483870968</v>
      </c>
      <c r="G320" s="578">
        <f t="shared" si="313"/>
        <v>2001.3619199999998</v>
      </c>
      <c r="H320" s="578">
        <f t="shared" ref="H320:J320" si="318">H307</f>
        <v>334</v>
      </c>
      <c r="I320" s="578">
        <f t="shared" si="318"/>
        <v>96.28616000000001</v>
      </c>
      <c r="J320" s="578">
        <f t="shared" si="318"/>
        <v>28.828191616766468</v>
      </c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45" x14ac:dyDescent="0.25">
      <c r="A321" s="18">
        <v>1</v>
      </c>
      <c r="B321" s="221" t="s">
        <v>125</v>
      </c>
      <c r="C321" s="366">
        <f t="shared" ref="C321:F321" si="319">C308</f>
        <v>26</v>
      </c>
      <c r="D321" s="366">
        <f t="shared" si="319"/>
        <v>4</v>
      </c>
      <c r="E321" s="366">
        <f t="shared" si="319"/>
        <v>0</v>
      </c>
      <c r="F321" s="366">
        <f t="shared" si="319"/>
        <v>0</v>
      </c>
      <c r="G321" s="578">
        <f t="shared" si="313"/>
        <v>162.68179200000003</v>
      </c>
      <c r="H321" s="578">
        <f t="shared" ref="H321:J321" si="320">H308</f>
        <v>27</v>
      </c>
      <c r="I321" s="578">
        <f t="shared" si="320"/>
        <v>0</v>
      </c>
      <c r="J321" s="578">
        <f t="shared" si="320"/>
        <v>0</v>
      </c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>
        <v>1</v>
      </c>
      <c r="B322" s="221" t="s">
        <v>126</v>
      </c>
      <c r="C322" s="366">
        <f t="shared" ref="C322:F322" si="321">C309</f>
        <v>145</v>
      </c>
      <c r="D322" s="366">
        <f t="shared" si="321"/>
        <v>24</v>
      </c>
      <c r="E322" s="366">
        <f t="shared" si="321"/>
        <v>0</v>
      </c>
      <c r="F322" s="366">
        <f t="shared" si="321"/>
        <v>0</v>
      </c>
      <c r="G322" s="578">
        <f t="shared" si="313"/>
        <v>907.26384000000007</v>
      </c>
      <c r="H322" s="578">
        <f t="shared" ref="H322:J322" si="322">H309</f>
        <v>151</v>
      </c>
      <c r="I322" s="578">
        <f t="shared" si="322"/>
        <v>0</v>
      </c>
      <c r="J322" s="578">
        <f t="shared" si="322"/>
        <v>0</v>
      </c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ht="30" x14ac:dyDescent="0.25">
      <c r="A323" s="18">
        <v>1</v>
      </c>
      <c r="B323" s="255" t="s">
        <v>123</v>
      </c>
      <c r="C323" s="366">
        <f t="shared" ref="C323:F323" si="323">C310</f>
        <v>10868</v>
      </c>
      <c r="D323" s="366">
        <f t="shared" si="323"/>
        <v>1811</v>
      </c>
      <c r="E323" s="366">
        <f t="shared" si="323"/>
        <v>698</v>
      </c>
      <c r="F323" s="366">
        <f t="shared" si="323"/>
        <v>38.542241855328548</v>
      </c>
      <c r="G323" s="578">
        <f t="shared" si="313"/>
        <v>19256.562579999998</v>
      </c>
      <c r="H323" s="578">
        <f t="shared" ref="H323:J323" si="324">H310</f>
        <v>3209</v>
      </c>
      <c r="I323" s="578">
        <f t="shared" si="324"/>
        <v>1288.1582999999998</v>
      </c>
      <c r="J323" s="578">
        <f t="shared" si="324"/>
        <v>40.142047366780922</v>
      </c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s="10" customFormat="1" ht="30" x14ac:dyDescent="0.25">
      <c r="A324" s="18">
        <v>1</v>
      </c>
      <c r="B324" s="221" t="s">
        <v>119</v>
      </c>
      <c r="C324" s="366">
        <f t="shared" ref="C324:F324" si="325">C311</f>
        <v>3002</v>
      </c>
      <c r="D324" s="366">
        <f t="shared" si="325"/>
        <v>500</v>
      </c>
      <c r="E324" s="366">
        <f t="shared" si="325"/>
        <v>219</v>
      </c>
      <c r="F324" s="366">
        <f t="shared" si="325"/>
        <v>43.8</v>
      </c>
      <c r="G324" s="578">
        <f t="shared" ref="G324:J329" si="326">G311</f>
        <v>5265.1177399999997</v>
      </c>
      <c r="H324" s="578">
        <f t="shared" si="326"/>
        <v>878</v>
      </c>
      <c r="I324" s="578">
        <f t="shared" si="326"/>
        <v>382.90282999999999</v>
      </c>
      <c r="J324" s="578">
        <f t="shared" si="326"/>
        <v>43.610800683371295</v>
      </c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13"/>
      <c r="DX324" s="13"/>
      <c r="DY324" s="13"/>
      <c r="DZ324" s="13"/>
      <c r="EA324" s="13"/>
      <c r="EB324" s="13"/>
      <c r="EC324" s="13"/>
      <c r="ED324" s="13"/>
      <c r="EE324" s="13"/>
      <c r="EF324" s="13"/>
      <c r="EG324" s="13"/>
      <c r="EH324" s="13"/>
      <c r="EI324" s="13"/>
      <c r="EJ324" s="13"/>
      <c r="EK324" s="13"/>
      <c r="EL324" s="13"/>
      <c r="EM324" s="13"/>
      <c r="EN324" s="13"/>
      <c r="EO324" s="13"/>
      <c r="EP324" s="13"/>
      <c r="EQ324" s="13"/>
      <c r="ER324" s="13"/>
      <c r="ES324" s="13"/>
      <c r="ET324" s="13"/>
      <c r="EU324" s="13"/>
      <c r="EV324" s="13"/>
      <c r="EW324" s="13"/>
      <c r="EX324" s="13"/>
      <c r="EY324" s="13"/>
      <c r="EZ324" s="13"/>
      <c r="FA324" s="13"/>
      <c r="FB324" s="13"/>
      <c r="FC324" s="13"/>
      <c r="FD324" s="13"/>
      <c r="FE324" s="13"/>
      <c r="FF324" s="13"/>
      <c r="FG324" s="13"/>
      <c r="FH324" s="13"/>
      <c r="FI324" s="13"/>
      <c r="FJ324" s="13"/>
      <c r="FK324" s="13"/>
      <c r="FL324" s="13"/>
      <c r="FM324" s="13"/>
      <c r="FN324" s="13"/>
      <c r="FO324" s="13"/>
      <c r="FP324" s="13"/>
      <c r="FQ324" s="13"/>
      <c r="FR324" s="13"/>
      <c r="FS324" s="13"/>
      <c r="FT324" s="13"/>
      <c r="FU324" s="13"/>
      <c r="FV324" s="13"/>
      <c r="FW324" s="13"/>
      <c r="FX324" s="13"/>
      <c r="FY324" s="13"/>
      <c r="FZ324" s="13"/>
      <c r="GA324" s="13"/>
      <c r="GB324" s="13"/>
      <c r="GC324" s="13"/>
      <c r="GD324" s="13"/>
      <c r="GE324" s="13"/>
      <c r="GF324" s="13"/>
      <c r="GG324" s="13"/>
      <c r="GH324" s="13"/>
      <c r="GI324" s="13"/>
      <c r="GJ324" s="13"/>
      <c r="GK324" s="13"/>
      <c r="GL324" s="13"/>
      <c r="GM324" s="13"/>
      <c r="GN324" s="13"/>
      <c r="GO324" s="13"/>
      <c r="GP324" s="13"/>
      <c r="GQ324" s="13"/>
      <c r="GR324" s="13"/>
      <c r="GS324" s="13"/>
      <c r="GT324" s="13"/>
      <c r="GU324" s="13"/>
      <c r="GV324" s="13"/>
      <c r="GW324" s="13"/>
      <c r="GX324" s="13"/>
      <c r="GY324" s="13"/>
      <c r="GZ324" s="13"/>
      <c r="HA324" s="13"/>
      <c r="HB324" s="13"/>
      <c r="HC324" s="13"/>
      <c r="HD324" s="13"/>
      <c r="HE324" s="13"/>
      <c r="HF324" s="13"/>
      <c r="HG324" s="13"/>
      <c r="HH324" s="13"/>
      <c r="HI324" s="13"/>
      <c r="HJ324" s="13"/>
      <c r="HK324" s="13"/>
      <c r="HL324" s="13"/>
      <c r="HM324" s="13"/>
      <c r="HN324" s="13"/>
      <c r="HO324" s="13"/>
      <c r="HP324" s="13"/>
      <c r="HQ324" s="13"/>
      <c r="HR324" s="13"/>
      <c r="HS324" s="13"/>
      <c r="HT324" s="13"/>
      <c r="HU324" s="13"/>
      <c r="HV324" s="13"/>
      <c r="HW324" s="13"/>
      <c r="HX324" s="13"/>
      <c r="HY324" s="13"/>
      <c r="HZ324" s="13"/>
      <c r="IA324" s="13"/>
      <c r="IB324" s="13"/>
      <c r="IC324" s="13"/>
      <c r="ID324" s="13"/>
      <c r="IE324" s="13"/>
      <c r="IF324" s="13"/>
      <c r="IG324" s="13"/>
      <c r="IH324" s="13"/>
      <c r="II324" s="13"/>
      <c r="IJ324" s="13"/>
      <c r="IK324" s="13"/>
      <c r="IL324" s="13"/>
      <c r="IM324" s="13"/>
      <c r="IN324" s="13"/>
      <c r="IO324" s="13"/>
    </row>
    <row r="325" spans="1:249" s="10" customFormat="1" ht="60" x14ac:dyDescent="0.25">
      <c r="A325" s="18">
        <v>1</v>
      </c>
      <c r="B325" s="221" t="s">
        <v>86</v>
      </c>
      <c r="C325" s="366">
        <f t="shared" ref="C325:F325" si="327">C312</f>
        <v>4050</v>
      </c>
      <c r="D325" s="366">
        <f t="shared" si="327"/>
        <v>675</v>
      </c>
      <c r="E325" s="366">
        <f t="shared" si="327"/>
        <v>291</v>
      </c>
      <c r="F325" s="366">
        <f t="shared" si="327"/>
        <v>43.111111111111114</v>
      </c>
      <c r="G325" s="578">
        <f t="shared" si="326"/>
        <v>7944.0749999999998</v>
      </c>
      <c r="H325" s="578">
        <f t="shared" si="326"/>
        <v>1324</v>
      </c>
      <c r="I325" s="578">
        <f t="shared" si="326"/>
        <v>736.95836999999995</v>
      </c>
      <c r="J325" s="578">
        <f t="shared" si="326"/>
        <v>55.661508308157096</v>
      </c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13"/>
      <c r="DX325" s="13"/>
      <c r="DY325" s="13"/>
      <c r="DZ325" s="13"/>
      <c r="EA325" s="13"/>
      <c r="EB325" s="13"/>
      <c r="EC325" s="13"/>
      <c r="ED325" s="13"/>
      <c r="EE325" s="13"/>
      <c r="EF325" s="13"/>
      <c r="EG325" s="13"/>
      <c r="EH325" s="13"/>
      <c r="EI325" s="13"/>
      <c r="EJ325" s="13"/>
      <c r="EK325" s="13"/>
      <c r="EL325" s="13"/>
      <c r="EM325" s="13"/>
      <c r="EN325" s="13"/>
      <c r="EO325" s="13"/>
      <c r="EP325" s="13"/>
      <c r="EQ325" s="13"/>
      <c r="ER325" s="13"/>
      <c r="ES325" s="13"/>
      <c r="ET325" s="13"/>
      <c r="EU325" s="13"/>
      <c r="EV325" s="13"/>
      <c r="EW325" s="13"/>
      <c r="EX325" s="13"/>
      <c r="EY325" s="13"/>
      <c r="EZ325" s="13"/>
      <c r="FA325" s="13"/>
      <c r="FB325" s="13"/>
      <c r="FC325" s="13"/>
      <c r="FD325" s="13"/>
      <c r="FE325" s="13"/>
      <c r="FF325" s="13"/>
      <c r="FG325" s="13"/>
      <c r="FH325" s="13"/>
      <c r="FI325" s="13"/>
      <c r="FJ325" s="13"/>
      <c r="FK325" s="13"/>
      <c r="FL325" s="13"/>
      <c r="FM325" s="13"/>
      <c r="FN325" s="13"/>
      <c r="FO325" s="13"/>
      <c r="FP325" s="13"/>
      <c r="FQ325" s="13"/>
      <c r="FR325" s="13"/>
      <c r="FS325" s="13"/>
      <c r="FT325" s="13"/>
      <c r="FU325" s="13"/>
      <c r="FV325" s="13"/>
      <c r="FW325" s="13"/>
      <c r="FX325" s="13"/>
      <c r="FY325" s="13"/>
      <c r="FZ325" s="13"/>
      <c r="GA325" s="13"/>
      <c r="GB325" s="13"/>
      <c r="GC325" s="13"/>
      <c r="GD325" s="13"/>
      <c r="GE325" s="13"/>
      <c r="GF325" s="13"/>
      <c r="GG325" s="13"/>
      <c r="GH325" s="13"/>
      <c r="GI325" s="13"/>
      <c r="GJ325" s="13"/>
      <c r="GK325" s="13"/>
      <c r="GL325" s="13"/>
      <c r="GM325" s="13"/>
      <c r="GN325" s="13"/>
      <c r="GO325" s="13"/>
      <c r="GP325" s="13"/>
      <c r="GQ325" s="13"/>
      <c r="GR325" s="13"/>
      <c r="GS325" s="13"/>
      <c r="GT325" s="13"/>
      <c r="GU325" s="13"/>
      <c r="GV325" s="13"/>
      <c r="GW325" s="13"/>
      <c r="GX325" s="13"/>
      <c r="GY325" s="13"/>
      <c r="GZ325" s="13"/>
      <c r="HA325" s="13"/>
      <c r="HB325" s="13"/>
      <c r="HC325" s="13"/>
      <c r="HD325" s="13"/>
      <c r="HE325" s="13"/>
      <c r="HF325" s="13"/>
      <c r="HG325" s="13"/>
      <c r="HH325" s="13"/>
      <c r="HI325" s="13"/>
      <c r="HJ325" s="13"/>
      <c r="HK325" s="13"/>
      <c r="HL325" s="13"/>
      <c r="HM325" s="13"/>
      <c r="HN325" s="13"/>
      <c r="HO325" s="13"/>
      <c r="HP325" s="13"/>
      <c r="HQ325" s="13"/>
      <c r="HR325" s="13"/>
      <c r="HS325" s="13"/>
      <c r="HT325" s="13"/>
      <c r="HU325" s="13"/>
      <c r="HV325" s="13"/>
      <c r="HW325" s="13"/>
      <c r="HX325" s="13"/>
      <c r="HY325" s="13"/>
      <c r="HZ325" s="13"/>
      <c r="IA325" s="13"/>
      <c r="IB325" s="13"/>
      <c r="IC325" s="13"/>
      <c r="ID325" s="13"/>
      <c r="IE325" s="13"/>
      <c r="IF325" s="13"/>
      <c r="IG325" s="13"/>
      <c r="IH325" s="13"/>
      <c r="II325" s="13"/>
      <c r="IJ325" s="13"/>
      <c r="IK325" s="13"/>
      <c r="IL325" s="13"/>
      <c r="IM325" s="13"/>
      <c r="IN325" s="13"/>
      <c r="IO325" s="13"/>
    </row>
    <row r="326" spans="1:249" s="10" customFormat="1" ht="45" x14ac:dyDescent="0.25">
      <c r="A326" s="18">
        <v>1</v>
      </c>
      <c r="B326" s="221" t="s">
        <v>120</v>
      </c>
      <c r="C326" s="366">
        <f t="shared" ref="C326:F326" si="328">C313</f>
        <v>2160</v>
      </c>
      <c r="D326" s="366">
        <f t="shared" si="328"/>
        <v>360</v>
      </c>
      <c r="E326" s="366">
        <f t="shared" si="328"/>
        <v>180</v>
      </c>
      <c r="F326" s="366">
        <f t="shared" si="328"/>
        <v>50</v>
      </c>
      <c r="G326" s="578">
        <f t="shared" si="326"/>
        <v>4236.84</v>
      </c>
      <c r="H326" s="578">
        <f t="shared" si="326"/>
        <v>706</v>
      </c>
      <c r="I326" s="578">
        <f t="shared" si="326"/>
        <v>162.21158</v>
      </c>
      <c r="J326" s="578">
        <f t="shared" si="326"/>
        <v>22.97614447592068</v>
      </c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13"/>
      <c r="DX326" s="13"/>
      <c r="DY326" s="13"/>
      <c r="DZ326" s="13"/>
      <c r="EA326" s="13"/>
      <c r="EB326" s="13"/>
      <c r="EC326" s="13"/>
      <c r="ED326" s="13"/>
      <c r="EE326" s="13"/>
      <c r="EF326" s="13"/>
      <c r="EG326" s="13"/>
      <c r="EH326" s="13"/>
      <c r="EI326" s="13"/>
      <c r="EJ326" s="13"/>
      <c r="EK326" s="13"/>
      <c r="EL326" s="13"/>
      <c r="EM326" s="13"/>
      <c r="EN326" s="13"/>
      <c r="EO326" s="13"/>
      <c r="EP326" s="13"/>
      <c r="EQ326" s="13"/>
      <c r="ER326" s="13"/>
      <c r="ES326" s="13"/>
      <c r="ET326" s="13"/>
      <c r="EU326" s="13"/>
      <c r="EV326" s="13"/>
      <c r="EW326" s="13"/>
      <c r="EX326" s="13"/>
      <c r="EY326" s="13"/>
      <c r="EZ326" s="13"/>
      <c r="FA326" s="13"/>
      <c r="FB326" s="13"/>
      <c r="FC326" s="13"/>
      <c r="FD326" s="13"/>
      <c r="FE326" s="13"/>
      <c r="FF326" s="13"/>
      <c r="FG326" s="13"/>
      <c r="FH326" s="13"/>
      <c r="FI326" s="13"/>
      <c r="FJ326" s="13"/>
      <c r="FK326" s="13"/>
      <c r="FL326" s="13"/>
      <c r="FM326" s="13"/>
      <c r="FN326" s="13"/>
      <c r="FO326" s="13"/>
      <c r="FP326" s="13"/>
      <c r="FQ326" s="13"/>
      <c r="FR326" s="13"/>
      <c r="FS326" s="13"/>
      <c r="FT326" s="13"/>
      <c r="FU326" s="13"/>
      <c r="FV326" s="13"/>
      <c r="FW326" s="13"/>
      <c r="FX326" s="13"/>
      <c r="FY326" s="13"/>
      <c r="FZ326" s="13"/>
      <c r="GA326" s="13"/>
      <c r="GB326" s="13"/>
      <c r="GC326" s="13"/>
      <c r="GD326" s="13"/>
      <c r="GE326" s="13"/>
      <c r="GF326" s="13"/>
      <c r="GG326" s="13"/>
      <c r="GH326" s="13"/>
      <c r="GI326" s="13"/>
      <c r="GJ326" s="13"/>
      <c r="GK326" s="13"/>
      <c r="GL326" s="13"/>
      <c r="GM326" s="13"/>
      <c r="GN326" s="13"/>
      <c r="GO326" s="13"/>
      <c r="GP326" s="13"/>
      <c r="GQ326" s="13"/>
      <c r="GR326" s="13"/>
      <c r="GS326" s="13"/>
      <c r="GT326" s="13"/>
      <c r="GU326" s="13"/>
      <c r="GV326" s="13"/>
      <c r="GW326" s="13"/>
      <c r="GX326" s="13"/>
      <c r="GY326" s="13"/>
      <c r="GZ326" s="13"/>
      <c r="HA326" s="13"/>
      <c r="HB326" s="13"/>
      <c r="HC326" s="13"/>
      <c r="HD326" s="13"/>
      <c r="HE326" s="13"/>
      <c r="HF326" s="13"/>
      <c r="HG326" s="13"/>
      <c r="HH326" s="13"/>
      <c r="HI326" s="13"/>
      <c r="HJ326" s="13"/>
      <c r="HK326" s="13"/>
      <c r="HL326" s="13"/>
      <c r="HM326" s="13"/>
      <c r="HN326" s="13"/>
      <c r="HO326" s="13"/>
      <c r="HP326" s="13"/>
      <c r="HQ326" s="13"/>
      <c r="HR326" s="13"/>
      <c r="HS326" s="13"/>
      <c r="HT326" s="13"/>
      <c r="HU326" s="13"/>
      <c r="HV326" s="13"/>
      <c r="HW326" s="13"/>
      <c r="HX326" s="13"/>
      <c r="HY326" s="13"/>
      <c r="HZ326" s="13"/>
      <c r="IA326" s="13"/>
      <c r="IB326" s="13"/>
      <c r="IC326" s="13"/>
      <c r="ID326" s="13"/>
      <c r="IE326" s="13"/>
      <c r="IF326" s="13"/>
      <c r="IG326" s="13"/>
      <c r="IH326" s="13"/>
      <c r="II326" s="13"/>
      <c r="IJ326" s="13"/>
      <c r="IK326" s="13"/>
      <c r="IL326" s="13"/>
      <c r="IM326" s="13"/>
      <c r="IN326" s="13"/>
      <c r="IO326" s="13"/>
    </row>
    <row r="327" spans="1:249" s="10" customFormat="1" ht="30" x14ac:dyDescent="0.25">
      <c r="A327" s="18">
        <v>1</v>
      </c>
      <c r="B327" s="221" t="s">
        <v>87</v>
      </c>
      <c r="C327" s="366">
        <f t="shared" ref="C327:F327" si="329">C314</f>
        <v>170</v>
      </c>
      <c r="D327" s="366">
        <f t="shared" si="329"/>
        <v>28</v>
      </c>
      <c r="E327" s="366">
        <f t="shared" si="329"/>
        <v>0</v>
      </c>
      <c r="F327" s="366">
        <f t="shared" si="329"/>
        <v>0</v>
      </c>
      <c r="G327" s="578">
        <f t="shared" si="326"/>
        <v>680.14449999999999</v>
      </c>
      <c r="H327" s="578">
        <f t="shared" si="326"/>
        <v>113</v>
      </c>
      <c r="I327" s="578">
        <f t="shared" si="326"/>
        <v>0</v>
      </c>
      <c r="J327" s="578">
        <f t="shared" si="326"/>
        <v>0</v>
      </c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13"/>
      <c r="DX327" s="13"/>
      <c r="DY327" s="13"/>
      <c r="DZ327" s="13"/>
      <c r="EA327" s="13"/>
      <c r="EB327" s="13"/>
      <c r="EC327" s="13"/>
      <c r="ED327" s="13"/>
      <c r="EE327" s="13"/>
      <c r="EF327" s="13"/>
      <c r="EG327" s="13"/>
      <c r="EH327" s="13"/>
      <c r="EI327" s="13"/>
      <c r="EJ327" s="13"/>
      <c r="EK327" s="13"/>
      <c r="EL327" s="13"/>
      <c r="EM327" s="13"/>
      <c r="EN327" s="13"/>
      <c r="EO327" s="13"/>
      <c r="EP327" s="13"/>
      <c r="EQ327" s="13"/>
      <c r="ER327" s="13"/>
      <c r="ES327" s="13"/>
      <c r="ET327" s="13"/>
      <c r="EU327" s="13"/>
      <c r="EV327" s="13"/>
      <c r="EW327" s="13"/>
      <c r="EX327" s="13"/>
      <c r="EY327" s="13"/>
      <c r="EZ327" s="13"/>
      <c r="FA327" s="13"/>
      <c r="FB327" s="13"/>
      <c r="FC327" s="13"/>
      <c r="FD327" s="13"/>
      <c r="FE327" s="13"/>
      <c r="FF327" s="13"/>
      <c r="FG327" s="13"/>
      <c r="FH327" s="13"/>
      <c r="FI327" s="13"/>
      <c r="FJ327" s="13"/>
      <c r="FK327" s="13"/>
      <c r="FL327" s="13"/>
      <c r="FM327" s="13"/>
      <c r="FN327" s="13"/>
      <c r="FO327" s="13"/>
      <c r="FP327" s="13"/>
      <c r="FQ327" s="13"/>
      <c r="FR327" s="13"/>
      <c r="FS327" s="13"/>
      <c r="FT327" s="13"/>
      <c r="FU327" s="13"/>
      <c r="FV327" s="13"/>
      <c r="FW327" s="13"/>
      <c r="FX327" s="13"/>
      <c r="FY327" s="13"/>
      <c r="FZ327" s="13"/>
      <c r="GA327" s="13"/>
      <c r="GB327" s="13"/>
      <c r="GC327" s="13"/>
      <c r="GD327" s="13"/>
      <c r="GE327" s="13"/>
      <c r="GF327" s="13"/>
      <c r="GG327" s="13"/>
      <c r="GH327" s="13"/>
      <c r="GI327" s="13"/>
      <c r="GJ327" s="13"/>
      <c r="GK327" s="13"/>
      <c r="GL327" s="13"/>
      <c r="GM327" s="13"/>
      <c r="GN327" s="13"/>
      <c r="GO327" s="13"/>
      <c r="GP327" s="13"/>
      <c r="GQ327" s="13"/>
      <c r="GR327" s="13"/>
      <c r="GS327" s="13"/>
      <c r="GT327" s="13"/>
      <c r="GU327" s="13"/>
      <c r="GV327" s="13"/>
      <c r="GW327" s="13"/>
      <c r="GX327" s="13"/>
      <c r="GY327" s="13"/>
      <c r="GZ327" s="13"/>
      <c r="HA327" s="13"/>
      <c r="HB327" s="13"/>
      <c r="HC327" s="13"/>
      <c r="HD327" s="13"/>
      <c r="HE327" s="13"/>
      <c r="HF327" s="13"/>
      <c r="HG327" s="13"/>
      <c r="HH327" s="13"/>
      <c r="HI327" s="13"/>
      <c r="HJ327" s="13"/>
      <c r="HK327" s="13"/>
      <c r="HL327" s="13"/>
      <c r="HM327" s="13"/>
      <c r="HN327" s="13"/>
      <c r="HO327" s="13"/>
      <c r="HP327" s="13"/>
      <c r="HQ327" s="13"/>
      <c r="HR327" s="13"/>
      <c r="HS327" s="13"/>
      <c r="HT327" s="13"/>
      <c r="HU327" s="13"/>
      <c r="HV327" s="13"/>
      <c r="HW327" s="13"/>
      <c r="HX327" s="13"/>
      <c r="HY327" s="13"/>
      <c r="HZ327" s="13"/>
      <c r="IA327" s="13"/>
      <c r="IB327" s="13"/>
      <c r="IC327" s="13"/>
      <c r="ID327" s="13"/>
      <c r="IE327" s="13"/>
      <c r="IF327" s="13"/>
      <c r="IG327" s="13"/>
      <c r="IH327" s="13"/>
      <c r="II327" s="13"/>
      <c r="IJ327" s="13"/>
      <c r="IK327" s="13"/>
      <c r="IL327" s="13"/>
      <c r="IM327" s="13"/>
      <c r="IN327" s="13"/>
      <c r="IO327" s="13"/>
    </row>
    <row r="328" spans="1:249" s="10" customFormat="1" ht="30" x14ac:dyDescent="0.25">
      <c r="A328" s="18">
        <v>1</v>
      </c>
      <c r="B328" s="221" t="s">
        <v>88</v>
      </c>
      <c r="C328" s="366">
        <f t="shared" ref="C328:F328" si="330">C315</f>
        <v>1486</v>
      </c>
      <c r="D328" s="366">
        <f t="shared" si="330"/>
        <v>248</v>
      </c>
      <c r="E328" s="366">
        <f t="shared" si="330"/>
        <v>8</v>
      </c>
      <c r="F328" s="366">
        <f t="shared" si="330"/>
        <v>3.225806451612903</v>
      </c>
      <c r="G328" s="578">
        <f t="shared" si="326"/>
        <v>1130.38534</v>
      </c>
      <c r="H328" s="578">
        <f t="shared" si="326"/>
        <v>188</v>
      </c>
      <c r="I328" s="578">
        <f t="shared" si="326"/>
        <v>6.0855200000000007</v>
      </c>
      <c r="J328" s="578">
        <f t="shared" si="326"/>
        <v>3.2369787234042562</v>
      </c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13"/>
      <c r="DX328" s="13"/>
      <c r="DY328" s="13"/>
      <c r="DZ328" s="13"/>
      <c r="EA328" s="13"/>
      <c r="EB328" s="13"/>
      <c r="EC328" s="13"/>
      <c r="ED328" s="13"/>
      <c r="EE328" s="13"/>
      <c r="EF328" s="13"/>
      <c r="EG328" s="13"/>
      <c r="EH328" s="13"/>
      <c r="EI328" s="13"/>
      <c r="EJ328" s="13"/>
      <c r="EK328" s="13"/>
      <c r="EL328" s="13"/>
      <c r="EM328" s="13"/>
      <c r="EN328" s="13"/>
      <c r="EO328" s="13"/>
      <c r="EP328" s="13"/>
      <c r="EQ328" s="13"/>
      <c r="ER328" s="13"/>
      <c r="ES328" s="13"/>
      <c r="ET328" s="13"/>
      <c r="EU328" s="13"/>
      <c r="EV328" s="13"/>
      <c r="EW328" s="13"/>
      <c r="EX328" s="13"/>
      <c r="EY328" s="13"/>
      <c r="EZ328" s="13"/>
      <c r="FA328" s="13"/>
      <c r="FB328" s="13"/>
      <c r="FC328" s="13"/>
      <c r="FD328" s="13"/>
      <c r="FE328" s="13"/>
      <c r="FF328" s="13"/>
      <c r="FG328" s="13"/>
      <c r="FH328" s="13"/>
      <c r="FI328" s="13"/>
      <c r="FJ328" s="13"/>
      <c r="FK328" s="13"/>
      <c r="FL328" s="13"/>
      <c r="FM328" s="13"/>
      <c r="FN328" s="13"/>
      <c r="FO328" s="13"/>
      <c r="FP328" s="13"/>
      <c r="FQ328" s="13"/>
      <c r="FR328" s="13"/>
      <c r="FS328" s="13"/>
      <c r="FT328" s="13"/>
      <c r="FU328" s="13"/>
      <c r="FV328" s="13"/>
      <c r="FW328" s="13"/>
      <c r="FX328" s="13"/>
      <c r="FY328" s="13"/>
      <c r="FZ328" s="13"/>
      <c r="GA328" s="13"/>
      <c r="GB328" s="13"/>
      <c r="GC328" s="13"/>
      <c r="GD328" s="13"/>
      <c r="GE328" s="13"/>
      <c r="GF328" s="13"/>
      <c r="GG328" s="13"/>
      <c r="GH328" s="13"/>
      <c r="GI328" s="13"/>
      <c r="GJ328" s="13"/>
      <c r="GK328" s="13"/>
      <c r="GL328" s="13"/>
      <c r="GM328" s="13"/>
      <c r="GN328" s="13"/>
      <c r="GO328" s="13"/>
      <c r="GP328" s="13"/>
      <c r="GQ328" s="13"/>
      <c r="GR328" s="13"/>
      <c r="GS328" s="13"/>
      <c r="GT328" s="13"/>
      <c r="GU328" s="13"/>
      <c r="GV328" s="13"/>
      <c r="GW328" s="13"/>
      <c r="GX328" s="13"/>
      <c r="GY328" s="13"/>
      <c r="GZ328" s="13"/>
      <c r="HA328" s="13"/>
      <c r="HB328" s="13"/>
      <c r="HC328" s="13"/>
      <c r="HD328" s="13"/>
      <c r="HE328" s="13"/>
      <c r="HF328" s="13"/>
      <c r="HG328" s="13"/>
      <c r="HH328" s="13"/>
      <c r="HI328" s="13"/>
      <c r="HJ328" s="13"/>
      <c r="HK328" s="13"/>
      <c r="HL328" s="13"/>
      <c r="HM328" s="13"/>
      <c r="HN328" s="13"/>
      <c r="HO328" s="13"/>
      <c r="HP328" s="13"/>
      <c r="HQ328" s="13"/>
      <c r="HR328" s="13"/>
      <c r="HS328" s="13"/>
      <c r="HT328" s="13"/>
      <c r="HU328" s="13"/>
      <c r="HV328" s="13"/>
      <c r="HW328" s="13"/>
      <c r="HX328" s="13"/>
      <c r="HY328" s="13"/>
      <c r="HZ328" s="13"/>
      <c r="IA328" s="13"/>
      <c r="IB328" s="13"/>
      <c r="IC328" s="13"/>
      <c r="ID328" s="13"/>
      <c r="IE328" s="13"/>
      <c r="IF328" s="13"/>
      <c r="IG328" s="13"/>
      <c r="IH328" s="13"/>
      <c r="II328" s="13"/>
      <c r="IJ328" s="13"/>
      <c r="IK328" s="13"/>
      <c r="IL328" s="13"/>
      <c r="IM328" s="13"/>
      <c r="IN328" s="13"/>
      <c r="IO328" s="13"/>
    </row>
    <row r="329" spans="1:249" ht="15" customHeight="1" x14ac:dyDescent="0.25">
      <c r="A329" s="18">
        <v>1</v>
      </c>
      <c r="B329" s="217" t="s">
        <v>4</v>
      </c>
      <c r="C329" s="257">
        <f t="shared" ref="C329:F329" si="331">C316</f>
        <v>0</v>
      </c>
      <c r="D329" s="257">
        <f t="shared" si="331"/>
        <v>0</v>
      </c>
      <c r="E329" s="257">
        <f t="shared" si="331"/>
        <v>0</v>
      </c>
      <c r="F329" s="257">
        <f t="shared" si="331"/>
        <v>0</v>
      </c>
      <c r="G329" s="545">
        <f t="shared" si="326"/>
        <v>29797.280624444444</v>
      </c>
      <c r="H329" s="545">
        <f t="shared" si="326"/>
        <v>4966</v>
      </c>
      <c r="I329" s="545">
        <f t="shared" si="326"/>
        <v>2277.1416999999997</v>
      </c>
      <c r="J329" s="545">
        <f t="shared" si="326"/>
        <v>45.854645590012076</v>
      </c>
    </row>
    <row r="330" spans="1:249" ht="15" customHeight="1" x14ac:dyDescent="0.25">
      <c r="A330" s="18">
        <v>1</v>
      </c>
      <c r="B330" s="87" t="s">
        <v>17</v>
      </c>
      <c r="C330" s="5"/>
      <c r="D330" s="5"/>
      <c r="E330" s="175"/>
      <c r="F330" s="5"/>
      <c r="G330" s="560"/>
      <c r="H330" s="560"/>
      <c r="I330" s="561"/>
      <c r="J330" s="560"/>
    </row>
    <row r="331" spans="1:249" ht="29.25" x14ac:dyDescent="0.25">
      <c r="A331" s="18">
        <v>1</v>
      </c>
      <c r="B331" s="75" t="s">
        <v>58</v>
      </c>
      <c r="C331" s="131"/>
      <c r="D331" s="131"/>
      <c r="E331" s="131"/>
      <c r="F331" s="131"/>
      <c r="G331" s="516"/>
      <c r="H331" s="516"/>
      <c r="I331" s="516"/>
      <c r="J331" s="516"/>
    </row>
    <row r="332" spans="1:249" s="37" customFormat="1" ht="30" x14ac:dyDescent="0.25">
      <c r="A332" s="18">
        <v>1</v>
      </c>
      <c r="B332" s="74" t="s">
        <v>131</v>
      </c>
      <c r="C332" s="120">
        <f>SUM(C333:C336)</f>
        <v>469</v>
      </c>
      <c r="D332" s="120">
        <f t="shared" ref="D332:E332" si="332">SUM(D333:D336)</f>
        <v>78</v>
      </c>
      <c r="E332" s="120">
        <f t="shared" si="332"/>
        <v>26</v>
      </c>
      <c r="F332" s="120">
        <f>E332/D332*100</f>
        <v>33.333333333333329</v>
      </c>
      <c r="G332" s="523">
        <f>SUM(G333:G336)</f>
        <v>1118.44688</v>
      </c>
      <c r="H332" s="523">
        <f t="shared" ref="H332:I332" si="333">SUM(H333:H336)</f>
        <v>186</v>
      </c>
      <c r="I332" s="523">
        <f t="shared" si="333"/>
        <v>36.338790000000003</v>
      </c>
      <c r="J332" s="523">
        <f t="shared" ref="J332:J355" si="334">I332/H332*100</f>
        <v>19.536983870967745</v>
      </c>
    </row>
    <row r="333" spans="1:249" s="37" customFormat="1" ht="30" x14ac:dyDescent="0.25">
      <c r="A333" s="18">
        <v>1</v>
      </c>
      <c r="B333" s="73" t="s">
        <v>84</v>
      </c>
      <c r="C333" s="120">
        <v>360</v>
      </c>
      <c r="D333" s="113">
        <f t="shared" ref="D333:D342" si="335">ROUND(C333/12*$B$3,0)</f>
        <v>60</v>
      </c>
      <c r="E333" s="120">
        <v>26</v>
      </c>
      <c r="F333" s="120">
        <f>E333/D333*100</f>
        <v>43.333333333333336</v>
      </c>
      <c r="G333" s="523">
        <v>883.37311999999997</v>
      </c>
      <c r="H333" s="712">
        <f t="shared" ref="H333" si="336">ROUND(G333/12*$B$3,0)</f>
        <v>147</v>
      </c>
      <c r="I333" s="523">
        <v>36.338790000000003</v>
      </c>
      <c r="J333" s="523">
        <f t="shared" si="334"/>
        <v>24.720265306122453</v>
      </c>
    </row>
    <row r="334" spans="1:249" s="37" customFormat="1" ht="30" x14ac:dyDescent="0.25">
      <c r="A334" s="18">
        <v>1</v>
      </c>
      <c r="B334" s="73" t="s">
        <v>85</v>
      </c>
      <c r="C334" s="120">
        <v>109</v>
      </c>
      <c r="D334" s="113">
        <f t="shared" si="335"/>
        <v>18</v>
      </c>
      <c r="E334" s="120"/>
      <c r="F334" s="120">
        <f>E334/D334*100</f>
        <v>0</v>
      </c>
      <c r="G334" s="523">
        <v>235.07376000000002</v>
      </c>
      <c r="H334" s="712">
        <f t="shared" ref="H334:H342" si="337">ROUND(G334/12*$B$3,0)</f>
        <v>39</v>
      </c>
      <c r="I334" s="523"/>
      <c r="J334" s="523">
        <f t="shared" si="334"/>
        <v>0</v>
      </c>
    </row>
    <row r="335" spans="1:249" s="37" customFormat="1" ht="45" x14ac:dyDescent="0.25">
      <c r="A335" s="18">
        <v>1</v>
      </c>
      <c r="B335" s="73" t="s">
        <v>125</v>
      </c>
      <c r="C335" s="120"/>
      <c r="D335" s="113">
        <f t="shared" si="335"/>
        <v>0</v>
      </c>
      <c r="E335" s="120"/>
      <c r="F335" s="120"/>
      <c r="G335" s="528"/>
      <c r="H335" s="712">
        <f t="shared" si="337"/>
        <v>0</v>
      </c>
      <c r="I335" s="523"/>
      <c r="J335" s="523" t="e">
        <f t="shared" si="334"/>
        <v>#DIV/0!</v>
      </c>
    </row>
    <row r="336" spans="1:249" s="37" customFormat="1" ht="30" x14ac:dyDescent="0.25">
      <c r="A336" s="18">
        <v>1</v>
      </c>
      <c r="B336" s="73" t="s">
        <v>126</v>
      </c>
      <c r="C336" s="120"/>
      <c r="D336" s="113">
        <f t="shared" si="335"/>
        <v>0</v>
      </c>
      <c r="E336" s="120"/>
      <c r="F336" s="120"/>
      <c r="G336" s="528"/>
      <c r="H336" s="712">
        <f t="shared" si="337"/>
        <v>0</v>
      </c>
      <c r="I336" s="523"/>
      <c r="J336" s="523" t="e">
        <f t="shared" si="334"/>
        <v>#DIV/0!</v>
      </c>
    </row>
    <row r="337" spans="1:249" s="37" customFormat="1" ht="30" x14ac:dyDescent="0.25">
      <c r="A337" s="18">
        <v>1</v>
      </c>
      <c r="B337" s="74" t="s">
        <v>123</v>
      </c>
      <c r="C337" s="120">
        <f>SUM(C338:C342)</f>
        <v>1139</v>
      </c>
      <c r="D337" s="120">
        <f t="shared" ref="D337:I337" si="338">SUM(D338:D342)</f>
        <v>191</v>
      </c>
      <c r="E337" s="120">
        <f t="shared" si="338"/>
        <v>186</v>
      </c>
      <c r="F337" s="120">
        <f t="shared" ref="F337:F342" si="339">E337/D337*100</f>
        <v>97.382198952879577</v>
      </c>
      <c r="G337" s="516">
        <f>SUM(G338:G342)</f>
        <v>2165.2098799999999</v>
      </c>
      <c r="H337" s="516">
        <f t="shared" si="338"/>
        <v>361</v>
      </c>
      <c r="I337" s="516">
        <f t="shared" si="338"/>
        <v>273.86727999999999</v>
      </c>
      <c r="J337" s="523">
        <f t="shared" si="334"/>
        <v>75.863512465373958</v>
      </c>
    </row>
    <row r="338" spans="1:249" s="37" customFormat="1" ht="30" x14ac:dyDescent="0.25">
      <c r="A338" s="18">
        <v>1</v>
      </c>
      <c r="B338" s="73" t="s">
        <v>119</v>
      </c>
      <c r="C338" s="120">
        <v>15</v>
      </c>
      <c r="D338" s="113">
        <f t="shared" si="335"/>
        <v>3</v>
      </c>
      <c r="E338" s="120"/>
      <c r="F338" s="120">
        <f t="shared" si="339"/>
        <v>0</v>
      </c>
      <c r="G338" s="523">
        <v>26.308049999999998</v>
      </c>
      <c r="H338" s="712">
        <f t="shared" si="337"/>
        <v>4</v>
      </c>
      <c r="I338" s="523"/>
      <c r="J338" s="523">
        <f t="shared" si="334"/>
        <v>0</v>
      </c>
    </row>
    <row r="339" spans="1:249" s="37" customFormat="1" ht="58.5" customHeight="1" x14ac:dyDescent="0.25">
      <c r="A339" s="18">
        <v>1</v>
      </c>
      <c r="B339" s="73" t="s">
        <v>130</v>
      </c>
      <c r="C339" s="120">
        <v>605</v>
      </c>
      <c r="D339" s="113">
        <f t="shared" si="335"/>
        <v>101</v>
      </c>
      <c r="E339" s="120">
        <v>73</v>
      </c>
      <c r="F339" s="120">
        <f t="shared" si="339"/>
        <v>72.277227722772281</v>
      </c>
      <c r="G339" s="523">
        <v>1186.7075</v>
      </c>
      <c r="H339" s="712">
        <f t="shared" si="337"/>
        <v>198</v>
      </c>
      <c r="I339" s="523">
        <v>181.87140999999997</v>
      </c>
      <c r="J339" s="523">
        <f t="shared" si="334"/>
        <v>91.854247474747467</v>
      </c>
    </row>
    <row r="340" spans="1:249" s="37" customFormat="1" ht="45" x14ac:dyDescent="0.25">
      <c r="A340" s="18">
        <v>1</v>
      </c>
      <c r="B340" s="73" t="s">
        <v>120</v>
      </c>
      <c r="C340" s="120">
        <v>278</v>
      </c>
      <c r="D340" s="113">
        <f t="shared" si="335"/>
        <v>46</v>
      </c>
      <c r="E340" s="120">
        <v>39</v>
      </c>
      <c r="F340" s="120">
        <f t="shared" si="339"/>
        <v>84.782608695652172</v>
      </c>
      <c r="G340" s="523">
        <v>545.29700000000003</v>
      </c>
      <c r="H340" s="712">
        <f t="shared" si="337"/>
        <v>91</v>
      </c>
      <c r="I340" s="523">
        <v>35.704809999999995</v>
      </c>
      <c r="J340" s="523">
        <f t="shared" si="334"/>
        <v>39.236054945054939</v>
      </c>
    </row>
    <row r="341" spans="1:249" s="37" customFormat="1" ht="30" x14ac:dyDescent="0.25">
      <c r="A341" s="18">
        <v>1</v>
      </c>
      <c r="B341" s="73" t="s">
        <v>87</v>
      </c>
      <c r="C341" s="120">
        <v>69</v>
      </c>
      <c r="D341" s="113">
        <f t="shared" si="335"/>
        <v>12</v>
      </c>
      <c r="E341" s="120"/>
      <c r="F341" s="120">
        <f t="shared" si="339"/>
        <v>0</v>
      </c>
      <c r="G341" s="523">
        <v>276.05864999999994</v>
      </c>
      <c r="H341" s="712">
        <f t="shared" si="337"/>
        <v>46</v>
      </c>
      <c r="I341" s="523">
        <v>0</v>
      </c>
      <c r="J341" s="523">
        <f t="shared" si="334"/>
        <v>0</v>
      </c>
    </row>
    <row r="342" spans="1:249" s="37" customFormat="1" ht="30.75" thickBot="1" x14ac:dyDescent="0.3">
      <c r="A342" s="18">
        <v>1</v>
      </c>
      <c r="B342" s="316" t="s">
        <v>88</v>
      </c>
      <c r="C342" s="186">
        <v>172</v>
      </c>
      <c r="D342" s="331">
        <f t="shared" si="335"/>
        <v>29</v>
      </c>
      <c r="E342" s="186">
        <v>74</v>
      </c>
      <c r="F342" s="186">
        <f t="shared" si="339"/>
        <v>255.17241379310346</v>
      </c>
      <c r="G342" s="524">
        <v>130.83868000000001</v>
      </c>
      <c r="H342" s="713">
        <f t="shared" si="337"/>
        <v>22</v>
      </c>
      <c r="I342" s="524">
        <v>56.291059999999995</v>
      </c>
      <c r="J342" s="524">
        <f t="shared" si="334"/>
        <v>255.86845454545451</v>
      </c>
    </row>
    <row r="343" spans="1:249" ht="19.5" customHeight="1" thickBot="1" x14ac:dyDescent="0.3">
      <c r="A343" s="18">
        <v>1</v>
      </c>
      <c r="B343" s="117" t="s">
        <v>3</v>
      </c>
      <c r="C343" s="598"/>
      <c r="D343" s="598"/>
      <c r="E343" s="598"/>
      <c r="F343" s="376"/>
      <c r="G343" s="599">
        <f t="shared" ref="G343:I343" si="340">G337+G332</f>
        <v>3283.6567599999998</v>
      </c>
      <c r="H343" s="599">
        <f>H337+H332</f>
        <v>547</v>
      </c>
      <c r="I343" s="599">
        <f t="shared" si="340"/>
        <v>310.20607000000001</v>
      </c>
      <c r="J343" s="529">
        <f t="shared" si="334"/>
        <v>56.71043327239488</v>
      </c>
    </row>
    <row r="344" spans="1:249" ht="29.25" x14ac:dyDescent="0.25">
      <c r="A344" s="18">
        <v>1</v>
      </c>
      <c r="B344" s="294" t="s">
        <v>50</v>
      </c>
      <c r="C344" s="295"/>
      <c r="D344" s="295"/>
      <c r="E344" s="295"/>
      <c r="F344" s="295"/>
      <c r="G344" s="579"/>
      <c r="H344" s="579"/>
      <c r="I344" s="579"/>
      <c r="J344" s="579"/>
    </row>
    <row r="345" spans="1:249" s="10" customFormat="1" ht="48" customHeight="1" x14ac:dyDescent="0.25">
      <c r="A345" s="18">
        <v>1</v>
      </c>
      <c r="B345" s="219" t="s">
        <v>131</v>
      </c>
      <c r="C345" s="367">
        <f t="shared" ref="C345:F345" si="341">C332</f>
        <v>469</v>
      </c>
      <c r="D345" s="367">
        <f t="shared" si="341"/>
        <v>78</v>
      </c>
      <c r="E345" s="367">
        <f t="shared" si="341"/>
        <v>26</v>
      </c>
      <c r="F345" s="367">
        <f t="shared" si="341"/>
        <v>33.333333333333329</v>
      </c>
      <c r="G345" s="580">
        <f t="shared" ref="G345:G350" si="342">G332</f>
        <v>1118.44688</v>
      </c>
      <c r="H345" s="580">
        <f t="shared" ref="H345:I345" si="343">H332</f>
        <v>186</v>
      </c>
      <c r="I345" s="580">
        <f t="shared" si="343"/>
        <v>36.338790000000003</v>
      </c>
      <c r="J345" s="580">
        <f t="shared" si="334"/>
        <v>19.536983870967745</v>
      </c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20" t="s">
        <v>84</v>
      </c>
      <c r="C346" s="367">
        <f t="shared" ref="C346:F346" si="344">C333</f>
        <v>360</v>
      </c>
      <c r="D346" s="367">
        <f t="shared" si="344"/>
        <v>60</v>
      </c>
      <c r="E346" s="367">
        <f t="shared" si="344"/>
        <v>26</v>
      </c>
      <c r="F346" s="367">
        <f t="shared" si="344"/>
        <v>43.333333333333336</v>
      </c>
      <c r="G346" s="580">
        <f t="shared" si="342"/>
        <v>883.37311999999997</v>
      </c>
      <c r="H346" s="580">
        <f t="shared" ref="H346:I346" si="345">H333</f>
        <v>147</v>
      </c>
      <c r="I346" s="580">
        <f t="shared" si="345"/>
        <v>36.338790000000003</v>
      </c>
      <c r="J346" s="580">
        <f t="shared" si="334"/>
        <v>24.720265306122453</v>
      </c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220" t="s">
        <v>85</v>
      </c>
      <c r="C347" s="367">
        <f t="shared" ref="C347:F347" si="346">C334</f>
        <v>109</v>
      </c>
      <c r="D347" s="367">
        <f t="shared" si="346"/>
        <v>18</v>
      </c>
      <c r="E347" s="367">
        <f t="shared" si="346"/>
        <v>0</v>
      </c>
      <c r="F347" s="367">
        <f t="shared" si="346"/>
        <v>0</v>
      </c>
      <c r="G347" s="580">
        <f t="shared" si="342"/>
        <v>235.07376000000002</v>
      </c>
      <c r="H347" s="580">
        <f t="shared" ref="H347:I347" si="347">H334</f>
        <v>39</v>
      </c>
      <c r="I347" s="580">
        <f t="shared" si="347"/>
        <v>0</v>
      </c>
      <c r="J347" s="580">
        <f t="shared" si="334"/>
        <v>0</v>
      </c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45" x14ac:dyDescent="0.25">
      <c r="A348" s="18">
        <v>1</v>
      </c>
      <c r="B348" s="220" t="s">
        <v>125</v>
      </c>
      <c r="C348" s="367">
        <f t="shared" ref="C348:F348" si="348">C335</f>
        <v>0</v>
      </c>
      <c r="D348" s="367">
        <f t="shared" si="348"/>
        <v>0</v>
      </c>
      <c r="E348" s="367">
        <f t="shared" si="348"/>
        <v>0</v>
      </c>
      <c r="F348" s="367">
        <f t="shared" si="348"/>
        <v>0</v>
      </c>
      <c r="G348" s="580">
        <f t="shared" si="342"/>
        <v>0</v>
      </c>
      <c r="H348" s="580">
        <f t="shared" ref="H348:I348" si="349">H335</f>
        <v>0</v>
      </c>
      <c r="I348" s="580">
        <f t="shared" si="349"/>
        <v>0</v>
      </c>
      <c r="J348" s="580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30" x14ac:dyDescent="0.25">
      <c r="A349" s="18">
        <v>1</v>
      </c>
      <c r="B349" s="220" t="s">
        <v>126</v>
      </c>
      <c r="C349" s="367">
        <f t="shared" ref="C349:F349" si="350">C336</f>
        <v>0</v>
      </c>
      <c r="D349" s="367">
        <f t="shared" si="350"/>
        <v>0</v>
      </c>
      <c r="E349" s="367">
        <f t="shared" si="350"/>
        <v>0</v>
      </c>
      <c r="F349" s="367">
        <f t="shared" si="350"/>
        <v>0</v>
      </c>
      <c r="G349" s="580">
        <f t="shared" si="342"/>
        <v>0</v>
      </c>
      <c r="H349" s="580">
        <f t="shared" ref="H349:I349" si="351">H336</f>
        <v>0</v>
      </c>
      <c r="I349" s="580">
        <f t="shared" si="351"/>
        <v>0</v>
      </c>
      <c r="J349" s="580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0" x14ac:dyDescent="0.25">
      <c r="A350" s="18">
        <v>1</v>
      </c>
      <c r="B350" s="219" t="s">
        <v>123</v>
      </c>
      <c r="C350" s="367">
        <f t="shared" ref="C350:F350" si="352">C337</f>
        <v>1139</v>
      </c>
      <c r="D350" s="367">
        <f t="shared" si="352"/>
        <v>191</v>
      </c>
      <c r="E350" s="367">
        <f t="shared" si="352"/>
        <v>186</v>
      </c>
      <c r="F350" s="367">
        <f t="shared" si="352"/>
        <v>97.382198952879577</v>
      </c>
      <c r="G350" s="580">
        <f t="shared" si="342"/>
        <v>2165.2098799999999</v>
      </c>
      <c r="H350" s="580">
        <f t="shared" ref="H350:I350" si="353">H337</f>
        <v>361</v>
      </c>
      <c r="I350" s="580">
        <f t="shared" si="353"/>
        <v>273.86727999999999</v>
      </c>
      <c r="J350" s="580">
        <f t="shared" si="334"/>
        <v>75.863512465373958</v>
      </c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0" x14ac:dyDescent="0.25">
      <c r="A351" s="18">
        <v>1</v>
      </c>
      <c r="B351" s="220" t="s">
        <v>119</v>
      </c>
      <c r="C351" s="367">
        <f t="shared" ref="C351:F351" si="354">C338</f>
        <v>15</v>
      </c>
      <c r="D351" s="367">
        <f t="shared" si="354"/>
        <v>3</v>
      </c>
      <c r="E351" s="367">
        <f t="shared" si="354"/>
        <v>0</v>
      </c>
      <c r="F351" s="367">
        <f t="shared" si="354"/>
        <v>0</v>
      </c>
      <c r="G351" s="580">
        <f t="shared" ref="G351:J356" si="355">G338</f>
        <v>26.308049999999998</v>
      </c>
      <c r="H351" s="580">
        <f t="shared" si="355"/>
        <v>4</v>
      </c>
      <c r="I351" s="580">
        <f t="shared" si="355"/>
        <v>0</v>
      </c>
      <c r="J351" s="580">
        <f t="shared" si="334"/>
        <v>0</v>
      </c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62.25" customHeight="1" x14ac:dyDescent="0.25">
      <c r="A352" s="18">
        <v>1</v>
      </c>
      <c r="B352" s="220" t="s">
        <v>86</v>
      </c>
      <c r="C352" s="367">
        <f t="shared" ref="C352:F352" si="356">C339</f>
        <v>605</v>
      </c>
      <c r="D352" s="367">
        <f t="shared" si="356"/>
        <v>101</v>
      </c>
      <c r="E352" s="367">
        <f t="shared" si="356"/>
        <v>73</v>
      </c>
      <c r="F352" s="367">
        <f t="shared" si="356"/>
        <v>72.277227722772281</v>
      </c>
      <c r="G352" s="580">
        <f t="shared" si="355"/>
        <v>1186.7075</v>
      </c>
      <c r="H352" s="580">
        <f t="shared" si="355"/>
        <v>198</v>
      </c>
      <c r="I352" s="580">
        <f t="shared" si="355"/>
        <v>181.87140999999997</v>
      </c>
      <c r="J352" s="580">
        <f t="shared" si="334"/>
        <v>91.854247474747467</v>
      </c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249" s="10" customFormat="1" ht="45" x14ac:dyDescent="0.25">
      <c r="A353" s="18">
        <v>1</v>
      </c>
      <c r="B353" s="220" t="s">
        <v>120</v>
      </c>
      <c r="C353" s="367">
        <f t="shared" ref="C353:F353" si="357">C340</f>
        <v>278</v>
      </c>
      <c r="D353" s="367">
        <f t="shared" si="357"/>
        <v>46</v>
      </c>
      <c r="E353" s="367">
        <f t="shared" si="357"/>
        <v>39</v>
      </c>
      <c r="F353" s="367">
        <f t="shared" si="357"/>
        <v>84.782608695652172</v>
      </c>
      <c r="G353" s="580">
        <f t="shared" si="355"/>
        <v>545.29700000000003</v>
      </c>
      <c r="H353" s="580">
        <f t="shared" si="355"/>
        <v>91</v>
      </c>
      <c r="I353" s="580">
        <f t="shared" si="355"/>
        <v>35.704809999999995</v>
      </c>
      <c r="J353" s="580">
        <f t="shared" si="334"/>
        <v>39.236054945054939</v>
      </c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/>
      <c r="BP353" s="13"/>
      <c r="BQ353" s="13"/>
      <c r="BR353" s="13"/>
      <c r="BS353" s="13"/>
      <c r="BT353" s="13"/>
      <c r="BU353" s="13"/>
      <c r="BV353" s="13"/>
      <c r="BW353" s="13"/>
      <c r="BX353" s="13"/>
      <c r="BY353" s="13"/>
      <c r="BZ353" s="13"/>
      <c r="CA353" s="13"/>
      <c r="CB353" s="13"/>
      <c r="CC353" s="13"/>
      <c r="CD353" s="13"/>
      <c r="CE353" s="13"/>
      <c r="CF353" s="13"/>
      <c r="CG353" s="13"/>
      <c r="CH353" s="13"/>
      <c r="CI353" s="13"/>
      <c r="CJ353" s="13"/>
      <c r="CK353" s="13"/>
      <c r="CL353" s="13"/>
      <c r="CM353" s="13"/>
      <c r="CN353" s="13"/>
      <c r="CO353" s="13"/>
      <c r="CP353" s="13"/>
      <c r="CQ353" s="13"/>
      <c r="CR353" s="13"/>
      <c r="CS353" s="13"/>
      <c r="CT353" s="13"/>
      <c r="CU353" s="13"/>
      <c r="CV353" s="13"/>
      <c r="CW353" s="13"/>
      <c r="CX353" s="13"/>
      <c r="CY353" s="13"/>
      <c r="CZ353" s="13"/>
      <c r="DA353" s="13"/>
      <c r="DB353" s="13"/>
      <c r="DC353" s="13"/>
      <c r="DD353" s="13"/>
      <c r="DE353" s="13"/>
      <c r="DF353" s="13"/>
      <c r="DG353" s="13"/>
      <c r="DH353" s="13"/>
      <c r="DI353" s="13"/>
      <c r="DJ353" s="13"/>
      <c r="DK353" s="13"/>
      <c r="DL353" s="13"/>
      <c r="DM353" s="13"/>
      <c r="DN353" s="13"/>
      <c r="DO353" s="13"/>
      <c r="DP353" s="13"/>
      <c r="DQ353" s="13"/>
      <c r="DR353" s="13"/>
      <c r="DS353" s="13"/>
      <c r="DT353" s="13"/>
      <c r="DU353" s="13"/>
      <c r="DV353" s="13"/>
      <c r="DW353" s="13"/>
      <c r="DX353" s="13"/>
      <c r="DY353" s="13"/>
      <c r="DZ353" s="13"/>
      <c r="EA353" s="13"/>
      <c r="EB353" s="13"/>
      <c r="EC353" s="13"/>
      <c r="ED353" s="13"/>
      <c r="EE353" s="13"/>
      <c r="EF353" s="13"/>
      <c r="EG353" s="13"/>
      <c r="EH353" s="13"/>
      <c r="EI353" s="13"/>
      <c r="EJ353" s="13"/>
      <c r="EK353" s="13"/>
      <c r="EL353" s="13"/>
      <c r="EM353" s="13"/>
      <c r="EN353" s="13"/>
      <c r="EO353" s="13"/>
      <c r="EP353" s="13"/>
      <c r="EQ353" s="13"/>
      <c r="ER353" s="13"/>
      <c r="ES353" s="13"/>
      <c r="ET353" s="13"/>
      <c r="EU353" s="13"/>
      <c r="EV353" s="13"/>
      <c r="EW353" s="13"/>
      <c r="EX353" s="13"/>
      <c r="EY353" s="13"/>
      <c r="EZ353" s="13"/>
      <c r="FA353" s="13"/>
      <c r="FB353" s="13"/>
      <c r="FC353" s="13"/>
      <c r="FD353" s="13"/>
      <c r="FE353" s="13"/>
      <c r="FF353" s="13"/>
      <c r="FG353" s="13"/>
      <c r="FH353" s="13"/>
      <c r="FI353" s="13"/>
      <c r="FJ353" s="13"/>
      <c r="FK353" s="13"/>
      <c r="FL353" s="13"/>
      <c r="FM353" s="13"/>
      <c r="FN353" s="13"/>
      <c r="FO353" s="13"/>
      <c r="FP353" s="13"/>
      <c r="FQ353" s="13"/>
      <c r="FR353" s="13"/>
      <c r="FS353" s="13"/>
      <c r="FT353" s="13"/>
      <c r="FU353" s="13"/>
      <c r="FV353" s="13"/>
      <c r="FW353" s="13"/>
      <c r="FX353" s="13"/>
      <c r="FY353" s="13"/>
      <c r="FZ353" s="13"/>
      <c r="GA353" s="13"/>
      <c r="GB353" s="13"/>
      <c r="GC353" s="13"/>
      <c r="GD353" s="13"/>
      <c r="GE353" s="13"/>
      <c r="GF353" s="13"/>
      <c r="GG353" s="13"/>
      <c r="GH353" s="13"/>
      <c r="GI353" s="13"/>
      <c r="GJ353" s="13"/>
      <c r="GK353" s="13"/>
      <c r="GL353" s="13"/>
      <c r="GM353" s="13"/>
      <c r="GN353" s="13"/>
      <c r="GO353" s="13"/>
      <c r="GP353" s="13"/>
      <c r="GQ353" s="13"/>
      <c r="GR353" s="13"/>
      <c r="GS353" s="13"/>
      <c r="GT353" s="13"/>
      <c r="GU353" s="13"/>
      <c r="GV353" s="13"/>
      <c r="GW353" s="13"/>
      <c r="GX353" s="13"/>
      <c r="GY353" s="13"/>
      <c r="GZ353" s="13"/>
      <c r="HA353" s="13"/>
      <c r="HB353" s="13"/>
      <c r="HC353" s="13"/>
      <c r="HD353" s="13"/>
      <c r="HE353" s="13"/>
      <c r="HF353" s="13"/>
      <c r="HG353" s="13"/>
      <c r="HH353" s="13"/>
      <c r="HI353" s="13"/>
      <c r="HJ353" s="13"/>
      <c r="HK353" s="13"/>
      <c r="HL353" s="13"/>
      <c r="HM353" s="13"/>
      <c r="HN353" s="13"/>
      <c r="HO353" s="13"/>
      <c r="HP353" s="13"/>
      <c r="HQ353" s="13"/>
      <c r="HR353" s="13"/>
      <c r="HS353" s="13"/>
      <c r="HT353" s="13"/>
      <c r="HU353" s="13"/>
      <c r="HV353" s="13"/>
      <c r="HW353" s="13"/>
      <c r="HX353" s="13"/>
      <c r="HY353" s="13"/>
      <c r="HZ353" s="13"/>
      <c r="IA353" s="13"/>
      <c r="IB353" s="13"/>
      <c r="IC353" s="13"/>
      <c r="ID353" s="13"/>
      <c r="IE353" s="13"/>
      <c r="IF353" s="13"/>
      <c r="IG353" s="13"/>
      <c r="IH353" s="13"/>
      <c r="II353" s="13"/>
      <c r="IJ353" s="13"/>
      <c r="IK353" s="13"/>
      <c r="IL353" s="13"/>
      <c r="IM353" s="13"/>
      <c r="IN353" s="13"/>
      <c r="IO353" s="13"/>
    </row>
    <row r="354" spans="1:249" s="10" customFormat="1" ht="30" x14ac:dyDescent="0.25">
      <c r="A354" s="18">
        <v>1</v>
      </c>
      <c r="B354" s="220" t="s">
        <v>87</v>
      </c>
      <c r="C354" s="367">
        <f t="shared" ref="C354:F354" si="358">C341</f>
        <v>69</v>
      </c>
      <c r="D354" s="367">
        <f t="shared" si="358"/>
        <v>12</v>
      </c>
      <c r="E354" s="367">
        <f t="shared" si="358"/>
        <v>0</v>
      </c>
      <c r="F354" s="367">
        <f t="shared" si="358"/>
        <v>0</v>
      </c>
      <c r="G354" s="580">
        <f t="shared" si="355"/>
        <v>276.05864999999994</v>
      </c>
      <c r="H354" s="580">
        <f t="shared" si="355"/>
        <v>46</v>
      </c>
      <c r="I354" s="580">
        <f t="shared" si="355"/>
        <v>0</v>
      </c>
      <c r="J354" s="580">
        <f t="shared" si="334"/>
        <v>0</v>
      </c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/>
      <c r="BP354" s="13"/>
      <c r="BQ354" s="13"/>
      <c r="BR354" s="13"/>
      <c r="BS354" s="13"/>
      <c r="BT354" s="13"/>
      <c r="BU354" s="13"/>
      <c r="BV354" s="13"/>
      <c r="BW354" s="13"/>
      <c r="BX354" s="13"/>
      <c r="BY354" s="13"/>
      <c r="BZ354" s="13"/>
      <c r="CA354" s="13"/>
      <c r="CB354" s="13"/>
      <c r="CC354" s="13"/>
      <c r="CD354" s="13"/>
      <c r="CE354" s="13"/>
      <c r="CF354" s="13"/>
      <c r="CG354" s="13"/>
      <c r="CH354" s="13"/>
      <c r="CI354" s="13"/>
      <c r="CJ354" s="13"/>
      <c r="CK354" s="13"/>
      <c r="CL354" s="13"/>
      <c r="CM354" s="13"/>
      <c r="CN354" s="13"/>
      <c r="CO354" s="13"/>
      <c r="CP354" s="13"/>
      <c r="CQ354" s="13"/>
      <c r="CR354" s="13"/>
      <c r="CS354" s="13"/>
      <c r="CT354" s="13"/>
      <c r="CU354" s="13"/>
      <c r="CV354" s="13"/>
      <c r="CW354" s="13"/>
      <c r="CX354" s="13"/>
      <c r="CY354" s="13"/>
      <c r="CZ354" s="13"/>
      <c r="DA354" s="13"/>
      <c r="DB354" s="13"/>
      <c r="DC354" s="13"/>
      <c r="DD354" s="13"/>
      <c r="DE354" s="13"/>
      <c r="DF354" s="13"/>
      <c r="DG354" s="13"/>
      <c r="DH354" s="13"/>
      <c r="DI354" s="13"/>
      <c r="DJ354" s="13"/>
      <c r="DK354" s="13"/>
      <c r="DL354" s="13"/>
      <c r="DM354" s="13"/>
      <c r="DN354" s="13"/>
      <c r="DO354" s="13"/>
      <c r="DP354" s="13"/>
      <c r="DQ354" s="13"/>
      <c r="DR354" s="13"/>
      <c r="DS354" s="13"/>
      <c r="DT354" s="13"/>
      <c r="DU354" s="13"/>
      <c r="DV354" s="13"/>
      <c r="DW354" s="13"/>
      <c r="DX354" s="13"/>
      <c r="DY354" s="13"/>
      <c r="DZ354" s="13"/>
      <c r="EA354" s="13"/>
      <c r="EB354" s="13"/>
      <c r="EC354" s="13"/>
      <c r="ED354" s="13"/>
      <c r="EE354" s="13"/>
      <c r="EF354" s="13"/>
      <c r="EG354" s="13"/>
      <c r="EH354" s="13"/>
      <c r="EI354" s="13"/>
      <c r="EJ354" s="13"/>
      <c r="EK354" s="13"/>
      <c r="EL354" s="13"/>
      <c r="EM354" s="13"/>
      <c r="EN354" s="13"/>
      <c r="EO354" s="13"/>
      <c r="EP354" s="13"/>
      <c r="EQ354" s="13"/>
      <c r="ER354" s="13"/>
      <c r="ES354" s="13"/>
      <c r="ET354" s="13"/>
      <c r="EU354" s="13"/>
      <c r="EV354" s="13"/>
      <c r="EW354" s="13"/>
      <c r="EX354" s="13"/>
      <c r="EY354" s="13"/>
      <c r="EZ354" s="13"/>
      <c r="FA354" s="13"/>
      <c r="FB354" s="13"/>
      <c r="FC354" s="13"/>
      <c r="FD354" s="13"/>
      <c r="FE354" s="13"/>
      <c r="FF354" s="13"/>
      <c r="FG354" s="13"/>
      <c r="FH354" s="13"/>
      <c r="FI354" s="13"/>
      <c r="FJ354" s="13"/>
      <c r="FK354" s="13"/>
      <c r="FL354" s="13"/>
      <c r="FM354" s="13"/>
      <c r="FN354" s="13"/>
      <c r="FO354" s="13"/>
      <c r="FP354" s="13"/>
      <c r="FQ354" s="13"/>
      <c r="FR354" s="13"/>
      <c r="FS354" s="13"/>
      <c r="FT354" s="13"/>
      <c r="FU354" s="13"/>
      <c r="FV354" s="13"/>
      <c r="FW354" s="13"/>
      <c r="FX354" s="13"/>
      <c r="FY354" s="13"/>
      <c r="FZ354" s="13"/>
      <c r="GA354" s="13"/>
      <c r="GB354" s="13"/>
      <c r="GC354" s="13"/>
      <c r="GD354" s="13"/>
      <c r="GE354" s="13"/>
      <c r="GF354" s="13"/>
      <c r="GG354" s="13"/>
      <c r="GH354" s="13"/>
      <c r="GI354" s="13"/>
      <c r="GJ354" s="13"/>
      <c r="GK354" s="13"/>
      <c r="GL354" s="13"/>
      <c r="GM354" s="13"/>
      <c r="GN354" s="13"/>
      <c r="GO354" s="13"/>
      <c r="GP354" s="13"/>
      <c r="GQ354" s="13"/>
      <c r="GR354" s="13"/>
      <c r="GS354" s="13"/>
      <c r="GT354" s="13"/>
      <c r="GU354" s="13"/>
      <c r="GV354" s="13"/>
      <c r="GW354" s="13"/>
      <c r="GX354" s="13"/>
      <c r="GY354" s="13"/>
      <c r="GZ354" s="13"/>
      <c r="HA354" s="13"/>
      <c r="HB354" s="13"/>
      <c r="HC354" s="13"/>
      <c r="HD354" s="13"/>
      <c r="HE354" s="13"/>
      <c r="HF354" s="13"/>
      <c r="HG354" s="13"/>
      <c r="HH354" s="13"/>
      <c r="HI354" s="13"/>
      <c r="HJ354" s="13"/>
      <c r="HK354" s="13"/>
      <c r="HL354" s="13"/>
      <c r="HM354" s="13"/>
      <c r="HN354" s="13"/>
      <c r="HO354" s="13"/>
      <c r="HP354" s="13"/>
      <c r="HQ354" s="13"/>
      <c r="HR354" s="13"/>
      <c r="HS354" s="13"/>
      <c r="HT354" s="13"/>
      <c r="HU354" s="13"/>
      <c r="HV354" s="13"/>
      <c r="HW354" s="13"/>
      <c r="HX354" s="13"/>
      <c r="HY354" s="13"/>
      <c r="HZ354" s="13"/>
      <c r="IA354" s="13"/>
      <c r="IB354" s="13"/>
      <c r="IC354" s="13"/>
      <c r="ID354" s="13"/>
      <c r="IE354" s="13"/>
      <c r="IF354" s="13"/>
      <c r="IG354" s="13"/>
      <c r="IH354" s="13"/>
      <c r="II354" s="13"/>
      <c r="IJ354" s="13"/>
      <c r="IK354" s="13"/>
      <c r="IL354" s="13"/>
      <c r="IM354" s="13"/>
      <c r="IN354" s="13"/>
      <c r="IO354" s="13"/>
    </row>
    <row r="355" spans="1:249" s="10" customFormat="1" ht="30" x14ac:dyDescent="0.25">
      <c r="A355" s="18">
        <v>1</v>
      </c>
      <c r="B355" s="220" t="s">
        <v>88</v>
      </c>
      <c r="C355" s="367">
        <f t="shared" ref="C355:F355" si="359">C342</f>
        <v>172</v>
      </c>
      <c r="D355" s="367">
        <f t="shared" si="359"/>
        <v>29</v>
      </c>
      <c r="E355" s="367">
        <f t="shared" si="359"/>
        <v>74</v>
      </c>
      <c r="F355" s="367">
        <f t="shared" si="359"/>
        <v>255.17241379310346</v>
      </c>
      <c r="G355" s="580">
        <f t="shared" si="355"/>
        <v>130.83868000000001</v>
      </c>
      <c r="H355" s="580">
        <f t="shared" si="355"/>
        <v>22</v>
      </c>
      <c r="I355" s="580">
        <f t="shared" si="355"/>
        <v>56.291059999999995</v>
      </c>
      <c r="J355" s="580">
        <f t="shared" si="334"/>
        <v>255.86845454545451</v>
      </c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13"/>
      <c r="DX355" s="13"/>
      <c r="DY355" s="13"/>
      <c r="DZ355" s="13"/>
      <c r="EA355" s="13"/>
      <c r="EB355" s="13"/>
      <c r="EC355" s="13"/>
      <c r="ED355" s="13"/>
      <c r="EE355" s="13"/>
      <c r="EF355" s="13"/>
      <c r="EG355" s="13"/>
      <c r="EH355" s="13"/>
      <c r="EI355" s="13"/>
      <c r="EJ355" s="13"/>
      <c r="EK355" s="13"/>
      <c r="EL355" s="13"/>
      <c r="EM355" s="13"/>
      <c r="EN355" s="13"/>
      <c r="EO355" s="13"/>
      <c r="EP355" s="13"/>
      <c r="EQ355" s="13"/>
      <c r="ER355" s="13"/>
      <c r="ES355" s="13"/>
      <c r="ET355" s="13"/>
      <c r="EU355" s="13"/>
      <c r="EV355" s="13"/>
      <c r="EW355" s="13"/>
      <c r="EX355" s="13"/>
      <c r="EY355" s="13"/>
      <c r="EZ355" s="13"/>
      <c r="FA355" s="13"/>
      <c r="FB355" s="13"/>
      <c r="FC355" s="13"/>
      <c r="FD355" s="13"/>
      <c r="FE355" s="13"/>
      <c r="FF355" s="13"/>
      <c r="FG355" s="13"/>
      <c r="FH355" s="13"/>
      <c r="FI355" s="13"/>
      <c r="FJ355" s="13"/>
      <c r="FK355" s="13"/>
      <c r="FL355" s="13"/>
      <c r="FM355" s="13"/>
      <c r="FN355" s="13"/>
      <c r="FO355" s="13"/>
      <c r="FP355" s="13"/>
      <c r="FQ355" s="13"/>
      <c r="FR355" s="13"/>
      <c r="FS355" s="13"/>
      <c r="FT355" s="13"/>
      <c r="FU355" s="13"/>
      <c r="FV355" s="13"/>
      <c r="FW355" s="13"/>
      <c r="FX355" s="13"/>
      <c r="FY355" s="13"/>
      <c r="FZ355" s="13"/>
      <c r="GA355" s="13"/>
      <c r="GB355" s="13"/>
      <c r="GC355" s="13"/>
      <c r="GD355" s="13"/>
      <c r="GE355" s="13"/>
      <c r="GF355" s="13"/>
      <c r="GG355" s="13"/>
      <c r="GH355" s="13"/>
      <c r="GI355" s="13"/>
      <c r="GJ355" s="13"/>
      <c r="GK355" s="13"/>
      <c r="GL355" s="13"/>
      <c r="GM355" s="13"/>
      <c r="GN355" s="13"/>
      <c r="GO355" s="13"/>
      <c r="GP355" s="13"/>
      <c r="GQ355" s="13"/>
      <c r="GR355" s="13"/>
      <c r="GS355" s="13"/>
      <c r="GT355" s="13"/>
      <c r="GU355" s="13"/>
      <c r="GV355" s="13"/>
      <c r="GW355" s="13"/>
      <c r="GX355" s="13"/>
      <c r="GY355" s="13"/>
      <c r="GZ355" s="13"/>
      <c r="HA355" s="13"/>
      <c r="HB355" s="13"/>
      <c r="HC355" s="13"/>
      <c r="HD355" s="13"/>
      <c r="HE355" s="13"/>
      <c r="HF355" s="13"/>
      <c r="HG355" s="13"/>
      <c r="HH355" s="13"/>
      <c r="HI355" s="13"/>
      <c r="HJ355" s="13"/>
      <c r="HK355" s="13"/>
      <c r="HL355" s="13"/>
      <c r="HM355" s="13"/>
      <c r="HN355" s="13"/>
      <c r="HO355" s="13"/>
      <c r="HP355" s="13"/>
      <c r="HQ355" s="13"/>
      <c r="HR355" s="13"/>
      <c r="HS355" s="13"/>
      <c r="HT355" s="13"/>
      <c r="HU355" s="13"/>
      <c r="HV355" s="13"/>
      <c r="HW355" s="13"/>
      <c r="HX355" s="13"/>
      <c r="HY355" s="13"/>
      <c r="HZ355" s="13"/>
      <c r="IA355" s="13"/>
      <c r="IB355" s="13"/>
      <c r="IC355" s="13"/>
      <c r="ID355" s="13"/>
      <c r="IE355" s="13"/>
      <c r="IF355" s="13"/>
      <c r="IG355" s="13"/>
      <c r="IH355" s="13"/>
      <c r="II355" s="13"/>
      <c r="IJ355" s="13"/>
      <c r="IK355" s="13"/>
      <c r="IL355" s="13"/>
      <c r="IM355" s="13"/>
      <c r="IN355" s="13"/>
      <c r="IO355" s="13"/>
    </row>
    <row r="356" spans="1:249" x14ac:dyDescent="0.25">
      <c r="A356" s="18">
        <v>1</v>
      </c>
      <c r="B356" s="297" t="s">
        <v>118</v>
      </c>
      <c r="C356" s="296">
        <f t="shared" ref="C356:F356" si="360">C343</f>
        <v>0</v>
      </c>
      <c r="D356" s="296">
        <f t="shared" si="360"/>
        <v>0</v>
      </c>
      <c r="E356" s="296">
        <f t="shared" si="360"/>
        <v>0</v>
      </c>
      <c r="F356" s="296">
        <f t="shared" si="360"/>
        <v>0</v>
      </c>
      <c r="G356" s="581">
        <f t="shared" si="355"/>
        <v>3283.6567599999998</v>
      </c>
      <c r="H356" s="581">
        <f t="shared" si="355"/>
        <v>547</v>
      </c>
      <c r="I356" s="581">
        <f t="shared" si="355"/>
        <v>310.20607000000001</v>
      </c>
      <c r="J356" s="581">
        <f t="shared" si="355"/>
        <v>56.71043327239488</v>
      </c>
    </row>
    <row r="357" spans="1:249" ht="15.75" thickBot="1" x14ac:dyDescent="0.3">
      <c r="A357" s="18">
        <v>1</v>
      </c>
      <c r="B357" s="87" t="s">
        <v>11</v>
      </c>
      <c r="C357" s="8"/>
      <c r="D357" s="8"/>
      <c r="E357" s="174"/>
      <c r="F357" s="8"/>
      <c r="G357" s="560"/>
      <c r="H357" s="560"/>
      <c r="I357" s="561"/>
      <c r="J357" s="560"/>
    </row>
    <row r="358" spans="1:249" ht="43.5" x14ac:dyDescent="0.25">
      <c r="A358" s="18">
        <v>1</v>
      </c>
      <c r="B358" s="133" t="s">
        <v>60</v>
      </c>
      <c r="C358" s="131"/>
      <c r="D358" s="131"/>
      <c r="E358" s="131"/>
      <c r="F358" s="131"/>
      <c r="G358" s="515"/>
      <c r="H358" s="515"/>
      <c r="I358" s="515"/>
      <c r="J358" s="515"/>
    </row>
    <row r="359" spans="1:249" s="37" customFormat="1" ht="30" x14ac:dyDescent="0.25">
      <c r="A359" s="18">
        <v>1</v>
      </c>
      <c r="B359" s="74" t="s">
        <v>131</v>
      </c>
      <c r="C359" s="120">
        <f>SUM(C360:C363)</f>
        <v>992</v>
      </c>
      <c r="D359" s="120">
        <f t="shared" ref="D359:E359" si="361">SUM(D360:D363)</f>
        <v>165</v>
      </c>
      <c r="E359" s="120">
        <f t="shared" si="361"/>
        <v>0</v>
      </c>
      <c r="F359" s="120">
        <f>E359/D359*100</f>
        <v>0</v>
      </c>
      <c r="G359" s="523">
        <f>SUM(G360:G363)</f>
        <v>2481.7120160000004</v>
      </c>
      <c r="H359" s="523">
        <f t="shared" ref="H359:I359" si="362">SUM(H360:H363)</f>
        <v>414</v>
      </c>
      <c r="I359" s="523">
        <f t="shared" si="362"/>
        <v>-18.772639999999996</v>
      </c>
      <c r="J359" s="523">
        <f t="shared" ref="J359:J370" si="363">I359/H359*100</f>
        <v>-4.534454106280192</v>
      </c>
    </row>
    <row r="360" spans="1:249" s="37" customFormat="1" ht="38.1" customHeight="1" x14ac:dyDescent="0.25">
      <c r="A360" s="18">
        <v>1</v>
      </c>
      <c r="B360" s="73" t="s">
        <v>84</v>
      </c>
      <c r="C360" s="120">
        <v>738</v>
      </c>
      <c r="D360" s="113">
        <f t="shared" ref="D360:D367" si="364">ROUND(C360/12*$B$3,0)</f>
        <v>123</v>
      </c>
      <c r="E360" s="120"/>
      <c r="F360" s="120">
        <f>E360/D360*100</f>
        <v>0</v>
      </c>
      <c r="G360" s="523">
        <v>1810.9148960000002</v>
      </c>
      <c r="H360" s="712">
        <f t="shared" ref="H360" si="365">ROUND(G360/12*$B$3,0)</f>
        <v>302</v>
      </c>
      <c r="I360" s="523">
        <v>-17.670159999999996</v>
      </c>
      <c r="J360" s="523">
        <f t="shared" si="363"/>
        <v>-5.8510463576158926</v>
      </c>
    </row>
    <row r="361" spans="1:249" s="37" customFormat="1" ht="38.1" customHeight="1" x14ac:dyDescent="0.25">
      <c r="A361" s="18">
        <v>1</v>
      </c>
      <c r="B361" s="73" t="s">
        <v>85</v>
      </c>
      <c r="C361" s="120">
        <v>224</v>
      </c>
      <c r="D361" s="113">
        <f t="shared" si="364"/>
        <v>37</v>
      </c>
      <c r="E361" s="120"/>
      <c r="F361" s="120">
        <f>E361/D361*100</f>
        <v>0</v>
      </c>
      <c r="G361" s="523">
        <v>483.08735999999999</v>
      </c>
      <c r="H361" s="712">
        <f t="shared" ref="H361:H369" si="366">ROUND(G361/12*$B$3,0)</f>
        <v>81</v>
      </c>
      <c r="I361" s="523">
        <v>-1.1024799999999999</v>
      </c>
      <c r="J361" s="523">
        <f t="shared" si="363"/>
        <v>-1.3610864197530863</v>
      </c>
    </row>
    <row r="362" spans="1:249" s="37" customFormat="1" ht="46.5" customHeight="1" x14ac:dyDescent="0.25">
      <c r="A362" s="18">
        <v>1</v>
      </c>
      <c r="B362" s="73" t="s">
        <v>125</v>
      </c>
      <c r="C362" s="120"/>
      <c r="D362" s="113">
        <f t="shared" si="364"/>
        <v>0</v>
      </c>
      <c r="E362" s="120"/>
      <c r="F362" s="120"/>
      <c r="G362" s="523"/>
      <c r="H362" s="712">
        <f t="shared" si="366"/>
        <v>0</v>
      </c>
      <c r="I362" s="523"/>
      <c r="J362" s="523" t="e">
        <f t="shared" si="363"/>
        <v>#DIV/0!</v>
      </c>
    </row>
    <row r="363" spans="1:249" s="37" customFormat="1" ht="42" customHeight="1" x14ac:dyDescent="0.25">
      <c r="A363" s="18">
        <v>1</v>
      </c>
      <c r="B363" s="73" t="s">
        <v>126</v>
      </c>
      <c r="C363" s="120">
        <v>30</v>
      </c>
      <c r="D363" s="113">
        <f t="shared" si="364"/>
        <v>5</v>
      </c>
      <c r="E363" s="120"/>
      <c r="F363" s="120">
        <f t="shared" ref="F363:F368" si="367">E363/D363*100</f>
        <v>0</v>
      </c>
      <c r="G363" s="523">
        <v>187.70976000000002</v>
      </c>
      <c r="H363" s="712">
        <f t="shared" si="366"/>
        <v>31</v>
      </c>
      <c r="I363" s="523"/>
      <c r="J363" s="523">
        <f t="shared" si="363"/>
        <v>0</v>
      </c>
    </row>
    <row r="364" spans="1:249" s="37" customFormat="1" ht="49.5" customHeight="1" x14ac:dyDescent="0.25">
      <c r="A364" s="18">
        <v>1</v>
      </c>
      <c r="B364" s="74" t="s">
        <v>123</v>
      </c>
      <c r="C364" s="120">
        <f>SUM(C365:C369)</f>
        <v>1204</v>
      </c>
      <c r="D364" s="120">
        <f t="shared" ref="D364:I364" si="368">SUM(D365:D369)</f>
        <v>201</v>
      </c>
      <c r="E364" s="120">
        <f t="shared" si="368"/>
        <v>352</v>
      </c>
      <c r="F364" s="120">
        <f t="shared" si="367"/>
        <v>175.12437810945275</v>
      </c>
      <c r="G364" s="516">
        <f t="shared" si="368"/>
        <v>2493.3538999999996</v>
      </c>
      <c r="H364" s="516">
        <f t="shared" si="368"/>
        <v>415</v>
      </c>
      <c r="I364" s="516">
        <f t="shared" si="368"/>
        <v>777.45928000000004</v>
      </c>
      <c r="J364" s="523">
        <f t="shared" si="363"/>
        <v>187.33958554216866</v>
      </c>
    </row>
    <row r="365" spans="1:249" s="37" customFormat="1" ht="30" x14ac:dyDescent="0.25">
      <c r="A365" s="18">
        <v>1</v>
      </c>
      <c r="B365" s="73" t="s">
        <v>119</v>
      </c>
      <c r="C365" s="120">
        <v>230</v>
      </c>
      <c r="D365" s="113">
        <f t="shared" si="364"/>
        <v>38</v>
      </c>
      <c r="E365" s="120"/>
      <c r="F365" s="120">
        <f t="shared" si="367"/>
        <v>0</v>
      </c>
      <c r="G365" s="523">
        <v>403.39009999999996</v>
      </c>
      <c r="H365" s="712">
        <f t="shared" si="366"/>
        <v>67</v>
      </c>
      <c r="I365" s="523"/>
      <c r="J365" s="523">
        <f t="shared" si="363"/>
        <v>0</v>
      </c>
    </row>
    <row r="366" spans="1:249" s="37" customFormat="1" ht="60" x14ac:dyDescent="0.25">
      <c r="A366" s="18">
        <v>1</v>
      </c>
      <c r="B366" s="73" t="s">
        <v>130</v>
      </c>
      <c r="C366" s="120">
        <v>775</v>
      </c>
      <c r="D366" s="113">
        <f t="shared" si="364"/>
        <v>129</v>
      </c>
      <c r="E366" s="120">
        <v>307</v>
      </c>
      <c r="F366" s="120">
        <f t="shared" si="367"/>
        <v>237.98449612403098</v>
      </c>
      <c r="G366" s="523">
        <v>1520.1624999999999</v>
      </c>
      <c r="H366" s="712">
        <f t="shared" si="366"/>
        <v>253</v>
      </c>
      <c r="I366" s="523">
        <v>730.07542999999998</v>
      </c>
      <c r="J366" s="523">
        <f t="shared" si="363"/>
        <v>288.56736363636361</v>
      </c>
    </row>
    <row r="367" spans="1:249" s="37" customFormat="1" ht="45" x14ac:dyDescent="0.25">
      <c r="A367" s="18">
        <v>1</v>
      </c>
      <c r="B367" s="73" t="s">
        <v>120</v>
      </c>
      <c r="C367" s="120">
        <v>111</v>
      </c>
      <c r="D367" s="113">
        <f t="shared" si="364"/>
        <v>19</v>
      </c>
      <c r="E367" s="120">
        <v>45</v>
      </c>
      <c r="F367" s="120"/>
      <c r="G367" s="523">
        <v>217.72649999999999</v>
      </c>
      <c r="H367" s="712">
        <f t="shared" si="366"/>
        <v>36</v>
      </c>
      <c r="I367" s="523">
        <v>47.383849999999995</v>
      </c>
      <c r="J367" s="523">
        <f t="shared" si="363"/>
        <v>131.62180555555554</v>
      </c>
    </row>
    <row r="368" spans="1:249" s="37" customFormat="1" ht="30" x14ac:dyDescent="0.25">
      <c r="A368" s="18">
        <v>1</v>
      </c>
      <c r="B368" s="73" t="s">
        <v>87</v>
      </c>
      <c r="C368" s="120">
        <v>88</v>
      </c>
      <c r="D368" s="113">
        <f t="shared" ref="D368:D369" si="369">ROUND(C368/12*$B$3,0)</f>
        <v>15</v>
      </c>
      <c r="E368" s="120"/>
      <c r="F368" s="120">
        <f t="shared" si="367"/>
        <v>0</v>
      </c>
      <c r="G368" s="523">
        <v>352.07479999999998</v>
      </c>
      <c r="H368" s="712">
        <f t="shared" si="366"/>
        <v>59</v>
      </c>
      <c r="I368" s="523"/>
      <c r="J368" s="523">
        <f t="shared" si="363"/>
        <v>0</v>
      </c>
    </row>
    <row r="369" spans="1:249" s="37" customFormat="1" ht="30" x14ac:dyDescent="0.25">
      <c r="A369" s="18">
        <v>1</v>
      </c>
      <c r="B369" s="73" t="s">
        <v>88</v>
      </c>
      <c r="C369" s="120"/>
      <c r="D369" s="113">
        <f t="shared" si="369"/>
        <v>0</v>
      </c>
      <c r="E369" s="120"/>
      <c r="F369" s="120"/>
      <c r="G369" s="523"/>
      <c r="H369" s="712">
        <f t="shared" si="366"/>
        <v>0</v>
      </c>
      <c r="I369" s="523"/>
      <c r="J369" s="523"/>
    </row>
    <row r="370" spans="1:249" s="37" customFormat="1" ht="15" customHeight="1" thickBot="1" x14ac:dyDescent="0.3">
      <c r="A370" s="18">
        <v>1</v>
      </c>
      <c r="B370" s="12" t="s">
        <v>3</v>
      </c>
      <c r="C370" s="24"/>
      <c r="D370" s="24"/>
      <c r="E370" s="24"/>
      <c r="F370" s="24"/>
      <c r="G370" s="527">
        <f>G364+G359</f>
        <v>4975.0659159999996</v>
      </c>
      <c r="H370" s="527">
        <f t="shared" ref="H370:I370" si="370">H364+H359</f>
        <v>829</v>
      </c>
      <c r="I370" s="527">
        <f t="shared" si="370"/>
        <v>758.68664000000001</v>
      </c>
      <c r="J370" s="527">
        <f t="shared" si="363"/>
        <v>91.518291917973457</v>
      </c>
    </row>
    <row r="371" spans="1:249" x14ac:dyDescent="0.25">
      <c r="A371" s="18">
        <v>1</v>
      </c>
      <c r="B371" s="96" t="s">
        <v>13</v>
      </c>
      <c r="C371" s="179"/>
      <c r="D371" s="179"/>
      <c r="E371" s="179"/>
      <c r="F371" s="179"/>
      <c r="G371" s="582"/>
      <c r="H371" s="582"/>
      <c r="I371" s="582"/>
      <c r="J371" s="582"/>
    </row>
    <row r="372" spans="1:249" s="10" customFormat="1" ht="30" x14ac:dyDescent="0.25">
      <c r="A372" s="18">
        <v>1</v>
      </c>
      <c r="B372" s="246" t="s">
        <v>131</v>
      </c>
      <c r="C372" s="368">
        <f t="shared" ref="C372:F372" si="371">C359</f>
        <v>992</v>
      </c>
      <c r="D372" s="368">
        <f t="shared" si="371"/>
        <v>165</v>
      </c>
      <c r="E372" s="368">
        <f t="shared" si="371"/>
        <v>0</v>
      </c>
      <c r="F372" s="368">
        <f t="shared" si="371"/>
        <v>0</v>
      </c>
      <c r="G372" s="583">
        <f t="shared" ref="G372:G377" si="372">G359</f>
        <v>2481.7120160000004</v>
      </c>
      <c r="H372" s="583">
        <f t="shared" ref="H372:J372" si="373">H359</f>
        <v>414</v>
      </c>
      <c r="I372" s="583">
        <f t="shared" si="373"/>
        <v>-18.772639999999996</v>
      </c>
      <c r="J372" s="583">
        <f t="shared" si="373"/>
        <v>-4.534454106280192</v>
      </c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30" x14ac:dyDescent="0.25">
      <c r="A373" s="18">
        <v>1</v>
      </c>
      <c r="B373" s="98" t="s">
        <v>84</v>
      </c>
      <c r="C373" s="368">
        <f t="shared" ref="C373:F373" si="374">C360</f>
        <v>738</v>
      </c>
      <c r="D373" s="368">
        <f t="shared" si="374"/>
        <v>123</v>
      </c>
      <c r="E373" s="368">
        <f t="shared" si="374"/>
        <v>0</v>
      </c>
      <c r="F373" s="368">
        <f t="shared" si="374"/>
        <v>0</v>
      </c>
      <c r="G373" s="583">
        <f t="shared" si="372"/>
        <v>1810.9148960000002</v>
      </c>
      <c r="H373" s="583">
        <f t="shared" ref="H373:J373" si="375">H360</f>
        <v>302</v>
      </c>
      <c r="I373" s="583">
        <f t="shared" si="375"/>
        <v>-17.670159999999996</v>
      </c>
      <c r="J373" s="583">
        <f t="shared" si="375"/>
        <v>-5.8510463576158926</v>
      </c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98" t="s">
        <v>85</v>
      </c>
      <c r="C374" s="368">
        <f t="shared" ref="C374:F374" si="376">C361</f>
        <v>224</v>
      </c>
      <c r="D374" s="368">
        <f t="shared" si="376"/>
        <v>37</v>
      </c>
      <c r="E374" s="368">
        <f t="shared" si="376"/>
        <v>0</v>
      </c>
      <c r="F374" s="368">
        <f t="shared" si="376"/>
        <v>0</v>
      </c>
      <c r="G374" s="583">
        <f t="shared" si="372"/>
        <v>483.08735999999999</v>
      </c>
      <c r="H374" s="583">
        <f t="shared" ref="H374:J374" si="377">H361</f>
        <v>81</v>
      </c>
      <c r="I374" s="583">
        <f t="shared" si="377"/>
        <v>-1.1024799999999999</v>
      </c>
      <c r="J374" s="583">
        <f t="shared" si="377"/>
        <v>-1.3610864197530863</v>
      </c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45" x14ac:dyDescent="0.25">
      <c r="A375" s="18">
        <v>1</v>
      </c>
      <c r="B375" s="98" t="s">
        <v>125</v>
      </c>
      <c r="C375" s="368">
        <f t="shared" ref="C375:F375" si="378">C362</f>
        <v>0</v>
      </c>
      <c r="D375" s="368">
        <f t="shared" si="378"/>
        <v>0</v>
      </c>
      <c r="E375" s="368">
        <f t="shared" si="378"/>
        <v>0</v>
      </c>
      <c r="F375" s="368">
        <f t="shared" si="378"/>
        <v>0</v>
      </c>
      <c r="G375" s="583">
        <f t="shared" si="372"/>
        <v>0</v>
      </c>
      <c r="H375" s="583">
        <f t="shared" ref="H375:J375" si="379">H362</f>
        <v>0</v>
      </c>
      <c r="I375" s="583">
        <f t="shared" si="379"/>
        <v>0</v>
      </c>
      <c r="J375" s="583" t="e">
        <f t="shared" si="379"/>
        <v>#DIV/0!</v>
      </c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98" t="s">
        <v>126</v>
      </c>
      <c r="C376" s="368">
        <f t="shared" ref="C376:F376" si="380">C363</f>
        <v>30</v>
      </c>
      <c r="D376" s="368">
        <f t="shared" si="380"/>
        <v>5</v>
      </c>
      <c r="E376" s="368">
        <f t="shared" si="380"/>
        <v>0</v>
      </c>
      <c r="F376" s="368">
        <f t="shared" si="380"/>
        <v>0</v>
      </c>
      <c r="G376" s="583">
        <f t="shared" si="372"/>
        <v>187.70976000000002</v>
      </c>
      <c r="H376" s="583">
        <f t="shared" ref="H376:J376" si="381">H363</f>
        <v>31</v>
      </c>
      <c r="I376" s="583">
        <f t="shared" si="381"/>
        <v>0</v>
      </c>
      <c r="J376" s="583">
        <f t="shared" si="381"/>
        <v>0</v>
      </c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30" x14ac:dyDescent="0.25">
      <c r="A377" s="18">
        <v>1</v>
      </c>
      <c r="B377" s="246" t="s">
        <v>123</v>
      </c>
      <c r="C377" s="368">
        <f t="shared" ref="C377:F377" si="382">C364</f>
        <v>1204</v>
      </c>
      <c r="D377" s="368">
        <f t="shared" si="382"/>
        <v>201</v>
      </c>
      <c r="E377" s="368">
        <f t="shared" si="382"/>
        <v>352</v>
      </c>
      <c r="F377" s="368">
        <f t="shared" si="382"/>
        <v>175.12437810945275</v>
      </c>
      <c r="G377" s="583">
        <f t="shared" si="372"/>
        <v>2493.3538999999996</v>
      </c>
      <c r="H377" s="583">
        <f t="shared" ref="H377:J377" si="383">H364</f>
        <v>415</v>
      </c>
      <c r="I377" s="583">
        <f t="shared" si="383"/>
        <v>777.45928000000004</v>
      </c>
      <c r="J377" s="583">
        <f t="shared" si="383"/>
        <v>187.33958554216866</v>
      </c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30" x14ac:dyDescent="0.25">
      <c r="A378" s="18">
        <v>1</v>
      </c>
      <c r="B378" s="98" t="s">
        <v>119</v>
      </c>
      <c r="C378" s="368">
        <f t="shared" ref="C378:F378" si="384">C365</f>
        <v>230</v>
      </c>
      <c r="D378" s="368">
        <f t="shared" si="384"/>
        <v>38</v>
      </c>
      <c r="E378" s="368">
        <f t="shared" si="384"/>
        <v>0</v>
      </c>
      <c r="F378" s="368">
        <f t="shared" si="384"/>
        <v>0</v>
      </c>
      <c r="G378" s="583">
        <f t="shared" ref="G378:J383" si="385">G365</f>
        <v>403.39009999999996</v>
      </c>
      <c r="H378" s="583">
        <f t="shared" si="385"/>
        <v>67</v>
      </c>
      <c r="I378" s="583">
        <f t="shared" si="385"/>
        <v>0</v>
      </c>
      <c r="J378" s="583">
        <f t="shared" si="385"/>
        <v>0</v>
      </c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60" x14ac:dyDescent="0.25">
      <c r="A379" s="18">
        <v>1</v>
      </c>
      <c r="B379" s="98" t="s">
        <v>86</v>
      </c>
      <c r="C379" s="368">
        <f t="shared" ref="C379:F379" si="386">C366</f>
        <v>775</v>
      </c>
      <c r="D379" s="368">
        <f t="shared" si="386"/>
        <v>129</v>
      </c>
      <c r="E379" s="368">
        <f t="shared" si="386"/>
        <v>307</v>
      </c>
      <c r="F379" s="368">
        <f t="shared" si="386"/>
        <v>237.98449612403098</v>
      </c>
      <c r="G379" s="583">
        <f t="shared" si="385"/>
        <v>1520.1624999999999</v>
      </c>
      <c r="H379" s="583">
        <f t="shared" si="385"/>
        <v>253</v>
      </c>
      <c r="I379" s="583">
        <f t="shared" si="385"/>
        <v>730.07542999999998</v>
      </c>
      <c r="J379" s="583">
        <f t="shared" si="385"/>
        <v>288.56736363636361</v>
      </c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45" x14ac:dyDescent="0.25">
      <c r="A380" s="18">
        <v>1</v>
      </c>
      <c r="B380" s="98" t="s">
        <v>120</v>
      </c>
      <c r="C380" s="368">
        <f t="shared" ref="C380:F380" si="387">C367</f>
        <v>111</v>
      </c>
      <c r="D380" s="368">
        <f t="shared" si="387"/>
        <v>19</v>
      </c>
      <c r="E380" s="368">
        <f t="shared" si="387"/>
        <v>45</v>
      </c>
      <c r="F380" s="368">
        <f t="shared" si="387"/>
        <v>0</v>
      </c>
      <c r="G380" s="583">
        <f t="shared" si="385"/>
        <v>217.72649999999999</v>
      </c>
      <c r="H380" s="583">
        <f t="shared" si="385"/>
        <v>36</v>
      </c>
      <c r="I380" s="583">
        <f t="shared" si="385"/>
        <v>47.383849999999995</v>
      </c>
      <c r="J380" s="583">
        <f t="shared" si="385"/>
        <v>131.62180555555554</v>
      </c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>
        <v>1</v>
      </c>
      <c r="B381" s="98" t="s">
        <v>87</v>
      </c>
      <c r="C381" s="368">
        <f t="shared" ref="C381:F381" si="388">C368</f>
        <v>88</v>
      </c>
      <c r="D381" s="368">
        <f t="shared" si="388"/>
        <v>15</v>
      </c>
      <c r="E381" s="368">
        <f t="shared" si="388"/>
        <v>0</v>
      </c>
      <c r="F381" s="368">
        <f t="shared" si="388"/>
        <v>0</v>
      </c>
      <c r="G381" s="583">
        <f t="shared" si="385"/>
        <v>352.07479999999998</v>
      </c>
      <c r="H381" s="583">
        <f t="shared" si="385"/>
        <v>59</v>
      </c>
      <c r="I381" s="583">
        <f t="shared" si="385"/>
        <v>0</v>
      </c>
      <c r="J381" s="583">
        <f t="shared" si="385"/>
        <v>0</v>
      </c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s="10" customFormat="1" ht="30" x14ac:dyDescent="0.25">
      <c r="A382" s="18">
        <v>1</v>
      </c>
      <c r="B382" s="98" t="s">
        <v>88</v>
      </c>
      <c r="C382" s="368">
        <f t="shared" ref="C382:F382" si="389">C369</f>
        <v>0</v>
      </c>
      <c r="D382" s="368">
        <f t="shared" si="389"/>
        <v>0</v>
      </c>
      <c r="E382" s="368">
        <f t="shared" si="389"/>
        <v>0</v>
      </c>
      <c r="F382" s="368">
        <f t="shared" si="389"/>
        <v>0</v>
      </c>
      <c r="G382" s="583">
        <f t="shared" si="385"/>
        <v>0</v>
      </c>
      <c r="H382" s="583">
        <f t="shared" si="385"/>
        <v>0</v>
      </c>
      <c r="I382" s="583">
        <f t="shared" si="385"/>
        <v>0</v>
      </c>
      <c r="J382" s="583">
        <f t="shared" si="385"/>
        <v>0</v>
      </c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/>
      <c r="BP382" s="13"/>
      <c r="BQ382" s="13"/>
      <c r="BR382" s="13"/>
      <c r="BS382" s="13"/>
      <c r="BT382" s="13"/>
      <c r="BU382" s="13"/>
      <c r="BV382" s="13"/>
      <c r="BW382" s="13"/>
      <c r="BX382" s="13"/>
      <c r="BY382" s="13"/>
      <c r="BZ382" s="13"/>
      <c r="CA382" s="13"/>
      <c r="CB382" s="13"/>
      <c r="CC382" s="13"/>
      <c r="CD382" s="13"/>
      <c r="CE382" s="13"/>
      <c r="CF382" s="13"/>
      <c r="CG382" s="13"/>
      <c r="CH382" s="13"/>
      <c r="CI382" s="13"/>
      <c r="CJ382" s="13"/>
      <c r="CK382" s="13"/>
      <c r="CL382" s="13"/>
      <c r="CM382" s="13"/>
      <c r="CN382" s="13"/>
      <c r="CO382" s="13"/>
      <c r="CP382" s="13"/>
      <c r="CQ382" s="13"/>
      <c r="CR382" s="13"/>
      <c r="CS382" s="13"/>
      <c r="CT382" s="13"/>
      <c r="CU382" s="13"/>
      <c r="CV382" s="13"/>
      <c r="CW382" s="13"/>
      <c r="CX382" s="13"/>
      <c r="CY382" s="13"/>
      <c r="CZ382" s="13"/>
      <c r="DA382" s="13"/>
      <c r="DB382" s="13"/>
      <c r="DC382" s="13"/>
      <c r="DD382" s="13"/>
      <c r="DE382" s="13"/>
      <c r="DF382" s="13"/>
      <c r="DG382" s="13"/>
      <c r="DH382" s="13"/>
      <c r="DI382" s="13"/>
      <c r="DJ382" s="13"/>
      <c r="DK382" s="13"/>
      <c r="DL382" s="13"/>
      <c r="DM382" s="13"/>
      <c r="DN382" s="13"/>
      <c r="DO382" s="13"/>
      <c r="DP382" s="13"/>
      <c r="DQ382" s="13"/>
      <c r="DR382" s="13"/>
      <c r="DS382" s="13"/>
      <c r="DT382" s="13"/>
      <c r="DU382" s="13"/>
      <c r="DV382" s="13"/>
      <c r="DW382" s="13"/>
      <c r="DX382" s="13"/>
      <c r="DY382" s="13"/>
      <c r="DZ382" s="13"/>
      <c r="EA382" s="13"/>
      <c r="EB382" s="13"/>
      <c r="EC382" s="13"/>
      <c r="ED382" s="13"/>
      <c r="EE382" s="13"/>
      <c r="EF382" s="13"/>
      <c r="EG382" s="13"/>
      <c r="EH382" s="13"/>
      <c r="EI382" s="13"/>
      <c r="EJ382" s="13"/>
      <c r="EK382" s="13"/>
      <c r="EL382" s="13"/>
      <c r="EM382" s="13"/>
      <c r="EN382" s="13"/>
      <c r="EO382" s="13"/>
      <c r="EP382" s="13"/>
      <c r="EQ382" s="13"/>
      <c r="ER382" s="13"/>
      <c r="ES382" s="13"/>
      <c r="ET382" s="13"/>
      <c r="EU382" s="13"/>
      <c r="EV382" s="13"/>
      <c r="EW382" s="13"/>
      <c r="EX382" s="13"/>
      <c r="EY382" s="13"/>
      <c r="EZ382" s="13"/>
      <c r="FA382" s="13"/>
      <c r="FB382" s="13"/>
      <c r="FC382" s="13"/>
      <c r="FD382" s="13"/>
      <c r="FE382" s="13"/>
      <c r="FF382" s="13"/>
      <c r="FG382" s="13"/>
      <c r="FH382" s="13"/>
      <c r="FI382" s="13"/>
      <c r="FJ382" s="13"/>
      <c r="FK382" s="13"/>
      <c r="FL382" s="13"/>
      <c r="FM382" s="13"/>
      <c r="FN382" s="13"/>
      <c r="FO382" s="13"/>
      <c r="FP382" s="13"/>
      <c r="FQ382" s="13"/>
      <c r="FR382" s="13"/>
      <c r="FS382" s="13"/>
      <c r="FT382" s="13"/>
      <c r="FU382" s="13"/>
      <c r="FV382" s="13"/>
      <c r="FW382" s="13"/>
      <c r="FX382" s="13"/>
      <c r="FY382" s="13"/>
      <c r="FZ382" s="13"/>
      <c r="GA382" s="13"/>
      <c r="GB382" s="13"/>
      <c r="GC382" s="13"/>
      <c r="GD382" s="13"/>
      <c r="GE382" s="13"/>
      <c r="GF382" s="13"/>
      <c r="GG382" s="13"/>
      <c r="GH382" s="13"/>
      <c r="GI382" s="13"/>
      <c r="GJ382" s="13"/>
      <c r="GK382" s="13"/>
      <c r="GL382" s="13"/>
      <c r="GM382" s="13"/>
      <c r="GN382" s="13"/>
      <c r="GO382" s="13"/>
      <c r="GP382" s="13"/>
      <c r="GQ382" s="13"/>
      <c r="GR382" s="13"/>
      <c r="GS382" s="13"/>
      <c r="GT382" s="13"/>
      <c r="GU382" s="13"/>
      <c r="GV382" s="13"/>
      <c r="GW382" s="13"/>
      <c r="GX382" s="13"/>
      <c r="GY382" s="13"/>
      <c r="GZ382" s="13"/>
      <c r="HA382" s="13"/>
      <c r="HB382" s="13"/>
      <c r="HC382" s="13"/>
      <c r="HD382" s="13"/>
      <c r="HE382" s="13"/>
      <c r="HF382" s="13"/>
      <c r="HG382" s="13"/>
      <c r="HH382" s="13"/>
      <c r="HI382" s="13"/>
      <c r="HJ382" s="13"/>
      <c r="HK382" s="13"/>
      <c r="HL382" s="13"/>
      <c r="HM382" s="13"/>
      <c r="HN382" s="13"/>
      <c r="HO382" s="13"/>
      <c r="HP382" s="13"/>
      <c r="HQ382" s="13"/>
      <c r="HR382" s="13"/>
      <c r="HS382" s="13"/>
      <c r="HT382" s="13"/>
      <c r="HU382" s="13"/>
      <c r="HV382" s="13"/>
      <c r="HW382" s="13"/>
      <c r="HX382" s="13"/>
      <c r="HY382" s="13"/>
      <c r="HZ382" s="13"/>
      <c r="IA382" s="13"/>
      <c r="IB382" s="13"/>
      <c r="IC382" s="13"/>
      <c r="ID382" s="13"/>
      <c r="IE382" s="13"/>
      <c r="IF382" s="13"/>
      <c r="IG382" s="13"/>
      <c r="IH382" s="13"/>
      <c r="II382" s="13"/>
      <c r="IJ382" s="13"/>
      <c r="IK382" s="13"/>
      <c r="IL382" s="13"/>
      <c r="IM382" s="13"/>
      <c r="IN382" s="13"/>
      <c r="IO382" s="13"/>
    </row>
    <row r="383" spans="1:249" x14ac:dyDescent="0.25">
      <c r="A383" s="18">
        <v>1</v>
      </c>
      <c r="B383" s="95" t="s">
        <v>4</v>
      </c>
      <c r="C383" s="183">
        <f t="shared" ref="C383:F383" si="390">C370</f>
        <v>0</v>
      </c>
      <c r="D383" s="183">
        <f t="shared" si="390"/>
        <v>0</v>
      </c>
      <c r="E383" s="183">
        <f t="shared" si="390"/>
        <v>0</v>
      </c>
      <c r="F383" s="183">
        <f t="shared" si="390"/>
        <v>0</v>
      </c>
      <c r="G383" s="584">
        <f t="shared" si="385"/>
        <v>4975.0659159999996</v>
      </c>
      <c r="H383" s="584">
        <f t="shared" si="385"/>
        <v>829</v>
      </c>
      <c r="I383" s="584">
        <f t="shared" si="385"/>
        <v>758.68664000000001</v>
      </c>
      <c r="J383" s="584">
        <f t="shared" si="385"/>
        <v>91.518291917973457</v>
      </c>
    </row>
    <row r="384" spans="1:249" s="160" customFormat="1" x14ac:dyDescent="0.25">
      <c r="K384" s="187"/>
      <c r="L384" s="187"/>
      <c r="M384" s="187"/>
      <c r="N384" s="187"/>
      <c r="O384" s="187"/>
      <c r="P384" s="187"/>
      <c r="Q384" s="187"/>
      <c r="R384" s="187"/>
      <c r="S384" s="187"/>
      <c r="T384" s="187"/>
      <c r="U384" s="187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/>
      <c r="AF384" s="187"/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  <c r="BI384" s="187"/>
      <c r="BJ384" s="187"/>
      <c r="BK384" s="187"/>
      <c r="BL384" s="187"/>
      <c r="BM384" s="187"/>
      <c r="BN384" s="187"/>
      <c r="BO384" s="187"/>
      <c r="BP384" s="187"/>
      <c r="BQ384" s="187"/>
      <c r="BR384" s="187"/>
      <c r="BS384" s="187"/>
      <c r="BT384" s="187"/>
      <c r="BU384" s="187"/>
      <c r="BV384" s="187"/>
      <c r="BW384" s="187"/>
      <c r="BX384" s="187"/>
      <c r="BY384" s="187"/>
      <c r="BZ384" s="187"/>
      <c r="CA384" s="187"/>
      <c r="CB384" s="187"/>
      <c r="CC384" s="187"/>
      <c r="CD384" s="187"/>
      <c r="CE384" s="187"/>
      <c r="CF384" s="187"/>
      <c r="CG384" s="187"/>
      <c r="CH384" s="187"/>
      <c r="CI384" s="187"/>
      <c r="CJ384" s="187"/>
      <c r="CK384" s="187"/>
      <c r="CL384" s="187"/>
      <c r="CM384" s="187"/>
      <c r="CN384" s="187"/>
      <c r="CO384" s="187"/>
      <c r="CP384" s="187"/>
      <c r="CQ384" s="187"/>
      <c r="CR384" s="187"/>
      <c r="CS384" s="187"/>
      <c r="CT384" s="187"/>
      <c r="CU384" s="187"/>
      <c r="CV384" s="187"/>
      <c r="CW384" s="187"/>
      <c r="CX384" s="187"/>
      <c r="CY384" s="187"/>
      <c r="CZ384" s="187"/>
      <c r="DA384" s="187"/>
      <c r="DB384" s="187"/>
      <c r="DC384" s="187"/>
      <c r="DD384" s="187"/>
      <c r="DE384" s="187"/>
      <c r="DF384" s="187"/>
      <c r="DG384" s="187"/>
      <c r="DH384" s="187"/>
      <c r="DI384" s="187"/>
      <c r="DJ384" s="187"/>
      <c r="DK384" s="187"/>
      <c r="DL384" s="187"/>
      <c r="DM384" s="187"/>
      <c r="DN384" s="187"/>
      <c r="DO384" s="187"/>
      <c r="DP384" s="187"/>
      <c r="DQ384" s="187"/>
      <c r="DR384" s="187"/>
      <c r="DS384" s="187"/>
      <c r="DT384" s="187"/>
      <c r="DU384" s="187"/>
      <c r="DV384" s="187"/>
      <c r="DW384" s="187"/>
      <c r="DX384" s="187"/>
      <c r="DY384" s="187"/>
      <c r="DZ384" s="187"/>
      <c r="EA384" s="187"/>
      <c r="EB384" s="187"/>
      <c r="EC384" s="187"/>
      <c r="ED384" s="187"/>
      <c r="EE384" s="187"/>
      <c r="EF384" s="187"/>
      <c r="EG384" s="187"/>
      <c r="EH384" s="187"/>
      <c r="EI384" s="187"/>
      <c r="EJ384" s="187"/>
      <c r="EK384" s="187"/>
      <c r="EL384" s="187"/>
      <c r="EM384" s="187"/>
      <c r="EN384" s="187"/>
      <c r="EO384" s="187"/>
      <c r="EP384" s="187"/>
      <c r="EQ384" s="187"/>
      <c r="ER384" s="187"/>
      <c r="ES384" s="187"/>
      <c r="ET384" s="187"/>
      <c r="EU384" s="187"/>
      <c r="EV384" s="187"/>
      <c r="EW384" s="187"/>
      <c r="EX384" s="187"/>
      <c r="EY384" s="187"/>
      <c r="EZ384" s="187"/>
      <c r="FA384" s="187"/>
      <c r="FB384" s="187"/>
      <c r="FC384" s="187"/>
      <c r="FD384" s="187"/>
      <c r="FE384" s="187"/>
      <c r="FF384" s="187"/>
      <c r="FG384" s="187"/>
      <c r="FH384" s="187"/>
      <c r="FI384" s="187"/>
      <c r="FJ384" s="187"/>
      <c r="FK384" s="187"/>
      <c r="FL384" s="187"/>
      <c r="FM384" s="187"/>
      <c r="FN384" s="187"/>
      <c r="FO384" s="187"/>
      <c r="FP384" s="187"/>
      <c r="FQ384" s="187"/>
      <c r="FR384" s="187"/>
      <c r="FS384" s="187"/>
      <c r="FT384" s="187"/>
      <c r="FU384" s="187"/>
      <c r="FV384" s="187"/>
      <c r="FW384" s="187"/>
      <c r="FX384" s="187"/>
      <c r="FY384" s="187"/>
      <c r="FZ384" s="187"/>
      <c r="GA384" s="187"/>
      <c r="GB384" s="187"/>
      <c r="GC384" s="187"/>
      <c r="GD384" s="187"/>
      <c r="GE384" s="187"/>
      <c r="GF384" s="187"/>
      <c r="GG384" s="187"/>
      <c r="GH384" s="187"/>
      <c r="GI384" s="187"/>
      <c r="GJ384" s="187"/>
      <c r="GK384" s="187"/>
      <c r="GL384" s="187"/>
      <c r="GM384" s="187"/>
      <c r="GN384" s="187"/>
      <c r="GO384" s="187"/>
      <c r="GP384" s="187"/>
      <c r="GQ384" s="187"/>
      <c r="GR384" s="187"/>
      <c r="GS384" s="187"/>
      <c r="GT384" s="187"/>
      <c r="GU384" s="187"/>
      <c r="GV384" s="187"/>
      <c r="GW384" s="187"/>
      <c r="GX384" s="187"/>
      <c r="GY384" s="187"/>
      <c r="GZ384" s="187"/>
      <c r="HA384" s="187"/>
      <c r="HB384" s="187"/>
      <c r="HC384" s="187"/>
      <c r="HD384" s="187"/>
      <c r="HE384" s="187"/>
      <c r="HF384" s="187"/>
      <c r="HG384" s="187"/>
      <c r="HH384" s="187"/>
      <c r="HI384" s="187"/>
      <c r="HJ384" s="187"/>
      <c r="HK384" s="187"/>
      <c r="HL384" s="187"/>
      <c r="HM384" s="187"/>
      <c r="HN384" s="187"/>
      <c r="HO384" s="187"/>
      <c r="HP384" s="187"/>
      <c r="HQ384" s="187"/>
      <c r="HR384" s="187"/>
      <c r="HS384" s="187"/>
      <c r="HT384" s="187"/>
      <c r="HU384" s="187"/>
      <c r="HV384" s="187"/>
      <c r="HW384" s="187"/>
      <c r="HX384" s="187"/>
      <c r="HY384" s="187"/>
      <c r="HZ384" s="187"/>
      <c r="IA384" s="187"/>
      <c r="IB384" s="187"/>
      <c r="IC384" s="187"/>
      <c r="ID384" s="187"/>
      <c r="IE384" s="187"/>
      <c r="IF384" s="187"/>
      <c r="IG384" s="187"/>
      <c r="IH384" s="187"/>
      <c r="II384" s="187"/>
      <c r="IJ384" s="187"/>
      <c r="IK384" s="187"/>
      <c r="IL384" s="187"/>
      <c r="IM384" s="187"/>
      <c r="IN384" s="187"/>
      <c r="IO384" s="187"/>
    </row>
    <row r="385" spans="11:249" s="160" customFormat="1" x14ac:dyDescent="0.25">
      <c r="K385" s="187"/>
      <c r="L385" s="187"/>
      <c r="M385" s="187"/>
      <c r="N385" s="187"/>
      <c r="O385" s="187"/>
      <c r="P385" s="187"/>
      <c r="Q385" s="187"/>
      <c r="R385" s="187"/>
      <c r="S385" s="187"/>
      <c r="T385" s="187"/>
      <c r="U385" s="187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/>
      <c r="AF385" s="187"/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  <c r="BI385" s="187"/>
      <c r="BJ385" s="187"/>
      <c r="BK385" s="187"/>
      <c r="BL385" s="187"/>
      <c r="BM385" s="187"/>
      <c r="BN385" s="187"/>
      <c r="BO385" s="187"/>
      <c r="BP385" s="187"/>
      <c r="BQ385" s="187"/>
      <c r="BR385" s="187"/>
      <c r="BS385" s="187"/>
      <c r="BT385" s="187"/>
      <c r="BU385" s="187"/>
      <c r="BV385" s="187"/>
      <c r="BW385" s="187"/>
      <c r="BX385" s="187"/>
      <c r="BY385" s="187"/>
      <c r="BZ385" s="187"/>
      <c r="CA385" s="187"/>
      <c r="CB385" s="187"/>
      <c r="CC385" s="187"/>
      <c r="CD385" s="187"/>
      <c r="CE385" s="187"/>
      <c r="CF385" s="187"/>
      <c r="CG385" s="187"/>
      <c r="CH385" s="187"/>
      <c r="CI385" s="187"/>
      <c r="CJ385" s="187"/>
      <c r="CK385" s="187"/>
      <c r="CL385" s="187"/>
      <c r="CM385" s="187"/>
      <c r="CN385" s="187"/>
      <c r="CO385" s="187"/>
      <c r="CP385" s="187"/>
      <c r="CQ385" s="187"/>
      <c r="CR385" s="187"/>
      <c r="CS385" s="187"/>
      <c r="CT385" s="187"/>
      <c r="CU385" s="187"/>
      <c r="CV385" s="187"/>
      <c r="CW385" s="187"/>
      <c r="CX385" s="187"/>
      <c r="CY385" s="187"/>
      <c r="CZ385" s="187"/>
      <c r="DA385" s="187"/>
      <c r="DB385" s="187"/>
      <c r="DC385" s="187"/>
      <c r="DD385" s="187"/>
      <c r="DE385" s="187"/>
      <c r="DF385" s="187"/>
      <c r="DG385" s="187"/>
      <c r="DH385" s="187"/>
      <c r="DI385" s="187"/>
      <c r="DJ385" s="187"/>
      <c r="DK385" s="187"/>
      <c r="DL385" s="187"/>
      <c r="DM385" s="187"/>
      <c r="DN385" s="187"/>
      <c r="DO385" s="187"/>
      <c r="DP385" s="187"/>
      <c r="DQ385" s="187"/>
      <c r="DR385" s="187"/>
      <c r="DS385" s="187"/>
      <c r="DT385" s="187"/>
      <c r="DU385" s="187"/>
      <c r="DV385" s="187"/>
      <c r="DW385" s="187"/>
      <c r="DX385" s="187"/>
      <c r="DY385" s="187"/>
      <c r="DZ385" s="187"/>
      <c r="EA385" s="187"/>
      <c r="EB385" s="187"/>
      <c r="EC385" s="187"/>
      <c r="ED385" s="187"/>
      <c r="EE385" s="187"/>
      <c r="EF385" s="187"/>
      <c r="EG385" s="187"/>
      <c r="EH385" s="187"/>
      <c r="EI385" s="187"/>
      <c r="EJ385" s="187"/>
      <c r="EK385" s="187"/>
      <c r="EL385" s="187"/>
      <c r="EM385" s="187"/>
      <c r="EN385" s="187"/>
      <c r="EO385" s="187"/>
      <c r="EP385" s="187"/>
      <c r="EQ385" s="187"/>
      <c r="ER385" s="187"/>
      <c r="ES385" s="187"/>
      <c r="ET385" s="187"/>
      <c r="EU385" s="187"/>
      <c r="EV385" s="187"/>
      <c r="EW385" s="187"/>
      <c r="EX385" s="187"/>
      <c r="EY385" s="187"/>
      <c r="EZ385" s="187"/>
      <c r="FA385" s="187"/>
      <c r="FB385" s="187"/>
      <c r="FC385" s="187"/>
      <c r="FD385" s="187"/>
      <c r="FE385" s="187"/>
      <c r="FF385" s="187"/>
      <c r="FG385" s="187"/>
      <c r="FH385" s="187"/>
      <c r="FI385" s="187"/>
      <c r="FJ385" s="187"/>
      <c r="FK385" s="187"/>
      <c r="FL385" s="187"/>
      <c r="FM385" s="187"/>
      <c r="FN385" s="187"/>
      <c r="FO385" s="187"/>
      <c r="FP385" s="187"/>
      <c r="FQ385" s="187"/>
      <c r="FR385" s="187"/>
      <c r="FS385" s="187"/>
      <c r="FT385" s="187"/>
      <c r="FU385" s="187"/>
      <c r="FV385" s="187"/>
      <c r="FW385" s="187"/>
      <c r="FX385" s="187"/>
      <c r="FY385" s="187"/>
      <c r="FZ385" s="187"/>
      <c r="GA385" s="187"/>
      <c r="GB385" s="187"/>
      <c r="GC385" s="187"/>
      <c r="GD385" s="187"/>
      <c r="GE385" s="187"/>
      <c r="GF385" s="187"/>
      <c r="GG385" s="187"/>
      <c r="GH385" s="187"/>
      <c r="GI385" s="187"/>
      <c r="GJ385" s="187"/>
      <c r="GK385" s="187"/>
      <c r="GL385" s="187"/>
      <c r="GM385" s="187"/>
      <c r="GN385" s="187"/>
      <c r="GO385" s="187"/>
      <c r="GP385" s="187"/>
      <c r="GQ385" s="187"/>
      <c r="GR385" s="187"/>
      <c r="GS385" s="187"/>
      <c r="GT385" s="187"/>
      <c r="GU385" s="187"/>
      <c r="GV385" s="187"/>
      <c r="GW385" s="187"/>
      <c r="GX385" s="187"/>
      <c r="GY385" s="187"/>
      <c r="GZ385" s="187"/>
      <c r="HA385" s="187"/>
      <c r="HB385" s="187"/>
      <c r="HC385" s="187"/>
      <c r="HD385" s="187"/>
      <c r="HE385" s="187"/>
      <c r="HF385" s="187"/>
      <c r="HG385" s="187"/>
      <c r="HH385" s="187"/>
      <c r="HI385" s="187"/>
      <c r="HJ385" s="187"/>
      <c r="HK385" s="187"/>
      <c r="HL385" s="187"/>
      <c r="HM385" s="187"/>
      <c r="HN385" s="187"/>
      <c r="HO385" s="187"/>
      <c r="HP385" s="187"/>
      <c r="HQ385" s="187"/>
      <c r="HR385" s="187"/>
      <c r="HS385" s="187"/>
      <c r="HT385" s="187"/>
      <c r="HU385" s="187"/>
      <c r="HV385" s="187"/>
      <c r="HW385" s="187"/>
      <c r="HX385" s="187"/>
      <c r="HY385" s="187"/>
      <c r="HZ385" s="187"/>
      <c r="IA385" s="187"/>
      <c r="IB385" s="187"/>
      <c r="IC385" s="187"/>
      <c r="ID385" s="187"/>
      <c r="IE385" s="187"/>
      <c r="IF385" s="187"/>
      <c r="IG385" s="187"/>
      <c r="IH385" s="187"/>
      <c r="II385" s="187"/>
      <c r="IJ385" s="187"/>
      <c r="IK385" s="187"/>
      <c r="IL385" s="187"/>
      <c r="IM385" s="187"/>
      <c r="IN385" s="187"/>
      <c r="IO385" s="187"/>
    </row>
    <row r="386" spans="11:249" s="160" customFormat="1" x14ac:dyDescent="0.25">
      <c r="K386" s="187"/>
      <c r="L386" s="187"/>
      <c r="M386" s="187"/>
      <c r="N386" s="187"/>
      <c r="O386" s="187"/>
      <c r="P386" s="187"/>
      <c r="Q386" s="187"/>
      <c r="R386" s="187"/>
      <c r="S386" s="187"/>
      <c r="T386" s="187"/>
      <c r="U386" s="187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/>
      <c r="AF386" s="187"/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  <c r="BI386" s="187"/>
      <c r="BJ386" s="187"/>
      <c r="BK386" s="187"/>
      <c r="BL386" s="187"/>
      <c r="BM386" s="187"/>
      <c r="BN386" s="187"/>
      <c r="BO386" s="187"/>
      <c r="BP386" s="187"/>
      <c r="BQ386" s="187"/>
      <c r="BR386" s="187"/>
      <c r="BS386" s="187"/>
      <c r="BT386" s="187"/>
      <c r="BU386" s="187"/>
      <c r="BV386" s="187"/>
      <c r="BW386" s="187"/>
      <c r="BX386" s="187"/>
      <c r="BY386" s="187"/>
      <c r="BZ386" s="187"/>
      <c r="CA386" s="187"/>
      <c r="CB386" s="187"/>
      <c r="CC386" s="187"/>
      <c r="CD386" s="187"/>
      <c r="CE386" s="187"/>
      <c r="CF386" s="187"/>
      <c r="CG386" s="187"/>
      <c r="CH386" s="187"/>
      <c r="CI386" s="187"/>
      <c r="CJ386" s="187"/>
      <c r="CK386" s="187"/>
      <c r="CL386" s="187"/>
      <c r="CM386" s="187"/>
      <c r="CN386" s="187"/>
      <c r="CO386" s="187"/>
      <c r="CP386" s="187"/>
      <c r="CQ386" s="187"/>
      <c r="CR386" s="187"/>
      <c r="CS386" s="187"/>
      <c r="CT386" s="187"/>
      <c r="CU386" s="187"/>
      <c r="CV386" s="187"/>
      <c r="CW386" s="187"/>
      <c r="CX386" s="187"/>
      <c r="CY386" s="187"/>
      <c r="CZ386" s="187"/>
      <c r="DA386" s="187"/>
      <c r="DB386" s="187"/>
      <c r="DC386" s="187"/>
      <c r="DD386" s="187"/>
      <c r="DE386" s="187"/>
      <c r="DF386" s="187"/>
      <c r="DG386" s="187"/>
      <c r="DH386" s="187"/>
      <c r="DI386" s="187"/>
      <c r="DJ386" s="187"/>
      <c r="DK386" s="187"/>
      <c r="DL386" s="187"/>
      <c r="DM386" s="187"/>
      <c r="DN386" s="187"/>
      <c r="DO386" s="187"/>
      <c r="DP386" s="187"/>
      <c r="DQ386" s="187"/>
      <c r="DR386" s="187"/>
      <c r="DS386" s="187"/>
      <c r="DT386" s="187"/>
      <c r="DU386" s="187"/>
      <c r="DV386" s="187"/>
      <c r="DW386" s="187"/>
      <c r="DX386" s="187"/>
      <c r="DY386" s="187"/>
      <c r="DZ386" s="187"/>
      <c r="EA386" s="187"/>
      <c r="EB386" s="187"/>
      <c r="EC386" s="187"/>
      <c r="ED386" s="187"/>
      <c r="EE386" s="187"/>
      <c r="EF386" s="187"/>
      <c r="EG386" s="187"/>
      <c r="EH386" s="187"/>
      <c r="EI386" s="187"/>
      <c r="EJ386" s="187"/>
      <c r="EK386" s="187"/>
      <c r="EL386" s="187"/>
      <c r="EM386" s="187"/>
      <c r="EN386" s="187"/>
      <c r="EO386" s="187"/>
      <c r="EP386" s="187"/>
      <c r="EQ386" s="187"/>
      <c r="ER386" s="187"/>
      <c r="ES386" s="187"/>
      <c r="ET386" s="187"/>
      <c r="EU386" s="187"/>
      <c r="EV386" s="187"/>
      <c r="EW386" s="187"/>
      <c r="EX386" s="187"/>
      <c r="EY386" s="187"/>
      <c r="EZ386" s="187"/>
      <c r="FA386" s="187"/>
      <c r="FB386" s="187"/>
      <c r="FC386" s="187"/>
      <c r="FD386" s="187"/>
      <c r="FE386" s="187"/>
      <c r="FF386" s="187"/>
      <c r="FG386" s="187"/>
      <c r="FH386" s="187"/>
      <c r="FI386" s="187"/>
      <c r="FJ386" s="187"/>
      <c r="FK386" s="187"/>
      <c r="FL386" s="187"/>
      <c r="FM386" s="187"/>
      <c r="FN386" s="187"/>
      <c r="FO386" s="187"/>
      <c r="FP386" s="187"/>
      <c r="FQ386" s="187"/>
      <c r="FR386" s="187"/>
      <c r="FS386" s="187"/>
      <c r="FT386" s="187"/>
      <c r="FU386" s="187"/>
      <c r="FV386" s="187"/>
      <c r="FW386" s="187"/>
      <c r="FX386" s="187"/>
      <c r="FY386" s="187"/>
      <c r="FZ386" s="187"/>
      <c r="GA386" s="187"/>
      <c r="GB386" s="187"/>
      <c r="GC386" s="187"/>
      <c r="GD386" s="187"/>
      <c r="GE386" s="187"/>
      <c r="GF386" s="187"/>
      <c r="GG386" s="187"/>
      <c r="GH386" s="187"/>
      <c r="GI386" s="187"/>
      <c r="GJ386" s="187"/>
      <c r="GK386" s="187"/>
      <c r="GL386" s="187"/>
      <c r="GM386" s="187"/>
      <c r="GN386" s="187"/>
      <c r="GO386" s="187"/>
      <c r="GP386" s="187"/>
      <c r="GQ386" s="187"/>
      <c r="GR386" s="187"/>
      <c r="GS386" s="187"/>
      <c r="GT386" s="187"/>
      <c r="GU386" s="187"/>
      <c r="GV386" s="187"/>
      <c r="GW386" s="187"/>
      <c r="GX386" s="187"/>
      <c r="GY386" s="187"/>
      <c r="GZ386" s="187"/>
      <c r="HA386" s="187"/>
      <c r="HB386" s="187"/>
      <c r="HC386" s="187"/>
      <c r="HD386" s="187"/>
      <c r="HE386" s="187"/>
      <c r="HF386" s="187"/>
      <c r="HG386" s="187"/>
      <c r="HH386" s="187"/>
      <c r="HI386" s="187"/>
      <c r="HJ386" s="187"/>
      <c r="HK386" s="187"/>
      <c r="HL386" s="187"/>
      <c r="HM386" s="187"/>
      <c r="HN386" s="187"/>
      <c r="HO386" s="187"/>
      <c r="HP386" s="187"/>
      <c r="HQ386" s="187"/>
      <c r="HR386" s="187"/>
      <c r="HS386" s="187"/>
      <c r="HT386" s="187"/>
      <c r="HU386" s="187"/>
      <c r="HV386" s="187"/>
      <c r="HW386" s="187"/>
      <c r="HX386" s="187"/>
      <c r="HY386" s="187"/>
      <c r="HZ386" s="187"/>
      <c r="IA386" s="187"/>
      <c r="IB386" s="187"/>
      <c r="IC386" s="187"/>
      <c r="ID386" s="187"/>
      <c r="IE386" s="187"/>
      <c r="IF386" s="187"/>
      <c r="IG386" s="187"/>
      <c r="IH386" s="187"/>
      <c r="II386" s="187"/>
      <c r="IJ386" s="187"/>
      <c r="IK386" s="187"/>
      <c r="IL386" s="187"/>
      <c r="IM386" s="187"/>
      <c r="IN386" s="187"/>
      <c r="IO386" s="187"/>
    </row>
  </sheetData>
  <autoFilter ref="A8:IO383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4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F14" sqref="F14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3.75" customHeight="1" x14ac:dyDescent="0.25">
      <c r="A1" s="738" t="s">
        <v>137</v>
      </c>
      <c r="B1" s="739"/>
      <c r="C1" s="739"/>
      <c r="D1" s="739"/>
      <c r="E1" s="739"/>
      <c r="F1" s="739"/>
      <c r="G1" s="739"/>
      <c r="H1" s="739"/>
      <c r="I1" s="739"/>
    </row>
    <row r="2" spans="1:10" ht="15" hidden="1" customHeight="1" x14ac:dyDescent="0.25">
      <c r="A2" s="159">
        <v>2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35" t="s">
        <v>111</v>
      </c>
      <c r="C4" s="736"/>
      <c r="D4" s="736"/>
      <c r="E4" s="737"/>
      <c r="F4" s="735" t="s">
        <v>110</v>
      </c>
      <c r="G4" s="736"/>
      <c r="H4" s="736"/>
      <c r="I4" s="737"/>
    </row>
    <row r="5" spans="1:10" ht="60.75" thickBot="1" x14ac:dyDescent="0.3">
      <c r="A5" s="41"/>
      <c r="B5" s="328" t="s">
        <v>115</v>
      </c>
      <c r="C5" s="328" t="s">
        <v>134</v>
      </c>
      <c r="D5" s="329" t="s">
        <v>112</v>
      </c>
      <c r="E5" s="100" t="s">
        <v>38</v>
      </c>
      <c r="F5" s="328" t="s">
        <v>116</v>
      </c>
      <c r="G5" s="328" t="s">
        <v>135</v>
      </c>
      <c r="H5" s="329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61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8" t="s">
        <v>131</v>
      </c>
      <c r="B9" s="120">
        <f>SUM(B10:B13)</f>
        <v>438</v>
      </c>
      <c r="C9" s="120">
        <f t="shared" ref="C9:D9" si="0">SUM(C10:C13)</f>
        <v>73</v>
      </c>
      <c r="D9" s="120">
        <f t="shared" si="0"/>
        <v>43</v>
      </c>
      <c r="E9" s="120">
        <f t="shared" ref="E9:E20" si="1">D9/C9*100</f>
        <v>58.904109589041099</v>
      </c>
      <c r="F9" s="136">
        <f>SUM(F10:F13)</f>
        <v>1540.6039766481481</v>
      </c>
      <c r="G9" s="136">
        <f t="shared" ref="G9:H9" si="2">SUM(G10:G13)</f>
        <v>257</v>
      </c>
      <c r="H9" s="136">
        <f t="shared" si="2"/>
        <v>146.28276</v>
      </c>
      <c r="I9" s="120">
        <f t="shared" ref="I9:I20" si="3">H9/G9*100</f>
        <v>56.919361867704275</v>
      </c>
      <c r="J9" s="79"/>
    </row>
    <row r="10" spans="1:10" s="37" customFormat="1" ht="30" x14ac:dyDescent="0.25">
      <c r="A10" s="73" t="s">
        <v>84</v>
      </c>
      <c r="B10" s="120">
        <v>313</v>
      </c>
      <c r="C10" s="113">
        <f t="shared" ref="C10:C19" si="4">ROUND(B10/12*$A$2,0)</f>
        <v>52</v>
      </c>
      <c r="D10" s="120">
        <v>41</v>
      </c>
      <c r="E10" s="120">
        <f t="shared" si="1"/>
        <v>78.84615384615384</v>
      </c>
      <c r="F10" s="136">
        <v>1019.4867791481481</v>
      </c>
      <c r="G10" s="113">
        <f t="shared" ref="G10" si="5">ROUND(F10/12*$A$2,0)</f>
        <v>170</v>
      </c>
      <c r="H10" s="120">
        <v>140.31587999999999</v>
      </c>
      <c r="I10" s="120">
        <f t="shared" si="3"/>
        <v>82.538752941176469</v>
      </c>
      <c r="J10" s="79"/>
    </row>
    <row r="11" spans="1:10" s="37" customFormat="1" ht="38.1" customHeight="1" x14ac:dyDescent="0.25">
      <c r="A11" s="73" t="s">
        <v>85</v>
      </c>
      <c r="B11" s="120">
        <v>95</v>
      </c>
      <c r="C11" s="113">
        <f t="shared" si="4"/>
        <v>16</v>
      </c>
      <c r="D11" s="120">
        <v>2</v>
      </c>
      <c r="E11" s="120">
        <f t="shared" si="1"/>
        <v>12.5</v>
      </c>
      <c r="F11" s="136">
        <v>271.9548375</v>
      </c>
      <c r="G11" s="113">
        <f t="shared" ref="G11:G19" si="6">ROUND(F11/12*$A$2,0)</f>
        <v>45</v>
      </c>
      <c r="H11" s="120">
        <v>5.9668799999999997</v>
      </c>
      <c r="I11" s="120">
        <f t="shared" si="3"/>
        <v>13.259733333333331</v>
      </c>
      <c r="J11" s="79"/>
    </row>
    <row r="12" spans="1:10" s="37" customFormat="1" ht="43.5" customHeight="1" x14ac:dyDescent="0.25">
      <c r="A12" s="73" t="s">
        <v>108</v>
      </c>
      <c r="B12" s="120">
        <v>7</v>
      </c>
      <c r="C12" s="113">
        <f t="shared" si="4"/>
        <v>1</v>
      </c>
      <c r="D12" s="120"/>
      <c r="E12" s="120">
        <f t="shared" si="1"/>
        <v>0</v>
      </c>
      <c r="F12" s="136">
        <v>58.137884000000007</v>
      </c>
      <c r="G12" s="113">
        <f t="shared" si="6"/>
        <v>10</v>
      </c>
      <c r="H12" s="120"/>
      <c r="I12" s="120">
        <f t="shared" si="3"/>
        <v>0</v>
      </c>
      <c r="J12" s="79"/>
    </row>
    <row r="13" spans="1:10" s="37" customFormat="1" ht="30" x14ac:dyDescent="0.25">
      <c r="A13" s="73" t="s">
        <v>109</v>
      </c>
      <c r="B13" s="120">
        <v>23</v>
      </c>
      <c r="C13" s="113">
        <f t="shared" si="4"/>
        <v>4</v>
      </c>
      <c r="D13" s="120"/>
      <c r="E13" s="120">
        <f t="shared" si="1"/>
        <v>0</v>
      </c>
      <c r="F13" s="136">
        <v>191.02447599999999</v>
      </c>
      <c r="G13" s="113">
        <f t="shared" si="6"/>
        <v>32</v>
      </c>
      <c r="H13" s="120"/>
      <c r="I13" s="120">
        <f t="shared" si="3"/>
        <v>0</v>
      </c>
      <c r="J13" s="79"/>
    </row>
    <row r="14" spans="1:10" s="37" customFormat="1" ht="36" customHeight="1" x14ac:dyDescent="0.25">
      <c r="A14" s="248" t="s">
        <v>123</v>
      </c>
      <c r="B14" s="120">
        <f>SUM(B15:B19)</f>
        <v>1065</v>
      </c>
      <c r="C14" s="120">
        <f t="shared" ref="C14:H14" si="7">SUM(C15:C19)</f>
        <v>178</v>
      </c>
      <c r="D14" s="120">
        <f t="shared" si="7"/>
        <v>4</v>
      </c>
      <c r="E14" s="120">
        <f t="shared" si="1"/>
        <v>2.2471910112359552</v>
      </c>
      <c r="F14" s="120">
        <f t="shared" si="7"/>
        <v>3489.2200000000003</v>
      </c>
      <c r="G14" s="120">
        <f t="shared" si="7"/>
        <v>582</v>
      </c>
      <c r="H14" s="120">
        <f t="shared" si="7"/>
        <v>-2.716899999999999</v>
      </c>
      <c r="I14" s="120">
        <f t="shared" si="3"/>
        <v>-0.46682130584192427</v>
      </c>
      <c r="J14" s="79"/>
    </row>
    <row r="15" spans="1:10" s="37" customFormat="1" ht="30" x14ac:dyDescent="0.25">
      <c r="A15" s="73" t="s">
        <v>119</v>
      </c>
      <c r="B15" s="120">
        <v>200</v>
      </c>
      <c r="C15" s="113">
        <f t="shared" si="4"/>
        <v>33</v>
      </c>
      <c r="D15" s="120">
        <v>4</v>
      </c>
      <c r="E15" s="120">
        <f t="shared" si="1"/>
        <v>12.121212121212121</v>
      </c>
      <c r="F15" s="136">
        <v>460</v>
      </c>
      <c r="G15" s="113">
        <f t="shared" si="6"/>
        <v>77</v>
      </c>
      <c r="H15" s="721">
        <v>9.5159900000000004</v>
      </c>
      <c r="I15" s="120">
        <f t="shared" si="3"/>
        <v>12.358428571428572</v>
      </c>
      <c r="J15" s="79"/>
    </row>
    <row r="16" spans="1:10" s="37" customFormat="1" ht="60" x14ac:dyDescent="0.25">
      <c r="A16" s="73" t="s">
        <v>130</v>
      </c>
      <c r="B16" s="120">
        <v>405</v>
      </c>
      <c r="C16" s="113">
        <f t="shared" si="4"/>
        <v>68</v>
      </c>
      <c r="D16" s="120"/>
      <c r="E16" s="120">
        <f t="shared" si="1"/>
        <v>0</v>
      </c>
      <c r="F16" s="136">
        <v>1462.86</v>
      </c>
      <c r="G16" s="113">
        <f t="shared" si="6"/>
        <v>244</v>
      </c>
      <c r="H16" s="120"/>
      <c r="I16" s="120">
        <f t="shared" si="3"/>
        <v>0</v>
      </c>
      <c r="J16" s="79"/>
    </row>
    <row r="17" spans="1:10" s="37" customFormat="1" ht="45" x14ac:dyDescent="0.25">
      <c r="A17" s="73" t="s">
        <v>120</v>
      </c>
      <c r="B17" s="120">
        <v>210</v>
      </c>
      <c r="C17" s="113">
        <f t="shared" si="4"/>
        <v>35</v>
      </c>
      <c r="D17" s="120"/>
      <c r="E17" s="120">
        <f t="shared" si="1"/>
        <v>0</v>
      </c>
      <c r="F17" s="136">
        <v>758.52</v>
      </c>
      <c r="G17" s="113">
        <f t="shared" si="6"/>
        <v>126</v>
      </c>
      <c r="H17" s="120">
        <v>-12.232889999999999</v>
      </c>
      <c r="I17" s="120">
        <f t="shared" si="3"/>
        <v>-9.7086428571428556</v>
      </c>
      <c r="J17" s="79"/>
    </row>
    <row r="18" spans="1:10" s="37" customFormat="1" ht="38.1" customHeight="1" x14ac:dyDescent="0.25">
      <c r="A18" s="73" t="s">
        <v>87</v>
      </c>
      <c r="B18" s="120">
        <v>125</v>
      </c>
      <c r="C18" s="113">
        <f t="shared" si="4"/>
        <v>21</v>
      </c>
      <c r="D18" s="120"/>
      <c r="E18" s="120">
        <f t="shared" si="1"/>
        <v>0</v>
      </c>
      <c r="F18" s="136">
        <v>681.625</v>
      </c>
      <c r="G18" s="113">
        <f t="shared" si="6"/>
        <v>114</v>
      </c>
      <c r="H18" s="120"/>
      <c r="I18" s="120">
        <f t="shared" si="3"/>
        <v>0</v>
      </c>
      <c r="J18" s="79"/>
    </row>
    <row r="19" spans="1:10" s="37" customFormat="1" ht="38.1" customHeight="1" x14ac:dyDescent="0.25">
      <c r="A19" s="73" t="s">
        <v>88</v>
      </c>
      <c r="B19" s="120">
        <v>125</v>
      </c>
      <c r="C19" s="113">
        <f t="shared" si="4"/>
        <v>21</v>
      </c>
      <c r="D19" s="120"/>
      <c r="E19" s="120">
        <f t="shared" si="1"/>
        <v>0</v>
      </c>
      <c r="F19" s="136">
        <v>126.215</v>
      </c>
      <c r="G19" s="113">
        <f t="shared" si="6"/>
        <v>21</v>
      </c>
      <c r="H19" s="120"/>
      <c r="I19" s="120">
        <f t="shared" si="3"/>
        <v>0</v>
      </c>
      <c r="J19" s="79"/>
    </row>
    <row r="20" spans="1:10" s="37" customFormat="1" ht="15" customHeight="1" thickBot="1" x14ac:dyDescent="0.3">
      <c r="A20" s="39" t="s">
        <v>3</v>
      </c>
      <c r="B20" s="24">
        <f>B14+B9</f>
        <v>1503</v>
      </c>
      <c r="C20" s="24">
        <f t="shared" ref="C20:D20" si="8">C14+C9</f>
        <v>251</v>
      </c>
      <c r="D20" s="24">
        <f t="shared" si="8"/>
        <v>47</v>
      </c>
      <c r="E20" s="24">
        <f t="shared" si="1"/>
        <v>18.725099601593627</v>
      </c>
      <c r="F20" s="23">
        <f>F14+F9</f>
        <v>5029.8239766481483</v>
      </c>
      <c r="G20" s="23">
        <f t="shared" ref="G20:H20" si="9">G14+G9</f>
        <v>839</v>
      </c>
      <c r="H20" s="23">
        <f t="shared" si="9"/>
        <v>143.56585999999999</v>
      </c>
      <c r="I20" s="24">
        <f t="shared" si="3"/>
        <v>17.111544696066744</v>
      </c>
      <c r="J20" s="79"/>
    </row>
    <row r="21" spans="1:10" x14ac:dyDescent="0.25">
      <c r="A21" s="97" t="s">
        <v>13</v>
      </c>
      <c r="B21" s="184"/>
      <c r="C21" s="184"/>
      <c r="D21" s="184"/>
      <c r="E21" s="184"/>
      <c r="F21" s="326"/>
      <c r="G21" s="326"/>
      <c r="H21" s="326"/>
      <c r="I21" s="326"/>
    </row>
    <row r="22" spans="1:10" s="10" customFormat="1" ht="30" x14ac:dyDescent="0.25">
      <c r="A22" s="246" t="s">
        <v>131</v>
      </c>
      <c r="B22" s="369">
        <f t="shared" ref="B22:E22" si="10">B9</f>
        <v>438</v>
      </c>
      <c r="C22" s="369">
        <f t="shared" si="10"/>
        <v>73</v>
      </c>
      <c r="D22" s="369">
        <f t="shared" si="10"/>
        <v>43</v>
      </c>
      <c r="E22" s="369">
        <f t="shared" si="10"/>
        <v>58.904109589041099</v>
      </c>
      <c r="F22" s="369">
        <f t="shared" ref="F22:F27" si="11">F9</f>
        <v>1540.6039766481481</v>
      </c>
      <c r="G22" s="369">
        <f t="shared" ref="G22:I22" si="12">G9</f>
        <v>257</v>
      </c>
      <c r="H22" s="369">
        <f t="shared" si="12"/>
        <v>146.28276</v>
      </c>
      <c r="I22" s="369">
        <f t="shared" si="12"/>
        <v>56.919361867704275</v>
      </c>
    </row>
    <row r="23" spans="1:10" s="10" customFormat="1" ht="30" x14ac:dyDescent="0.25">
      <c r="A23" s="98" t="s">
        <v>84</v>
      </c>
      <c r="B23" s="369">
        <f t="shared" ref="B23:E23" si="13">B10</f>
        <v>313</v>
      </c>
      <c r="C23" s="369">
        <f t="shared" si="13"/>
        <v>52</v>
      </c>
      <c r="D23" s="369">
        <f t="shared" si="13"/>
        <v>41</v>
      </c>
      <c r="E23" s="369">
        <f t="shared" si="13"/>
        <v>78.84615384615384</v>
      </c>
      <c r="F23" s="369">
        <f t="shared" si="11"/>
        <v>1019.4867791481481</v>
      </c>
      <c r="G23" s="369">
        <f t="shared" ref="G23:I23" si="14">G10</f>
        <v>170</v>
      </c>
      <c r="H23" s="369">
        <f t="shared" si="14"/>
        <v>140.31587999999999</v>
      </c>
      <c r="I23" s="369">
        <f t="shared" si="14"/>
        <v>82.538752941176469</v>
      </c>
    </row>
    <row r="24" spans="1:10" s="10" customFormat="1" ht="30" x14ac:dyDescent="0.25">
      <c r="A24" s="98" t="s">
        <v>85</v>
      </c>
      <c r="B24" s="369">
        <f t="shared" ref="B24:E24" si="15">B11</f>
        <v>95</v>
      </c>
      <c r="C24" s="369">
        <f t="shared" si="15"/>
        <v>16</v>
      </c>
      <c r="D24" s="369">
        <f t="shared" si="15"/>
        <v>2</v>
      </c>
      <c r="E24" s="369">
        <f t="shared" si="15"/>
        <v>12.5</v>
      </c>
      <c r="F24" s="369">
        <f t="shared" si="11"/>
        <v>271.9548375</v>
      </c>
      <c r="G24" s="369">
        <f t="shared" ref="G24:I24" si="16">G11</f>
        <v>45</v>
      </c>
      <c r="H24" s="369">
        <f t="shared" si="16"/>
        <v>5.9668799999999997</v>
      </c>
      <c r="I24" s="369">
        <f t="shared" si="16"/>
        <v>13.259733333333331</v>
      </c>
    </row>
    <row r="25" spans="1:10" s="10" customFormat="1" ht="45" x14ac:dyDescent="0.25">
      <c r="A25" s="98" t="s">
        <v>108</v>
      </c>
      <c r="B25" s="369">
        <f t="shared" ref="B25:E25" si="17">B12</f>
        <v>7</v>
      </c>
      <c r="C25" s="369">
        <f t="shared" si="17"/>
        <v>1</v>
      </c>
      <c r="D25" s="369">
        <f t="shared" si="17"/>
        <v>0</v>
      </c>
      <c r="E25" s="369">
        <f t="shared" si="17"/>
        <v>0</v>
      </c>
      <c r="F25" s="369">
        <f t="shared" si="11"/>
        <v>58.137884000000007</v>
      </c>
      <c r="G25" s="369">
        <f t="shared" ref="G25:I25" si="18">G12</f>
        <v>10</v>
      </c>
      <c r="H25" s="369">
        <f t="shared" si="18"/>
        <v>0</v>
      </c>
      <c r="I25" s="369">
        <f t="shared" si="18"/>
        <v>0</v>
      </c>
    </row>
    <row r="26" spans="1:10" s="10" customFormat="1" ht="30" x14ac:dyDescent="0.25">
      <c r="A26" s="98" t="s">
        <v>109</v>
      </c>
      <c r="B26" s="369">
        <f t="shared" ref="B26:E26" si="19">B13</f>
        <v>23</v>
      </c>
      <c r="C26" s="369">
        <f t="shared" si="19"/>
        <v>4</v>
      </c>
      <c r="D26" s="369">
        <f t="shared" si="19"/>
        <v>0</v>
      </c>
      <c r="E26" s="369">
        <f t="shared" si="19"/>
        <v>0</v>
      </c>
      <c r="F26" s="369">
        <f t="shared" si="11"/>
        <v>191.02447599999999</v>
      </c>
      <c r="G26" s="369">
        <f t="shared" ref="G26:I26" si="20">G13</f>
        <v>32</v>
      </c>
      <c r="H26" s="369">
        <f t="shared" si="20"/>
        <v>0</v>
      </c>
      <c r="I26" s="369">
        <f t="shared" si="20"/>
        <v>0</v>
      </c>
    </row>
    <row r="27" spans="1:10" s="10" customFormat="1" ht="30" x14ac:dyDescent="0.25">
      <c r="A27" s="246" t="s">
        <v>123</v>
      </c>
      <c r="B27" s="369">
        <f t="shared" ref="B27:E27" si="21">B14</f>
        <v>1065</v>
      </c>
      <c r="C27" s="369">
        <f t="shared" si="21"/>
        <v>178</v>
      </c>
      <c r="D27" s="369">
        <f t="shared" si="21"/>
        <v>4</v>
      </c>
      <c r="E27" s="369">
        <f t="shared" si="21"/>
        <v>2.2471910112359552</v>
      </c>
      <c r="F27" s="369">
        <f t="shared" si="11"/>
        <v>3489.2200000000003</v>
      </c>
      <c r="G27" s="369">
        <f t="shared" ref="G27:I27" si="22">G14</f>
        <v>582</v>
      </c>
      <c r="H27" s="369">
        <f t="shared" si="22"/>
        <v>-2.716899999999999</v>
      </c>
      <c r="I27" s="369">
        <f t="shared" si="22"/>
        <v>-0.46682130584192427</v>
      </c>
    </row>
    <row r="28" spans="1:10" s="10" customFormat="1" ht="30" x14ac:dyDescent="0.25">
      <c r="A28" s="98" t="s">
        <v>119</v>
      </c>
      <c r="B28" s="369">
        <f t="shared" ref="B28:E28" si="23">B15</f>
        <v>200</v>
      </c>
      <c r="C28" s="369">
        <f t="shared" si="23"/>
        <v>33</v>
      </c>
      <c r="D28" s="369">
        <f t="shared" si="23"/>
        <v>4</v>
      </c>
      <c r="E28" s="369">
        <f t="shared" si="23"/>
        <v>12.121212121212121</v>
      </c>
      <c r="F28" s="369">
        <f t="shared" ref="F28:I33" si="24">F15</f>
        <v>460</v>
      </c>
      <c r="G28" s="369">
        <f t="shared" si="24"/>
        <v>77</v>
      </c>
      <c r="H28" s="369">
        <f t="shared" si="24"/>
        <v>9.5159900000000004</v>
      </c>
      <c r="I28" s="369">
        <f t="shared" si="24"/>
        <v>12.358428571428572</v>
      </c>
    </row>
    <row r="29" spans="1:10" s="10" customFormat="1" ht="60" x14ac:dyDescent="0.25">
      <c r="A29" s="98" t="s">
        <v>86</v>
      </c>
      <c r="B29" s="369">
        <f t="shared" ref="B29:E29" si="25">B16</f>
        <v>405</v>
      </c>
      <c r="C29" s="369">
        <f t="shared" si="25"/>
        <v>68</v>
      </c>
      <c r="D29" s="369">
        <f t="shared" si="25"/>
        <v>0</v>
      </c>
      <c r="E29" s="369">
        <f t="shared" si="25"/>
        <v>0</v>
      </c>
      <c r="F29" s="369">
        <f t="shared" si="24"/>
        <v>1462.86</v>
      </c>
      <c r="G29" s="369">
        <f t="shared" si="24"/>
        <v>244</v>
      </c>
      <c r="H29" s="369">
        <f t="shared" si="24"/>
        <v>0</v>
      </c>
      <c r="I29" s="369">
        <f t="shared" si="24"/>
        <v>0</v>
      </c>
    </row>
    <row r="30" spans="1:10" s="10" customFormat="1" ht="45" x14ac:dyDescent="0.25">
      <c r="A30" s="98" t="s">
        <v>120</v>
      </c>
      <c r="B30" s="369">
        <f t="shared" ref="B30:E30" si="26">B17</f>
        <v>210</v>
      </c>
      <c r="C30" s="369">
        <f t="shared" si="26"/>
        <v>35</v>
      </c>
      <c r="D30" s="369">
        <f t="shared" si="26"/>
        <v>0</v>
      </c>
      <c r="E30" s="369">
        <f t="shared" si="26"/>
        <v>0</v>
      </c>
      <c r="F30" s="369">
        <f t="shared" si="24"/>
        <v>758.52</v>
      </c>
      <c r="G30" s="369">
        <f t="shared" si="24"/>
        <v>126</v>
      </c>
      <c r="H30" s="369">
        <f t="shared" si="24"/>
        <v>-12.232889999999999</v>
      </c>
      <c r="I30" s="369">
        <f t="shared" si="24"/>
        <v>-9.7086428571428556</v>
      </c>
    </row>
    <row r="31" spans="1:10" s="10" customFormat="1" ht="30" x14ac:dyDescent="0.25">
      <c r="A31" s="98" t="s">
        <v>87</v>
      </c>
      <c r="B31" s="369">
        <f t="shared" ref="B31:E31" si="27">B18</f>
        <v>125</v>
      </c>
      <c r="C31" s="369">
        <f t="shared" si="27"/>
        <v>21</v>
      </c>
      <c r="D31" s="369">
        <f t="shared" si="27"/>
        <v>0</v>
      </c>
      <c r="E31" s="369">
        <f t="shared" si="27"/>
        <v>0</v>
      </c>
      <c r="F31" s="369">
        <f t="shared" si="24"/>
        <v>681.625</v>
      </c>
      <c r="G31" s="369">
        <f t="shared" si="24"/>
        <v>114</v>
      </c>
      <c r="H31" s="369">
        <f t="shared" si="24"/>
        <v>0</v>
      </c>
      <c r="I31" s="369">
        <f t="shared" si="24"/>
        <v>0</v>
      </c>
    </row>
    <row r="32" spans="1:10" s="10" customFormat="1" ht="30" x14ac:dyDescent="0.25">
      <c r="A32" s="98" t="s">
        <v>88</v>
      </c>
      <c r="B32" s="369">
        <f t="shared" ref="B32:E32" si="28">B19</f>
        <v>125</v>
      </c>
      <c r="C32" s="369">
        <f t="shared" si="28"/>
        <v>21</v>
      </c>
      <c r="D32" s="369">
        <f t="shared" si="28"/>
        <v>0</v>
      </c>
      <c r="E32" s="369">
        <f t="shared" si="28"/>
        <v>0</v>
      </c>
      <c r="F32" s="369">
        <f t="shared" si="24"/>
        <v>126.215</v>
      </c>
      <c r="G32" s="369">
        <f t="shared" si="24"/>
        <v>21</v>
      </c>
      <c r="H32" s="369">
        <f t="shared" si="24"/>
        <v>0</v>
      </c>
      <c r="I32" s="369">
        <f t="shared" si="24"/>
        <v>0</v>
      </c>
    </row>
    <row r="33" spans="1:9" x14ac:dyDescent="0.25">
      <c r="A33" s="95" t="s">
        <v>14</v>
      </c>
      <c r="B33" s="182">
        <f t="shared" ref="B33:E33" si="29">B20</f>
        <v>1503</v>
      </c>
      <c r="C33" s="182">
        <f t="shared" si="29"/>
        <v>251</v>
      </c>
      <c r="D33" s="182">
        <f t="shared" si="29"/>
        <v>47</v>
      </c>
      <c r="E33" s="182">
        <f t="shared" si="29"/>
        <v>18.725099601593627</v>
      </c>
      <c r="F33" s="182">
        <f t="shared" si="24"/>
        <v>5029.8239766481483</v>
      </c>
      <c r="G33" s="182">
        <f t="shared" si="24"/>
        <v>839</v>
      </c>
      <c r="H33" s="182">
        <f t="shared" si="24"/>
        <v>143.56585999999999</v>
      </c>
      <c r="I33" s="182">
        <f t="shared" si="24"/>
        <v>17.111544696066744</v>
      </c>
    </row>
    <row r="34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4"/>
  <sheetViews>
    <sheetView zoomScale="90" zoomScaleNormal="90" zoomScaleSheetLayoutView="85" workbookViewId="0">
      <pane xSplit="1" ySplit="7" topLeftCell="B15" activePane="bottomRight" state="frozen"/>
      <selection pane="topRight" activeCell="B1" sqref="B1"/>
      <selection pane="bottomLeft" activeCell="A9" sqref="A9"/>
      <selection pane="bottomRight" activeCell="F15" sqref="F15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42" customHeight="1" x14ac:dyDescent="0.25">
      <c r="A1" s="738" t="s">
        <v>137</v>
      </c>
      <c r="B1" s="739"/>
      <c r="C1" s="739"/>
      <c r="D1" s="739"/>
      <c r="E1" s="739"/>
      <c r="F1" s="739"/>
      <c r="G1" s="739"/>
      <c r="H1" s="739"/>
      <c r="I1" s="739"/>
    </row>
    <row r="2" spans="1:10" ht="15" hidden="1" customHeight="1" x14ac:dyDescent="0.25">
      <c r="A2" s="159">
        <v>2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35" t="s">
        <v>111</v>
      </c>
      <c r="C4" s="736"/>
      <c r="D4" s="736"/>
      <c r="E4" s="737"/>
      <c r="F4" s="735" t="s">
        <v>110</v>
      </c>
      <c r="G4" s="736"/>
      <c r="H4" s="736"/>
      <c r="I4" s="737"/>
    </row>
    <row r="5" spans="1:10" ht="60.75" thickBot="1" x14ac:dyDescent="0.3">
      <c r="A5" s="41"/>
      <c r="B5" s="328" t="s">
        <v>115</v>
      </c>
      <c r="C5" s="328" t="s">
        <v>134</v>
      </c>
      <c r="D5" s="329" t="s">
        <v>112</v>
      </c>
      <c r="E5" s="100" t="s">
        <v>38</v>
      </c>
      <c r="F5" s="328" t="s">
        <v>116</v>
      </c>
      <c r="G5" s="328" t="s">
        <v>135</v>
      </c>
      <c r="H5" s="329" t="s">
        <v>113</v>
      </c>
      <c r="I5" s="100" t="s">
        <v>38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59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131</v>
      </c>
      <c r="B9" s="22">
        <f>SUM(B10:B13)</f>
        <v>1653</v>
      </c>
      <c r="C9" s="22">
        <f t="shared" ref="C9:D9" si="0">SUM(C10:C13)</f>
        <v>276</v>
      </c>
      <c r="D9" s="120">
        <f t="shared" si="0"/>
        <v>138</v>
      </c>
      <c r="E9" s="120">
        <f t="shared" ref="E9:E20" si="1">D9/C9*100</f>
        <v>50</v>
      </c>
      <c r="F9" s="136">
        <f>SUM(F10:F13)</f>
        <v>6300.4734900000003</v>
      </c>
      <c r="G9" s="136">
        <f t="shared" ref="G9:H9" si="2">SUM(G10:G13)</f>
        <v>1049</v>
      </c>
      <c r="H9" s="136">
        <f t="shared" si="2"/>
        <v>525.02382</v>
      </c>
      <c r="I9" s="120">
        <f t="shared" ref="I9:I20" si="3">H9/G9*100</f>
        <v>50.049935176358439</v>
      </c>
      <c r="J9" s="79"/>
    </row>
    <row r="10" spans="1:10" s="37" customFormat="1" ht="38.1" customHeight="1" x14ac:dyDescent="0.25">
      <c r="A10" s="73" t="s">
        <v>84</v>
      </c>
      <c r="B10" s="22">
        <v>1227</v>
      </c>
      <c r="C10" s="22">
        <f t="shared" ref="C10:C18" si="4">ROUND(B10/12*$A$2,0)</f>
        <v>205</v>
      </c>
      <c r="D10" s="120">
        <v>126</v>
      </c>
      <c r="E10" s="120">
        <f t="shared" si="1"/>
        <v>61.463414634146339</v>
      </c>
      <c r="F10" s="136">
        <v>4578.9706999999999</v>
      </c>
      <c r="G10" s="120">
        <f t="shared" ref="G10" si="5">ROUND(F10/12*$A$2,0)</f>
        <v>763</v>
      </c>
      <c r="H10" s="120">
        <v>483.70594</v>
      </c>
      <c r="I10" s="120">
        <f t="shared" si="3"/>
        <v>63.395273918741815</v>
      </c>
      <c r="J10" s="79"/>
    </row>
    <row r="11" spans="1:10" s="37" customFormat="1" ht="38.1" customHeight="1" x14ac:dyDescent="0.25">
      <c r="A11" s="73" t="s">
        <v>85</v>
      </c>
      <c r="B11" s="22">
        <v>374</v>
      </c>
      <c r="C11" s="22">
        <f t="shared" si="4"/>
        <v>62</v>
      </c>
      <c r="D11" s="120">
        <v>12</v>
      </c>
      <c r="E11" s="120">
        <f t="shared" si="1"/>
        <v>19.35483870967742</v>
      </c>
      <c r="F11" s="136">
        <v>1226.6790000000001</v>
      </c>
      <c r="G11" s="120">
        <f t="shared" ref="G11:G18" si="6">ROUND(F11/12*$A$2,0)</f>
        <v>204</v>
      </c>
      <c r="H11" s="120">
        <v>41.317879999999995</v>
      </c>
      <c r="I11" s="120">
        <f t="shared" si="3"/>
        <v>20.253862745098036</v>
      </c>
      <c r="J11" s="79"/>
    </row>
    <row r="12" spans="1:10" s="37" customFormat="1" ht="45" x14ac:dyDescent="0.25">
      <c r="A12" s="73" t="s">
        <v>108</v>
      </c>
      <c r="B12" s="22">
        <v>28</v>
      </c>
      <c r="C12" s="22">
        <f t="shared" si="4"/>
        <v>5</v>
      </c>
      <c r="D12" s="120">
        <v>0</v>
      </c>
      <c r="E12" s="120">
        <f t="shared" si="1"/>
        <v>0</v>
      </c>
      <c r="F12" s="136">
        <v>266.44358</v>
      </c>
      <c r="G12" s="120">
        <f t="shared" si="6"/>
        <v>44</v>
      </c>
      <c r="H12" s="120">
        <v>0</v>
      </c>
      <c r="I12" s="120">
        <f t="shared" si="3"/>
        <v>0</v>
      </c>
      <c r="J12" s="79"/>
    </row>
    <row r="13" spans="1:10" s="37" customFormat="1" ht="30" x14ac:dyDescent="0.25">
      <c r="A13" s="73" t="s">
        <v>109</v>
      </c>
      <c r="B13" s="22">
        <v>24</v>
      </c>
      <c r="C13" s="22">
        <f t="shared" si="4"/>
        <v>4</v>
      </c>
      <c r="D13" s="120">
        <v>0</v>
      </c>
      <c r="E13" s="120">
        <f t="shared" si="1"/>
        <v>0</v>
      </c>
      <c r="F13" s="136">
        <v>228.38021000000001</v>
      </c>
      <c r="G13" s="120">
        <f t="shared" si="6"/>
        <v>38</v>
      </c>
      <c r="H13" s="120">
        <v>0</v>
      </c>
      <c r="I13" s="120">
        <f t="shared" si="3"/>
        <v>0</v>
      </c>
      <c r="J13" s="79"/>
    </row>
    <row r="14" spans="1:10" s="37" customFormat="1" ht="30" x14ac:dyDescent="0.25">
      <c r="A14" s="74" t="s">
        <v>123</v>
      </c>
      <c r="B14" s="22">
        <f>SUM(B15:B19)</f>
        <v>2347</v>
      </c>
      <c r="C14" s="22">
        <f t="shared" ref="C14:H14" si="7">SUM(C15:C19)</f>
        <v>391</v>
      </c>
      <c r="D14" s="120">
        <f t="shared" si="7"/>
        <v>65</v>
      </c>
      <c r="E14" s="120">
        <f t="shared" si="1"/>
        <v>16.624040920716112</v>
      </c>
      <c r="F14" s="665">
        <f t="shared" si="7"/>
        <v>9978.8246899999976</v>
      </c>
      <c r="G14" s="120">
        <f t="shared" si="7"/>
        <v>1663</v>
      </c>
      <c r="H14" s="120">
        <f t="shared" si="7"/>
        <v>72.623050000000006</v>
      </c>
      <c r="I14" s="120">
        <f t="shared" si="3"/>
        <v>4.3669903788334334</v>
      </c>
      <c r="J14" s="79"/>
    </row>
    <row r="15" spans="1:10" s="37" customFormat="1" ht="30" x14ac:dyDescent="0.25">
      <c r="A15" s="73" t="s">
        <v>119</v>
      </c>
      <c r="B15" s="120">
        <v>75</v>
      </c>
      <c r="C15" s="22">
        <f t="shared" si="4"/>
        <v>13</v>
      </c>
      <c r="D15" s="120">
        <v>0</v>
      </c>
      <c r="E15" s="120">
        <f t="shared" si="1"/>
        <v>0</v>
      </c>
      <c r="F15" s="666">
        <v>198.47394</v>
      </c>
      <c r="G15" s="120">
        <f t="shared" si="6"/>
        <v>33</v>
      </c>
      <c r="H15" s="136">
        <v>0</v>
      </c>
      <c r="I15" s="120">
        <f t="shared" si="3"/>
        <v>0</v>
      </c>
      <c r="J15" s="79"/>
    </row>
    <row r="16" spans="1:10" s="37" customFormat="1" ht="60" x14ac:dyDescent="0.25">
      <c r="A16" s="73" t="s">
        <v>130</v>
      </c>
      <c r="B16" s="120">
        <v>1410</v>
      </c>
      <c r="C16" s="22">
        <f t="shared" si="4"/>
        <v>235</v>
      </c>
      <c r="D16" s="120">
        <v>19</v>
      </c>
      <c r="E16" s="120">
        <f t="shared" si="1"/>
        <v>8.085106382978724</v>
      </c>
      <c r="F16" s="666">
        <v>7021.5529900000001</v>
      </c>
      <c r="G16" s="120">
        <f t="shared" si="6"/>
        <v>1170</v>
      </c>
      <c r="H16" s="120">
        <v>20.561229999999998</v>
      </c>
      <c r="I16" s="120">
        <f t="shared" si="3"/>
        <v>1.7573700854700853</v>
      </c>
      <c r="J16" s="79"/>
    </row>
    <row r="17" spans="1:204" s="37" customFormat="1" ht="45" x14ac:dyDescent="0.25">
      <c r="A17" s="73" t="s">
        <v>120</v>
      </c>
      <c r="B17" s="120">
        <v>92</v>
      </c>
      <c r="C17" s="22">
        <f t="shared" si="4"/>
        <v>15</v>
      </c>
      <c r="D17" s="120">
        <v>32</v>
      </c>
      <c r="E17" s="120">
        <f t="shared" si="1"/>
        <v>213.33333333333334</v>
      </c>
      <c r="F17" s="666">
        <v>458.14388000000002</v>
      </c>
      <c r="G17" s="120">
        <f t="shared" si="6"/>
        <v>76</v>
      </c>
      <c r="H17" s="120">
        <v>35.770440000000001</v>
      </c>
      <c r="I17" s="120">
        <f t="shared" si="3"/>
        <v>47.066368421052637</v>
      </c>
      <c r="J17" s="79"/>
    </row>
    <row r="18" spans="1:204" s="37" customFormat="1" ht="38.1" customHeight="1" x14ac:dyDescent="0.25">
      <c r="A18" s="73" t="s">
        <v>87</v>
      </c>
      <c r="B18" s="120">
        <v>188</v>
      </c>
      <c r="C18" s="22">
        <f t="shared" si="4"/>
        <v>31</v>
      </c>
      <c r="D18" s="120">
        <v>0</v>
      </c>
      <c r="E18" s="120">
        <f t="shared" si="1"/>
        <v>0</v>
      </c>
      <c r="F18" s="666">
        <v>1150.3269399999999</v>
      </c>
      <c r="G18" s="120">
        <f t="shared" si="6"/>
        <v>192</v>
      </c>
      <c r="H18" s="120">
        <v>0</v>
      </c>
      <c r="I18" s="120">
        <f t="shared" si="3"/>
        <v>0</v>
      </c>
      <c r="J18" s="79"/>
    </row>
    <row r="19" spans="1:204" s="37" customFormat="1" ht="38.1" customHeight="1" x14ac:dyDescent="0.25">
      <c r="A19" s="73" t="s">
        <v>88</v>
      </c>
      <c r="B19" s="120">
        <v>582</v>
      </c>
      <c r="C19" s="22">
        <f t="shared" ref="C19" si="8">ROUND(B19/12*$A$2,0)</f>
        <v>97</v>
      </c>
      <c r="D19" s="120">
        <v>14</v>
      </c>
      <c r="E19" s="120">
        <v>45.161290322580641</v>
      </c>
      <c r="F19" s="666">
        <v>1150.3269399999999</v>
      </c>
      <c r="G19" s="120">
        <v>192</v>
      </c>
      <c r="H19" s="120">
        <v>16.29138</v>
      </c>
      <c r="I19" s="120">
        <f t="shared" si="3"/>
        <v>8.4850937500000008</v>
      </c>
      <c r="J19" s="79"/>
    </row>
    <row r="20" spans="1:204" s="13" customFormat="1" ht="15" customHeight="1" thickBot="1" x14ac:dyDescent="0.25">
      <c r="A20" s="39" t="s">
        <v>3</v>
      </c>
      <c r="B20" s="24">
        <f>B14+B9</f>
        <v>4000</v>
      </c>
      <c r="C20" s="24">
        <f t="shared" ref="C20:D20" si="9">C14+C9</f>
        <v>667</v>
      </c>
      <c r="D20" s="24">
        <f t="shared" si="9"/>
        <v>203</v>
      </c>
      <c r="E20" s="24">
        <f t="shared" si="1"/>
        <v>30.434782608695656</v>
      </c>
      <c r="F20" s="23">
        <f>F14+F9</f>
        <v>16279.298179999998</v>
      </c>
      <c r="G20" s="23">
        <f t="shared" ref="G20:H20" si="10">G14+G9</f>
        <v>2712</v>
      </c>
      <c r="H20" s="23">
        <f t="shared" si="10"/>
        <v>597.64687000000004</v>
      </c>
      <c r="I20" s="24">
        <f t="shared" si="3"/>
        <v>22.037126474926254</v>
      </c>
      <c r="J20" s="119"/>
    </row>
    <row r="21" spans="1:204" x14ac:dyDescent="0.25">
      <c r="A21" s="97" t="s">
        <v>13</v>
      </c>
      <c r="B21" s="52"/>
      <c r="C21" s="52"/>
      <c r="D21" s="52"/>
      <c r="E21" s="52"/>
      <c r="F21" s="77"/>
      <c r="G21" s="77"/>
      <c r="H21" s="127"/>
      <c r="I21" s="77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</row>
    <row r="22" spans="1:204" s="10" customFormat="1" ht="30" x14ac:dyDescent="0.25">
      <c r="A22" s="266" t="s">
        <v>131</v>
      </c>
      <c r="B22" s="265">
        <f t="shared" ref="B22:E22" si="11">B9</f>
        <v>1653</v>
      </c>
      <c r="C22" s="265">
        <f t="shared" si="11"/>
        <v>276</v>
      </c>
      <c r="D22" s="265">
        <f t="shared" si="11"/>
        <v>138</v>
      </c>
      <c r="E22" s="265">
        <f t="shared" si="11"/>
        <v>50</v>
      </c>
      <c r="F22" s="265">
        <f t="shared" ref="F22:F27" si="12">F9</f>
        <v>6300.4734900000003</v>
      </c>
      <c r="G22" s="265">
        <f t="shared" ref="G22:I22" si="13">G9</f>
        <v>1049</v>
      </c>
      <c r="H22" s="265">
        <f t="shared" si="13"/>
        <v>525.02382</v>
      </c>
      <c r="I22" s="265">
        <f t="shared" si="13"/>
        <v>50.049935176358439</v>
      </c>
    </row>
    <row r="23" spans="1:204" s="10" customFormat="1" ht="30" x14ac:dyDescent="0.25">
      <c r="A23" s="267" t="s">
        <v>84</v>
      </c>
      <c r="B23" s="265">
        <f t="shared" ref="B23:E23" si="14">B10</f>
        <v>1227</v>
      </c>
      <c r="C23" s="265">
        <f t="shared" si="14"/>
        <v>205</v>
      </c>
      <c r="D23" s="265">
        <f t="shared" si="14"/>
        <v>126</v>
      </c>
      <c r="E23" s="265">
        <f t="shared" si="14"/>
        <v>61.463414634146339</v>
      </c>
      <c r="F23" s="265">
        <f t="shared" si="12"/>
        <v>4578.9706999999999</v>
      </c>
      <c r="G23" s="265">
        <f t="shared" ref="G23:I23" si="15">G10</f>
        <v>763</v>
      </c>
      <c r="H23" s="265">
        <f t="shared" si="15"/>
        <v>483.70594</v>
      </c>
      <c r="I23" s="265">
        <f t="shared" si="15"/>
        <v>63.395273918741815</v>
      </c>
    </row>
    <row r="24" spans="1:204" s="10" customFormat="1" ht="30" x14ac:dyDescent="0.25">
      <c r="A24" s="267" t="s">
        <v>85</v>
      </c>
      <c r="B24" s="265">
        <f t="shared" ref="B24:E24" si="16">B11</f>
        <v>374</v>
      </c>
      <c r="C24" s="265">
        <f t="shared" si="16"/>
        <v>62</v>
      </c>
      <c r="D24" s="265">
        <f t="shared" si="16"/>
        <v>12</v>
      </c>
      <c r="E24" s="265">
        <f t="shared" si="16"/>
        <v>19.35483870967742</v>
      </c>
      <c r="F24" s="265">
        <f t="shared" si="12"/>
        <v>1226.6790000000001</v>
      </c>
      <c r="G24" s="265">
        <f t="shared" ref="G24:I24" si="17">G11</f>
        <v>204</v>
      </c>
      <c r="H24" s="265">
        <f t="shared" si="17"/>
        <v>41.317879999999995</v>
      </c>
      <c r="I24" s="265">
        <f t="shared" si="17"/>
        <v>20.253862745098036</v>
      </c>
    </row>
    <row r="25" spans="1:204" s="10" customFormat="1" ht="45" x14ac:dyDescent="0.25">
      <c r="A25" s="267" t="s">
        <v>108</v>
      </c>
      <c r="B25" s="265">
        <f t="shared" ref="B25:E25" si="18">B12</f>
        <v>28</v>
      </c>
      <c r="C25" s="265">
        <f t="shared" si="18"/>
        <v>5</v>
      </c>
      <c r="D25" s="265">
        <f t="shared" si="18"/>
        <v>0</v>
      </c>
      <c r="E25" s="265">
        <f t="shared" si="18"/>
        <v>0</v>
      </c>
      <c r="F25" s="265">
        <f t="shared" si="12"/>
        <v>266.44358</v>
      </c>
      <c r="G25" s="265">
        <f t="shared" ref="G25:I25" si="19">G12</f>
        <v>44</v>
      </c>
      <c r="H25" s="265">
        <f t="shared" si="19"/>
        <v>0</v>
      </c>
      <c r="I25" s="265">
        <f t="shared" si="19"/>
        <v>0</v>
      </c>
    </row>
    <row r="26" spans="1:204" s="10" customFormat="1" ht="30" x14ac:dyDescent="0.25">
      <c r="A26" s="267" t="s">
        <v>109</v>
      </c>
      <c r="B26" s="265">
        <f t="shared" ref="B26:E26" si="20">B13</f>
        <v>24</v>
      </c>
      <c r="C26" s="265">
        <f t="shared" si="20"/>
        <v>4</v>
      </c>
      <c r="D26" s="265">
        <f t="shared" si="20"/>
        <v>0</v>
      </c>
      <c r="E26" s="265">
        <f t="shared" si="20"/>
        <v>0</v>
      </c>
      <c r="F26" s="265">
        <f t="shared" si="12"/>
        <v>228.38021000000001</v>
      </c>
      <c r="G26" s="265">
        <f t="shared" ref="G26:I26" si="21">G13</f>
        <v>38</v>
      </c>
      <c r="H26" s="265">
        <f t="shared" si="21"/>
        <v>0</v>
      </c>
      <c r="I26" s="265">
        <f t="shared" si="21"/>
        <v>0</v>
      </c>
    </row>
    <row r="27" spans="1:204" s="10" customFormat="1" ht="30" x14ac:dyDescent="0.25">
      <c r="A27" s="266" t="s">
        <v>123</v>
      </c>
      <c r="B27" s="265">
        <f t="shared" ref="B27:E27" si="22">B14</f>
        <v>2347</v>
      </c>
      <c r="C27" s="265">
        <f t="shared" si="22"/>
        <v>391</v>
      </c>
      <c r="D27" s="265">
        <f t="shared" si="22"/>
        <v>65</v>
      </c>
      <c r="E27" s="265">
        <f t="shared" si="22"/>
        <v>16.624040920716112</v>
      </c>
      <c r="F27" s="265">
        <f t="shared" si="12"/>
        <v>9978.8246899999976</v>
      </c>
      <c r="G27" s="265">
        <f t="shared" ref="G27:I27" si="23">G14</f>
        <v>1663</v>
      </c>
      <c r="H27" s="265">
        <f t="shared" si="23"/>
        <v>72.623050000000006</v>
      </c>
      <c r="I27" s="265">
        <f t="shared" si="23"/>
        <v>4.3669903788334334</v>
      </c>
    </row>
    <row r="28" spans="1:204" s="10" customFormat="1" ht="30" x14ac:dyDescent="0.25">
      <c r="A28" s="267" t="s">
        <v>119</v>
      </c>
      <c r="B28" s="265">
        <f t="shared" ref="B28:E28" si="24">B15</f>
        <v>75</v>
      </c>
      <c r="C28" s="265">
        <f t="shared" si="24"/>
        <v>13</v>
      </c>
      <c r="D28" s="265">
        <f t="shared" si="24"/>
        <v>0</v>
      </c>
      <c r="E28" s="265">
        <f t="shared" si="24"/>
        <v>0</v>
      </c>
      <c r="F28" s="265">
        <f t="shared" ref="F28:I33" si="25">F15</f>
        <v>198.47394</v>
      </c>
      <c r="G28" s="265">
        <f t="shared" si="25"/>
        <v>33</v>
      </c>
      <c r="H28" s="265">
        <f t="shared" si="25"/>
        <v>0</v>
      </c>
      <c r="I28" s="265">
        <f t="shared" si="25"/>
        <v>0</v>
      </c>
    </row>
    <row r="29" spans="1:204" s="10" customFormat="1" ht="62.25" customHeight="1" x14ac:dyDescent="0.25">
      <c r="A29" s="267" t="s">
        <v>86</v>
      </c>
      <c r="B29" s="265">
        <f t="shared" ref="B29:E29" si="26">B16</f>
        <v>1410</v>
      </c>
      <c r="C29" s="265">
        <f t="shared" si="26"/>
        <v>235</v>
      </c>
      <c r="D29" s="265">
        <f t="shared" si="26"/>
        <v>19</v>
      </c>
      <c r="E29" s="265">
        <f t="shared" si="26"/>
        <v>8.085106382978724</v>
      </c>
      <c r="F29" s="265">
        <f t="shared" si="25"/>
        <v>7021.5529900000001</v>
      </c>
      <c r="G29" s="265">
        <f t="shared" si="25"/>
        <v>1170</v>
      </c>
      <c r="H29" s="265">
        <f t="shared" si="25"/>
        <v>20.561229999999998</v>
      </c>
      <c r="I29" s="265">
        <f t="shared" si="25"/>
        <v>1.7573700854700853</v>
      </c>
    </row>
    <row r="30" spans="1:204" s="10" customFormat="1" ht="45" x14ac:dyDescent="0.25">
      <c r="A30" s="267" t="s">
        <v>120</v>
      </c>
      <c r="B30" s="265">
        <f t="shared" ref="B30:E30" si="27">B17</f>
        <v>92</v>
      </c>
      <c r="C30" s="265">
        <f t="shared" si="27"/>
        <v>15</v>
      </c>
      <c r="D30" s="265">
        <f t="shared" si="27"/>
        <v>32</v>
      </c>
      <c r="E30" s="265">
        <f t="shared" si="27"/>
        <v>213.33333333333334</v>
      </c>
      <c r="F30" s="265">
        <f t="shared" si="25"/>
        <v>458.14388000000002</v>
      </c>
      <c r="G30" s="265">
        <f t="shared" si="25"/>
        <v>76</v>
      </c>
      <c r="H30" s="265">
        <f t="shared" si="25"/>
        <v>35.770440000000001</v>
      </c>
      <c r="I30" s="265">
        <f t="shared" si="25"/>
        <v>47.066368421052637</v>
      </c>
    </row>
    <row r="31" spans="1:204" s="10" customFormat="1" ht="38.1" customHeight="1" x14ac:dyDescent="0.25">
      <c r="A31" s="267" t="s">
        <v>87</v>
      </c>
      <c r="B31" s="265">
        <f t="shared" ref="B31:E31" si="28">B18</f>
        <v>188</v>
      </c>
      <c r="C31" s="265">
        <f t="shared" si="28"/>
        <v>31</v>
      </c>
      <c r="D31" s="265">
        <f t="shared" si="28"/>
        <v>0</v>
      </c>
      <c r="E31" s="265">
        <f t="shared" si="28"/>
        <v>0</v>
      </c>
      <c r="F31" s="265">
        <f t="shared" si="25"/>
        <v>1150.3269399999999</v>
      </c>
      <c r="G31" s="265">
        <f t="shared" si="25"/>
        <v>192</v>
      </c>
      <c r="H31" s="265">
        <f t="shared" si="25"/>
        <v>0</v>
      </c>
      <c r="I31" s="265">
        <f t="shared" si="25"/>
        <v>0</v>
      </c>
    </row>
    <row r="32" spans="1:204" s="10" customFormat="1" ht="38.1" customHeight="1" x14ac:dyDescent="0.25">
      <c r="A32" s="267" t="s">
        <v>88</v>
      </c>
      <c r="B32" s="265">
        <f t="shared" ref="B32:E32" si="29">B19</f>
        <v>582</v>
      </c>
      <c r="C32" s="265">
        <f t="shared" si="29"/>
        <v>97</v>
      </c>
      <c r="D32" s="265">
        <f t="shared" si="29"/>
        <v>14</v>
      </c>
      <c r="E32" s="265">
        <f t="shared" si="29"/>
        <v>45.161290322580641</v>
      </c>
      <c r="F32" s="265">
        <f t="shared" si="25"/>
        <v>1150.3269399999999</v>
      </c>
      <c r="G32" s="265">
        <f t="shared" si="25"/>
        <v>192</v>
      </c>
      <c r="H32" s="265">
        <f t="shared" si="25"/>
        <v>16.29138</v>
      </c>
      <c r="I32" s="265">
        <f t="shared" si="25"/>
        <v>8.4850937500000008</v>
      </c>
    </row>
    <row r="33" spans="1:204" ht="15.75" thickBot="1" x14ac:dyDescent="0.3">
      <c r="A33" s="714" t="s">
        <v>14</v>
      </c>
      <c r="B33" s="715">
        <f t="shared" ref="B33:E33" si="30">B20</f>
        <v>4000</v>
      </c>
      <c r="C33" s="715">
        <f t="shared" si="30"/>
        <v>667</v>
      </c>
      <c r="D33" s="715">
        <f t="shared" si="30"/>
        <v>203</v>
      </c>
      <c r="E33" s="715">
        <f t="shared" si="30"/>
        <v>30.434782608695656</v>
      </c>
      <c r="F33" s="715">
        <f t="shared" si="25"/>
        <v>16279.298179999998</v>
      </c>
      <c r="G33" s="715">
        <f t="shared" si="25"/>
        <v>2712</v>
      </c>
      <c r="H33" s="715">
        <f t="shared" si="25"/>
        <v>597.64687000000004</v>
      </c>
      <c r="I33" s="715">
        <f t="shared" si="25"/>
        <v>22.037126474926254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</row>
    <row r="34" spans="1:204" ht="17.25" customHeight="1" x14ac:dyDescent="0.25"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D273"/>
  <sheetViews>
    <sheetView showZeros="0" tabSelected="1" zoomScaleNormal="100" zoomScaleSheetLayoutView="100" workbookViewId="0">
      <pane xSplit="2" ySplit="5" topLeftCell="C260" activePane="bottomRight" state="frozen"/>
      <selection pane="topRight" activeCell="B1" sqref="B1"/>
      <selection pane="bottomLeft" activeCell="A7" sqref="A7"/>
      <selection pane="bottomRight" activeCell="D268" sqref="D268"/>
    </sheetView>
  </sheetViews>
  <sheetFormatPr defaultColWidth="9.140625" defaultRowHeight="15" x14ac:dyDescent="0.25"/>
  <cols>
    <col min="1" max="1" width="5.42578125" style="46" hidden="1" customWidth="1"/>
    <col min="2" max="2" width="41.140625" style="46" customWidth="1"/>
    <col min="3" max="3" width="13" style="59" customWidth="1"/>
    <col min="4" max="4" width="16.42578125" style="59" customWidth="1"/>
    <col min="5" max="5" width="13.42578125" style="59" customWidth="1"/>
    <col min="6" max="6" width="9" style="189" customWidth="1"/>
    <col min="7" max="7" width="12.28515625" style="46" customWidth="1"/>
    <col min="8" max="8" width="13.42578125" style="46" customWidth="1"/>
    <col min="9" max="9" width="13.5703125" style="202" customWidth="1"/>
    <col min="10" max="10" width="11.28515625" style="46" customWidth="1"/>
    <col min="11" max="11" width="20.140625" style="46" customWidth="1"/>
    <col min="12" max="16384" width="9.140625" style="46"/>
  </cols>
  <sheetData>
    <row r="1" spans="1:186" ht="39" customHeight="1" x14ac:dyDescent="0.25">
      <c r="B1" s="738" t="s">
        <v>137</v>
      </c>
      <c r="C1" s="739"/>
      <c r="D1" s="739"/>
      <c r="E1" s="739"/>
      <c r="F1" s="739"/>
      <c r="G1" s="739"/>
      <c r="H1" s="739"/>
      <c r="I1" s="739"/>
      <c r="J1" s="739"/>
    </row>
    <row r="2" spans="1:186" ht="16.5" customHeight="1" thickBot="1" x14ac:dyDescent="0.3">
      <c r="B2" s="738"/>
      <c r="C2" s="739"/>
      <c r="D2" s="739"/>
      <c r="E2" s="739"/>
      <c r="F2" s="739"/>
      <c r="G2" s="739"/>
      <c r="H2" s="739"/>
      <c r="I2" s="739"/>
      <c r="J2" s="739"/>
    </row>
    <row r="3" spans="1:186" ht="15" hidden="1" customHeight="1" thickBot="1" x14ac:dyDescent="0.3">
      <c r="B3" s="46">
        <v>2</v>
      </c>
    </row>
    <row r="4" spans="1:186" ht="30" customHeight="1" thickBot="1" x14ac:dyDescent="0.3">
      <c r="B4" s="40" t="s">
        <v>0</v>
      </c>
      <c r="C4" s="735" t="s">
        <v>111</v>
      </c>
      <c r="D4" s="736"/>
      <c r="E4" s="736"/>
      <c r="F4" s="737"/>
      <c r="G4" s="735" t="s">
        <v>110</v>
      </c>
      <c r="H4" s="736"/>
      <c r="I4" s="736"/>
      <c r="J4" s="737"/>
    </row>
    <row r="5" spans="1:186" ht="60.75" thickBot="1" x14ac:dyDescent="0.3">
      <c r="B5" s="41"/>
      <c r="C5" s="328" t="s">
        <v>115</v>
      </c>
      <c r="D5" s="328" t="s">
        <v>134</v>
      </c>
      <c r="E5" s="329" t="s">
        <v>112</v>
      </c>
      <c r="F5" s="100" t="s">
        <v>38</v>
      </c>
      <c r="G5" s="328" t="s">
        <v>116</v>
      </c>
      <c r="H5" s="328" t="s">
        <v>135</v>
      </c>
      <c r="I5" s="329" t="s">
        <v>113</v>
      </c>
      <c r="J5" s="100" t="s">
        <v>38</v>
      </c>
    </row>
    <row r="6" spans="1:186" s="18" customFormat="1" ht="15.75" thickBot="1" x14ac:dyDescent="0.3">
      <c r="A6" s="18">
        <v>1</v>
      </c>
      <c r="B6" s="57">
        <v>1</v>
      </c>
      <c r="C6" s="57">
        <v>2</v>
      </c>
      <c r="D6" s="57">
        <v>3</v>
      </c>
      <c r="E6" s="57">
        <v>4</v>
      </c>
      <c r="F6" s="57">
        <v>5</v>
      </c>
      <c r="G6" s="57">
        <v>6</v>
      </c>
      <c r="H6" s="57">
        <v>7</v>
      </c>
      <c r="I6" s="57">
        <v>8</v>
      </c>
      <c r="J6" s="57">
        <v>9</v>
      </c>
      <c r="K6" s="199"/>
    </row>
    <row r="7" spans="1:186" s="47" customFormat="1" ht="15" customHeight="1" x14ac:dyDescent="0.25">
      <c r="A7" s="18">
        <v>1</v>
      </c>
      <c r="B7" s="43" t="s">
        <v>18</v>
      </c>
      <c r="C7" s="45"/>
      <c r="D7" s="45"/>
      <c r="E7" s="45"/>
      <c r="F7" s="190"/>
      <c r="G7" s="60"/>
      <c r="H7" s="60"/>
      <c r="I7" s="203"/>
      <c r="J7" s="60"/>
    </row>
    <row r="8" spans="1:186" ht="30" x14ac:dyDescent="0.25">
      <c r="A8" s="18">
        <v>1</v>
      </c>
      <c r="B8" s="600" t="s">
        <v>131</v>
      </c>
      <c r="C8" s="601">
        <f>'1 уровень'!C225</f>
        <v>117575</v>
      </c>
      <c r="D8" s="601">
        <f>'1 уровень'!D225</f>
        <v>19599</v>
      </c>
      <c r="E8" s="601">
        <f>'1 уровень'!E225</f>
        <v>18061</v>
      </c>
      <c r="F8" s="602">
        <f>'1 уровень'!F225</f>
        <v>92.152660850043361</v>
      </c>
      <c r="G8" s="603">
        <f>'1 уровень'!G225</f>
        <v>238223.80485333333</v>
      </c>
      <c r="H8" s="603">
        <f>'1 уровень'!H225</f>
        <v>39705</v>
      </c>
      <c r="I8" s="603">
        <f>'1 уровень'!I225</f>
        <v>33661.781689999996</v>
      </c>
      <c r="J8" s="603">
        <f>'1 уровень'!J225</f>
        <v>84.779704546026935</v>
      </c>
      <c r="K8" s="108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</row>
    <row r="9" spans="1:186" ht="30" x14ac:dyDescent="0.25">
      <c r="A9" s="18">
        <v>1</v>
      </c>
      <c r="B9" s="123" t="s">
        <v>84</v>
      </c>
      <c r="C9" s="51">
        <f>'1 уровень'!C226</f>
        <v>89172</v>
      </c>
      <c r="D9" s="51">
        <f>'1 уровень'!D226</f>
        <v>14862</v>
      </c>
      <c r="E9" s="51">
        <f>'1 уровень'!E226</f>
        <v>13853</v>
      </c>
      <c r="F9" s="192">
        <f>'1 уровень'!F226</f>
        <v>93.210873368321884</v>
      </c>
      <c r="G9" s="61">
        <f>'1 уровень'!G226</f>
        <v>182342.93485333334</v>
      </c>
      <c r="H9" s="61">
        <f>'1 уровень'!H226</f>
        <v>30393</v>
      </c>
      <c r="I9" s="206">
        <f>'1 уровень'!I226</f>
        <v>24340.414639999999</v>
      </c>
      <c r="J9" s="61">
        <f>'1 уровень'!J226</f>
        <v>80.085594182871063</v>
      </c>
      <c r="K9" s="10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</row>
    <row r="10" spans="1:186" ht="30" x14ac:dyDescent="0.25">
      <c r="A10" s="18">
        <v>1</v>
      </c>
      <c r="B10" s="123" t="s">
        <v>85</v>
      </c>
      <c r="C10" s="51">
        <f>'1 уровень'!C227</f>
        <v>26988</v>
      </c>
      <c r="D10" s="51">
        <f>'1 уровень'!D227</f>
        <v>4498</v>
      </c>
      <c r="E10" s="51">
        <f>'1 уровень'!E227</f>
        <v>3816</v>
      </c>
      <c r="F10" s="192">
        <f>'1 уровень'!F227</f>
        <v>84.837705646954191</v>
      </c>
      <c r="G10" s="61">
        <f>'1 уровень'!G227</f>
        <v>48502.833600000005</v>
      </c>
      <c r="H10" s="61">
        <f>'1 уровень'!H227</f>
        <v>8083</v>
      </c>
      <c r="I10" s="206">
        <f>'1 уровень'!I227</f>
        <v>7277.4163299999991</v>
      </c>
      <c r="J10" s="61">
        <f>'1 уровень'!J227</f>
        <v>90.033605468266714</v>
      </c>
      <c r="K10" s="108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</row>
    <row r="11" spans="1:186" ht="45" x14ac:dyDescent="0.25">
      <c r="A11" s="18">
        <v>1</v>
      </c>
      <c r="B11" s="123" t="s">
        <v>108</v>
      </c>
      <c r="C11" s="51">
        <f>'1 уровень'!C228</f>
        <v>888</v>
      </c>
      <c r="D11" s="51">
        <f>'1 уровень'!D228</f>
        <v>149</v>
      </c>
      <c r="E11" s="51">
        <f>'1 уровень'!E228</f>
        <v>389</v>
      </c>
      <c r="F11" s="192">
        <f>'1 уровень'!F228</f>
        <v>261.07382550335569</v>
      </c>
      <c r="G11" s="61">
        <f>'1 уровень'!G228</f>
        <v>4630.1740799999998</v>
      </c>
      <c r="H11" s="61">
        <f>'1 уровень'!H228</f>
        <v>772</v>
      </c>
      <c r="I11" s="206">
        <f>'1 уровень'!I228</f>
        <v>2028.3082400000001</v>
      </c>
      <c r="J11" s="61">
        <f>'1 уровень'!J228</f>
        <v>262.73422797927464</v>
      </c>
      <c r="K11" s="108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</row>
    <row r="12" spans="1:186" ht="30" x14ac:dyDescent="0.25">
      <c r="A12" s="18">
        <v>1</v>
      </c>
      <c r="B12" s="123" t="s">
        <v>109</v>
      </c>
      <c r="C12" s="51">
        <f>'1 уровень'!C229</f>
        <v>527</v>
      </c>
      <c r="D12" s="51">
        <f>'1 уровень'!D229</f>
        <v>90</v>
      </c>
      <c r="E12" s="51">
        <f>'1 уровень'!E229</f>
        <v>3</v>
      </c>
      <c r="F12" s="192">
        <f>'1 уровень'!F229</f>
        <v>3.3333333333333335</v>
      </c>
      <c r="G12" s="61">
        <f>'1 уровень'!G229</f>
        <v>2747.8623200000002</v>
      </c>
      <c r="H12" s="61">
        <f>'1 уровень'!H229</f>
        <v>457</v>
      </c>
      <c r="I12" s="206">
        <f>'1 уровень'!I229</f>
        <v>15.642479999999999</v>
      </c>
      <c r="J12" s="61">
        <f>'1 уровень'!J229</f>
        <v>3.4228621444201308</v>
      </c>
      <c r="K12" s="108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</row>
    <row r="13" spans="1:186" ht="30" x14ac:dyDescent="0.25">
      <c r="A13" s="18">
        <v>1</v>
      </c>
      <c r="B13" s="604" t="s">
        <v>123</v>
      </c>
      <c r="C13" s="601">
        <f>'1 уровень'!C230</f>
        <v>166335</v>
      </c>
      <c r="D13" s="601">
        <f>'1 уровень'!D230</f>
        <v>27697</v>
      </c>
      <c r="E13" s="601">
        <f>'1 уровень'!E230</f>
        <v>26071</v>
      </c>
      <c r="F13" s="602">
        <f>'1 уровень'!F230</f>
        <v>94.12932808607431</v>
      </c>
      <c r="G13" s="603">
        <f>'1 уровень'!G230</f>
        <v>274702.09908999997</v>
      </c>
      <c r="H13" s="603">
        <f>'1 уровень'!H230</f>
        <v>45780</v>
      </c>
      <c r="I13" s="603">
        <f>'1 уровень'!I230</f>
        <v>41046.065900000001</v>
      </c>
      <c r="J13" s="603">
        <f>'1 уровень'!J230</f>
        <v>89.659383792048928</v>
      </c>
      <c r="K13" s="108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</row>
    <row r="14" spans="1:186" ht="30" x14ac:dyDescent="0.25">
      <c r="A14" s="18"/>
      <c r="B14" s="123" t="s">
        <v>119</v>
      </c>
      <c r="C14" s="51">
        <f>'1 уровень'!C231</f>
        <v>22410</v>
      </c>
      <c r="D14" s="51">
        <f>'1 уровень'!D231</f>
        <v>3709</v>
      </c>
      <c r="E14" s="51">
        <f>'1 уровень'!E231</f>
        <v>2923</v>
      </c>
      <c r="F14" s="192">
        <f>'1 уровень'!F231</f>
        <v>78.808304125101102</v>
      </c>
      <c r="G14" s="61">
        <f>'1 уровень'!G231</f>
        <v>32902.362000000001</v>
      </c>
      <c r="H14" s="61">
        <f>'1 уровень'!H231</f>
        <v>5482</v>
      </c>
      <c r="I14" s="206">
        <f>'1 уровень'!I231</f>
        <v>4255.9305000000004</v>
      </c>
      <c r="J14" s="61">
        <f>'1 уровень'!J231</f>
        <v>77.634631521342584</v>
      </c>
      <c r="K14" s="108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</row>
    <row r="15" spans="1:186" ht="60" x14ac:dyDescent="0.25">
      <c r="A15" s="18">
        <v>1</v>
      </c>
      <c r="B15" s="123" t="s">
        <v>86</v>
      </c>
      <c r="C15" s="51">
        <f>'1 уровень'!C232</f>
        <v>107670</v>
      </c>
      <c r="D15" s="51">
        <f>'1 уровень'!D232</f>
        <v>17945</v>
      </c>
      <c r="E15" s="51">
        <f>'1 уровень'!E232</f>
        <v>14672</v>
      </c>
      <c r="F15" s="192">
        <f>'1 уровень'!F232</f>
        <v>81.760936193925886</v>
      </c>
      <c r="G15" s="61">
        <f>'1 уровень'!G232</f>
        <v>181507.93260000003</v>
      </c>
      <c r="H15" s="61">
        <f>'1 уровень'!H232</f>
        <v>30251</v>
      </c>
      <c r="I15" s="206">
        <f>'1 уровень'!I232</f>
        <v>29195.405639999997</v>
      </c>
      <c r="J15" s="61">
        <f>'1 уровень'!J232</f>
        <v>96.510547221579444</v>
      </c>
      <c r="K15" s="108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</row>
    <row r="16" spans="1:186" ht="45" x14ac:dyDescent="0.25">
      <c r="A16" s="18"/>
      <c r="B16" s="123" t="s">
        <v>120</v>
      </c>
      <c r="C16" s="51">
        <f>'1 уровень'!C233</f>
        <v>23890</v>
      </c>
      <c r="D16" s="51">
        <f>'1 уровень'!D233</f>
        <v>3981</v>
      </c>
      <c r="E16" s="51">
        <f>'1 уровень'!E233</f>
        <v>7232</v>
      </c>
      <c r="F16" s="192">
        <f>'1 уровень'!F233</f>
        <v>181.66289876915346</v>
      </c>
      <c r="G16" s="61">
        <f>'1 уровень'!G233</f>
        <v>40273.284199999995</v>
      </c>
      <c r="H16" s="61">
        <f>'1 уровень'!H233</f>
        <v>6712</v>
      </c>
      <c r="I16" s="206">
        <f>'1 уровень'!I233</f>
        <v>6082.9406200000012</v>
      </c>
      <c r="J16" s="61">
        <f>'1 уровень'!J233</f>
        <v>90.627839988081078</v>
      </c>
      <c r="K16" s="108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</row>
    <row r="17" spans="1:186" ht="30" x14ac:dyDescent="0.25">
      <c r="A17" s="18">
        <v>1</v>
      </c>
      <c r="B17" s="123" t="s">
        <v>87</v>
      </c>
      <c r="C17" s="51">
        <f>'1 уровень'!C234</f>
        <v>4366</v>
      </c>
      <c r="D17" s="51">
        <f>'1 уровень'!D234</f>
        <v>728</v>
      </c>
      <c r="E17" s="51">
        <f>'1 уровень'!E234</f>
        <v>219</v>
      </c>
      <c r="F17" s="192">
        <f>'1 уровень'!F234</f>
        <v>30.08241758241758</v>
      </c>
      <c r="G17" s="61">
        <f>'1 уровень'!G234</f>
        <v>14947.8742</v>
      </c>
      <c r="H17" s="61">
        <f>'1 уровень'!H234</f>
        <v>2491</v>
      </c>
      <c r="I17" s="206">
        <f>'1 уровень'!I234</f>
        <v>862.6653</v>
      </c>
      <c r="J17" s="61">
        <f>'1 уровень'!J234</f>
        <v>34.631284624648735</v>
      </c>
      <c r="K17" s="108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</row>
    <row r="18" spans="1:186" ht="30.75" thickBot="1" x14ac:dyDescent="0.3">
      <c r="A18" s="18">
        <v>1</v>
      </c>
      <c r="B18" s="315" t="s">
        <v>88</v>
      </c>
      <c r="C18" s="606">
        <f>'1 уровень'!C235</f>
        <v>7999</v>
      </c>
      <c r="D18" s="606">
        <f>'1 уровень'!D235</f>
        <v>1334</v>
      </c>
      <c r="E18" s="606">
        <f>'1 уровень'!E235</f>
        <v>1025</v>
      </c>
      <c r="F18" s="607">
        <f>'1 уровень'!F235</f>
        <v>76.83658170914542</v>
      </c>
      <c r="G18" s="633">
        <f>'1 уровень'!G235</f>
        <v>5070.6460899999993</v>
      </c>
      <c r="H18" s="633">
        <f>'1 уровень'!H235</f>
        <v>844</v>
      </c>
      <c r="I18" s="634">
        <f>'1 уровень'!I235</f>
        <v>649.12383999999997</v>
      </c>
      <c r="J18" s="633">
        <f>'1 уровень'!J235</f>
        <v>76.91040758293839</v>
      </c>
      <c r="K18" s="108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</row>
    <row r="19" spans="1:186" ht="15.75" thickBot="1" x14ac:dyDescent="0.3">
      <c r="A19" s="18">
        <v>1</v>
      </c>
      <c r="B19" s="610" t="s">
        <v>117</v>
      </c>
      <c r="C19" s="611">
        <f>'1 уровень'!C236</f>
        <v>0</v>
      </c>
      <c r="D19" s="611">
        <f>'1 уровень'!D236</f>
        <v>0</v>
      </c>
      <c r="E19" s="611">
        <f>'1 уровень'!E236</f>
        <v>0</v>
      </c>
      <c r="F19" s="612">
        <f>'1 уровень'!F236</f>
        <v>0</v>
      </c>
      <c r="G19" s="640">
        <f>'1 уровень'!G236</f>
        <v>512925.90394333331</v>
      </c>
      <c r="H19" s="640">
        <f>'1 уровень'!H236</f>
        <v>85485</v>
      </c>
      <c r="I19" s="641">
        <f>'1 уровень'!I236</f>
        <v>74707.847590000005</v>
      </c>
      <c r="J19" s="640">
        <f>'1 уровень'!J236</f>
        <v>87.39293161373341</v>
      </c>
      <c r="K19" s="108"/>
    </row>
    <row r="20" spans="1:186" ht="15.75" customHeight="1" thickBot="1" x14ac:dyDescent="0.3">
      <c r="A20" s="18">
        <v>1</v>
      </c>
      <c r="B20" s="635"/>
      <c r="C20" s="636"/>
      <c r="D20" s="636"/>
      <c r="E20" s="636"/>
      <c r="F20" s="637"/>
      <c r="G20" s="638"/>
      <c r="H20" s="638"/>
      <c r="I20" s="639"/>
      <c r="J20" s="638"/>
      <c r="K20" s="108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</row>
    <row r="21" spans="1:186" s="47" customFormat="1" ht="15" customHeight="1" x14ac:dyDescent="0.25">
      <c r="A21" s="18">
        <v>1</v>
      </c>
      <c r="B21" s="43" t="s">
        <v>19</v>
      </c>
      <c r="C21" s="62"/>
      <c r="D21" s="62"/>
      <c r="E21" s="62"/>
      <c r="F21" s="193"/>
      <c r="G21" s="63"/>
      <c r="H21" s="63"/>
      <c r="I21" s="207"/>
      <c r="J21" s="63"/>
      <c r="K21" s="108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</row>
    <row r="22" spans="1:186" ht="30" x14ac:dyDescent="0.25">
      <c r="A22" s="18">
        <v>1</v>
      </c>
      <c r="B22" s="600" t="s">
        <v>131</v>
      </c>
      <c r="C22" s="601">
        <f>'2 уровень'!C93</f>
        <v>52399</v>
      </c>
      <c r="D22" s="601">
        <f>'2 уровень'!D93</f>
        <v>8733</v>
      </c>
      <c r="E22" s="601">
        <f>'2 уровень'!E93</f>
        <v>6533</v>
      </c>
      <c r="F22" s="602">
        <f>'2 уровень'!F93</f>
        <v>74.808198786213211</v>
      </c>
      <c r="G22" s="605">
        <f>'2 уровень'!G93</f>
        <v>128234.51881955557</v>
      </c>
      <c r="H22" s="605">
        <f>'2 уровень'!H93</f>
        <v>21371</v>
      </c>
      <c r="I22" s="605">
        <f>'2 уровень'!I93</f>
        <v>15796.958330000003</v>
      </c>
      <c r="J22" s="605">
        <f>'2 уровень'!J93</f>
        <v>73.917731177764281</v>
      </c>
      <c r="K22" s="108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</row>
    <row r="23" spans="1:186" ht="30" x14ac:dyDescent="0.25">
      <c r="A23" s="18">
        <v>1</v>
      </c>
      <c r="B23" s="123" t="s">
        <v>84</v>
      </c>
      <c r="C23" s="51">
        <f>'2 уровень'!C94</f>
        <v>39655</v>
      </c>
      <c r="D23" s="51">
        <f>'2 уровень'!D94</f>
        <v>6610</v>
      </c>
      <c r="E23" s="51">
        <f>'2 уровень'!E94</f>
        <v>5062</v>
      </c>
      <c r="F23" s="192">
        <f>'2 уровень'!F94</f>
        <v>76.580937972768538</v>
      </c>
      <c r="G23" s="64">
        <f>'2 уровень'!G94</f>
        <v>97306.002979555546</v>
      </c>
      <c r="H23" s="64">
        <f>'2 уровень'!H94</f>
        <v>16216</v>
      </c>
      <c r="I23" s="209">
        <f>'2 уровень'!I94</f>
        <v>11432.68002</v>
      </c>
      <c r="J23" s="64">
        <f>'2 уровень'!J94</f>
        <v>70.50246682289098</v>
      </c>
      <c r="K23" s="108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</row>
    <row r="24" spans="1:186" ht="30" x14ac:dyDescent="0.25">
      <c r="A24" s="18">
        <v>1</v>
      </c>
      <c r="B24" s="123" t="s">
        <v>85</v>
      </c>
      <c r="C24" s="51">
        <f>'2 уровень'!C95</f>
        <v>11904</v>
      </c>
      <c r="D24" s="51">
        <f>'2 уровень'!D95</f>
        <v>1983</v>
      </c>
      <c r="E24" s="51">
        <f>'2 уровень'!E95</f>
        <v>1215</v>
      </c>
      <c r="F24" s="192">
        <f>'2 уровень'!F95</f>
        <v>61.270801815431163</v>
      </c>
      <c r="G24" s="64">
        <f>'2 уровень'!G95</f>
        <v>25672.64256</v>
      </c>
      <c r="H24" s="64">
        <f>'2 уровень'!H95</f>
        <v>4279</v>
      </c>
      <c r="I24" s="209">
        <f>'2 уровень'!I95</f>
        <v>2762.4888700000001</v>
      </c>
      <c r="J24" s="64">
        <f>'2 уровень'!J95</f>
        <v>64.559216405702273</v>
      </c>
      <c r="K24" s="108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</row>
    <row r="25" spans="1:186" ht="45" x14ac:dyDescent="0.25">
      <c r="A25" s="18">
        <v>1</v>
      </c>
      <c r="B25" s="123" t="s">
        <v>108</v>
      </c>
      <c r="C25" s="51">
        <f>'2 уровень'!C96</f>
        <v>259</v>
      </c>
      <c r="D25" s="51">
        <f>'2 уровень'!D96</f>
        <v>43</v>
      </c>
      <c r="E25" s="51">
        <f>'2 уровень'!E96</f>
        <v>8</v>
      </c>
      <c r="F25" s="192">
        <f>'2 уровень'!F96</f>
        <v>18.604651162790699</v>
      </c>
      <c r="G25" s="64">
        <f>'2 уровень'!G96</f>
        <v>1620.5609280000001</v>
      </c>
      <c r="H25" s="64">
        <f>'2 уровень'!H96</f>
        <v>270</v>
      </c>
      <c r="I25" s="209">
        <f>'2 уровень'!I96</f>
        <v>50.05592</v>
      </c>
      <c r="J25" s="64">
        <f>'2 уровень'!J96</f>
        <v>18.539229629629631</v>
      </c>
      <c r="K25" s="108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</row>
    <row r="26" spans="1:186" ht="30" x14ac:dyDescent="0.25">
      <c r="A26" s="18">
        <v>1</v>
      </c>
      <c r="B26" s="123" t="s">
        <v>109</v>
      </c>
      <c r="C26" s="51">
        <f>'2 уровень'!C97</f>
        <v>581</v>
      </c>
      <c r="D26" s="51">
        <f>'2 уровень'!D97</f>
        <v>97</v>
      </c>
      <c r="E26" s="51">
        <f>'2 уровень'!E97</f>
        <v>248</v>
      </c>
      <c r="F26" s="192">
        <f>'2 уровень'!F97</f>
        <v>255.67010309278348</v>
      </c>
      <c r="G26" s="64">
        <f>'2 уровень'!G97</f>
        <v>3635.3123519999999</v>
      </c>
      <c r="H26" s="64">
        <f>'2 уровень'!H97</f>
        <v>606</v>
      </c>
      <c r="I26" s="209">
        <f>'2 уровень'!I97</f>
        <v>1551.7335199999998</v>
      </c>
      <c r="J26" s="64">
        <f>'2 уровень'!J97</f>
        <v>256.06163696369634</v>
      </c>
      <c r="K26" s="108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</row>
    <row r="27" spans="1:186" ht="30" x14ac:dyDescent="0.25">
      <c r="A27" s="18">
        <v>1</v>
      </c>
      <c r="B27" s="604" t="s">
        <v>123</v>
      </c>
      <c r="C27" s="601">
        <f>'2 уровень'!C98</f>
        <v>97382</v>
      </c>
      <c r="D27" s="601">
        <f>'2 уровень'!D98</f>
        <v>16230</v>
      </c>
      <c r="E27" s="601">
        <f>'2 уровень'!E98</f>
        <v>7589</v>
      </c>
      <c r="F27" s="602">
        <f>'2 уровень'!F98</f>
        <v>46.759088108441162</v>
      </c>
      <c r="G27" s="605">
        <f>'2 уровень'!G98</f>
        <v>181062.10246000002</v>
      </c>
      <c r="H27" s="605">
        <f>'2 уровень'!H98</f>
        <v>30176</v>
      </c>
      <c r="I27" s="605">
        <f>'2 уровень'!I98</f>
        <v>13468.919769999999</v>
      </c>
      <c r="J27" s="605">
        <f>'2 уровень'!J98</f>
        <v>44.634543246288438</v>
      </c>
      <c r="K27" s="108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</row>
    <row r="28" spans="1:186" ht="30" x14ac:dyDescent="0.25">
      <c r="A28" s="18"/>
      <c r="B28" s="123" t="s">
        <v>119</v>
      </c>
      <c r="C28" s="51">
        <f>'2 уровень'!C99</f>
        <v>12995</v>
      </c>
      <c r="D28" s="51">
        <f>'2 уровень'!D99</f>
        <v>2166</v>
      </c>
      <c r="E28" s="51">
        <f>'2 уровень'!E99</f>
        <v>1460</v>
      </c>
      <c r="F28" s="192">
        <f>'2 уровень'!F99</f>
        <v>67.405355493998158</v>
      </c>
      <c r="G28" s="64">
        <f>'2 уровень'!G99</f>
        <v>22791.540649999999</v>
      </c>
      <c r="H28" s="64">
        <f>'2 уровень'!H99</f>
        <v>3798</v>
      </c>
      <c r="I28" s="209">
        <f>'2 уровень'!I99</f>
        <v>2520.1918899999996</v>
      </c>
      <c r="J28" s="64">
        <f>'2 уровень'!J99</f>
        <v>66.355763296471821</v>
      </c>
      <c r="K28" s="108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</row>
    <row r="29" spans="1:186" ht="60" x14ac:dyDescent="0.25">
      <c r="A29" s="18">
        <v>1</v>
      </c>
      <c r="B29" s="123" t="s">
        <v>86</v>
      </c>
      <c r="C29" s="51">
        <f>'2 уровень'!C100</f>
        <v>48700</v>
      </c>
      <c r="D29" s="51">
        <f>'2 уровень'!D100</f>
        <v>8117</v>
      </c>
      <c r="E29" s="51">
        <f>'2 уровень'!E100</f>
        <v>2530</v>
      </c>
      <c r="F29" s="192">
        <f>'2 уровень'!F100</f>
        <v>31.169151164223237</v>
      </c>
      <c r="G29" s="64">
        <f>'2 уровень'!G100</f>
        <v>95769.940250000014</v>
      </c>
      <c r="H29" s="64">
        <f>'2 уровень'!H100</f>
        <v>15962</v>
      </c>
      <c r="I29" s="209">
        <f>'2 уровень'!I100</f>
        <v>6458.0683700000009</v>
      </c>
      <c r="J29" s="64">
        <f>'2 уровень'!J100</f>
        <v>40.459017479012658</v>
      </c>
      <c r="K29" s="108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</row>
    <row r="30" spans="1:186" ht="45" x14ac:dyDescent="0.25">
      <c r="A30" s="18"/>
      <c r="B30" s="123" t="s">
        <v>120</v>
      </c>
      <c r="C30" s="51">
        <f>'2 уровень'!C101</f>
        <v>23964</v>
      </c>
      <c r="D30" s="51">
        <f>'2 уровень'!D101</f>
        <v>3994</v>
      </c>
      <c r="E30" s="51">
        <f>'2 уровень'!E101</f>
        <v>2495</v>
      </c>
      <c r="F30" s="192">
        <f>'2 уровень'!F101</f>
        <v>628.79673768604425</v>
      </c>
      <c r="G30" s="64">
        <f>'2 уровень'!G101</f>
        <v>47376.109500000006</v>
      </c>
      <c r="H30" s="64">
        <f>'2 уровень'!H101</f>
        <v>7896</v>
      </c>
      <c r="I30" s="209">
        <f>'2 уровень'!I101</f>
        <v>2521.63598</v>
      </c>
      <c r="J30" s="64">
        <f>'2 уровень'!J101</f>
        <v>31.935612715298884</v>
      </c>
      <c r="K30" s="108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</row>
    <row r="31" spans="1:186" ht="30" x14ac:dyDescent="0.25">
      <c r="A31" s="18">
        <v>1</v>
      </c>
      <c r="B31" s="123" t="s">
        <v>87</v>
      </c>
      <c r="C31" s="51">
        <f>'2 уровень'!C102</f>
        <v>1960</v>
      </c>
      <c r="D31" s="51">
        <f>'2 уровень'!D102</f>
        <v>326</v>
      </c>
      <c r="E31" s="51">
        <f>'2 уровень'!E102</f>
        <v>353</v>
      </c>
      <c r="F31" s="192">
        <f>'2 уровень'!F102</f>
        <v>108.28220858895705</v>
      </c>
      <c r="G31" s="64">
        <f>'2 уровень'!G102</f>
        <v>7841.6660000000002</v>
      </c>
      <c r="H31" s="64">
        <f>'2 уровень'!H102</f>
        <v>1306</v>
      </c>
      <c r="I31" s="209">
        <f>'2 уровень'!I102</f>
        <v>1401.5487900000001</v>
      </c>
      <c r="J31" s="64">
        <f>'2 уровень'!J102</f>
        <v>107.3161401225115</v>
      </c>
      <c r="K31" s="108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</row>
    <row r="32" spans="1:186" ht="30.75" thickBot="1" x14ac:dyDescent="0.3">
      <c r="A32" s="18">
        <v>1</v>
      </c>
      <c r="B32" s="315" t="s">
        <v>88</v>
      </c>
      <c r="C32" s="606">
        <f>'2 уровень'!C103</f>
        <v>9574</v>
      </c>
      <c r="D32" s="606">
        <f>'2 уровень'!D103</f>
        <v>1595</v>
      </c>
      <c r="E32" s="606">
        <f>'2 уровень'!E103</f>
        <v>751</v>
      </c>
      <c r="F32" s="607">
        <f>'2 уровень'!F103</f>
        <v>47.084639498432601</v>
      </c>
      <c r="G32" s="608">
        <f>'2 уровень'!G103</f>
        <v>7282.8460600000008</v>
      </c>
      <c r="H32" s="608">
        <f>'2 уровень'!H103</f>
        <v>1214</v>
      </c>
      <c r="I32" s="609">
        <f>'2 уровень'!I103</f>
        <v>567.47474</v>
      </c>
      <c r="J32" s="608">
        <f>'2 уровень'!J103</f>
        <v>46.744212520593081</v>
      </c>
      <c r="K32" s="108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</row>
    <row r="33" spans="1:186" ht="15.75" thickBot="1" x14ac:dyDescent="0.3">
      <c r="A33" s="18">
        <v>1</v>
      </c>
      <c r="B33" s="610" t="s">
        <v>117</v>
      </c>
      <c r="C33" s="611">
        <f>'2 уровень'!C104</f>
        <v>0</v>
      </c>
      <c r="D33" s="611">
        <f>'2 уровень'!D104</f>
        <v>0</v>
      </c>
      <c r="E33" s="611">
        <f>'2 уровень'!E104</f>
        <v>0</v>
      </c>
      <c r="F33" s="612">
        <f>'2 уровень'!F104</f>
        <v>0</v>
      </c>
      <c r="G33" s="613">
        <f>'2 уровень'!G104</f>
        <v>309296.62127955555</v>
      </c>
      <c r="H33" s="613">
        <f>'2 уровень'!H104</f>
        <v>51547</v>
      </c>
      <c r="I33" s="614">
        <f>'2 уровень'!I104</f>
        <v>29265.878100000002</v>
      </c>
      <c r="J33" s="613">
        <f>'2 уровень'!J104</f>
        <v>56.775133567423907</v>
      </c>
      <c r="K33" s="108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</row>
    <row r="34" spans="1:186" ht="15" customHeight="1" x14ac:dyDescent="0.25">
      <c r="A34" s="18">
        <v>1</v>
      </c>
      <c r="B34" s="43" t="s">
        <v>12</v>
      </c>
      <c r="C34" s="65"/>
      <c r="D34" s="65"/>
      <c r="E34" s="65"/>
      <c r="F34" s="194"/>
      <c r="G34" s="66"/>
      <c r="H34" s="66"/>
      <c r="I34" s="210"/>
      <c r="J34" s="66"/>
      <c r="K34" s="108"/>
    </row>
    <row r="35" spans="1:186" ht="30" x14ac:dyDescent="0.25">
      <c r="A35" s="18">
        <v>1</v>
      </c>
      <c r="B35" s="604" t="s">
        <v>131</v>
      </c>
      <c r="C35" s="601">
        <f>'2 уровень'!C121</f>
        <v>11671</v>
      </c>
      <c r="D35" s="601">
        <f>'2 уровень'!D121</f>
        <v>1946</v>
      </c>
      <c r="E35" s="601">
        <f>'2 уровень'!E121</f>
        <v>708</v>
      </c>
      <c r="F35" s="602">
        <f>'2 уровень'!F121</f>
        <v>36.382322713257963</v>
      </c>
      <c r="G35" s="605">
        <f>'2 уровень'!G121</f>
        <v>28128.465902222219</v>
      </c>
      <c r="H35" s="605">
        <f>'2 уровень'!H121</f>
        <v>4688</v>
      </c>
      <c r="I35" s="605">
        <f>'2 уровень'!I121</f>
        <v>1612.35465</v>
      </c>
      <c r="J35" s="605">
        <f>'2 уровень'!J121</f>
        <v>34.393230588737197</v>
      </c>
      <c r="K35" s="108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</row>
    <row r="36" spans="1:186" ht="30" x14ac:dyDescent="0.25">
      <c r="A36" s="18">
        <v>1</v>
      </c>
      <c r="B36" s="123" t="s">
        <v>84</v>
      </c>
      <c r="C36" s="51">
        <f>'2 уровень'!C122</f>
        <v>8920</v>
      </c>
      <c r="D36" s="51">
        <f>'2 уровень'!D122</f>
        <v>1487</v>
      </c>
      <c r="E36" s="51">
        <f>'2 уровень'!E122</f>
        <v>504</v>
      </c>
      <c r="F36" s="192">
        <f>'2 уровень'!F122</f>
        <v>33.893745796906522</v>
      </c>
      <c r="G36" s="64">
        <f>'2 уровень'!G122</f>
        <v>21888.02286222222</v>
      </c>
      <c r="H36" s="64">
        <f>'2 уровень'!H122</f>
        <v>3648</v>
      </c>
      <c r="I36" s="209">
        <f>'2 уровень'!I122</f>
        <v>1157.2906700000001</v>
      </c>
      <c r="J36" s="64">
        <f>'2 уровень'!J122</f>
        <v>31.723976699561408</v>
      </c>
      <c r="K36" s="108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</row>
    <row r="37" spans="1:186" ht="30" x14ac:dyDescent="0.25">
      <c r="A37" s="18">
        <v>1</v>
      </c>
      <c r="B37" s="123" t="s">
        <v>85</v>
      </c>
      <c r="C37" s="51">
        <f>'2 уровень'!C123</f>
        <v>2676</v>
      </c>
      <c r="D37" s="51">
        <f>'2 уровень'!D123</f>
        <v>446</v>
      </c>
      <c r="E37" s="51">
        <f>'2 уровень'!E123</f>
        <v>204</v>
      </c>
      <c r="F37" s="192">
        <f>'2 уровень'!F123</f>
        <v>45.739910313901348</v>
      </c>
      <c r="G37" s="64">
        <f>'2 уровень'!G123</f>
        <v>5771.1686399999999</v>
      </c>
      <c r="H37" s="64">
        <f>'2 уровень'!H123</f>
        <v>962</v>
      </c>
      <c r="I37" s="209">
        <f>'2 уровень'!I123</f>
        <v>455.06397999999996</v>
      </c>
      <c r="J37" s="64">
        <f>'2 уровень'!J123</f>
        <v>47.303948024948021</v>
      </c>
      <c r="K37" s="108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</row>
    <row r="38" spans="1:186" ht="45" x14ac:dyDescent="0.25">
      <c r="A38" s="18">
        <v>1</v>
      </c>
      <c r="B38" s="123" t="s">
        <v>108</v>
      </c>
      <c r="C38" s="51">
        <f>'2 уровень'!C124</f>
        <v>75</v>
      </c>
      <c r="D38" s="51">
        <f>'2 уровень'!D124</f>
        <v>13</v>
      </c>
      <c r="E38" s="51">
        <f>'2 уровень'!E124</f>
        <v>0</v>
      </c>
      <c r="F38" s="192">
        <f>'2 уровень'!F124</f>
        <v>0</v>
      </c>
      <c r="G38" s="64">
        <f>'2 уровень'!G124</f>
        <v>469.27440000000001</v>
      </c>
      <c r="H38" s="64">
        <f>'2 уровень'!H124</f>
        <v>78</v>
      </c>
      <c r="I38" s="209">
        <f>'2 уровень'!I124</f>
        <v>0</v>
      </c>
      <c r="J38" s="64">
        <f>'2 уровень'!J124</f>
        <v>0</v>
      </c>
      <c r="K38" s="108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</row>
    <row r="39" spans="1:186" ht="30" x14ac:dyDescent="0.25">
      <c r="A39" s="18">
        <v>1</v>
      </c>
      <c r="B39" s="123" t="s">
        <v>109</v>
      </c>
      <c r="C39" s="51">
        <f>'2 уровень'!C125</f>
        <v>0</v>
      </c>
      <c r="D39" s="51">
        <f>'2 уровень'!D125</f>
        <v>0</v>
      </c>
      <c r="E39" s="51">
        <f>'2 уровень'!E125</f>
        <v>0</v>
      </c>
      <c r="F39" s="192">
        <f>'2 уровень'!F125</f>
        <v>0</v>
      </c>
      <c r="G39" s="64">
        <f>'2 уровень'!G125</f>
        <v>0</v>
      </c>
      <c r="H39" s="64">
        <f>'2 уровень'!H125</f>
        <v>0</v>
      </c>
      <c r="I39" s="209">
        <f>'2 уровень'!I125</f>
        <v>0</v>
      </c>
      <c r="J39" s="64">
        <f>'2 уровень'!J125</f>
        <v>0</v>
      </c>
      <c r="K39" s="10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</row>
    <row r="40" spans="1:186" ht="30" x14ac:dyDescent="0.25">
      <c r="A40" s="18">
        <v>1</v>
      </c>
      <c r="B40" s="604" t="s">
        <v>123</v>
      </c>
      <c r="C40" s="601">
        <f>'2 уровень'!C126</f>
        <v>21966</v>
      </c>
      <c r="D40" s="601">
        <f>'2 уровень'!D126</f>
        <v>3662</v>
      </c>
      <c r="E40" s="601">
        <f>'2 уровень'!E126</f>
        <v>2101</v>
      </c>
      <c r="F40" s="602">
        <f>'2 уровень'!F126</f>
        <v>57.373020207536861</v>
      </c>
      <c r="G40" s="605">
        <f>'2 уровень'!G126</f>
        <v>44054.487019999993</v>
      </c>
      <c r="H40" s="605">
        <f>'2 уровень'!H126</f>
        <v>7342</v>
      </c>
      <c r="I40" s="605">
        <f>'2 уровень'!I126</f>
        <v>2771.6919899999998</v>
      </c>
      <c r="J40" s="605">
        <f>'2 уровень'!J126</f>
        <v>37.751184827022605</v>
      </c>
      <c r="K40" s="10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</row>
    <row r="41" spans="1:186" ht="30" x14ac:dyDescent="0.25">
      <c r="A41" s="18"/>
      <c r="B41" s="123" t="s">
        <v>119</v>
      </c>
      <c r="C41" s="51">
        <f>'2 уровень'!C127</f>
        <v>5051</v>
      </c>
      <c r="D41" s="51">
        <f>'2 уровень'!D127</f>
        <v>842</v>
      </c>
      <c r="E41" s="51">
        <f>'2 уровень'!E127</f>
        <v>80</v>
      </c>
      <c r="F41" s="192">
        <f>'2 уровень'!F127</f>
        <v>9.5011876484560567</v>
      </c>
      <c r="G41" s="64">
        <f>'2 уровень'!G127</f>
        <v>8858.7973699999984</v>
      </c>
      <c r="H41" s="64">
        <f>'2 уровень'!H127</f>
        <v>1476</v>
      </c>
      <c r="I41" s="209">
        <f>'2 уровень'!I127</f>
        <v>137.02098000000001</v>
      </c>
      <c r="J41" s="64">
        <f>'2 уровень'!J127</f>
        <v>9.2832642276422774</v>
      </c>
      <c r="K41" s="108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</row>
    <row r="42" spans="1:186" ht="60" x14ac:dyDescent="0.25">
      <c r="A42" s="18">
        <v>1</v>
      </c>
      <c r="B42" s="123" t="s">
        <v>86</v>
      </c>
      <c r="C42" s="51">
        <f>'2 уровень'!C128</f>
        <v>11800</v>
      </c>
      <c r="D42" s="51">
        <f>'2 уровень'!D128</f>
        <v>1967</v>
      </c>
      <c r="E42" s="51">
        <f>'2 уровень'!E128</f>
        <v>1531</v>
      </c>
      <c r="F42" s="192">
        <f>'2 уровень'!F128</f>
        <v>77.834265378749365</v>
      </c>
      <c r="G42" s="64">
        <f>'2 уровень'!G128</f>
        <v>23145.7</v>
      </c>
      <c r="H42" s="64">
        <f>'2 уровень'!H128</f>
        <v>3858</v>
      </c>
      <c r="I42" s="209">
        <f>'2 уровень'!I128</f>
        <v>2124.01179</v>
      </c>
      <c r="J42" s="64">
        <f>'2 уровень'!J128</f>
        <v>55.054737947122867</v>
      </c>
      <c r="K42" s="108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</row>
    <row r="43" spans="1:186" ht="45" x14ac:dyDescent="0.25">
      <c r="A43" s="18"/>
      <c r="B43" s="123" t="s">
        <v>120</v>
      </c>
      <c r="C43" s="51">
        <f>'2 уровень'!C129</f>
        <v>4126</v>
      </c>
      <c r="D43" s="51">
        <f>'2 уровень'!D129</f>
        <v>688</v>
      </c>
      <c r="E43" s="51">
        <f>'2 уровень'!E129</f>
        <v>476</v>
      </c>
      <c r="F43" s="192">
        <f>'2 уровень'!F129</f>
        <v>69.186046511627907</v>
      </c>
      <c r="G43" s="64">
        <f>'2 уровень'!G129</f>
        <v>8093.1490000000003</v>
      </c>
      <c r="H43" s="64">
        <f>'2 уровень'!H129</f>
        <v>1349</v>
      </c>
      <c r="I43" s="209">
        <f>'2 уровень'!I129</f>
        <v>462.77628999999996</v>
      </c>
      <c r="J43" s="64">
        <f>'2 уровень'!J129</f>
        <v>34.305136397331353</v>
      </c>
      <c r="K43" s="108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</row>
    <row r="44" spans="1:186" ht="30" x14ac:dyDescent="0.25">
      <c r="A44" s="18">
        <v>1</v>
      </c>
      <c r="B44" s="123" t="s">
        <v>87</v>
      </c>
      <c r="C44" s="51">
        <f>'2 уровень'!C130</f>
        <v>989</v>
      </c>
      <c r="D44" s="51">
        <f>'2 уровень'!D130</f>
        <v>165</v>
      </c>
      <c r="E44" s="51">
        <f>'2 уровень'!E130</f>
        <v>14</v>
      </c>
      <c r="F44" s="192">
        <f>'2 уровень'!F130</f>
        <v>8.4848484848484862</v>
      </c>
      <c r="G44" s="64">
        <f>'2 уровень'!G130</f>
        <v>3956.8406500000001</v>
      </c>
      <c r="H44" s="64">
        <f>'2 уровень'!H130</f>
        <v>659</v>
      </c>
      <c r="I44" s="209">
        <f>'2 уровень'!I130</f>
        <v>47.882930000000002</v>
      </c>
      <c r="J44" s="64">
        <f>'2 уровень'!J130</f>
        <v>7.2659984825493167</v>
      </c>
      <c r="K44" s="108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</row>
    <row r="45" spans="1:186" ht="30.75" thickBot="1" x14ac:dyDescent="0.3">
      <c r="A45" s="18">
        <v>1</v>
      </c>
      <c r="B45" s="315" t="s">
        <v>88</v>
      </c>
      <c r="C45" s="606">
        <f>'2 уровень'!C131</f>
        <v>0</v>
      </c>
      <c r="D45" s="606">
        <f>'2 уровень'!D131</f>
        <v>0</v>
      </c>
      <c r="E45" s="606">
        <f>'2 уровень'!E131</f>
        <v>0</v>
      </c>
      <c r="F45" s="607">
        <f>'2 уровень'!F131</f>
        <v>0</v>
      </c>
      <c r="G45" s="608">
        <f>'2 уровень'!G131</f>
        <v>0</v>
      </c>
      <c r="H45" s="608">
        <f>'2 уровень'!H131</f>
        <v>0</v>
      </c>
      <c r="I45" s="609">
        <f>'2 уровень'!I131</f>
        <v>0</v>
      </c>
      <c r="J45" s="608">
        <f>'2 уровень'!J131</f>
        <v>0</v>
      </c>
      <c r="K45" s="108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</row>
    <row r="46" spans="1:186" ht="15.75" thickBot="1" x14ac:dyDescent="0.3">
      <c r="A46" s="18">
        <v>1</v>
      </c>
      <c r="B46" s="610" t="s">
        <v>117</v>
      </c>
      <c r="C46" s="611">
        <f>'2 уровень'!C132</f>
        <v>0</v>
      </c>
      <c r="D46" s="611">
        <f>'2 уровень'!D132</f>
        <v>0</v>
      </c>
      <c r="E46" s="611">
        <f>'2 уровень'!E132</f>
        <v>0</v>
      </c>
      <c r="F46" s="612">
        <f>'2 уровень'!F132</f>
        <v>0</v>
      </c>
      <c r="G46" s="613">
        <f>'2 уровень'!G132</f>
        <v>72182.952922222205</v>
      </c>
      <c r="H46" s="613">
        <f>'2 уровень'!H132</f>
        <v>12030</v>
      </c>
      <c r="I46" s="614">
        <f>'2 уровень'!I132</f>
        <v>4384.0466399999996</v>
      </c>
      <c r="J46" s="613">
        <f>'2 уровень'!J132</f>
        <v>36.442615461346627</v>
      </c>
      <c r="K46" s="108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</row>
    <row r="47" spans="1:186" ht="15" customHeight="1" x14ac:dyDescent="0.25">
      <c r="A47" s="18">
        <v>1</v>
      </c>
      <c r="B47" s="101" t="s">
        <v>20</v>
      </c>
      <c r="C47" s="102"/>
      <c r="D47" s="102"/>
      <c r="E47" s="102"/>
      <c r="F47" s="195"/>
      <c r="G47" s="103"/>
      <c r="H47" s="103"/>
      <c r="I47" s="211"/>
      <c r="J47" s="103"/>
      <c r="K47" s="108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</row>
    <row r="48" spans="1:186" ht="30" x14ac:dyDescent="0.25">
      <c r="A48" s="18">
        <v>1</v>
      </c>
      <c r="B48" s="604" t="s">
        <v>131</v>
      </c>
      <c r="C48" s="645">
        <f>'Аян '!B22</f>
        <v>438</v>
      </c>
      <c r="D48" s="645">
        <f>'Аян '!C22</f>
        <v>73</v>
      </c>
      <c r="E48" s="645">
        <f>'Аян '!D22</f>
        <v>43</v>
      </c>
      <c r="F48" s="646">
        <f>'Аян '!E22</f>
        <v>58.904109589041099</v>
      </c>
      <c r="G48" s="605">
        <f>'Аян '!F22</f>
        <v>1540.6039766481481</v>
      </c>
      <c r="H48" s="605">
        <f>'Аян '!G22</f>
        <v>257</v>
      </c>
      <c r="I48" s="605">
        <f>'Аян '!H22</f>
        <v>146.28276</v>
      </c>
      <c r="J48" s="605">
        <f>'Аян '!I22</f>
        <v>56.919361867704275</v>
      </c>
      <c r="K48" s="108"/>
    </row>
    <row r="49" spans="1:186" ht="30" x14ac:dyDescent="0.25">
      <c r="A49" s="18">
        <v>1</v>
      </c>
      <c r="B49" s="123" t="s">
        <v>84</v>
      </c>
      <c r="C49" s="58">
        <f>'Аян '!B23</f>
        <v>313</v>
      </c>
      <c r="D49" s="58">
        <f>'Аян '!C23</f>
        <v>52</v>
      </c>
      <c r="E49" s="58">
        <f>'Аян '!D23</f>
        <v>41</v>
      </c>
      <c r="F49" s="196">
        <f>'Аян '!E23</f>
        <v>78.84615384615384</v>
      </c>
      <c r="G49" s="64">
        <f>'Аян '!F23</f>
        <v>1019.4867791481481</v>
      </c>
      <c r="H49" s="64">
        <f>'Аян '!G23</f>
        <v>170</v>
      </c>
      <c r="I49" s="209">
        <f>'Аян '!H23</f>
        <v>140.31587999999999</v>
      </c>
      <c r="J49" s="64">
        <f>'Аян '!I23</f>
        <v>82.538752941176469</v>
      </c>
      <c r="K49" s="108"/>
    </row>
    <row r="50" spans="1:186" ht="30" x14ac:dyDescent="0.25">
      <c r="A50" s="18">
        <v>1</v>
      </c>
      <c r="B50" s="123" t="s">
        <v>85</v>
      </c>
      <c r="C50" s="58">
        <f>'Аян '!B24</f>
        <v>95</v>
      </c>
      <c r="D50" s="58">
        <f>'Аян '!C24</f>
        <v>16</v>
      </c>
      <c r="E50" s="58">
        <f>'Аян '!D24</f>
        <v>2</v>
      </c>
      <c r="F50" s="196">
        <f>'Аян '!E24</f>
        <v>12.5</v>
      </c>
      <c r="G50" s="64">
        <f>'Аян '!F24</f>
        <v>271.9548375</v>
      </c>
      <c r="H50" s="64">
        <f>'Аян '!G24</f>
        <v>45</v>
      </c>
      <c r="I50" s="209">
        <f>'Аян '!H24</f>
        <v>5.9668799999999997</v>
      </c>
      <c r="J50" s="64">
        <f>'Аян '!I24</f>
        <v>13.259733333333331</v>
      </c>
      <c r="K50" s="108"/>
    </row>
    <row r="51" spans="1:186" ht="45" x14ac:dyDescent="0.25">
      <c r="A51" s="18">
        <v>1</v>
      </c>
      <c r="B51" s="123" t="s">
        <v>108</v>
      </c>
      <c r="C51" s="58">
        <f>'Аян '!B25</f>
        <v>7</v>
      </c>
      <c r="D51" s="58">
        <f>'Аян '!C25</f>
        <v>1</v>
      </c>
      <c r="E51" s="58">
        <f>'Аян '!D25</f>
        <v>0</v>
      </c>
      <c r="F51" s="196">
        <f>'Аян '!E25</f>
        <v>0</v>
      </c>
      <c r="G51" s="64">
        <f>'Аян '!F25</f>
        <v>58.137884000000007</v>
      </c>
      <c r="H51" s="64">
        <f>'Аян '!G25</f>
        <v>10</v>
      </c>
      <c r="I51" s="209">
        <f>'Аян '!H25</f>
        <v>0</v>
      </c>
      <c r="J51" s="64">
        <f>'Аян '!I25</f>
        <v>0</v>
      </c>
      <c r="K51" s="108"/>
    </row>
    <row r="52" spans="1:186" ht="30" x14ac:dyDescent="0.25">
      <c r="A52" s="18">
        <v>1</v>
      </c>
      <c r="B52" s="123" t="s">
        <v>109</v>
      </c>
      <c r="C52" s="58">
        <f>'Аян '!B26</f>
        <v>23</v>
      </c>
      <c r="D52" s="58">
        <f>'Аян '!C26</f>
        <v>4</v>
      </c>
      <c r="E52" s="58">
        <f>'Аян '!D26</f>
        <v>0</v>
      </c>
      <c r="F52" s="196">
        <f>'Аян '!E26</f>
        <v>0</v>
      </c>
      <c r="G52" s="64">
        <f>'Аян '!F26</f>
        <v>191.02447599999999</v>
      </c>
      <c r="H52" s="64">
        <f>'Аян '!G26</f>
        <v>32</v>
      </c>
      <c r="I52" s="209">
        <f>'Аян '!H26</f>
        <v>0</v>
      </c>
      <c r="J52" s="64">
        <f>'Аян '!I26</f>
        <v>0</v>
      </c>
      <c r="K52" s="108"/>
    </row>
    <row r="53" spans="1:186" ht="30" x14ac:dyDescent="0.25">
      <c r="A53" s="18">
        <v>1</v>
      </c>
      <c r="B53" s="604" t="s">
        <v>123</v>
      </c>
      <c r="C53" s="645">
        <f>'Аян '!B27</f>
        <v>1065</v>
      </c>
      <c r="D53" s="645">
        <f>'Аян '!C27</f>
        <v>178</v>
      </c>
      <c r="E53" s="645">
        <f>'Аян '!D27</f>
        <v>4</v>
      </c>
      <c r="F53" s="646">
        <f>'Аян '!E27</f>
        <v>2.2471910112359552</v>
      </c>
      <c r="G53" s="605">
        <f>'Аян '!F27</f>
        <v>3489.2200000000003</v>
      </c>
      <c r="H53" s="605">
        <f>'Аян '!G27</f>
        <v>582</v>
      </c>
      <c r="I53" s="605">
        <f>'Аян '!H27</f>
        <v>-2.716899999999999</v>
      </c>
      <c r="J53" s="605">
        <f>'Аян '!I27</f>
        <v>-0.46682130584192427</v>
      </c>
      <c r="K53" s="108"/>
    </row>
    <row r="54" spans="1:186" ht="30" x14ac:dyDescent="0.25">
      <c r="A54" s="18"/>
      <c r="B54" s="123" t="s">
        <v>119</v>
      </c>
      <c r="C54" s="58">
        <f>'Аян '!B28</f>
        <v>200</v>
      </c>
      <c r="D54" s="58">
        <f>'Аян '!C28</f>
        <v>33</v>
      </c>
      <c r="E54" s="58">
        <f>'Аян '!D28</f>
        <v>4</v>
      </c>
      <c r="F54" s="196">
        <f>'Аян '!E28</f>
        <v>12.121212121212121</v>
      </c>
      <c r="G54" s="64">
        <f>'Аян '!F28</f>
        <v>460</v>
      </c>
      <c r="H54" s="64">
        <f>'Аян '!G28</f>
        <v>77</v>
      </c>
      <c r="I54" s="209">
        <f>'Аян '!H28</f>
        <v>9.5159900000000004</v>
      </c>
      <c r="J54" s="64">
        <f>'Аян '!I28</f>
        <v>12.358428571428572</v>
      </c>
      <c r="K54" s="108"/>
    </row>
    <row r="55" spans="1:186" ht="60" x14ac:dyDescent="0.25">
      <c r="A55" s="18">
        <v>1</v>
      </c>
      <c r="B55" s="123" t="s">
        <v>86</v>
      </c>
      <c r="C55" s="58">
        <f>'Аян '!B29</f>
        <v>405</v>
      </c>
      <c r="D55" s="58">
        <f>'Аян '!C29</f>
        <v>68</v>
      </c>
      <c r="E55" s="58">
        <f>'Аян '!D29</f>
        <v>0</v>
      </c>
      <c r="F55" s="196">
        <f>'Аян '!E29</f>
        <v>0</v>
      </c>
      <c r="G55" s="64">
        <f>'Аян '!F29</f>
        <v>1462.86</v>
      </c>
      <c r="H55" s="64">
        <f>'Аян '!G29</f>
        <v>244</v>
      </c>
      <c r="I55" s="209">
        <f>'Аян '!H29</f>
        <v>0</v>
      </c>
      <c r="J55" s="64">
        <f>'Аян '!I29</f>
        <v>0</v>
      </c>
      <c r="K55" s="108"/>
    </row>
    <row r="56" spans="1:186" ht="45" x14ac:dyDescent="0.25">
      <c r="A56" s="18"/>
      <c r="B56" s="123" t="s">
        <v>120</v>
      </c>
      <c r="C56" s="58">
        <f>'Аян '!B30</f>
        <v>210</v>
      </c>
      <c r="D56" s="58">
        <f>'Аян '!C30</f>
        <v>35</v>
      </c>
      <c r="E56" s="58">
        <f>'Аян '!D30</f>
        <v>0</v>
      </c>
      <c r="F56" s="196">
        <f>'Аян '!E30</f>
        <v>0</v>
      </c>
      <c r="G56" s="64">
        <f>'Аян '!F30</f>
        <v>758.52</v>
      </c>
      <c r="H56" s="64">
        <f>'Аян '!G30</f>
        <v>126</v>
      </c>
      <c r="I56" s="209">
        <f>'Аян '!H30</f>
        <v>-12.232889999999999</v>
      </c>
      <c r="J56" s="64">
        <f>'Аян '!I30</f>
        <v>-9.7086428571428556</v>
      </c>
      <c r="K56" s="108"/>
    </row>
    <row r="57" spans="1:186" ht="30" x14ac:dyDescent="0.25">
      <c r="A57" s="18">
        <v>1</v>
      </c>
      <c r="B57" s="123" t="s">
        <v>87</v>
      </c>
      <c r="C57" s="58">
        <f>'Аян '!B31</f>
        <v>125</v>
      </c>
      <c r="D57" s="58">
        <f>'Аян '!C31</f>
        <v>21</v>
      </c>
      <c r="E57" s="58">
        <f>'Аян '!D31</f>
        <v>0</v>
      </c>
      <c r="F57" s="196">
        <f>'Аян '!E31</f>
        <v>0</v>
      </c>
      <c r="G57" s="64">
        <f>'Аян '!F31</f>
        <v>681.625</v>
      </c>
      <c r="H57" s="64">
        <f>'Аян '!G31</f>
        <v>114</v>
      </c>
      <c r="I57" s="209">
        <f>'Аян '!H31</f>
        <v>0</v>
      </c>
      <c r="J57" s="64">
        <f>'Аян '!I31</f>
        <v>0</v>
      </c>
      <c r="K57" s="108"/>
    </row>
    <row r="58" spans="1:186" ht="30.75" thickBot="1" x14ac:dyDescent="0.3">
      <c r="A58" s="18">
        <v>1</v>
      </c>
      <c r="B58" s="315" t="s">
        <v>88</v>
      </c>
      <c r="C58" s="615">
        <f>'Аян '!B32</f>
        <v>125</v>
      </c>
      <c r="D58" s="615">
        <f>'Аян '!C32</f>
        <v>21</v>
      </c>
      <c r="E58" s="615">
        <f>'Аян '!D32</f>
        <v>0</v>
      </c>
      <c r="F58" s="616">
        <f>'Аян '!E32</f>
        <v>0</v>
      </c>
      <c r="G58" s="608">
        <f>'Аян '!F32</f>
        <v>126.215</v>
      </c>
      <c r="H58" s="608">
        <f>'Аян '!G32</f>
        <v>21</v>
      </c>
      <c r="I58" s="609">
        <f>'Аян '!H32</f>
        <v>0</v>
      </c>
      <c r="J58" s="608">
        <f>'Аян '!I32</f>
        <v>0</v>
      </c>
      <c r="K58" s="108"/>
    </row>
    <row r="59" spans="1:186" ht="15.75" thickBot="1" x14ac:dyDescent="0.3">
      <c r="A59" s="18">
        <v>1</v>
      </c>
      <c r="B59" s="610" t="s">
        <v>4</v>
      </c>
      <c r="C59" s="617">
        <f>'Аян '!B33</f>
        <v>1503</v>
      </c>
      <c r="D59" s="617">
        <f>'Аян '!C33</f>
        <v>251</v>
      </c>
      <c r="E59" s="617">
        <f>'Аян '!D33</f>
        <v>47</v>
      </c>
      <c r="F59" s="618">
        <f>'Аян '!E33</f>
        <v>18.725099601593627</v>
      </c>
      <c r="G59" s="613">
        <f>'Аян '!F33</f>
        <v>5029.8239766481483</v>
      </c>
      <c r="H59" s="613">
        <f>'Аян '!G33</f>
        <v>839</v>
      </c>
      <c r="I59" s="614">
        <f>'Аян '!H33</f>
        <v>143.56585999999999</v>
      </c>
      <c r="J59" s="613">
        <f>'Аян '!I33</f>
        <v>17.111544696066744</v>
      </c>
      <c r="K59" s="108"/>
    </row>
    <row r="60" spans="1:186" ht="15" customHeight="1" x14ac:dyDescent="0.25">
      <c r="A60" s="18">
        <v>1</v>
      </c>
      <c r="B60" s="101" t="s">
        <v>21</v>
      </c>
      <c r="C60" s="102"/>
      <c r="D60" s="102"/>
      <c r="E60" s="102"/>
      <c r="F60" s="195"/>
      <c r="G60" s="103"/>
      <c r="H60" s="103"/>
      <c r="I60" s="211"/>
      <c r="J60" s="103"/>
      <c r="K60" s="108"/>
    </row>
    <row r="61" spans="1:186" ht="30" x14ac:dyDescent="0.25">
      <c r="A61" s="18">
        <v>1</v>
      </c>
      <c r="B61" s="604" t="s">
        <v>131</v>
      </c>
      <c r="C61" s="601">
        <f>'1 уровень'!C254</f>
        <v>3761</v>
      </c>
      <c r="D61" s="601">
        <f>'1 уровень'!D254</f>
        <v>628</v>
      </c>
      <c r="E61" s="601">
        <f>'1 уровень'!E254</f>
        <v>102</v>
      </c>
      <c r="F61" s="602">
        <f>'1 уровень'!F254</f>
        <v>16.242038216560509</v>
      </c>
      <c r="G61" s="605">
        <f>'1 уровень'!G254</f>
        <v>8202.3729666666641</v>
      </c>
      <c r="H61" s="605">
        <f>'1 уровень'!H254</f>
        <v>1366</v>
      </c>
      <c r="I61" s="605">
        <f>'1 уровень'!I254</f>
        <v>150.99221</v>
      </c>
      <c r="J61" s="605">
        <f>'1 уровень'!J254</f>
        <v>11.053602489019033</v>
      </c>
      <c r="K61" s="108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  <c r="FP61" s="47"/>
      <c r="FQ61" s="47"/>
      <c r="FR61" s="47"/>
      <c r="FS61" s="47"/>
      <c r="FT61" s="47"/>
      <c r="FU61" s="47"/>
      <c r="FV61" s="47"/>
      <c r="FW61" s="47"/>
      <c r="FX61" s="47"/>
      <c r="FY61" s="47"/>
      <c r="FZ61" s="47"/>
      <c r="GA61" s="47"/>
      <c r="GB61" s="47"/>
      <c r="GC61" s="47"/>
      <c r="GD61" s="47"/>
    </row>
    <row r="62" spans="1:186" ht="30" x14ac:dyDescent="0.25">
      <c r="A62" s="18">
        <v>1</v>
      </c>
      <c r="B62" s="123" t="s">
        <v>84</v>
      </c>
      <c r="C62" s="51">
        <f>'1 уровень'!C255</f>
        <v>2709</v>
      </c>
      <c r="D62" s="51">
        <f>'1 уровень'!D255</f>
        <v>452</v>
      </c>
      <c r="E62" s="51">
        <f>'1 уровень'!E255</f>
        <v>59</v>
      </c>
      <c r="F62" s="192">
        <f>'1 уровень'!F255</f>
        <v>13.053097345132745</v>
      </c>
      <c r="G62" s="64">
        <f>'1 уровень'!G255</f>
        <v>5539.4856066666653</v>
      </c>
      <c r="H62" s="64">
        <f>'1 уровень'!H255</f>
        <v>923</v>
      </c>
      <c r="I62" s="209">
        <f>'1 уровень'!I255</f>
        <v>72.551460000000006</v>
      </c>
      <c r="J62" s="64">
        <f>'1 уровень'!J255</f>
        <v>7.8603965330444208</v>
      </c>
      <c r="K62" s="108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</row>
    <row r="63" spans="1:186" ht="30" x14ac:dyDescent="0.25">
      <c r="A63" s="18">
        <v>1</v>
      </c>
      <c r="B63" s="123" t="s">
        <v>85</v>
      </c>
      <c r="C63" s="51">
        <f>'1 уровень'!C256</f>
        <v>826</v>
      </c>
      <c r="D63" s="51">
        <f>'1 уровень'!D256</f>
        <v>138</v>
      </c>
      <c r="E63" s="51">
        <f>'1 уровень'!E256</f>
        <v>43</v>
      </c>
      <c r="F63" s="192">
        <f>'1 уровень'!F256</f>
        <v>31.159420289855071</v>
      </c>
      <c r="G63" s="64">
        <f>'1 уровень'!G256</f>
        <v>1484.4872</v>
      </c>
      <c r="H63" s="64">
        <f>'1 уровень'!H256</f>
        <v>247</v>
      </c>
      <c r="I63" s="209">
        <f>'1 уровень'!I256</f>
        <v>78.440749999999994</v>
      </c>
      <c r="J63" s="64">
        <f>'1 уровень'!J256</f>
        <v>31.75738866396761</v>
      </c>
      <c r="K63" s="108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  <c r="FP63" s="47"/>
      <c r="FQ63" s="47"/>
      <c r="FR63" s="47"/>
      <c r="FS63" s="47"/>
      <c r="FT63" s="47"/>
      <c r="FU63" s="47"/>
      <c r="FV63" s="47"/>
      <c r="FW63" s="47"/>
      <c r="FX63" s="47"/>
      <c r="FY63" s="47"/>
      <c r="FZ63" s="47"/>
      <c r="GA63" s="47"/>
      <c r="GB63" s="47"/>
      <c r="GC63" s="47"/>
      <c r="GD63" s="47"/>
    </row>
    <row r="64" spans="1:186" ht="45" x14ac:dyDescent="0.25">
      <c r="A64" s="18">
        <v>1</v>
      </c>
      <c r="B64" s="123" t="s">
        <v>108</v>
      </c>
      <c r="C64" s="51">
        <f>'1 уровень'!C257</f>
        <v>166</v>
      </c>
      <c r="D64" s="51">
        <f>'1 уровень'!D257</f>
        <v>28</v>
      </c>
      <c r="E64" s="51">
        <f>'1 уровень'!E257</f>
        <v>0</v>
      </c>
      <c r="F64" s="192">
        <f>'1 уровень'!F257</f>
        <v>0</v>
      </c>
      <c r="G64" s="64">
        <f>'1 уровень'!G257</f>
        <v>865.5505599999999</v>
      </c>
      <c r="H64" s="64">
        <f>'1 уровень'!H257</f>
        <v>144</v>
      </c>
      <c r="I64" s="209">
        <f>'1 уровень'!I257</f>
        <v>0</v>
      </c>
      <c r="J64" s="64">
        <f>'1 уровень'!J257</f>
        <v>0</v>
      </c>
      <c r="K64" s="108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  <c r="FP64" s="47"/>
      <c r="FQ64" s="47"/>
      <c r="FR64" s="47"/>
      <c r="FS64" s="47"/>
      <c r="FT64" s="47"/>
      <c r="FU64" s="47"/>
      <c r="FV64" s="47"/>
      <c r="FW64" s="47"/>
      <c r="FX64" s="47"/>
      <c r="FY64" s="47"/>
      <c r="FZ64" s="47"/>
      <c r="GA64" s="47"/>
      <c r="GB64" s="47"/>
      <c r="GC64" s="47"/>
      <c r="GD64" s="47"/>
    </row>
    <row r="65" spans="1:186" s="47" customFormat="1" ht="30" x14ac:dyDescent="0.25">
      <c r="A65" s="18">
        <v>1</v>
      </c>
      <c r="B65" s="123" t="s">
        <v>109</v>
      </c>
      <c r="C65" s="50">
        <f>'1 уровень'!C258</f>
        <v>60</v>
      </c>
      <c r="D65" s="50">
        <f>'1 уровень'!D258</f>
        <v>10</v>
      </c>
      <c r="E65" s="50">
        <f>'1 уровень'!E258</f>
        <v>0</v>
      </c>
      <c r="F65" s="191">
        <f>'1 уровень'!F258</f>
        <v>0</v>
      </c>
      <c r="G65" s="48">
        <f>'1 уровень'!G258</f>
        <v>312.84959999999995</v>
      </c>
      <c r="H65" s="48">
        <f>'1 уровень'!H258</f>
        <v>52</v>
      </c>
      <c r="I65" s="208">
        <f>'1 уровень'!I258</f>
        <v>0</v>
      </c>
      <c r="J65" s="48">
        <f>'1 уровень'!J258</f>
        <v>0</v>
      </c>
      <c r="K65" s="108"/>
    </row>
    <row r="66" spans="1:186" ht="30" x14ac:dyDescent="0.25">
      <c r="A66" s="18">
        <v>1</v>
      </c>
      <c r="B66" s="604" t="s">
        <v>123</v>
      </c>
      <c r="C66" s="601">
        <f>'1 уровень'!C259</f>
        <v>7800</v>
      </c>
      <c r="D66" s="601">
        <f>'1 уровень'!D259</f>
        <v>1300</v>
      </c>
      <c r="E66" s="601">
        <f>'1 уровень'!E259</f>
        <v>45</v>
      </c>
      <c r="F66" s="602">
        <f>'1 уровень'!F259</f>
        <v>3.4615384615384617</v>
      </c>
      <c r="G66" s="605">
        <f>'1 уровень'!G259</f>
        <v>13195.505999999999</v>
      </c>
      <c r="H66" s="605">
        <f>'1 уровень'!H259</f>
        <v>2198</v>
      </c>
      <c r="I66" s="605">
        <f>'1 уровень'!I259</f>
        <v>42.976920000000007</v>
      </c>
      <c r="J66" s="605">
        <f>'1 уровень'!J259</f>
        <v>1.9552738853503189</v>
      </c>
      <c r="K66" s="108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47"/>
      <c r="FV66" s="47"/>
      <c r="FW66" s="47"/>
      <c r="FX66" s="47"/>
      <c r="FY66" s="47"/>
      <c r="FZ66" s="47"/>
      <c r="GA66" s="47"/>
      <c r="GB66" s="47"/>
      <c r="GC66" s="47"/>
      <c r="GD66" s="47"/>
    </row>
    <row r="67" spans="1:186" ht="30" x14ac:dyDescent="0.25">
      <c r="A67" s="18"/>
      <c r="B67" s="123" t="s">
        <v>119</v>
      </c>
      <c r="C67" s="51">
        <f>'1 уровень'!C260</f>
        <v>720</v>
      </c>
      <c r="D67" s="51">
        <f>'1 уровень'!D260</f>
        <v>120</v>
      </c>
      <c r="E67" s="51">
        <f>'1 уровень'!E260</f>
        <v>4</v>
      </c>
      <c r="F67" s="192">
        <f>'1 уровень'!F260</f>
        <v>3.3333333333333335</v>
      </c>
      <c r="G67" s="64">
        <f>'1 уровень'!G260</f>
        <v>1057.104</v>
      </c>
      <c r="H67" s="64">
        <f>'1 уровень'!H260</f>
        <v>176</v>
      </c>
      <c r="I67" s="209">
        <f>'1 уровень'!I260</f>
        <v>4.2258599999999999</v>
      </c>
      <c r="J67" s="64">
        <f>'1 уровень'!J260</f>
        <v>2.4010568181818179</v>
      </c>
      <c r="K67" s="108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  <c r="FP67" s="47"/>
      <c r="FQ67" s="47"/>
      <c r="FR67" s="47"/>
      <c r="FS67" s="47"/>
      <c r="FT67" s="47"/>
      <c r="FU67" s="47"/>
      <c r="FV67" s="47"/>
      <c r="FW67" s="47"/>
      <c r="FX67" s="47"/>
      <c r="FY67" s="47"/>
      <c r="FZ67" s="47"/>
      <c r="GA67" s="47"/>
      <c r="GB67" s="47"/>
      <c r="GC67" s="47"/>
      <c r="GD67" s="47"/>
    </row>
    <row r="68" spans="1:186" ht="60" x14ac:dyDescent="0.25">
      <c r="A68" s="18">
        <v>1</v>
      </c>
      <c r="B68" s="123" t="s">
        <v>86</v>
      </c>
      <c r="C68" s="51">
        <f>'1 уровень'!C261</f>
        <v>4450</v>
      </c>
      <c r="D68" s="51">
        <f>'1 уровень'!D261</f>
        <v>742</v>
      </c>
      <c r="E68" s="51">
        <f>'1 уровень'!E261</f>
        <v>13</v>
      </c>
      <c r="F68" s="192">
        <f>'1 уровень'!F261</f>
        <v>1.7520215633423182</v>
      </c>
      <c r="G68" s="64">
        <f>'1 уровень'!G261</f>
        <v>7501.7209999999995</v>
      </c>
      <c r="H68" s="64">
        <f>'1 уровень'!H261</f>
        <v>1250</v>
      </c>
      <c r="I68" s="209">
        <f>'1 уровень'!I261</f>
        <v>21.644260000000003</v>
      </c>
      <c r="J68" s="64">
        <f>'1 уровень'!J261</f>
        <v>1.7315408000000001</v>
      </c>
      <c r="K68" s="108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  <c r="FP68" s="47"/>
      <c r="FQ68" s="47"/>
      <c r="FR68" s="47"/>
      <c r="FS68" s="47"/>
      <c r="FT68" s="47"/>
      <c r="FU68" s="47"/>
      <c r="FV68" s="47"/>
      <c r="FW68" s="47"/>
      <c r="FX68" s="47"/>
      <c r="FY68" s="47"/>
      <c r="FZ68" s="47"/>
      <c r="GA68" s="47"/>
      <c r="GB68" s="47"/>
      <c r="GC68" s="47"/>
      <c r="GD68" s="47"/>
    </row>
    <row r="69" spans="1:186" ht="45" x14ac:dyDescent="0.25">
      <c r="A69" s="18"/>
      <c r="B69" s="123" t="s">
        <v>120</v>
      </c>
      <c r="C69" s="51">
        <f>'1 уровень'!C262</f>
        <v>1550</v>
      </c>
      <c r="D69" s="51">
        <f>'1 уровень'!D262</f>
        <v>258</v>
      </c>
      <c r="E69" s="51">
        <f>'1 уровень'!E262</f>
        <v>27</v>
      </c>
      <c r="F69" s="192">
        <f>'1 уровень'!F262</f>
        <v>10.465116279069768</v>
      </c>
      <c r="G69" s="64">
        <f>'1 уровень'!G262</f>
        <v>2612.9589999999998</v>
      </c>
      <c r="H69" s="64">
        <f>'1 уровень'!H262</f>
        <v>435</v>
      </c>
      <c r="I69" s="209">
        <f>'1 уровень'!I262</f>
        <v>13.451549999999999</v>
      </c>
      <c r="J69" s="64">
        <f>'1 уровень'!J262</f>
        <v>3.0923103448275859</v>
      </c>
      <c r="K69" s="108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  <c r="FP69" s="47"/>
      <c r="FQ69" s="47"/>
      <c r="FR69" s="47"/>
      <c r="FS69" s="47"/>
      <c r="FT69" s="47"/>
      <c r="FU69" s="47"/>
      <c r="FV69" s="47"/>
      <c r="FW69" s="47"/>
      <c r="FX69" s="47"/>
      <c r="FY69" s="47"/>
      <c r="FZ69" s="47"/>
      <c r="GA69" s="47"/>
      <c r="GB69" s="47"/>
      <c r="GC69" s="47"/>
      <c r="GD69" s="47"/>
    </row>
    <row r="70" spans="1:186" ht="30" x14ac:dyDescent="0.25">
      <c r="A70" s="18">
        <v>1</v>
      </c>
      <c r="B70" s="123" t="s">
        <v>87</v>
      </c>
      <c r="C70" s="51">
        <f>'1 уровень'!C263</f>
        <v>480</v>
      </c>
      <c r="D70" s="51">
        <f>'1 уровень'!D263</f>
        <v>80</v>
      </c>
      <c r="E70" s="51">
        <f>'1 уровень'!E263</f>
        <v>1</v>
      </c>
      <c r="F70" s="192">
        <f>'1 уровень'!F263</f>
        <v>1.25</v>
      </c>
      <c r="G70" s="64">
        <f>'1 уровень'!G263</f>
        <v>1643.376</v>
      </c>
      <c r="H70" s="64">
        <f>'1 уровень'!H263</f>
        <v>274</v>
      </c>
      <c r="I70" s="209">
        <f>'1 уровень'!I263</f>
        <v>3.6552500000000001</v>
      </c>
      <c r="J70" s="64">
        <f>'1 уровень'!J263</f>
        <v>1.3340328467153284</v>
      </c>
      <c r="K70" s="108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  <c r="FP70" s="47"/>
      <c r="FQ70" s="47"/>
      <c r="FR70" s="47"/>
      <c r="FS70" s="47"/>
      <c r="FT70" s="47"/>
      <c r="FU70" s="47"/>
      <c r="FV70" s="47"/>
      <c r="FW70" s="47"/>
      <c r="FX70" s="47"/>
      <c r="FY70" s="47"/>
      <c r="FZ70" s="47"/>
      <c r="GA70" s="47"/>
      <c r="GB70" s="47"/>
      <c r="GC70" s="47"/>
      <c r="GD70" s="47"/>
    </row>
    <row r="71" spans="1:186" ht="30.75" thickBot="1" x14ac:dyDescent="0.3">
      <c r="A71" s="18">
        <v>1</v>
      </c>
      <c r="B71" s="315" t="s">
        <v>88</v>
      </c>
      <c r="C71" s="606">
        <f>'1 уровень'!C264</f>
        <v>600</v>
      </c>
      <c r="D71" s="606">
        <f>'1 уровень'!D264</f>
        <v>100</v>
      </c>
      <c r="E71" s="606">
        <f>'1 уровень'!E264</f>
        <v>0</v>
      </c>
      <c r="F71" s="607">
        <f>'1 уровень'!F264</f>
        <v>0</v>
      </c>
      <c r="G71" s="608">
        <f>'1 уровень'!G264</f>
        <v>380.346</v>
      </c>
      <c r="H71" s="608">
        <f>'1 уровень'!H264</f>
        <v>63</v>
      </c>
      <c r="I71" s="609">
        <f>'1 уровень'!I264</f>
        <v>0</v>
      </c>
      <c r="J71" s="608">
        <f>'1 уровень'!J264</f>
        <v>0</v>
      </c>
      <c r="K71" s="108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  <c r="GD71" s="47"/>
    </row>
    <row r="72" spans="1:186" ht="15.75" thickBot="1" x14ac:dyDescent="0.3">
      <c r="A72" s="18">
        <v>1</v>
      </c>
      <c r="B72" s="619" t="s">
        <v>117</v>
      </c>
      <c r="C72" s="611">
        <f>'1 уровень'!C265</f>
        <v>0</v>
      </c>
      <c r="D72" s="611">
        <f>'1 уровень'!D265</f>
        <v>0</v>
      </c>
      <c r="E72" s="611">
        <f>'1 уровень'!E265</f>
        <v>0</v>
      </c>
      <c r="F72" s="612">
        <f>'1 уровень'!F265</f>
        <v>0</v>
      </c>
      <c r="G72" s="613">
        <f>'1 уровень'!G265</f>
        <v>21397.878966666663</v>
      </c>
      <c r="H72" s="613">
        <f>'1 уровень'!H265</f>
        <v>3564</v>
      </c>
      <c r="I72" s="614">
        <f>'1 уровень'!I265</f>
        <v>193.96913000000001</v>
      </c>
      <c r="J72" s="613">
        <f>'1 уровень'!J265</f>
        <v>5.4424559483726149</v>
      </c>
      <c r="K72" s="10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  <c r="GD72" s="47"/>
    </row>
    <row r="73" spans="1:186" s="47" customFormat="1" ht="15" customHeight="1" x14ac:dyDescent="0.25">
      <c r="A73" s="18">
        <v>1</v>
      </c>
      <c r="B73" s="242" t="s">
        <v>22</v>
      </c>
      <c r="C73" s="270"/>
      <c r="D73" s="270"/>
      <c r="E73" s="270"/>
      <c r="F73" s="271"/>
      <c r="G73" s="212"/>
      <c r="H73" s="212"/>
      <c r="I73" s="212"/>
      <c r="J73" s="212"/>
      <c r="K73" s="108"/>
    </row>
    <row r="74" spans="1:186" ht="30" x14ac:dyDescent="0.25">
      <c r="A74" s="18">
        <v>1</v>
      </c>
      <c r="B74" s="604" t="s">
        <v>131</v>
      </c>
      <c r="C74" s="601">
        <f>'2 уровень'!C156</f>
        <v>5462</v>
      </c>
      <c r="D74" s="601">
        <f>'2 уровень'!D156</f>
        <v>910</v>
      </c>
      <c r="E74" s="601">
        <f>'2 уровень'!E156</f>
        <v>764</v>
      </c>
      <c r="F74" s="602">
        <f>'2 уровень'!F156</f>
        <v>83.956043956043956</v>
      </c>
      <c r="G74" s="605">
        <f>'2 уровень'!G156</f>
        <v>13872.77948977778</v>
      </c>
      <c r="H74" s="605">
        <f>'2 уровень'!H156</f>
        <v>2311</v>
      </c>
      <c r="I74" s="605">
        <f>'2 уровень'!I156</f>
        <v>1779.18568</v>
      </c>
      <c r="J74" s="605">
        <f>'2 уровень'!J156</f>
        <v>76.98769710082216</v>
      </c>
      <c r="K74" s="108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  <c r="GD74" s="47"/>
    </row>
    <row r="75" spans="1:186" ht="30" x14ac:dyDescent="0.25">
      <c r="A75" s="18">
        <v>1</v>
      </c>
      <c r="B75" s="123" t="s">
        <v>84</v>
      </c>
      <c r="C75" s="273">
        <f>'2 уровень'!C157</f>
        <v>4022</v>
      </c>
      <c r="D75" s="273">
        <f>'2 уровень'!D157</f>
        <v>670</v>
      </c>
      <c r="E75" s="273">
        <f>'2 уровень'!E157</f>
        <v>540</v>
      </c>
      <c r="F75" s="274">
        <f>'2 уровень'!F157</f>
        <v>80.597014925373131</v>
      </c>
      <c r="G75" s="209">
        <f>'2 уровень'!G157</f>
        <v>9869.240801777778</v>
      </c>
      <c r="H75" s="209">
        <f>'2 уровень'!H157</f>
        <v>1644</v>
      </c>
      <c r="I75" s="209">
        <f>'2 уровень'!I157</f>
        <v>1305.9578499999998</v>
      </c>
      <c r="J75" s="209">
        <f>'2 уровень'!J157</f>
        <v>79.437825425790749</v>
      </c>
      <c r="K75" s="108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  <c r="FP75" s="47"/>
      <c r="FQ75" s="47"/>
      <c r="FR75" s="47"/>
      <c r="FS75" s="47"/>
      <c r="FT75" s="47"/>
      <c r="FU75" s="47"/>
      <c r="FV75" s="47"/>
      <c r="FW75" s="47"/>
      <c r="FX75" s="47"/>
      <c r="FY75" s="47"/>
      <c r="FZ75" s="47"/>
      <c r="GA75" s="47"/>
      <c r="GB75" s="47"/>
      <c r="GC75" s="47"/>
      <c r="GD75" s="47"/>
    </row>
    <row r="76" spans="1:186" ht="30" x14ac:dyDescent="0.25">
      <c r="A76" s="18">
        <v>1</v>
      </c>
      <c r="B76" s="123" t="s">
        <v>85</v>
      </c>
      <c r="C76" s="273">
        <f>'2 уровень'!C158</f>
        <v>1221</v>
      </c>
      <c r="D76" s="273">
        <f>'2 уровень'!D158</f>
        <v>203</v>
      </c>
      <c r="E76" s="273">
        <f>'2 уровень'!E158</f>
        <v>223</v>
      </c>
      <c r="F76" s="274">
        <f>'2 уровень'!F158</f>
        <v>109.85221674876848</v>
      </c>
      <c r="G76" s="209">
        <f>'2 уровень'!G158</f>
        <v>2633.2574399999999</v>
      </c>
      <c r="H76" s="209">
        <f>'2 уровень'!H158</f>
        <v>439</v>
      </c>
      <c r="I76" s="209">
        <f>'2 уровень'!I158</f>
        <v>466.97084000000007</v>
      </c>
      <c r="J76" s="209">
        <f>'2 уровень'!J158</f>
        <v>106.37148974943054</v>
      </c>
      <c r="K76" s="108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  <c r="GD76" s="47"/>
    </row>
    <row r="77" spans="1:186" ht="45" x14ac:dyDescent="0.25">
      <c r="A77" s="18">
        <v>1</v>
      </c>
      <c r="B77" s="123" t="s">
        <v>108</v>
      </c>
      <c r="C77" s="273">
        <f>'2 уровень'!C159</f>
        <v>45</v>
      </c>
      <c r="D77" s="273">
        <f>'2 уровень'!D159</f>
        <v>8</v>
      </c>
      <c r="E77" s="273">
        <f>'2 уровень'!E159</f>
        <v>0</v>
      </c>
      <c r="F77" s="274">
        <f>'2 уровень'!F159</f>
        <v>0</v>
      </c>
      <c r="G77" s="209">
        <f>'2 уровень'!G159</f>
        <v>281.56464</v>
      </c>
      <c r="H77" s="209">
        <f>'2 уровень'!H159</f>
        <v>47</v>
      </c>
      <c r="I77" s="209">
        <f>'2 уровень'!I159</f>
        <v>0</v>
      </c>
      <c r="J77" s="209">
        <f>'2 уровень'!J159</f>
        <v>0</v>
      </c>
      <c r="K77" s="108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  <c r="GD77" s="47"/>
    </row>
    <row r="78" spans="1:186" ht="30" x14ac:dyDescent="0.25">
      <c r="A78" s="18">
        <v>1</v>
      </c>
      <c r="B78" s="123" t="s">
        <v>109</v>
      </c>
      <c r="C78" s="273">
        <f>'2 уровень'!C160</f>
        <v>174</v>
      </c>
      <c r="D78" s="273">
        <f>'2 уровень'!D160</f>
        <v>29</v>
      </c>
      <c r="E78" s="273">
        <f>'2 уровень'!E160</f>
        <v>1</v>
      </c>
      <c r="F78" s="274">
        <f>'2 уровень'!F160</f>
        <v>3.4482758620689653</v>
      </c>
      <c r="G78" s="209">
        <f>'2 уровень'!G160</f>
        <v>1088.716608</v>
      </c>
      <c r="H78" s="209">
        <f>'2 уровень'!H160</f>
        <v>181</v>
      </c>
      <c r="I78" s="209">
        <f>'2 уровень'!I160</f>
        <v>6.2569900000000001</v>
      </c>
      <c r="J78" s="209">
        <f>'2 уровень'!J160</f>
        <v>3.4569005524861876</v>
      </c>
      <c r="K78" s="108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  <c r="GD78" s="47"/>
    </row>
    <row r="79" spans="1:186" ht="30" x14ac:dyDescent="0.25">
      <c r="A79" s="18">
        <v>1</v>
      </c>
      <c r="B79" s="604" t="s">
        <v>123</v>
      </c>
      <c r="C79" s="601">
        <f>'2 уровень'!C161</f>
        <v>7499</v>
      </c>
      <c r="D79" s="601">
        <f>'2 уровень'!D161</f>
        <v>1250</v>
      </c>
      <c r="E79" s="601">
        <f>'2 уровень'!E161</f>
        <v>552</v>
      </c>
      <c r="F79" s="602">
        <f>'2 уровень'!F161</f>
        <v>54.20183760364533</v>
      </c>
      <c r="G79" s="605">
        <f>'2 уровень'!G161</f>
        <v>15211.70695</v>
      </c>
      <c r="H79" s="605">
        <f>'2 уровень'!H161</f>
        <v>2534</v>
      </c>
      <c r="I79" s="605">
        <f>'2 уровень'!I161</f>
        <v>990.61826000000008</v>
      </c>
      <c r="J79" s="605">
        <f>'2 уровень'!J161</f>
        <v>39.093064719810577</v>
      </c>
      <c r="K79" s="108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</row>
    <row r="80" spans="1:186" ht="30" x14ac:dyDescent="0.25">
      <c r="A80" s="18"/>
      <c r="B80" s="123" t="s">
        <v>119</v>
      </c>
      <c r="C80" s="273">
        <f>'2 уровень'!C162</f>
        <v>1000</v>
      </c>
      <c r="D80" s="273">
        <f>'2 уровень'!D162</f>
        <v>166</v>
      </c>
      <c r="E80" s="273">
        <f>'2 уровень'!E162</f>
        <v>107</v>
      </c>
      <c r="F80" s="274">
        <f>'2 уровень'!F162</f>
        <v>87.286397812713602</v>
      </c>
      <c r="G80" s="209">
        <f>'2 уровень'!G162</f>
        <v>1753.87</v>
      </c>
      <c r="H80" s="209">
        <f>'2 уровень'!H162</f>
        <v>292</v>
      </c>
      <c r="I80" s="209">
        <f>'2 уровень'!I162</f>
        <v>189.01907</v>
      </c>
      <c r="J80" s="209">
        <f>'2 уровень'!J162</f>
        <v>64.732558219178088</v>
      </c>
      <c r="K80" s="108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  <c r="GD80" s="47"/>
    </row>
    <row r="81" spans="1:186" ht="60" x14ac:dyDescent="0.25">
      <c r="A81" s="18">
        <v>1</v>
      </c>
      <c r="B81" s="123" t="s">
        <v>86</v>
      </c>
      <c r="C81" s="273">
        <f>'2 уровень'!C163</f>
        <v>5350</v>
      </c>
      <c r="D81" s="273">
        <f>'2 уровень'!D163</f>
        <v>892</v>
      </c>
      <c r="E81" s="273">
        <f>'2 уровень'!E163</f>
        <v>188</v>
      </c>
      <c r="F81" s="274">
        <f>'2 уровень'!F163</f>
        <v>21.076233183856502</v>
      </c>
      <c r="G81" s="209">
        <f>'2 уровень'!G163</f>
        <v>10494.025</v>
      </c>
      <c r="H81" s="209">
        <f>'2 уровень'!H163</f>
        <v>1749</v>
      </c>
      <c r="I81" s="209">
        <f>'2 уровень'!I163</f>
        <v>575.37990000000002</v>
      </c>
      <c r="J81" s="209">
        <f>'2 уровень'!J163</f>
        <v>32.897650085763296</v>
      </c>
      <c r="K81" s="108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  <c r="GD81" s="47"/>
    </row>
    <row r="82" spans="1:186" ht="45" x14ac:dyDescent="0.25">
      <c r="A82" s="18"/>
      <c r="B82" s="123" t="s">
        <v>120</v>
      </c>
      <c r="C82" s="273">
        <f>'2 уровень'!C164</f>
        <v>634</v>
      </c>
      <c r="D82" s="273">
        <f>'2 уровень'!D164</f>
        <v>106</v>
      </c>
      <c r="E82" s="273">
        <f>'2 уровень'!E164</f>
        <v>234</v>
      </c>
      <c r="F82" s="274">
        <f>'2 уровень'!F164</f>
        <v>220.75471698113211</v>
      </c>
      <c r="G82" s="209">
        <f>'2 уровень'!G164</f>
        <v>1243.5909999999999</v>
      </c>
      <c r="H82" s="209">
        <f>'2 уровень'!H164</f>
        <v>207</v>
      </c>
      <c r="I82" s="209">
        <f>'2 уровень'!I164</f>
        <v>189.92715000000001</v>
      </c>
      <c r="J82" s="209">
        <f>'2 уровень'!J164</f>
        <v>91.752246376811598</v>
      </c>
      <c r="K82" s="108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  <c r="GD82" s="47"/>
    </row>
    <row r="83" spans="1:186" ht="30" x14ac:dyDescent="0.25">
      <c r="A83" s="18">
        <v>1</v>
      </c>
      <c r="B83" s="123" t="s">
        <v>87</v>
      </c>
      <c r="C83" s="273">
        <f>'2 уровень'!C165</f>
        <v>410</v>
      </c>
      <c r="D83" s="273">
        <f>'2 уровень'!D165</f>
        <v>68</v>
      </c>
      <c r="E83" s="273">
        <f>'2 уровень'!E165</f>
        <v>6</v>
      </c>
      <c r="F83" s="274">
        <f>'2 уровень'!F165</f>
        <v>8.8235294117647065</v>
      </c>
      <c r="G83" s="209">
        <f>'2 уровень'!G165</f>
        <v>1640.3485000000001</v>
      </c>
      <c r="H83" s="209">
        <f>'2 уровень'!H165</f>
        <v>273</v>
      </c>
      <c r="I83" s="209">
        <f>'2 уровень'!I165</f>
        <v>23.360409999999998</v>
      </c>
      <c r="J83" s="209">
        <f>'2 уровень'!J165</f>
        <v>8.5569267399267392</v>
      </c>
      <c r="K83" s="108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</row>
    <row r="84" spans="1:186" ht="30.75" thickBot="1" x14ac:dyDescent="0.3">
      <c r="A84" s="18">
        <v>1</v>
      </c>
      <c r="B84" s="315" t="s">
        <v>88</v>
      </c>
      <c r="C84" s="620">
        <f>'2 уровень'!C166</f>
        <v>105</v>
      </c>
      <c r="D84" s="620">
        <f>'2 уровень'!D166</f>
        <v>18</v>
      </c>
      <c r="E84" s="620">
        <f>'2 уровень'!E166</f>
        <v>17</v>
      </c>
      <c r="F84" s="621">
        <f>'2 уровень'!F166</f>
        <v>94.444444444444443</v>
      </c>
      <c r="G84" s="609">
        <f>'2 уровень'!G166</f>
        <v>79.872450000000015</v>
      </c>
      <c r="H84" s="609">
        <f>'2 уровень'!H166</f>
        <v>13</v>
      </c>
      <c r="I84" s="609">
        <f>'2 уровень'!I166</f>
        <v>12.93173</v>
      </c>
      <c r="J84" s="609">
        <f>'2 уровень'!J166</f>
        <v>99.474846153846158</v>
      </c>
      <c r="K84" s="108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</row>
    <row r="85" spans="1:186" ht="15.75" thickBot="1" x14ac:dyDescent="0.3">
      <c r="A85" s="18">
        <v>1</v>
      </c>
      <c r="B85" s="610" t="s">
        <v>4</v>
      </c>
      <c r="C85" s="622">
        <f>'2 уровень'!C167</f>
        <v>0</v>
      </c>
      <c r="D85" s="622">
        <f>'2 уровень'!D167</f>
        <v>0</v>
      </c>
      <c r="E85" s="622">
        <f>'2 уровень'!E167</f>
        <v>0</v>
      </c>
      <c r="F85" s="623">
        <f>'2 уровень'!F167</f>
        <v>0</v>
      </c>
      <c r="G85" s="614">
        <f>'2 уровень'!G167</f>
        <v>29084.486439777782</v>
      </c>
      <c r="H85" s="614">
        <f>'2 уровень'!H167</f>
        <v>4845</v>
      </c>
      <c r="I85" s="614">
        <f>'2 уровень'!I167</f>
        <v>2769.8039400000002</v>
      </c>
      <c r="J85" s="614">
        <f>'2 уровень'!J167</f>
        <v>57.168295975232212</v>
      </c>
      <c r="K85" s="108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  <c r="GD85" s="47"/>
    </row>
    <row r="86" spans="1:186" s="47" customFormat="1" ht="15" customHeight="1" x14ac:dyDescent="0.25">
      <c r="A86" s="18">
        <v>1</v>
      </c>
      <c r="B86" s="242" t="s">
        <v>23</v>
      </c>
      <c r="C86" s="270"/>
      <c r="D86" s="270"/>
      <c r="E86" s="270"/>
      <c r="F86" s="271"/>
      <c r="G86" s="212"/>
      <c r="H86" s="212"/>
      <c r="I86" s="212"/>
      <c r="J86" s="212"/>
      <c r="K86" s="108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  <c r="GD86" s="46"/>
    </row>
    <row r="87" spans="1:186" s="47" customFormat="1" ht="53.25" customHeight="1" x14ac:dyDescent="0.25">
      <c r="A87" s="18">
        <v>1</v>
      </c>
      <c r="B87" s="604" t="s">
        <v>131</v>
      </c>
      <c r="C87" s="642">
        <f>'2 уровень'!C183</f>
        <v>3955</v>
      </c>
      <c r="D87" s="642">
        <f>'2 уровень'!D183</f>
        <v>659</v>
      </c>
      <c r="E87" s="642">
        <f>'2 уровень'!E183</f>
        <v>33</v>
      </c>
      <c r="F87" s="643">
        <f>'2 уровень'!F183</f>
        <v>5.0075872534142638</v>
      </c>
      <c r="G87" s="644">
        <f>'2 уровень'!G183</f>
        <v>9534.1808515555549</v>
      </c>
      <c r="H87" s="644">
        <f>'2 уровень'!H183</f>
        <v>1589</v>
      </c>
      <c r="I87" s="644">
        <f>'2 уровень'!I183</f>
        <v>55.265349999999998</v>
      </c>
      <c r="J87" s="644">
        <f>'2 уровень'!J183</f>
        <v>3.4779955947136565</v>
      </c>
      <c r="K87" s="108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  <c r="GD87" s="46"/>
    </row>
    <row r="88" spans="1:186" s="47" customFormat="1" ht="38.1" customHeight="1" x14ac:dyDescent="0.25">
      <c r="A88" s="18">
        <v>1</v>
      </c>
      <c r="B88" s="123" t="s">
        <v>84</v>
      </c>
      <c r="C88" s="302">
        <f>'2 уровень'!C184</f>
        <v>3022</v>
      </c>
      <c r="D88" s="302">
        <f>'2 уровень'!D184</f>
        <v>504</v>
      </c>
      <c r="E88" s="302">
        <f>'2 уровень'!E184</f>
        <v>19</v>
      </c>
      <c r="F88" s="303">
        <f>'2 уровень'!F184</f>
        <v>3.7698412698412698</v>
      </c>
      <c r="G88" s="304">
        <f>'2 уровень'!G184</f>
        <v>7415.4265795555557</v>
      </c>
      <c r="H88" s="304">
        <f>'2 уровень'!H184</f>
        <v>1236</v>
      </c>
      <c r="I88" s="304">
        <f>'2 уровень'!I184</f>
        <v>26.055440000000001</v>
      </c>
      <c r="J88" s="304">
        <f>'2 уровень'!J184</f>
        <v>2.1080453074433656</v>
      </c>
      <c r="K88" s="108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</row>
    <row r="89" spans="1:186" s="47" customFormat="1" ht="38.1" customHeight="1" x14ac:dyDescent="0.25">
      <c r="A89" s="18">
        <v>1</v>
      </c>
      <c r="B89" s="123" t="s">
        <v>85</v>
      </c>
      <c r="C89" s="302">
        <f>'2 уровень'!C185</f>
        <v>907</v>
      </c>
      <c r="D89" s="302">
        <f>'2 уровень'!D185</f>
        <v>151</v>
      </c>
      <c r="E89" s="302">
        <f>'2 уровень'!E185</f>
        <v>14</v>
      </c>
      <c r="F89" s="303">
        <f>'2 уровень'!F185</f>
        <v>9.2715231788079464</v>
      </c>
      <c r="G89" s="304">
        <f>'2 уровень'!G185</f>
        <v>1956.07248</v>
      </c>
      <c r="H89" s="304">
        <f>'2 уровень'!H185</f>
        <v>326</v>
      </c>
      <c r="I89" s="304">
        <f>'2 уровень'!I185</f>
        <v>29.209910000000001</v>
      </c>
      <c r="J89" s="304">
        <f>'2 уровень'!J185</f>
        <v>8.9600950920245399</v>
      </c>
      <c r="K89" s="108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  <c r="FN89" s="46"/>
      <c r="FO89" s="46"/>
      <c r="FP89" s="46"/>
      <c r="FQ89" s="46"/>
      <c r="FR89" s="46"/>
      <c r="FS89" s="46"/>
      <c r="FT89" s="46"/>
      <c r="FU89" s="46"/>
      <c r="FV89" s="46"/>
      <c r="FW89" s="46"/>
      <c r="FX89" s="46"/>
      <c r="FY89" s="46"/>
      <c r="FZ89" s="46"/>
      <c r="GA89" s="46"/>
      <c r="GB89" s="46"/>
      <c r="GC89" s="46"/>
      <c r="GD89" s="46"/>
    </row>
    <row r="90" spans="1:186" s="47" customFormat="1" ht="38.1" customHeight="1" x14ac:dyDescent="0.25">
      <c r="A90" s="18">
        <v>1</v>
      </c>
      <c r="B90" s="123" t="s">
        <v>108</v>
      </c>
      <c r="C90" s="302">
        <f>'2 уровень'!C186</f>
        <v>26</v>
      </c>
      <c r="D90" s="302">
        <f>'2 уровень'!D186</f>
        <v>4</v>
      </c>
      <c r="E90" s="302">
        <f>'2 уровень'!E186</f>
        <v>0</v>
      </c>
      <c r="F90" s="303">
        <f>'2 уровень'!F186</f>
        <v>0</v>
      </c>
      <c r="G90" s="304">
        <f>'2 уровень'!G186</f>
        <v>162.68179200000003</v>
      </c>
      <c r="H90" s="304">
        <f>'2 уровень'!H186</f>
        <v>27</v>
      </c>
      <c r="I90" s="304">
        <f>'2 уровень'!I186</f>
        <v>0</v>
      </c>
      <c r="J90" s="304">
        <f>'2 уровень'!J186</f>
        <v>0</v>
      </c>
      <c r="K90" s="108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46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46"/>
    </row>
    <row r="91" spans="1:186" s="47" customFormat="1" ht="38.1" customHeight="1" x14ac:dyDescent="0.25">
      <c r="A91" s="18">
        <v>1</v>
      </c>
      <c r="B91" s="123" t="s">
        <v>109</v>
      </c>
      <c r="C91" s="205">
        <f>'2 уровень'!C187</f>
        <v>0</v>
      </c>
      <c r="D91" s="205">
        <f>'2 уровень'!D187</f>
        <v>0</v>
      </c>
      <c r="E91" s="205">
        <f>'2 уровень'!E187</f>
        <v>0</v>
      </c>
      <c r="F91" s="272">
        <f>'2 уровень'!F187</f>
        <v>0</v>
      </c>
      <c r="G91" s="204">
        <f>'2 уровень'!G187</f>
        <v>0</v>
      </c>
      <c r="H91" s="204">
        <f>'2 уровень'!H187</f>
        <v>0</v>
      </c>
      <c r="I91" s="204">
        <f>'2 уровень'!I187</f>
        <v>0</v>
      </c>
      <c r="J91" s="204">
        <f>'2 уровень'!J187</f>
        <v>0</v>
      </c>
      <c r="K91" s="108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46"/>
      <c r="FV91" s="46"/>
      <c r="FW91" s="46"/>
      <c r="FX91" s="46"/>
      <c r="FY91" s="46"/>
      <c r="FZ91" s="46"/>
      <c r="GA91" s="46"/>
      <c r="GB91" s="46"/>
      <c r="GC91" s="46"/>
      <c r="GD91" s="46"/>
    </row>
    <row r="92" spans="1:186" s="47" customFormat="1" ht="54" customHeight="1" x14ac:dyDescent="0.25">
      <c r="A92" s="18">
        <v>1</v>
      </c>
      <c r="B92" s="604" t="s">
        <v>123</v>
      </c>
      <c r="C92" s="642">
        <f>'2 уровень'!C188</f>
        <v>4955</v>
      </c>
      <c r="D92" s="642">
        <f>'2 уровень'!D188</f>
        <v>827</v>
      </c>
      <c r="E92" s="642">
        <f>'2 уровень'!E188</f>
        <v>61</v>
      </c>
      <c r="F92" s="643">
        <f>'2 уровень'!F188</f>
        <v>7.3760580411124543</v>
      </c>
      <c r="G92" s="644">
        <f>'2 уровень'!G188</f>
        <v>9697.1268</v>
      </c>
      <c r="H92" s="644">
        <f>'2 уровень'!H188</f>
        <v>1616</v>
      </c>
      <c r="I92" s="644">
        <f>'2 уровень'!I188</f>
        <v>46.402090000000001</v>
      </c>
      <c r="J92" s="644">
        <f>'2 уровень'!J188</f>
        <v>2.8714164603960395</v>
      </c>
      <c r="K92" s="108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6"/>
      <c r="CL92" s="46"/>
      <c r="CM92" s="46"/>
      <c r="CN92" s="46"/>
      <c r="CO92" s="46"/>
      <c r="CP92" s="46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  <c r="FA92" s="46"/>
      <c r="FB92" s="46"/>
      <c r="FC92" s="46"/>
      <c r="FD92" s="46"/>
      <c r="FE92" s="46"/>
      <c r="FF92" s="46"/>
      <c r="FG92" s="46"/>
      <c r="FH92" s="46"/>
      <c r="FI92" s="46"/>
      <c r="FJ92" s="46"/>
      <c r="FK92" s="46"/>
      <c r="FL92" s="46"/>
      <c r="FM92" s="46"/>
      <c r="FN92" s="46"/>
      <c r="FO92" s="46"/>
      <c r="FP92" s="46"/>
      <c r="FQ92" s="46"/>
      <c r="FR92" s="46"/>
      <c r="FS92" s="46"/>
      <c r="FT92" s="46"/>
      <c r="FU92" s="46"/>
      <c r="FV92" s="46"/>
      <c r="FW92" s="46"/>
      <c r="FX92" s="46"/>
      <c r="FY92" s="46"/>
      <c r="FZ92" s="46"/>
      <c r="GA92" s="46"/>
      <c r="GB92" s="46"/>
      <c r="GC92" s="46"/>
      <c r="GD92" s="46"/>
    </row>
    <row r="93" spans="1:186" s="47" customFormat="1" ht="54" customHeight="1" x14ac:dyDescent="0.25">
      <c r="A93" s="18"/>
      <c r="B93" s="123" t="s">
        <v>119</v>
      </c>
      <c r="C93" s="302">
        <f>'2 уровень'!C189</f>
        <v>100</v>
      </c>
      <c r="D93" s="302">
        <f>'2 уровень'!D189</f>
        <v>17</v>
      </c>
      <c r="E93" s="302">
        <f>'2 уровень'!E189</f>
        <v>0</v>
      </c>
      <c r="F93" s="303">
        <f>'2 уровень'!F189</f>
        <v>0</v>
      </c>
      <c r="G93" s="304">
        <f>'2 уровень'!G189</f>
        <v>175.387</v>
      </c>
      <c r="H93" s="304">
        <f>'2 уровень'!H189</f>
        <v>29</v>
      </c>
      <c r="I93" s="304">
        <f>'2 уровень'!I189</f>
        <v>0</v>
      </c>
      <c r="J93" s="304">
        <f>'2 уровень'!J189</f>
        <v>0</v>
      </c>
      <c r="K93" s="108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46"/>
      <c r="FV93" s="46"/>
      <c r="FW93" s="46"/>
      <c r="FX93" s="46"/>
      <c r="FY93" s="46"/>
      <c r="FZ93" s="46"/>
      <c r="GA93" s="46"/>
      <c r="GB93" s="46"/>
      <c r="GC93" s="46"/>
      <c r="GD93" s="46"/>
    </row>
    <row r="94" spans="1:186" s="47" customFormat="1" ht="60" x14ac:dyDescent="0.25">
      <c r="A94" s="18">
        <v>1</v>
      </c>
      <c r="B94" s="123" t="s">
        <v>86</v>
      </c>
      <c r="C94" s="302">
        <f>'2 уровень'!C190</f>
        <v>4350</v>
      </c>
      <c r="D94" s="302">
        <f>'2 уровень'!D190</f>
        <v>725</v>
      </c>
      <c r="E94" s="302">
        <f>'2 уровень'!E190</f>
        <v>10</v>
      </c>
      <c r="F94" s="303">
        <f>'2 уровень'!F190</f>
        <v>1.3793103448275863</v>
      </c>
      <c r="G94" s="304">
        <f>'2 уровень'!G190</f>
        <v>8532.5249999999996</v>
      </c>
      <c r="H94" s="304">
        <f>'2 уровень'!H190</f>
        <v>1422</v>
      </c>
      <c r="I94" s="304">
        <f>'2 уровень'!I190</f>
        <v>7.6068999999999996</v>
      </c>
      <c r="J94" s="304">
        <f>'2 уровень'!J190</f>
        <v>0.53494374120956401</v>
      </c>
      <c r="K94" s="108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  <c r="FA94" s="46"/>
      <c r="FB94" s="46"/>
      <c r="FC94" s="46"/>
      <c r="FD94" s="46"/>
      <c r="FE94" s="46"/>
      <c r="FF94" s="46"/>
      <c r="FG94" s="46"/>
      <c r="FH94" s="46"/>
      <c r="FI94" s="46"/>
      <c r="FJ94" s="46"/>
      <c r="FK94" s="46"/>
      <c r="FL94" s="46"/>
      <c r="FM94" s="46"/>
      <c r="FN94" s="46"/>
      <c r="FO94" s="46"/>
      <c r="FP94" s="46"/>
      <c r="FQ94" s="46"/>
      <c r="FR94" s="46"/>
      <c r="FS94" s="46"/>
      <c r="FT94" s="46"/>
      <c r="FU94" s="46"/>
      <c r="FV94" s="46"/>
      <c r="FW94" s="46"/>
      <c r="FX94" s="46"/>
      <c r="FY94" s="46"/>
      <c r="FZ94" s="46"/>
      <c r="GA94" s="46"/>
      <c r="GB94" s="46"/>
      <c r="GC94" s="46"/>
      <c r="GD94" s="46"/>
    </row>
    <row r="95" spans="1:186" s="47" customFormat="1" ht="45" x14ac:dyDescent="0.25">
      <c r="A95" s="18"/>
      <c r="B95" s="123" t="s">
        <v>120</v>
      </c>
      <c r="C95" s="302">
        <f>'2 уровень'!C191</f>
        <v>315</v>
      </c>
      <c r="D95" s="302">
        <f>'2 уровень'!D191</f>
        <v>53</v>
      </c>
      <c r="E95" s="302">
        <f>'2 уровень'!E191</f>
        <v>51</v>
      </c>
      <c r="F95" s="303">
        <f>'2 уровень'!F191</f>
        <v>96.226415094339629</v>
      </c>
      <c r="G95" s="304">
        <f>'2 уровень'!G191</f>
        <v>617.87249999999995</v>
      </c>
      <c r="H95" s="304">
        <f>'2 уровень'!H191</f>
        <v>103</v>
      </c>
      <c r="I95" s="304">
        <f>'2 уровень'!I191</f>
        <v>38.795190000000005</v>
      </c>
      <c r="J95" s="304">
        <f>'2 уровень'!J191</f>
        <v>37.665233009708743</v>
      </c>
      <c r="K95" s="108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46"/>
      <c r="FV95" s="46"/>
      <c r="FW95" s="46"/>
      <c r="FX95" s="46"/>
      <c r="FY95" s="46"/>
      <c r="FZ95" s="46"/>
      <c r="GA95" s="46"/>
      <c r="GB95" s="46"/>
      <c r="GC95" s="46"/>
      <c r="GD95" s="46"/>
    </row>
    <row r="96" spans="1:186" s="47" customFormat="1" ht="38.1" customHeight="1" x14ac:dyDescent="0.25">
      <c r="A96" s="18">
        <v>1</v>
      </c>
      <c r="B96" s="123" t="s">
        <v>87</v>
      </c>
      <c r="C96" s="302">
        <f>'2 уровень'!C192</f>
        <v>70</v>
      </c>
      <c r="D96" s="302">
        <f>'2 уровень'!D192</f>
        <v>12</v>
      </c>
      <c r="E96" s="302">
        <f>'2 уровень'!E192</f>
        <v>0</v>
      </c>
      <c r="F96" s="303">
        <f>'2 уровень'!F192</f>
        <v>0</v>
      </c>
      <c r="G96" s="304">
        <f>'2 уровень'!G192</f>
        <v>280.05950000000001</v>
      </c>
      <c r="H96" s="304">
        <f>'2 уровень'!H192</f>
        <v>47</v>
      </c>
      <c r="I96" s="304">
        <f>'2 уровень'!I192</f>
        <v>0</v>
      </c>
      <c r="J96" s="304">
        <f>'2 уровень'!J192</f>
        <v>0</v>
      </c>
      <c r="K96" s="108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  <c r="FA96" s="46"/>
      <c r="FB96" s="46"/>
      <c r="FC96" s="46"/>
      <c r="FD96" s="46"/>
      <c r="FE96" s="46"/>
      <c r="FF96" s="46"/>
      <c r="FG96" s="46"/>
      <c r="FH96" s="46"/>
      <c r="FI96" s="46"/>
      <c r="FJ96" s="46"/>
      <c r="FK96" s="46"/>
      <c r="FL96" s="46"/>
      <c r="FM96" s="46"/>
      <c r="FN96" s="46"/>
      <c r="FO96" s="46"/>
      <c r="FP96" s="46"/>
      <c r="FQ96" s="46"/>
      <c r="FR96" s="46"/>
      <c r="FS96" s="46"/>
      <c r="FT96" s="46"/>
      <c r="FU96" s="46"/>
      <c r="FV96" s="46"/>
      <c r="FW96" s="46"/>
      <c r="FX96" s="46"/>
      <c r="FY96" s="46"/>
      <c r="FZ96" s="46"/>
      <c r="GA96" s="46"/>
      <c r="GB96" s="46"/>
      <c r="GC96" s="46"/>
      <c r="GD96" s="46"/>
    </row>
    <row r="97" spans="1:186" s="47" customFormat="1" ht="38.1" customHeight="1" thickBot="1" x14ac:dyDescent="0.3">
      <c r="A97" s="18">
        <v>1</v>
      </c>
      <c r="B97" s="315" t="s">
        <v>88</v>
      </c>
      <c r="C97" s="624">
        <f>'2 уровень'!C193</f>
        <v>120</v>
      </c>
      <c r="D97" s="624">
        <f>'2 уровень'!D193</f>
        <v>20</v>
      </c>
      <c r="E97" s="624">
        <f>'2 уровень'!E193</f>
        <v>0</v>
      </c>
      <c r="F97" s="625">
        <f>'2 уровень'!F193</f>
        <v>0</v>
      </c>
      <c r="G97" s="626">
        <f>'2 уровень'!G193</f>
        <v>91.282800000000009</v>
      </c>
      <c r="H97" s="626">
        <f>'2 уровень'!H193</f>
        <v>15</v>
      </c>
      <c r="I97" s="626">
        <f>'2 уровень'!I193</f>
        <v>0</v>
      </c>
      <c r="J97" s="626">
        <f>'2 уровень'!J193</f>
        <v>0</v>
      </c>
      <c r="K97" s="108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  <c r="FN97" s="46"/>
      <c r="FO97" s="46"/>
      <c r="FP97" s="46"/>
      <c r="FQ97" s="46"/>
      <c r="FR97" s="46"/>
      <c r="FS97" s="46"/>
      <c r="FT97" s="46"/>
      <c r="FU97" s="46"/>
      <c r="FV97" s="46"/>
      <c r="FW97" s="46"/>
      <c r="FX97" s="46"/>
      <c r="FY97" s="46"/>
      <c r="FZ97" s="46"/>
      <c r="GA97" s="46"/>
      <c r="GB97" s="46"/>
      <c r="GC97" s="46"/>
      <c r="GD97" s="46"/>
    </row>
    <row r="98" spans="1:186" s="47" customFormat="1" ht="15" customHeight="1" thickBot="1" x14ac:dyDescent="0.25">
      <c r="A98" s="13">
        <v>1</v>
      </c>
      <c r="B98" s="610" t="s">
        <v>118</v>
      </c>
      <c r="C98" s="627">
        <f>'2 уровень'!C194</f>
        <v>0</v>
      </c>
      <c r="D98" s="627">
        <f>'2 уровень'!D194</f>
        <v>0</v>
      </c>
      <c r="E98" s="627">
        <f>'2 уровень'!E194</f>
        <v>0</v>
      </c>
      <c r="F98" s="628">
        <f>'2 уровень'!F194</f>
        <v>0</v>
      </c>
      <c r="G98" s="629">
        <f>'2 уровень'!G194</f>
        <v>19231.307651555555</v>
      </c>
      <c r="H98" s="629">
        <f>'2 уровень'!H194</f>
        <v>3205</v>
      </c>
      <c r="I98" s="629">
        <f>'2 уровень'!I194</f>
        <v>101.66744</v>
      </c>
      <c r="J98" s="629">
        <f>'2 уровень'!J194</f>
        <v>3.172151014040562</v>
      </c>
      <c r="K98" s="108"/>
    </row>
    <row r="99" spans="1:186" ht="15" customHeight="1" x14ac:dyDescent="0.25">
      <c r="A99" s="18">
        <v>1</v>
      </c>
      <c r="B99" s="242" t="s">
        <v>24</v>
      </c>
      <c r="C99" s="102"/>
      <c r="D99" s="102"/>
      <c r="E99" s="102"/>
      <c r="F99" s="195"/>
      <c r="G99" s="103"/>
      <c r="H99" s="103"/>
      <c r="I99" s="211"/>
      <c r="J99" s="103"/>
      <c r="K99" s="108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  <c r="GD99" s="47"/>
    </row>
    <row r="100" spans="1:186" ht="30" x14ac:dyDescent="0.25">
      <c r="A100" s="18">
        <v>1</v>
      </c>
      <c r="B100" s="604" t="s">
        <v>131</v>
      </c>
      <c r="C100" s="601">
        <f>'1 уровень'!C281</f>
        <v>4927</v>
      </c>
      <c r="D100" s="601">
        <f>'1 уровень'!D281</f>
        <v>823</v>
      </c>
      <c r="E100" s="601">
        <f>'1 уровень'!E281</f>
        <v>19</v>
      </c>
      <c r="F100" s="602">
        <f>'1 уровень'!F281</f>
        <v>2.3086269744835968</v>
      </c>
      <c r="G100" s="605">
        <f>'1 уровень'!G281</f>
        <v>10816.080474074073</v>
      </c>
      <c r="H100" s="605">
        <f>'1 уровень'!H281</f>
        <v>1804</v>
      </c>
      <c r="I100" s="605">
        <f>'1 уровень'!I281</f>
        <v>32.580200000000005</v>
      </c>
      <c r="J100" s="605">
        <f>'1 уровень'!J281</f>
        <v>1.8059977827051001</v>
      </c>
      <c r="K100" s="108"/>
    </row>
    <row r="101" spans="1:186" ht="30" x14ac:dyDescent="0.25">
      <c r="A101" s="18">
        <v>1</v>
      </c>
      <c r="B101" s="123" t="s">
        <v>84</v>
      </c>
      <c r="C101" s="51">
        <f>'1 уровень'!C282</f>
        <v>3532</v>
      </c>
      <c r="D101" s="51">
        <f>'1 уровень'!D282</f>
        <v>589</v>
      </c>
      <c r="E101" s="51">
        <f>'1 уровень'!E282</f>
        <v>16</v>
      </c>
      <c r="F101" s="192">
        <f>'1 уровень'!F282</f>
        <v>2.7164685908319184</v>
      </c>
      <c r="G101" s="64">
        <f>'1 уровень'!G282</f>
        <v>7222.393194074074</v>
      </c>
      <c r="H101" s="64">
        <f>'1 уровень'!H282</f>
        <v>1204</v>
      </c>
      <c r="I101" s="209">
        <f>'1 уровень'!I282</f>
        <v>23.572500000000002</v>
      </c>
      <c r="J101" s="64">
        <f>'1 уровень'!J282</f>
        <v>1.9578488372093024</v>
      </c>
      <c r="K101" s="108"/>
    </row>
    <row r="102" spans="1:186" ht="30" x14ac:dyDescent="0.25">
      <c r="A102" s="18">
        <v>1</v>
      </c>
      <c r="B102" s="123" t="s">
        <v>85</v>
      </c>
      <c r="C102" s="51">
        <f>'1 уровень'!C283</f>
        <v>1077</v>
      </c>
      <c r="D102" s="51">
        <f>'1 уровень'!D283</f>
        <v>180</v>
      </c>
      <c r="E102" s="51">
        <f>'1 уровень'!E283</f>
        <v>2</v>
      </c>
      <c r="F102" s="192">
        <f>'1 уровень'!F283</f>
        <v>1.1111111111111112</v>
      </c>
      <c r="G102" s="64">
        <f>'1 уровень'!G283</f>
        <v>1935.5844</v>
      </c>
      <c r="H102" s="64">
        <f>'1 уровень'!H283</f>
        <v>323</v>
      </c>
      <c r="I102" s="209">
        <f>'1 уровень'!I283</f>
        <v>3.7935400000000001</v>
      </c>
      <c r="J102" s="64">
        <f>'1 уровень'!J283</f>
        <v>1.1744705882352942</v>
      </c>
      <c r="K102" s="108"/>
    </row>
    <row r="103" spans="1:186" s="47" customFormat="1" ht="45" x14ac:dyDescent="0.25">
      <c r="A103" s="18">
        <v>1</v>
      </c>
      <c r="B103" s="123" t="s">
        <v>108</v>
      </c>
      <c r="C103" s="71">
        <f>'1 уровень'!C284</f>
        <v>147</v>
      </c>
      <c r="D103" s="71">
        <f>'1 уровень'!D284</f>
        <v>25</v>
      </c>
      <c r="E103" s="50">
        <f>'1 уровень'!E284</f>
        <v>0</v>
      </c>
      <c r="F103" s="191">
        <f>'1 уровень'!F284</f>
        <v>0</v>
      </c>
      <c r="G103" s="48">
        <f>'1 уровень'!G284</f>
        <v>766.48152000000005</v>
      </c>
      <c r="H103" s="48">
        <f>'1 уровень'!H284</f>
        <v>128</v>
      </c>
      <c r="I103" s="208">
        <f>'1 уровень'!I284</f>
        <v>0</v>
      </c>
      <c r="J103" s="48">
        <f>'1 уровень'!J284</f>
        <v>0</v>
      </c>
      <c r="K103" s="108"/>
    </row>
    <row r="104" spans="1:186" ht="30" x14ac:dyDescent="0.25">
      <c r="A104" s="18">
        <v>1</v>
      </c>
      <c r="B104" s="123" t="s">
        <v>109</v>
      </c>
      <c r="C104" s="51">
        <f>'1 уровень'!C285</f>
        <v>171</v>
      </c>
      <c r="D104" s="51">
        <f>'1 уровень'!D285</f>
        <v>29</v>
      </c>
      <c r="E104" s="51">
        <f>'1 уровень'!E285</f>
        <v>1</v>
      </c>
      <c r="F104" s="192">
        <f>'1 уровень'!F285</f>
        <v>3.4482758620689653</v>
      </c>
      <c r="G104" s="64">
        <f>'1 уровень'!G285</f>
        <v>891.62135999999998</v>
      </c>
      <c r="H104" s="64">
        <f>'1 уровень'!H285</f>
        <v>149</v>
      </c>
      <c r="I104" s="209">
        <f>'1 уровень'!I285</f>
        <v>5.2141599999999997</v>
      </c>
      <c r="J104" s="64">
        <f>'1 уровень'!J285</f>
        <v>3.4994362416107379</v>
      </c>
      <c r="K104" s="108"/>
    </row>
    <row r="105" spans="1:186" ht="30" x14ac:dyDescent="0.25">
      <c r="A105" s="18">
        <v>1</v>
      </c>
      <c r="B105" s="604" t="s">
        <v>123</v>
      </c>
      <c r="C105" s="601">
        <f>'1 уровень'!C286</f>
        <v>7528</v>
      </c>
      <c r="D105" s="601">
        <f>'1 уровень'!D286</f>
        <v>1255</v>
      </c>
      <c r="E105" s="601">
        <f>'1 уровень'!E286</f>
        <v>671</v>
      </c>
      <c r="F105" s="602">
        <f>'1 уровень'!F286</f>
        <v>53.466135458167329</v>
      </c>
      <c r="G105" s="605">
        <f>'1 уровень'!G286</f>
        <v>11230.92001</v>
      </c>
      <c r="H105" s="605">
        <f>'1 уровень'!H286</f>
        <v>1872</v>
      </c>
      <c r="I105" s="605">
        <f>'1 уровень'!I286</f>
        <v>2664.6599000000001</v>
      </c>
      <c r="J105" s="605">
        <f>'1 уровень'!J286</f>
        <v>142.34294337606838</v>
      </c>
      <c r="K105" s="108"/>
    </row>
    <row r="106" spans="1:186" ht="30" x14ac:dyDescent="0.25">
      <c r="A106" s="18"/>
      <c r="B106" s="123" t="s">
        <v>119</v>
      </c>
      <c r="C106" s="51">
        <f>'1 уровень'!C287</f>
        <v>1200</v>
      </c>
      <c r="D106" s="51">
        <f>'1 уровень'!D287</f>
        <v>200</v>
      </c>
      <c r="E106" s="51">
        <f>'1 уровень'!E287</f>
        <v>11</v>
      </c>
      <c r="F106" s="192">
        <f>'1 уровень'!F287</f>
        <v>5.5</v>
      </c>
      <c r="G106" s="64">
        <f>'1 уровень'!G287</f>
        <v>1761.84</v>
      </c>
      <c r="H106" s="64">
        <f>'1 уровень'!H287</f>
        <v>294</v>
      </c>
      <c r="I106" s="209">
        <f>'1 уровень'!I287</f>
        <v>16.581859999999999</v>
      </c>
      <c r="J106" s="64">
        <f>'1 уровень'!J287</f>
        <v>5.6400884353741496</v>
      </c>
      <c r="K106" s="108"/>
    </row>
    <row r="107" spans="1:186" ht="60" x14ac:dyDescent="0.25">
      <c r="A107" s="18">
        <v>1</v>
      </c>
      <c r="B107" s="123" t="s">
        <v>86</v>
      </c>
      <c r="C107" s="51">
        <f>'1 уровень'!C288</f>
        <v>4650</v>
      </c>
      <c r="D107" s="51">
        <f>'1 уровень'!D288</f>
        <v>775</v>
      </c>
      <c r="E107" s="51">
        <f>'1 уровень'!E288</f>
        <v>654</v>
      </c>
      <c r="F107" s="192">
        <f>'1 уровень'!F288</f>
        <v>84.387096774193552</v>
      </c>
      <c r="G107" s="64">
        <f>'1 уровень'!G288</f>
        <v>7838.8770000000004</v>
      </c>
      <c r="H107" s="64">
        <f>'1 уровень'!H288</f>
        <v>1306</v>
      </c>
      <c r="I107" s="209">
        <f>'1 уровень'!I288</f>
        <v>2641.7084900000004</v>
      </c>
      <c r="J107" s="64">
        <f>'1 уровень'!J288</f>
        <v>202.27476952526803</v>
      </c>
      <c r="K107" s="108"/>
    </row>
    <row r="108" spans="1:186" ht="45" x14ac:dyDescent="0.25">
      <c r="A108" s="18"/>
      <c r="B108" s="123" t="s">
        <v>120</v>
      </c>
      <c r="C108" s="51">
        <f>'1 уровень'!C289</f>
        <v>459</v>
      </c>
      <c r="D108" s="51">
        <f>'1 уровень'!D289</f>
        <v>77</v>
      </c>
      <c r="E108" s="51">
        <f>'1 уровень'!E289</f>
        <v>5</v>
      </c>
      <c r="F108" s="192">
        <f>'1 уровень'!F289</f>
        <v>6.4935064935064926</v>
      </c>
      <c r="G108" s="64">
        <f>'1 уровень'!G289</f>
        <v>773.77301999999997</v>
      </c>
      <c r="H108" s="64">
        <f>'1 уровень'!H289</f>
        <v>129</v>
      </c>
      <c r="I108" s="209">
        <f>'1 уровень'!I289</f>
        <v>3.1695500000000001</v>
      </c>
      <c r="J108" s="64">
        <f>'1 уровень'!J289</f>
        <v>2.4570155038759691</v>
      </c>
      <c r="K108" s="108"/>
    </row>
    <row r="109" spans="1:186" ht="30" x14ac:dyDescent="0.25">
      <c r="A109" s="18">
        <v>1</v>
      </c>
      <c r="B109" s="123" t="s">
        <v>87</v>
      </c>
      <c r="C109" s="51">
        <f>'1 уровень'!C290</f>
        <v>30</v>
      </c>
      <c r="D109" s="51">
        <f>'1 уровень'!D290</f>
        <v>5</v>
      </c>
      <c r="E109" s="51">
        <f>'1 уровень'!E290</f>
        <v>1</v>
      </c>
      <c r="F109" s="192">
        <f>'1 уровень'!F290</f>
        <v>20</v>
      </c>
      <c r="G109" s="64">
        <f>'1 уровень'!G290</f>
        <v>102.711</v>
      </c>
      <c r="H109" s="64">
        <f>'1 уровень'!H290</f>
        <v>17</v>
      </c>
      <c r="I109" s="209">
        <f>'1 уровень'!I290</f>
        <v>3.2</v>
      </c>
      <c r="J109" s="64">
        <f>'1 уровень'!J290</f>
        <v>18.823529411764707</v>
      </c>
      <c r="K109" s="108"/>
    </row>
    <row r="110" spans="1:186" ht="30.75" thickBot="1" x14ac:dyDescent="0.3">
      <c r="A110" s="18">
        <v>1</v>
      </c>
      <c r="B110" s="315" t="s">
        <v>88</v>
      </c>
      <c r="C110" s="606">
        <f>'1 уровень'!C291</f>
        <v>1189</v>
      </c>
      <c r="D110" s="606">
        <f>'1 уровень'!D291</f>
        <v>198</v>
      </c>
      <c r="E110" s="606">
        <f>'1 уровень'!E291</f>
        <v>0</v>
      </c>
      <c r="F110" s="607">
        <f>'1 уровень'!F291</f>
        <v>0</v>
      </c>
      <c r="G110" s="608">
        <f>'1 уровень'!G291</f>
        <v>753.71898999999996</v>
      </c>
      <c r="H110" s="608">
        <f>'1 уровень'!H291</f>
        <v>126</v>
      </c>
      <c r="I110" s="609">
        <f>'1 уровень'!I291</f>
        <v>0</v>
      </c>
      <c r="J110" s="608">
        <f>'1 уровень'!J291</f>
        <v>0</v>
      </c>
      <c r="K110" s="108"/>
    </row>
    <row r="111" spans="1:186" ht="15.75" thickBot="1" x14ac:dyDescent="0.3">
      <c r="A111" s="18">
        <v>1</v>
      </c>
      <c r="B111" s="619" t="s">
        <v>114</v>
      </c>
      <c r="C111" s="611">
        <f>'1 уровень'!C292</f>
        <v>0</v>
      </c>
      <c r="D111" s="611">
        <f>'1 уровень'!D292</f>
        <v>0</v>
      </c>
      <c r="E111" s="611">
        <f>'1 уровень'!E292</f>
        <v>0</v>
      </c>
      <c r="F111" s="612">
        <f>'1 уровень'!F292</f>
        <v>0</v>
      </c>
      <c r="G111" s="613">
        <f>'1 уровень'!G292</f>
        <v>22047.000484074073</v>
      </c>
      <c r="H111" s="613">
        <f>'1 уровень'!H292</f>
        <v>3676</v>
      </c>
      <c r="I111" s="614">
        <f>'1 уровень'!I292</f>
        <v>2697.2401</v>
      </c>
      <c r="J111" s="613">
        <f>'1 уровень'!J292</f>
        <v>73.374322633297055</v>
      </c>
      <c r="K111" s="108"/>
    </row>
    <row r="112" spans="1:186" ht="15" customHeight="1" x14ac:dyDescent="0.25">
      <c r="A112" s="18">
        <v>1</v>
      </c>
      <c r="B112" s="242" t="s">
        <v>25</v>
      </c>
      <c r="C112" s="102"/>
      <c r="D112" s="102"/>
      <c r="E112" s="102"/>
      <c r="F112" s="195"/>
      <c r="G112" s="103"/>
      <c r="H112" s="103"/>
      <c r="I112" s="211"/>
      <c r="J112" s="103"/>
      <c r="K112" s="108"/>
    </row>
    <row r="113" spans="1:186" ht="30" x14ac:dyDescent="0.25">
      <c r="A113" s="18">
        <v>1</v>
      </c>
      <c r="B113" s="604" t="s">
        <v>131</v>
      </c>
      <c r="C113" s="601">
        <f>'2 уровень'!C210</f>
        <v>4368</v>
      </c>
      <c r="D113" s="601">
        <f>'2 уровень'!D210</f>
        <v>729</v>
      </c>
      <c r="E113" s="601">
        <f>'2 уровень'!E210</f>
        <v>839</v>
      </c>
      <c r="F113" s="602">
        <f>'2 уровень'!F210</f>
        <v>115.08916323731138</v>
      </c>
      <c r="G113" s="605">
        <f>'2 уровень'!G210</f>
        <v>11301.820760888888</v>
      </c>
      <c r="H113" s="605">
        <f>'2 уровень'!H210</f>
        <v>1884</v>
      </c>
      <c r="I113" s="605">
        <f>'2 уровень'!I210</f>
        <v>2068.4109199999998</v>
      </c>
      <c r="J113" s="605">
        <f>'2 уровень'!J210</f>
        <v>109.7882653927813</v>
      </c>
      <c r="K113" s="108"/>
    </row>
    <row r="114" spans="1:186" ht="30" x14ac:dyDescent="0.25">
      <c r="A114" s="18">
        <v>1</v>
      </c>
      <c r="B114" s="123" t="s">
        <v>84</v>
      </c>
      <c r="C114" s="51">
        <f>'2 уровень'!C211</f>
        <v>3172</v>
      </c>
      <c r="D114" s="51">
        <f>'2 уровень'!D211</f>
        <v>529</v>
      </c>
      <c r="E114" s="51">
        <f>'2 уровень'!E211</f>
        <v>670</v>
      </c>
      <c r="F114" s="192">
        <f>'2 уровень'!F211</f>
        <v>126.65406427221173</v>
      </c>
      <c r="G114" s="64">
        <f>'2 уровень'!G211</f>
        <v>7783.4987128888888</v>
      </c>
      <c r="H114" s="64">
        <f>'2 уровень'!H211</f>
        <v>1297</v>
      </c>
      <c r="I114" s="209">
        <f>'2 уровень'!I211</f>
        <v>1446.9967199999999</v>
      </c>
      <c r="J114" s="64">
        <f>'2 уровень'!J211</f>
        <v>111.56489745566691</v>
      </c>
      <c r="K114" s="108"/>
    </row>
    <row r="115" spans="1:186" ht="30" x14ac:dyDescent="0.25">
      <c r="A115" s="18">
        <v>1</v>
      </c>
      <c r="B115" s="123" t="s">
        <v>85</v>
      </c>
      <c r="C115" s="51">
        <f>'2 уровень'!C212</f>
        <v>967</v>
      </c>
      <c r="D115" s="51">
        <f>'2 уровень'!D212</f>
        <v>161</v>
      </c>
      <c r="E115" s="51">
        <f>'2 уровень'!E212</f>
        <v>111</v>
      </c>
      <c r="F115" s="192">
        <f>'2 уровень'!F212</f>
        <v>68.944099378881987</v>
      </c>
      <c r="G115" s="64">
        <f>'2 уровень'!G212</f>
        <v>2085.4708800000003</v>
      </c>
      <c r="H115" s="64">
        <f>'2 уровень'!H212</f>
        <v>348</v>
      </c>
      <c r="I115" s="209">
        <f>'2 уровень'!I212</f>
        <v>258.50877999999994</v>
      </c>
      <c r="J115" s="64">
        <f>'2 уровень'!J212</f>
        <v>74.284132183908028</v>
      </c>
      <c r="K115" s="108"/>
    </row>
    <row r="116" spans="1:186" ht="45" x14ac:dyDescent="0.25">
      <c r="A116" s="18">
        <v>1</v>
      </c>
      <c r="B116" s="123" t="s">
        <v>108</v>
      </c>
      <c r="C116" s="51">
        <f>'2 уровень'!C213</f>
        <v>118</v>
      </c>
      <c r="D116" s="51">
        <f>'2 уровень'!D213</f>
        <v>20</v>
      </c>
      <c r="E116" s="51">
        <f>'2 уровень'!E213</f>
        <v>0</v>
      </c>
      <c r="F116" s="192">
        <f>'2 уровень'!F213</f>
        <v>0</v>
      </c>
      <c r="G116" s="64">
        <f>'2 уровень'!G213</f>
        <v>738.32505600000002</v>
      </c>
      <c r="H116" s="64">
        <f>'2 уровень'!H213</f>
        <v>123</v>
      </c>
      <c r="I116" s="209">
        <f>'2 уровень'!I213</f>
        <v>0</v>
      </c>
      <c r="J116" s="64">
        <f>'2 уровень'!J213</f>
        <v>0</v>
      </c>
      <c r="K116" s="108"/>
    </row>
    <row r="117" spans="1:186" ht="30" x14ac:dyDescent="0.25">
      <c r="A117" s="18">
        <v>1</v>
      </c>
      <c r="B117" s="123" t="s">
        <v>109</v>
      </c>
      <c r="C117" s="51">
        <f>'2 уровень'!C214</f>
        <v>111</v>
      </c>
      <c r="D117" s="51">
        <f>'2 уровень'!D214</f>
        <v>19</v>
      </c>
      <c r="E117" s="51">
        <f>'2 уровень'!E214</f>
        <v>58</v>
      </c>
      <c r="F117" s="192">
        <f>'2 уровень'!F214</f>
        <v>305.26315789473688</v>
      </c>
      <c r="G117" s="64">
        <f>'2 уровень'!G214</f>
        <v>694.52611200000001</v>
      </c>
      <c r="H117" s="64">
        <f>'2 уровень'!H214</f>
        <v>116</v>
      </c>
      <c r="I117" s="209">
        <f>'2 уровень'!I214</f>
        <v>362.90541999999999</v>
      </c>
      <c r="J117" s="64">
        <f>'2 уровень'!J214</f>
        <v>312.84949999999998</v>
      </c>
      <c r="K117" s="108"/>
    </row>
    <row r="118" spans="1:186" ht="30" x14ac:dyDescent="0.25">
      <c r="A118" s="18">
        <v>1</v>
      </c>
      <c r="B118" s="604" t="s">
        <v>123</v>
      </c>
      <c r="C118" s="601">
        <f>'2 уровень'!C215</f>
        <v>8257</v>
      </c>
      <c r="D118" s="601">
        <f>'2 уровень'!D215</f>
        <v>1376</v>
      </c>
      <c r="E118" s="601">
        <f>'2 уровень'!E215</f>
        <v>457</v>
      </c>
      <c r="F118" s="602">
        <f>'2 уровень'!F215</f>
        <v>33.212209302325576</v>
      </c>
      <c r="G118" s="605">
        <f>'2 уровень'!G215</f>
        <v>16774.30098</v>
      </c>
      <c r="H118" s="605">
        <f>'2 уровень'!H215</f>
        <v>2796</v>
      </c>
      <c r="I118" s="605">
        <f>'2 уровень'!I215</f>
        <v>849.86544000000004</v>
      </c>
      <c r="J118" s="605">
        <f>'2 уровень'!J215</f>
        <v>30.395759656652359</v>
      </c>
      <c r="K118" s="108"/>
    </row>
    <row r="119" spans="1:186" ht="30" x14ac:dyDescent="0.25">
      <c r="A119" s="18"/>
      <c r="B119" s="123" t="s">
        <v>119</v>
      </c>
      <c r="C119" s="51">
        <f>'2 уровень'!C216</f>
        <v>2200</v>
      </c>
      <c r="D119" s="51">
        <f>'2 уровень'!D216</f>
        <v>367</v>
      </c>
      <c r="E119" s="51">
        <f>'2 уровень'!E216</f>
        <v>420</v>
      </c>
      <c r="F119" s="192">
        <f>'2 уровень'!F216</f>
        <v>114.44141689373298</v>
      </c>
      <c r="G119" s="64">
        <f>'2 уровень'!G216</f>
        <v>3858.5139999999997</v>
      </c>
      <c r="H119" s="64">
        <f>'2 уровень'!H216</f>
        <v>643</v>
      </c>
      <c r="I119" s="209">
        <f>'2 уровень'!I216</f>
        <v>740.27088000000003</v>
      </c>
      <c r="J119" s="64">
        <f>'2 уровень'!J216</f>
        <v>115.1276640746501</v>
      </c>
      <c r="K119" s="108"/>
    </row>
    <row r="120" spans="1:186" ht="60" x14ac:dyDescent="0.25">
      <c r="A120" s="18">
        <v>1</v>
      </c>
      <c r="B120" s="123" t="s">
        <v>86</v>
      </c>
      <c r="C120" s="51">
        <f>'2 уровень'!C217</f>
        <v>4450</v>
      </c>
      <c r="D120" s="51">
        <f>'2 уровень'!D217</f>
        <v>742</v>
      </c>
      <c r="E120" s="51">
        <f>'2 уровень'!E217</f>
        <v>37</v>
      </c>
      <c r="F120" s="192">
        <f>'2 уровень'!F217</f>
        <v>4.986522911051213</v>
      </c>
      <c r="G120" s="64">
        <f>'2 уровень'!G217</f>
        <v>8728.6749999999993</v>
      </c>
      <c r="H120" s="64">
        <f>'2 уровень'!H217</f>
        <v>1455</v>
      </c>
      <c r="I120" s="209">
        <f>'2 уровень'!I217</f>
        <v>109.59456</v>
      </c>
      <c r="J120" s="64">
        <f>'2 уровень'!J217</f>
        <v>7.532272164948453</v>
      </c>
      <c r="K120" s="108"/>
    </row>
    <row r="121" spans="1:186" ht="45" x14ac:dyDescent="0.25">
      <c r="A121" s="18"/>
      <c r="B121" s="123" t="s">
        <v>120</v>
      </c>
      <c r="C121" s="51">
        <f>'2 уровень'!C218</f>
        <v>715</v>
      </c>
      <c r="D121" s="51">
        <f>'2 уровень'!D218</f>
        <v>119</v>
      </c>
      <c r="E121" s="51">
        <f>'2 уровень'!E218</f>
        <v>0</v>
      </c>
      <c r="F121" s="192">
        <f>'2 уровень'!F218</f>
        <v>0</v>
      </c>
      <c r="G121" s="64">
        <f>'2 уровень'!G218</f>
        <v>1402.4725000000001</v>
      </c>
      <c r="H121" s="64">
        <f>'2 уровень'!H218</f>
        <v>234</v>
      </c>
      <c r="I121" s="209">
        <f>'2 уровень'!I218</f>
        <v>0</v>
      </c>
      <c r="J121" s="64">
        <f>'2 уровень'!J218</f>
        <v>0</v>
      </c>
      <c r="K121" s="108"/>
    </row>
    <row r="122" spans="1:186" ht="30" x14ac:dyDescent="0.25">
      <c r="A122" s="18">
        <v>1</v>
      </c>
      <c r="B122" s="123" t="s">
        <v>87</v>
      </c>
      <c r="C122" s="51">
        <f>'2 уровень'!C219</f>
        <v>650</v>
      </c>
      <c r="D122" s="51">
        <f>'2 уровень'!D219</f>
        <v>108</v>
      </c>
      <c r="E122" s="51">
        <f>'2 уровень'!E219</f>
        <v>0</v>
      </c>
      <c r="F122" s="192">
        <f>'2 уровень'!F219</f>
        <v>0</v>
      </c>
      <c r="G122" s="64">
        <f>'2 уровень'!G219</f>
        <v>2600.5524999999998</v>
      </c>
      <c r="H122" s="64">
        <f>'2 уровень'!H219</f>
        <v>433</v>
      </c>
      <c r="I122" s="209">
        <f>'2 уровень'!I219</f>
        <v>0</v>
      </c>
      <c r="J122" s="64">
        <f>'2 уровень'!J219</f>
        <v>0</v>
      </c>
      <c r="K122" s="108"/>
    </row>
    <row r="123" spans="1:186" ht="30" x14ac:dyDescent="0.25">
      <c r="A123" s="18">
        <v>1</v>
      </c>
      <c r="B123" s="123" t="s">
        <v>88</v>
      </c>
      <c r="C123" s="51">
        <f>'2 уровень'!C220</f>
        <v>242</v>
      </c>
      <c r="D123" s="51">
        <f>'2 уровень'!D220</f>
        <v>40</v>
      </c>
      <c r="E123" s="51">
        <f>'2 уровень'!E220</f>
        <v>0</v>
      </c>
      <c r="F123" s="192">
        <f>'2 уровень'!F220</f>
        <v>0</v>
      </c>
      <c r="G123" s="64">
        <f>'2 уровень'!G220</f>
        <v>184.08698000000001</v>
      </c>
      <c r="H123" s="64">
        <f>'2 уровень'!H220</f>
        <v>31</v>
      </c>
      <c r="I123" s="209">
        <f>'2 уровень'!I220</f>
        <v>0</v>
      </c>
      <c r="J123" s="64">
        <f>'2 уровень'!J220</f>
        <v>0</v>
      </c>
      <c r="K123" s="108"/>
    </row>
    <row r="124" spans="1:186" ht="15.75" thickBot="1" x14ac:dyDescent="0.3">
      <c r="A124" s="18">
        <v>1</v>
      </c>
      <c r="B124" s="118" t="s">
        <v>118</v>
      </c>
      <c r="C124" s="51">
        <f>'2 уровень'!C221</f>
        <v>0</v>
      </c>
      <c r="D124" s="51">
        <f>'2 уровень'!D221</f>
        <v>0</v>
      </c>
      <c r="E124" s="51">
        <f>'2 уровень'!E221</f>
        <v>0</v>
      </c>
      <c r="F124" s="192">
        <f>'2 уровень'!F221</f>
        <v>0</v>
      </c>
      <c r="G124" s="64">
        <f>'2 уровень'!G221</f>
        <v>28076.121740888888</v>
      </c>
      <c r="H124" s="64">
        <f>'2 уровень'!H221</f>
        <v>4680</v>
      </c>
      <c r="I124" s="209">
        <f>'2 уровень'!I221</f>
        <v>2918.2763599999998</v>
      </c>
      <c r="J124" s="64">
        <f>'2 уровень'!J221</f>
        <v>62.356332478632467</v>
      </c>
      <c r="K124" s="108"/>
    </row>
    <row r="125" spans="1:186" ht="15" customHeight="1" x14ac:dyDescent="0.25">
      <c r="A125" s="18">
        <v>1</v>
      </c>
      <c r="B125" s="101" t="s">
        <v>26</v>
      </c>
      <c r="C125" s="102"/>
      <c r="D125" s="102"/>
      <c r="E125" s="102"/>
      <c r="F125" s="195"/>
      <c r="G125" s="103"/>
      <c r="H125" s="103"/>
      <c r="I125" s="211"/>
      <c r="J125" s="103"/>
      <c r="K125" s="108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  <c r="FP125" s="47"/>
      <c r="FQ125" s="47"/>
      <c r="FR125" s="47"/>
      <c r="FS125" s="47"/>
      <c r="FT125" s="47"/>
      <c r="FU125" s="47"/>
      <c r="FV125" s="47"/>
      <c r="FW125" s="47"/>
      <c r="FX125" s="47"/>
      <c r="FY125" s="47"/>
      <c r="FZ125" s="47"/>
      <c r="GA125" s="47"/>
      <c r="GB125" s="47"/>
      <c r="GC125" s="47"/>
      <c r="GD125" s="47"/>
    </row>
    <row r="126" spans="1:186" ht="30" x14ac:dyDescent="0.25">
      <c r="A126" s="18">
        <v>1</v>
      </c>
      <c r="B126" s="604" t="s">
        <v>131</v>
      </c>
      <c r="C126" s="601">
        <f>'1 уровень'!C308</f>
        <v>9884</v>
      </c>
      <c r="D126" s="601">
        <f>'1 уровень'!D308</f>
        <v>1649</v>
      </c>
      <c r="E126" s="601">
        <f>'1 уровень'!E308</f>
        <v>1296</v>
      </c>
      <c r="F126" s="602">
        <f>'1 уровень'!F308</f>
        <v>78.593086719223777</v>
      </c>
      <c r="G126" s="605">
        <f>'1 уровень'!G308</f>
        <v>20288.456469629626</v>
      </c>
      <c r="H126" s="605">
        <f>'1 уровень'!H308</f>
        <v>3381</v>
      </c>
      <c r="I126" s="605">
        <f>'1 уровень'!I308</f>
        <v>2286.49694</v>
      </c>
      <c r="J126" s="605">
        <f>'1 уровень'!J308</f>
        <v>67.627830227743274</v>
      </c>
      <c r="K126" s="108"/>
    </row>
    <row r="127" spans="1:186" ht="30" x14ac:dyDescent="0.25">
      <c r="A127" s="18">
        <v>1</v>
      </c>
      <c r="B127" s="123" t="s">
        <v>84</v>
      </c>
      <c r="C127" s="51">
        <f>'1 уровень'!C309</f>
        <v>7450</v>
      </c>
      <c r="D127" s="51">
        <f>'1 уровень'!D309</f>
        <v>1242</v>
      </c>
      <c r="E127" s="51">
        <f>'1 уровень'!E309</f>
        <v>943</v>
      </c>
      <c r="F127" s="192">
        <f>'1 уровень'!F309</f>
        <v>75.925925925925924</v>
      </c>
      <c r="G127" s="64">
        <f>'1 уровень'!G309</f>
        <v>15234.096629629628</v>
      </c>
      <c r="H127" s="64">
        <f>'1 уровень'!H309</f>
        <v>2539</v>
      </c>
      <c r="I127" s="209">
        <f>'1 уровень'!I309</f>
        <v>1610.94757</v>
      </c>
      <c r="J127" s="64">
        <f>'1 уровень'!J309</f>
        <v>63.4481122489169</v>
      </c>
      <c r="K127" s="108"/>
    </row>
    <row r="128" spans="1:186" ht="30" x14ac:dyDescent="0.25">
      <c r="A128" s="18">
        <v>1</v>
      </c>
      <c r="B128" s="123" t="s">
        <v>85</v>
      </c>
      <c r="C128" s="51">
        <f>'1 уровень'!C310</f>
        <v>2235</v>
      </c>
      <c r="D128" s="51">
        <f>'1 уровень'!D310</f>
        <v>373</v>
      </c>
      <c r="E128" s="51">
        <f>'1 уровень'!E310</f>
        <v>353</v>
      </c>
      <c r="F128" s="192">
        <f>'1 уровень'!F310</f>
        <v>94.638069705093827</v>
      </c>
      <c r="G128" s="64">
        <f>'1 уровень'!G310</f>
        <v>4016.7419999999997</v>
      </c>
      <c r="H128" s="64">
        <f>'1 уровень'!H310</f>
        <v>669</v>
      </c>
      <c r="I128" s="209">
        <f>'1 уровень'!I310</f>
        <v>675.54936999999995</v>
      </c>
      <c r="J128" s="64">
        <f>'1 уровень'!J310</f>
        <v>100.97897907324365</v>
      </c>
      <c r="K128" s="108"/>
    </row>
    <row r="129" spans="1:186" ht="45" x14ac:dyDescent="0.25">
      <c r="A129" s="18">
        <v>1</v>
      </c>
      <c r="B129" s="123" t="s">
        <v>108</v>
      </c>
      <c r="C129" s="51">
        <f>'1 уровень'!C311</f>
        <v>159</v>
      </c>
      <c r="D129" s="51">
        <f>'1 уровень'!D311</f>
        <v>27</v>
      </c>
      <c r="E129" s="51">
        <f>'1 уровень'!E311</f>
        <v>0</v>
      </c>
      <c r="F129" s="192">
        <f>'1 уровень'!F311</f>
        <v>0</v>
      </c>
      <c r="G129" s="64">
        <f>'1 уровень'!G311</f>
        <v>829.05143999999996</v>
      </c>
      <c r="H129" s="64">
        <f>'1 уровень'!H311</f>
        <v>138</v>
      </c>
      <c r="I129" s="209">
        <f>'1 уровень'!I311</f>
        <v>0</v>
      </c>
      <c r="J129" s="64">
        <f>'1 уровень'!J311</f>
        <v>0</v>
      </c>
      <c r="K129" s="108"/>
    </row>
    <row r="130" spans="1:186" ht="30" x14ac:dyDescent="0.25">
      <c r="A130" s="18">
        <v>1</v>
      </c>
      <c r="B130" s="123" t="s">
        <v>109</v>
      </c>
      <c r="C130" s="51">
        <f>'1 уровень'!C312</f>
        <v>40</v>
      </c>
      <c r="D130" s="51">
        <f>'1 уровень'!D312</f>
        <v>7</v>
      </c>
      <c r="E130" s="51">
        <f>'1 уровень'!E312</f>
        <v>0</v>
      </c>
      <c r="F130" s="192">
        <f>'1 уровень'!F312</f>
        <v>0</v>
      </c>
      <c r="G130" s="64">
        <f>'1 уровень'!G312</f>
        <v>208.56639999999999</v>
      </c>
      <c r="H130" s="64">
        <f>'1 уровень'!H312</f>
        <v>35</v>
      </c>
      <c r="I130" s="209">
        <f>'1 уровень'!I312</f>
        <v>0</v>
      </c>
      <c r="J130" s="64">
        <f>'1 уровень'!J312</f>
        <v>0</v>
      </c>
      <c r="K130" s="108"/>
    </row>
    <row r="131" spans="1:186" ht="30" x14ac:dyDescent="0.25">
      <c r="A131" s="18">
        <v>1</v>
      </c>
      <c r="B131" s="604" t="s">
        <v>123</v>
      </c>
      <c r="C131" s="601">
        <f>'1 уровень'!C313</f>
        <v>18810</v>
      </c>
      <c r="D131" s="601">
        <f>'1 уровень'!D313</f>
        <v>3134</v>
      </c>
      <c r="E131" s="601">
        <f>'1 уровень'!E313</f>
        <v>1812</v>
      </c>
      <c r="F131" s="602">
        <f>'1 уровень'!F313</f>
        <v>57.817485641352903</v>
      </c>
      <c r="G131" s="605">
        <f>'1 уровень'!G313</f>
        <v>31741.378159999997</v>
      </c>
      <c r="H131" s="605">
        <f>'1 уровень'!H313</f>
        <v>5291</v>
      </c>
      <c r="I131" s="605">
        <f>'1 уровень'!I313</f>
        <v>2413.4011799999998</v>
      </c>
      <c r="J131" s="605">
        <f>'1 уровень'!J313</f>
        <v>45.613327915327915</v>
      </c>
      <c r="K131" s="108"/>
    </row>
    <row r="132" spans="1:186" ht="30" x14ac:dyDescent="0.25">
      <c r="A132" s="18"/>
      <c r="B132" s="123" t="s">
        <v>119</v>
      </c>
      <c r="C132" s="51">
        <f>'1 уровень'!C314</f>
        <v>4500</v>
      </c>
      <c r="D132" s="51">
        <f>'1 уровень'!D314</f>
        <v>750</v>
      </c>
      <c r="E132" s="51">
        <f>'1 уровень'!E314</f>
        <v>334</v>
      </c>
      <c r="F132" s="192">
        <f>'1 уровень'!F314</f>
        <v>44.533333333333339</v>
      </c>
      <c r="G132" s="64">
        <f>'1 уровень'!G314</f>
        <v>6606.9</v>
      </c>
      <c r="H132" s="64">
        <f>'1 уровень'!H314</f>
        <v>1101</v>
      </c>
      <c r="I132" s="209">
        <f>'1 уровень'!I314</f>
        <v>493.23897999999997</v>
      </c>
      <c r="J132" s="64">
        <f>'1 уровень'!J314</f>
        <v>0</v>
      </c>
      <c r="K132" s="108"/>
    </row>
    <row r="133" spans="1:186" ht="60" x14ac:dyDescent="0.25">
      <c r="A133" s="18">
        <v>1</v>
      </c>
      <c r="B133" s="123" t="s">
        <v>86</v>
      </c>
      <c r="C133" s="51">
        <f>'1 уровень'!C315</f>
        <v>9000</v>
      </c>
      <c r="D133" s="51">
        <f>'1 уровень'!D315</f>
        <v>1500</v>
      </c>
      <c r="E133" s="51">
        <f>'1 уровень'!E315</f>
        <v>573</v>
      </c>
      <c r="F133" s="192">
        <f>'1 уровень'!F315</f>
        <v>38.200000000000003</v>
      </c>
      <c r="G133" s="64">
        <f>'1 уровень'!G315</f>
        <v>15172.02</v>
      </c>
      <c r="H133" s="64">
        <f>'1 уровень'!H315</f>
        <v>2529</v>
      </c>
      <c r="I133" s="209">
        <f>'1 уровень'!I315</f>
        <v>1201.635</v>
      </c>
      <c r="J133" s="64">
        <f>'1 уровень'!J315</f>
        <v>47.514234875444842</v>
      </c>
      <c r="K133" s="108"/>
    </row>
    <row r="134" spans="1:186" ht="45" x14ac:dyDescent="0.25">
      <c r="A134" s="18"/>
      <c r="B134" s="123" t="s">
        <v>120</v>
      </c>
      <c r="C134" s="51">
        <f>'1 уровень'!C316</f>
        <v>2192</v>
      </c>
      <c r="D134" s="51">
        <f>'1 уровень'!D316</f>
        <v>365</v>
      </c>
      <c r="E134" s="51">
        <f>'1 уровень'!E316</f>
        <v>506</v>
      </c>
      <c r="F134" s="192">
        <f>'1 уровень'!F316</f>
        <v>138.63013698630138</v>
      </c>
      <c r="G134" s="64">
        <f>'1 уровень'!G316</f>
        <v>3695.2297599999997</v>
      </c>
      <c r="H134" s="64">
        <f>'1 уровень'!H316</f>
        <v>616</v>
      </c>
      <c r="I134" s="209">
        <f>'1 уровень'!I316</f>
        <v>405.84881999999999</v>
      </c>
      <c r="J134" s="64">
        <f>'1 уровень'!J316</f>
        <v>65.884548701298698</v>
      </c>
      <c r="K134" s="108"/>
    </row>
    <row r="135" spans="1:186" ht="30" x14ac:dyDescent="0.25">
      <c r="A135" s="18">
        <v>1</v>
      </c>
      <c r="B135" s="123" t="s">
        <v>87</v>
      </c>
      <c r="C135" s="51">
        <f>'1 уровень'!C317</f>
        <v>1538</v>
      </c>
      <c r="D135" s="51">
        <f>'1 уровень'!D317</f>
        <v>256</v>
      </c>
      <c r="E135" s="51">
        <f>'1 уровень'!E317</f>
        <v>24</v>
      </c>
      <c r="F135" s="192">
        <f>'1 уровень'!F317</f>
        <v>9.375</v>
      </c>
      <c r="G135" s="64">
        <f>'1 уровень'!G317</f>
        <v>5265.6505999999999</v>
      </c>
      <c r="H135" s="64">
        <f>'1 уровень'!H317</f>
        <v>878</v>
      </c>
      <c r="I135" s="209">
        <f>'1 уровень'!I317</f>
        <v>75.596039999999988</v>
      </c>
      <c r="J135" s="64">
        <f>'1 уровень'!J317</f>
        <v>8.6100273348519352</v>
      </c>
      <c r="K135" s="108"/>
    </row>
    <row r="136" spans="1:186" ht="30" x14ac:dyDescent="0.25">
      <c r="A136" s="18">
        <v>1</v>
      </c>
      <c r="B136" s="123" t="s">
        <v>88</v>
      </c>
      <c r="C136" s="51">
        <f>'1 уровень'!C318</f>
        <v>1580</v>
      </c>
      <c r="D136" s="51">
        <f>'1 уровень'!D318</f>
        <v>263</v>
      </c>
      <c r="E136" s="51">
        <f>'1 уровень'!E318</f>
        <v>375</v>
      </c>
      <c r="F136" s="192">
        <f>'1 уровень'!F318</f>
        <v>142.58555133079849</v>
      </c>
      <c r="G136" s="64">
        <f>'1 уровень'!G318</f>
        <v>1001.5777999999999</v>
      </c>
      <c r="H136" s="64">
        <f>'1 уровень'!H318</f>
        <v>167</v>
      </c>
      <c r="I136" s="209">
        <f>'1 уровень'!I318</f>
        <v>237.08233999999999</v>
      </c>
      <c r="J136" s="64">
        <f>'1 уровень'!J318</f>
        <v>141.9654730538922</v>
      </c>
      <c r="K136" s="108"/>
    </row>
    <row r="137" spans="1:186" ht="15.75" thickBot="1" x14ac:dyDescent="0.3">
      <c r="A137" s="18">
        <v>1</v>
      </c>
      <c r="B137" s="114" t="s">
        <v>114</v>
      </c>
      <c r="C137" s="51">
        <f>'1 уровень'!C319</f>
        <v>0</v>
      </c>
      <c r="D137" s="51">
        <f>'1 уровень'!D319</f>
        <v>0</v>
      </c>
      <c r="E137" s="51">
        <f>'1 уровень'!E319</f>
        <v>0</v>
      </c>
      <c r="F137" s="192">
        <f>'1 уровень'!F319</f>
        <v>0</v>
      </c>
      <c r="G137" s="64">
        <f>'1 уровень'!G319</f>
        <v>52029.834629629622</v>
      </c>
      <c r="H137" s="64">
        <f>'1 уровень'!H319</f>
        <v>8672</v>
      </c>
      <c r="I137" s="209">
        <f>'1 уровень'!I319</f>
        <v>4699.8981199999998</v>
      </c>
      <c r="J137" s="64">
        <f>'1 уровень'!J319</f>
        <v>54.196242158671581</v>
      </c>
      <c r="K137" s="108"/>
    </row>
    <row r="138" spans="1:186" ht="15" customHeight="1" x14ac:dyDescent="0.25">
      <c r="A138" s="18">
        <v>1</v>
      </c>
      <c r="B138" s="101" t="s">
        <v>27</v>
      </c>
      <c r="C138" s="102"/>
      <c r="D138" s="102"/>
      <c r="E138" s="102"/>
      <c r="F138" s="195"/>
      <c r="G138" s="103"/>
      <c r="H138" s="103"/>
      <c r="I138" s="211"/>
      <c r="J138" s="103"/>
      <c r="K138" s="108"/>
    </row>
    <row r="139" spans="1:186" ht="30" x14ac:dyDescent="0.25">
      <c r="A139" s="18">
        <v>1</v>
      </c>
      <c r="B139" s="604" t="s">
        <v>131</v>
      </c>
      <c r="C139" s="601">
        <f>'1 уровень'!C334</f>
        <v>3353</v>
      </c>
      <c r="D139" s="601">
        <f>'1 уровень'!D334</f>
        <v>559</v>
      </c>
      <c r="E139" s="601">
        <f>'1 уровень'!E334</f>
        <v>505</v>
      </c>
      <c r="F139" s="602">
        <f>'1 уровень'!F334</f>
        <v>90.339892665474068</v>
      </c>
      <c r="G139" s="605">
        <f>'1 уровень'!G334</f>
        <v>7288.4508333333324</v>
      </c>
      <c r="H139" s="605">
        <f>'1 уровень'!H334</f>
        <v>1214</v>
      </c>
      <c r="I139" s="605">
        <f>'1 уровень'!I334</f>
        <v>1058.58951</v>
      </c>
      <c r="J139" s="605">
        <f>'1 уровень'!J334</f>
        <v>87.198476935749596</v>
      </c>
      <c r="K139" s="108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  <c r="FP139" s="47"/>
      <c r="FQ139" s="47"/>
      <c r="FR139" s="47"/>
      <c r="FS139" s="47"/>
      <c r="FT139" s="47"/>
      <c r="FU139" s="47"/>
      <c r="FV139" s="47"/>
      <c r="FW139" s="47"/>
      <c r="FX139" s="47"/>
      <c r="FY139" s="47"/>
      <c r="FZ139" s="47"/>
      <c r="GA139" s="47"/>
      <c r="GB139" s="47"/>
      <c r="GC139" s="47"/>
      <c r="GD139" s="47"/>
    </row>
    <row r="140" spans="1:186" ht="30" x14ac:dyDescent="0.25">
      <c r="A140" s="18">
        <v>1</v>
      </c>
      <c r="B140" s="123" t="s">
        <v>84</v>
      </c>
      <c r="C140" s="51">
        <f>'1 уровень'!C335</f>
        <v>2421</v>
      </c>
      <c r="D140" s="51">
        <f>'1 уровень'!D335</f>
        <v>404</v>
      </c>
      <c r="E140" s="51">
        <f>'1 уровень'!E335</f>
        <v>458</v>
      </c>
      <c r="F140" s="192">
        <f>'1 уровень'!F335</f>
        <v>113.36633663366335</v>
      </c>
      <c r="G140" s="64">
        <f>'1 уровень'!G335</f>
        <v>4950.570193333333</v>
      </c>
      <c r="H140" s="64">
        <f>'1 уровень'!H335</f>
        <v>825</v>
      </c>
      <c r="I140" s="209">
        <f>'1 уровень'!I335</f>
        <v>963.64688000000001</v>
      </c>
      <c r="J140" s="64">
        <f>'1 уровень'!J335</f>
        <v>116.80568242424243</v>
      </c>
      <c r="K140" s="108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  <c r="FP140" s="47"/>
      <c r="FQ140" s="47"/>
      <c r="FR140" s="47"/>
      <c r="FS140" s="47"/>
      <c r="FT140" s="47"/>
      <c r="FU140" s="47"/>
      <c r="FV140" s="47"/>
      <c r="FW140" s="47"/>
      <c r="FX140" s="47"/>
      <c r="FY140" s="47"/>
      <c r="FZ140" s="47"/>
      <c r="GA140" s="47"/>
      <c r="GB140" s="47"/>
      <c r="GC140" s="47"/>
      <c r="GD140" s="47"/>
    </row>
    <row r="141" spans="1:186" ht="30" x14ac:dyDescent="0.25">
      <c r="A141" s="18">
        <v>1</v>
      </c>
      <c r="B141" s="123" t="s">
        <v>85</v>
      </c>
      <c r="C141" s="51">
        <f>'1 уровень'!C336</f>
        <v>738</v>
      </c>
      <c r="D141" s="51">
        <f>'1 уровень'!D336</f>
        <v>123</v>
      </c>
      <c r="E141" s="51">
        <f>'1 уровень'!E336</f>
        <v>47</v>
      </c>
      <c r="F141" s="192">
        <f>'1 уровень'!F336</f>
        <v>38.211382113821138</v>
      </c>
      <c r="G141" s="64">
        <f>'1 уровень'!G336</f>
        <v>1326.3335999999999</v>
      </c>
      <c r="H141" s="64">
        <f>'1 уровень'!H336</f>
        <v>221</v>
      </c>
      <c r="I141" s="209">
        <f>'1 уровень'!I336</f>
        <v>94.942630000000008</v>
      </c>
      <c r="J141" s="64">
        <f>'1 уровень'!J336</f>
        <v>42.96046606334842</v>
      </c>
      <c r="K141" s="108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  <c r="FP141" s="47"/>
      <c r="FQ141" s="47"/>
      <c r="FR141" s="47"/>
      <c r="FS141" s="47"/>
      <c r="FT141" s="47"/>
      <c r="FU141" s="47"/>
      <c r="FV141" s="47"/>
      <c r="FW141" s="47"/>
      <c r="FX141" s="47"/>
      <c r="FY141" s="47"/>
      <c r="FZ141" s="47"/>
      <c r="GA141" s="47"/>
      <c r="GB141" s="47"/>
      <c r="GC141" s="47"/>
      <c r="GD141" s="47"/>
    </row>
    <row r="142" spans="1:186" ht="45" x14ac:dyDescent="0.25">
      <c r="A142" s="18">
        <v>1</v>
      </c>
      <c r="B142" s="123" t="s">
        <v>108</v>
      </c>
      <c r="C142" s="51">
        <f>'1 уровень'!C337</f>
        <v>36</v>
      </c>
      <c r="D142" s="51">
        <f>'1 уровень'!D337</f>
        <v>6</v>
      </c>
      <c r="E142" s="51">
        <f>'1 уровень'!E337</f>
        <v>0</v>
      </c>
      <c r="F142" s="192">
        <f>'1 уровень'!F337</f>
        <v>0</v>
      </c>
      <c r="G142" s="64">
        <f>'1 уровень'!G337</f>
        <v>187.70976000000002</v>
      </c>
      <c r="H142" s="64">
        <f>'1 уровень'!H337</f>
        <v>31</v>
      </c>
      <c r="I142" s="209">
        <f>'1 уровень'!I337</f>
        <v>0</v>
      </c>
      <c r="J142" s="64">
        <f>'1 уровень'!J337</f>
        <v>0</v>
      </c>
      <c r="K142" s="108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  <c r="FP142" s="47"/>
      <c r="FQ142" s="47"/>
      <c r="FR142" s="47"/>
      <c r="FS142" s="47"/>
      <c r="FT142" s="47"/>
      <c r="FU142" s="47"/>
      <c r="FV142" s="47"/>
      <c r="FW142" s="47"/>
      <c r="FX142" s="47"/>
      <c r="FY142" s="47"/>
      <c r="FZ142" s="47"/>
      <c r="GA142" s="47"/>
      <c r="GB142" s="47"/>
      <c r="GC142" s="47"/>
      <c r="GD142" s="47"/>
    </row>
    <row r="143" spans="1:186" ht="30" x14ac:dyDescent="0.25">
      <c r="A143" s="18">
        <v>1</v>
      </c>
      <c r="B143" s="123" t="s">
        <v>109</v>
      </c>
      <c r="C143" s="51">
        <f>'1 уровень'!C338</f>
        <v>158</v>
      </c>
      <c r="D143" s="51">
        <f>'1 уровень'!D338</f>
        <v>26</v>
      </c>
      <c r="E143" s="51">
        <f>'1 уровень'!E338</f>
        <v>0</v>
      </c>
      <c r="F143" s="192">
        <f>'1 уровень'!F338</f>
        <v>0</v>
      </c>
      <c r="G143" s="64">
        <f>'1 уровень'!G338</f>
        <v>823.83728000000008</v>
      </c>
      <c r="H143" s="64">
        <f>'1 уровень'!H338</f>
        <v>137</v>
      </c>
      <c r="I143" s="209">
        <f>'1 уровень'!I338</f>
        <v>0</v>
      </c>
      <c r="J143" s="64">
        <f>'1 уровень'!J338</f>
        <v>0</v>
      </c>
      <c r="K143" s="108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  <c r="GD143" s="47"/>
    </row>
    <row r="144" spans="1:186" ht="30" x14ac:dyDescent="0.25">
      <c r="A144" s="18">
        <v>1</v>
      </c>
      <c r="B144" s="604" t="s">
        <v>123</v>
      </c>
      <c r="C144" s="601">
        <f>'1 уровень'!C339</f>
        <v>7697</v>
      </c>
      <c r="D144" s="601">
        <f>'1 уровень'!D339</f>
        <v>1282</v>
      </c>
      <c r="E144" s="601">
        <f>'1 уровень'!E339</f>
        <v>807</v>
      </c>
      <c r="F144" s="602">
        <f>'1 уровень'!F339</f>
        <v>62.948517940717629</v>
      </c>
      <c r="G144" s="605">
        <f>'1 уровень'!G339</f>
        <v>12749.083509999999</v>
      </c>
      <c r="H144" s="605">
        <f>'1 уровень'!H339</f>
        <v>2126</v>
      </c>
      <c r="I144" s="605">
        <f>'1 уровень'!I339</f>
        <v>898.38470999999993</v>
      </c>
      <c r="J144" s="605">
        <f>'1 уровень'!J339</f>
        <v>42.257041862652869</v>
      </c>
      <c r="K144" s="108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  <c r="FP144" s="47"/>
      <c r="FQ144" s="47"/>
      <c r="FR144" s="47"/>
      <c r="FS144" s="47"/>
      <c r="FT144" s="47"/>
      <c r="FU144" s="47"/>
      <c r="FV144" s="47"/>
      <c r="FW144" s="47"/>
      <c r="FX144" s="47"/>
      <c r="FY144" s="47"/>
      <c r="FZ144" s="47"/>
      <c r="GA144" s="47"/>
      <c r="GB144" s="47"/>
      <c r="GC144" s="47"/>
      <c r="GD144" s="47"/>
    </row>
    <row r="145" spans="1:186" ht="30" x14ac:dyDescent="0.25">
      <c r="A145" s="18"/>
      <c r="B145" s="123" t="s">
        <v>119</v>
      </c>
      <c r="C145" s="51">
        <f>'1 уровень'!C340</f>
        <v>2000</v>
      </c>
      <c r="D145" s="51">
        <f>'1 уровень'!D340</f>
        <v>333</v>
      </c>
      <c r="E145" s="51">
        <f>'1 уровень'!E340</f>
        <v>216</v>
      </c>
      <c r="F145" s="192">
        <f>'1 уровень'!F340</f>
        <v>64.86486486486487</v>
      </c>
      <c r="G145" s="64">
        <f>'1 уровень'!G340</f>
        <v>2936.4</v>
      </c>
      <c r="H145" s="64">
        <f>'1 уровень'!H340</f>
        <v>489</v>
      </c>
      <c r="I145" s="209">
        <f>'1 уровень'!I340</f>
        <v>315.15044</v>
      </c>
      <c r="J145" s="64">
        <f>'1 уровень'!J340</f>
        <v>64.447942740286308</v>
      </c>
      <c r="K145" s="108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  <c r="FP145" s="47"/>
      <c r="FQ145" s="47"/>
      <c r="FR145" s="47"/>
      <c r="FS145" s="47"/>
      <c r="FT145" s="47"/>
      <c r="FU145" s="47"/>
      <c r="FV145" s="47"/>
      <c r="FW145" s="47"/>
      <c r="FX145" s="47"/>
      <c r="FY145" s="47"/>
      <c r="FZ145" s="47"/>
      <c r="GA145" s="47"/>
      <c r="GB145" s="47"/>
      <c r="GC145" s="47"/>
      <c r="GD145" s="47"/>
    </row>
    <row r="146" spans="1:186" ht="60" x14ac:dyDescent="0.25">
      <c r="A146" s="18">
        <v>1</v>
      </c>
      <c r="B146" s="123" t="s">
        <v>86</v>
      </c>
      <c r="C146" s="51">
        <f>'1 уровень'!C341</f>
        <v>3650</v>
      </c>
      <c r="D146" s="51">
        <f>'1 уровень'!D341</f>
        <v>608</v>
      </c>
      <c r="E146" s="51">
        <f>'1 уровень'!E341</f>
        <v>333</v>
      </c>
      <c r="F146" s="192">
        <f>'1 уровень'!F341</f>
        <v>54.769736842105267</v>
      </c>
      <c r="G146" s="64">
        <f>'1 уровень'!G341</f>
        <v>6153.0969999999998</v>
      </c>
      <c r="H146" s="64">
        <f>'1 уровень'!H341</f>
        <v>1026</v>
      </c>
      <c r="I146" s="209">
        <f>'1 уровень'!I341</f>
        <v>369.04367999999999</v>
      </c>
      <c r="J146" s="64">
        <f>'1 уровень'!J341</f>
        <v>35.969169590643276</v>
      </c>
      <c r="K146" s="108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  <c r="FP146" s="47"/>
      <c r="FQ146" s="47"/>
      <c r="FR146" s="47"/>
      <c r="FS146" s="47"/>
      <c r="FT146" s="47"/>
      <c r="FU146" s="47"/>
      <c r="FV146" s="47"/>
      <c r="FW146" s="47"/>
      <c r="FX146" s="47"/>
      <c r="FY146" s="47"/>
      <c r="FZ146" s="47"/>
      <c r="GA146" s="47"/>
      <c r="GB146" s="47"/>
      <c r="GC146" s="47"/>
      <c r="GD146" s="47"/>
    </row>
    <row r="147" spans="1:186" ht="45" x14ac:dyDescent="0.25">
      <c r="A147" s="18"/>
      <c r="B147" s="123" t="s">
        <v>120</v>
      </c>
      <c r="C147" s="51">
        <f>'1 уровень'!C342</f>
        <v>1052</v>
      </c>
      <c r="D147" s="51">
        <f>'1 уровень'!D342</f>
        <v>175</v>
      </c>
      <c r="E147" s="51">
        <f>'1 уровень'!E342</f>
        <v>167</v>
      </c>
      <c r="F147" s="192">
        <f>'1 уровень'!F342</f>
        <v>95.428571428571431</v>
      </c>
      <c r="G147" s="64">
        <f>'1 уровень'!G342</f>
        <v>1773.44056</v>
      </c>
      <c r="H147" s="64">
        <f>'1 уровень'!H342</f>
        <v>296</v>
      </c>
      <c r="I147" s="209">
        <f>'1 уровень'!I342</f>
        <v>124.39541</v>
      </c>
      <c r="J147" s="64">
        <f>'1 уровень'!J342</f>
        <v>42.025476351351351</v>
      </c>
      <c r="K147" s="108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  <c r="FP147" s="47"/>
      <c r="FQ147" s="47"/>
      <c r="FR147" s="47"/>
      <c r="FS147" s="47"/>
      <c r="FT147" s="47"/>
      <c r="FU147" s="47"/>
      <c r="FV147" s="47"/>
      <c r="FW147" s="47"/>
      <c r="FX147" s="47"/>
      <c r="FY147" s="47"/>
      <c r="FZ147" s="47"/>
      <c r="GA147" s="47"/>
      <c r="GB147" s="47"/>
      <c r="GC147" s="47"/>
      <c r="GD147" s="47"/>
    </row>
    <row r="148" spans="1:186" ht="30" x14ac:dyDescent="0.25">
      <c r="A148" s="18">
        <v>1</v>
      </c>
      <c r="B148" s="123" t="s">
        <v>87</v>
      </c>
      <c r="C148" s="51">
        <f>'1 уровень'!C343</f>
        <v>450</v>
      </c>
      <c r="D148" s="51">
        <f>'1 уровень'!D343</f>
        <v>75</v>
      </c>
      <c r="E148" s="51">
        <f>'1 уровень'!E343</f>
        <v>13</v>
      </c>
      <c r="F148" s="192">
        <f>'1 уровень'!F343</f>
        <v>17.333333333333336</v>
      </c>
      <c r="G148" s="64">
        <f>'1 уровень'!G343</f>
        <v>1540.665</v>
      </c>
      <c r="H148" s="64">
        <f>'1 уровень'!H343</f>
        <v>257</v>
      </c>
      <c r="I148" s="209">
        <f>'1 уровень'!I343</f>
        <v>40.350199999999994</v>
      </c>
      <c r="J148" s="64">
        <f>'1 уровень'!J343</f>
        <v>15.700466926070037</v>
      </c>
      <c r="K148" s="108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  <c r="FP148" s="47"/>
      <c r="FQ148" s="47"/>
      <c r="FR148" s="47"/>
      <c r="FS148" s="47"/>
      <c r="FT148" s="47"/>
      <c r="FU148" s="47"/>
      <c r="FV148" s="47"/>
      <c r="FW148" s="47"/>
      <c r="FX148" s="47"/>
      <c r="FY148" s="47"/>
      <c r="FZ148" s="47"/>
      <c r="GA148" s="47"/>
      <c r="GB148" s="47"/>
      <c r="GC148" s="47"/>
      <c r="GD148" s="47"/>
    </row>
    <row r="149" spans="1:186" ht="30" x14ac:dyDescent="0.25">
      <c r="A149" s="18">
        <v>1</v>
      </c>
      <c r="B149" s="123" t="s">
        <v>88</v>
      </c>
      <c r="C149" s="51">
        <f>'1 уровень'!C344</f>
        <v>545</v>
      </c>
      <c r="D149" s="51">
        <f>'1 уровень'!D344</f>
        <v>91</v>
      </c>
      <c r="E149" s="51">
        <f>'1 уровень'!E344</f>
        <v>78</v>
      </c>
      <c r="F149" s="192">
        <f>'1 уровень'!F344</f>
        <v>85.714285714285708</v>
      </c>
      <c r="G149" s="64">
        <f>'1 уровень'!G344</f>
        <v>345.48095000000001</v>
      </c>
      <c r="H149" s="64">
        <f>'1 уровень'!H344</f>
        <v>58</v>
      </c>
      <c r="I149" s="209">
        <f>'1 уровень'!I344</f>
        <v>49.444980000000001</v>
      </c>
      <c r="J149" s="64">
        <f>'1 уровень'!J344</f>
        <v>85.249965517241378</v>
      </c>
      <c r="K149" s="108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  <c r="FP149" s="47"/>
      <c r="FQ149" s="47"/>
      <c r="FR149" s="47"/>
      <c r="FS149" s="47"/>
      <c r="FT149" s="47"/>
      <c r="FU149" s="47"/>
      <c r="FV149" s="47"/>
      <c r="FW149" s="47"/>
      <c r="FX149" s="47"/>
      <c r="FY149" s="47"/>
      <c r="FZ149" s="47"/>
      <c r="GA149" s="47"/>
      <c r="GB149" s="47"/>
      <c r="GC149" s="47"/>
      <c r="GD149" s="47"/>
    </row>
    <row r="150" spans="1:186" ht="15.75" thickBot="1" x14ac:dyDescent="0.3">
      <c r="A150" s="18">
        <v>1</v>
      </c>
      <c r="B150" s="114" t="s">
        <v>117</v>
      </c>
      <c r="C150" s="51">
        <f>'1 уровень'!C345</f>
        <v>0</v>
      </c>
      <c r="D150" s="51">
        <f>'1 уровень'!D345</f>
        <v>0</v>
      </c>
      <c r="E150" s="51">
        <f>'1 уровень'!E345</f>
        <v>0</v>
      </c>
      <c r="F150" s="192">
        <f>'1 уровень'!F345</f>
        <v>0</v>
      </c>
      <c r="G150" s="64">
        <f>'1 уровень'!G345</f>
        <v>20037.534343333333</v>
      </c>
      <c r="H150" s="64">
        <f>'1 уровень'!H345</f>
        <v>3340</v>
      </c>
      <c r="I150" s="209">
        <f>'1 уровень'!I345</f>
        <v>1956.9742200000001</v>
      </c>
      <c r="J150" s="64">
        <f>'1 уровень'!J345</f>
        <v>58.592042514970068</v>
      </c>
      <c r="K150" s="108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  <c r="FP150" s="47"/>
      <c r="FQ150" s="47"/>
      <c r="FR150" s="47"/>
      <c r="FS150" s="47"/>
      <c r="FT150" s="47"/>
      <c r="FU150" s="47"/>
      <c r="FV150" s="47"/>
      <c r="FW150" s="47"/>
      <c r="FX150" s="47"/>
      <c r="FY150" s="47"/>
      <c r="FZ150" s="47"/>
      <c r="GA150" s="47"/>
      <c r="GB150" s="47"/>
      <c r="GC150" s="47"/>
      <c r="GD150" s="47"/>
    </row>
    <row r="151" spans="1:186" x14ac:dyDescent="0.25">
      <c r="A151" s="18">
        <v>1</v>
      </c>
      <c r="B151" s="101" t="s">
        <v>28</v>
      </c>
      <c r="C151" s="102"/>
      <c r="D151" s="102"/>
      <c r="E151" s="102"/>
      <c r="F151" s="195"/>
      <c r="G151" s="104"/>
      <c r="H151" s="104"/>
      <c r="I151" s="213"/>
      <c r="J151" s="104"/>
      <c r="K151" s="108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  <c r="FP151" s="47"/>
      <c r="FQ151" s="47"/>
      <c r="FR151" s="47"/>
      <c r="FS151" s="47"/>
      <c r="FT151" s="47"/>
      <c r="FU151" s="47"/>
      <c r="FV151" s="47"/>
      <c r="FW151" s="47"/>
      <c r="FX151" s="47"/>
      <c r="FY151" s="47"/>
      <c r="FZ151" s="47"/>
      <c r="GA151" s="47"/>
      <c r="GB151" s="47"/>
      <c r="GC151" s="47"/>
      <c r="GD151" s="47"/>
    </row>
    <row r="152" spans="1:186" ht="30" x14ac:dyDescent="0.25">
      <c r="A152" s="18">
        <v>1</v>
      </c>
      <c r="B152" s="604" t="s">
        <v>131</v>
      </c>
      <c r="C152" s="601">
        <f>'2 уровень'!C237</f>
        <v>6596</v>
      </c>
      <c r="D152" s="601">
        <f>'2 уровень'!D237</f>
        <v>1100</v>
      </c>
      <c r="E152" s="601">
        <f>'2 уровень'!E237</f>
        <v>689</v>
      </c>
      <c r="F152" s="602">
        <f>'2 уровень'!F237</f>
        <v>62.636363636363633</v>
      </c>
      <c r="G152" s="605">
        <f>'2 уровень'!G237</f>
        <v>16847.988142222221</v>
      </c>
      <c r="H152" s="605">
        <f>'2 уровень'!H237</f>
        <v>2807</v>
      </c>
      <c r="I152" s="605">
        <f>'2 уровень'!I237</f>
        <v>1622.4749000000002</v>
      </c>
      <c r="J152" s="605">
        <f>'2 уровень'!J237</f>
        <v>57.801029568934815</v>
      </c>
      <c r="K152" s="108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  <c r="FP152" s="47"/>
      <c r="FQ152" s="47"/>
      <c r="FR152" s="47"/>
      <c r="FS152" s="47"/>
      <c r="FT152" s="47"/>
      <c r="FU152" s="47"/>
      <c r="FV152" s="47"/>
      <c r="FW152" s="47"/>
      <c r="FX152" s="47"/>
      <c r="FY152" s="47"/>
      <c r="FZ152" s="47"/>
      <c r="GA152" s="47"/>
      <c r="GB152" s="47"/>
      <c r="GC152" s="47"/>
      <c r="GD152" s="47"/>
    </row>
    <row r="153" spans="1:186" ht="30" x14ac:dyDescent="0.25">
      <c r="A153" s="18">
        <v>1</v>
      </c>
      <c r="B153" s="123" t="s">
        <v>84</v>
      </c>
      <c r="C153" s="273">
        <f>'2 уровень'!C238</f>
        <v>4852</v>
      </c>
      <c r="D153" s="273">
        <f>'2 уровень'!D238</f>
        <v>809</v>
      </c>
      <c r="E153" s="273">
        <f>'2 уровень'!E238</f>
        <v>648</v>
      </c>
      <c r="F153" s="274">
        <f>'2 уровень'!F238</f>
        <v>80.098887515451182</v>
      </c>
      <c r="G153" s="209">
        <f>'2 уровень'!G238</f>
        <v>11905.906606222221</v>
      </c>
      <c r="H153" s="209">
        <f>'2 уровень'!H238</f>
        <v>1984</v>
      </c>
      <c r="I153" s="209">
        <f>'2 уровень'!I238</f>
        <v>1510.1428600000002</v>
      </c>
      <c r="J153" s="209">
        <f>'2 уровень'!J238</f>
        <v>76.116071572580651</v>
      </c>
      <c r="K153" s="108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  <c r="FP153" s="47"/>
      <c r="FQ153" s="47"/>
      <c r="FR153" s="47"/>
      <c r="FS153" s="47"/>
      <c r="FT153" s="47"/>
      <c r="FU153" s="47"/>
      <c r="FV153" s="47"/>
      <c r="FW153" s="47"/>
      <c r="FX153" s="47"/>
      <c r="FY153" s="47"/>
      <c r="FZ153" s="47"/>
      <c r="GA153" s="47"/>
      <c r="GB153" s="47"/>
      <c r="GC153" s="47"/>
      <c r="GD153" s="47"/>
    </row>
    <row r="154" spans="1:186" ht="30" x14ac:dyDescent="0.25">
      <c r="A154" s="18">
        <v>1</v>
      </c>
      <c r="B154" s="123" t="s">
        <v>85</v>
      </c>
      <c r="C154" s="273">
        <f>'2 уровень'!C239</f>
        <v>1456</v>
      </c>
      <c r="D154" s="273">
        <f>'2 уровень'!D239</f>
        <v>243</v>
      </c>
      <c r="E154" s="273">
        <f>'2 уровень'!E239</f>
        <v>36</v>
      </c>
      <c r="F154" s="274">
        <f>'2 уровень'!F239</f>
        <v>14.814814814814813</v>
      </c>
      <c r="G154" s="209">
        <f>'2 уровень'!G239</f>
        <v>3140.0678399999997</v>
      </c>
      <c r="H154" s="209">
        <f>'2 уровень'!H239</f>
        <v>523</v>
      </c>
      <c r="I154" s="209">
        <f>'2 уровень'!I239</f>
        <v>81.047089999999997</v>
      </c>
      <c r="J154" s="209">
        <f>'2 уровень'!J239</f>
        <v>15.49657552581262</v>
      </c>
      <c r="K154" s="108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  <c r="FP154" s="47"/>
      <c r="FQ154" s="47"/>
      <c r="FR154" s="47"/>
      <c r="FS154" s="47"/>
      <c r="FT154" s="47"/>
      <c r="FU154" s="47"/>
      <c r="FV154" s="47"/>
      <c r="FW154" s="47"/>
      <c r="FX154" s="47"/>
      <c r="FY154" s="47"/>
      <c r="FZ154" s="47"/>
      <c r="GA154" s="47"/>
      <c r="GB154" s="47"/>
      <c r="GC154" s="47"/>
      <c r="GD154" s="47"/>
    </row>
    <row r="155" spans="1:186" ht="45" x14ac:dyDescent="0.25">
      <c r="A155" s="18">
        <v>1</v>
      </c>
      <c r="B155" s="123" t="s">
        <v>108</v>
      </c>
      <c r="C155" s="273">
        <f>'2 уровень'!C240</f>
        <v>74</v>
      </c>
      <c r="D155" s="273">
        <f>'2 уровень'!D240</f>
        <v>12</v>
      </c>
      <c r="E155" s="273">
        <f>'2 уровень'!E240</f>
        <v>1</v>
      </c>
      <c r="F155" s="274">
        <f>'2 уровень'!F240</f>
        <v>8.3333333333333321</v>
      </c>
      <c r="G155" s="209">
        <f>'2 уровень'!G240</f>
        <v>463.01740799999999</v>
      </c>
      <c r="H155" s="209">
        <f>'2 уровень'!H240</f>
        <v>77</v>
      </c>
      <c r="I155" s="209">
        <f>'2 уровень'!I240</f>
        <v>6.2569900000000001</v>
      </c>
      <c r="J155" s="209">
        <f>'2 уровень'!J240</f>
        <v>8.1259610389610391</v>
      </c>
      <c r="K155" s="108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  <c r="FP155" s="47"/>
      <c r="FQ155" s="47"/>
      <c r="FR155" s="47"/>
      <c r="FS155" s="47"/>
      <c r="FT155" s="47"/>
      <c r="FU155" s="47"/>
      <c r="FV155" s="47"/>
      <c r="FW155" s="47"/>
      <c r="FX155" s="47"/>
      <c r="FY155" s="47"/>
      <c r="FZ155" s="47"/>
      <c r="GA155" s="47"/>
      <c r="GB155" s="47"/>
      <c r="GC155" s="47"/>
      <c r="GD155" s="47"/>
    </row>
    <row r="156" spans="1:186" ht="30" x14ac:dyDescent="0.25">
      <c r="A156" s="18">
        <v>1</v>
      </c>
      <c r="B156" s="123" t="s">
        <v>109</v>
      </c>
      <c r="C156" s="273">
        <f>'2 уровень'!C241</f>
        <v>214</v>
      </c>
      <c r="D156" s="273">
        <f>'2 уровень'!D241</f>
        <v>36</v>
      </c>
      <c r="E156" s="273">
        <f>'2 уровень'!E241</f>
        <v>4</v>
      </c>
      <c r="F156" s="274">
        <f>'2 уровень'!F241</f>
        <v>11.111111111111111</v>
      </c>
      <c r="G156" s="209">
        <f>'2 уровень'!G241</f>
        <v>1338.996288</v>
      </c>
      <c r="H156" s="209">
        <f>'2 уровень'!H241</f>
        <v>223</v>
      </c>
      <c r="I156" s="209">
        <f>'2 уровень'!I241</f>
        <v>25.02796</v>
      </c>
      <c r="J156" s="209">
        <f>'2 уровень'!J241</f>
        <v>11.223300448430493</v>
      </c>
      <c r="K156" s="108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  <c r="FP156" s="47"/>
      <c r="FQ156" s="47"/>
      <c r="FR156" s="47"/>
      <c r="FS156" s="47"/>
      <c r="FT156" s="47"/>
      <c r="FU156" s="47"/>
      <c r="FV156" s="47"/>
      <c r="FW156" s="47"/>
      <c r="FX156" s="47"/>
      <c r="FY156" s="47"/>
      <c r="FZ156" s="47"/>
      <c r="GA156" s="47"/>
      <c r="GB156" s="47"/>
      <c r="GC156" s="47"/>
      <c r="GD156" s="47"/>
    </row>
    <row r="157" spans="1:186" ht="30" x14ac:dyDescent="0.25">
      <c r="A157" s="18">
        <v>1</v>
      </c>
      <c r="B157" s="604" t="s">
        <v>123</v>
      </c>
      <c r="C157" s="601">
        <f>'2 уровень'!C242</f>
        <v>18127</v>
      </c>
      <c r="D157" s="601">
        <f>'2 уровень'!D242</f>
        <v>3021</v>
      </c>
      <c r="E157" s="601">
        <f>'2 уровень'!E242</f>
        <v>927</v>
      </c>
      <c r="F157" s="602">
        <f>'2 уровень'!F242</f>
        <v>30.685203574975173</v>
      </c>
      <c r="G157" s="605">
        <f>'2 уровень'!G242</f>
        <v>34030.404000000002</v>
      </c>
      <c r="H157" s="605">
        <f>'2 уровень'!H242</f>
        <v>5671</v>
      </c>
      <c r="I157" s="605">
        <f>'2 уровень'!I242</f>
        <v>3644.91491</v>
      </c>
      <c r="J157" s="605">
        <f>'2 уровень'!J242</f>
        <v>64.272877975665665</v>
      </c>
      <c r="K157" s="108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  <c r="FP157" s="47"/>
      <c r="FQ157" s="47"/>
      <c r="FR157" s="47"/>
      <c r="FS157" s="47"/>
      <c r="FT157" s="47"/>
      <c r="FU157" s="47"/>
      <c r="FV157" s="47"/>
      <c r="FW157" s="47"/>
      <c r="FX157" s="47"/>
      <c r="FY157" s="47"/>
      <c r="FZ157" s="47"/>
      <c r="GA157" s="47"/>
      <c r="GB157" s="47"/>
      <c r="GC157" s="47"/>
      <c r="GD157" s="47"/>
    </row>
    <row r="158" spans="1:186" ht="30" x14ac:dyDescent="0.25">
      <c r="A158" s="18"/>
      <c r="B158" s="123" t="s">
        <v>119</v>
      </c>
      <c r="C158" s="273">
        <f>'2 уровень'!C243</f>
        <v>8500</v>
      </c>
      <c r="D158" s="273">
        <f>'2 уровень'!D243</f>
        <v>1417</v>
      </c>
      <c r="E158" s="273">
        <f>'2 уровень'!E243</f>
        <v>70</v>
      </c>
      <c r="F158" s="274">
        <f>'2 уровень'!F243</f>
        <v>4.9400141143260416</v>
      </c>
      <c r="G158" s="209">
        <f>'2 уровень'!G243</f>
        <v>14907.895</v>
      </c>
      <c r="H158" s="209">
        <f>'2 уровень'!H243</f>
        <v>2485</v>
      </c>
      <c r="I158" s="209">
        <f>'2 уровень'!I243</f>
        <v>124.60133</v>
      </c>
      <c r="J158" s="209">
        <f>'2 уровень'!J243</f>
        <v>5.0141380281690147</v>
      </c>
      <c r="K158" s="108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  <c r="FP158" s="47"/>
      <c r="FQ158" s="47"/>
      <c r="FR158" s="47"/>
      <c r="FS158" s="47"/>
      <c r="FT158" s="47"/>
      <c r="FU158" s="47"/>
      <c r="FV158" s="47"/>
      <c r="FW158" s="47"/>
      <c r="FX158" s="47"/>
      <c r="FY158" s="47"/>
      <c r="FZ158" s="47"/>
      <c r="GA158" s="47"/>
      <c r="GB158" s="47"/>
      <c r="GC158" s="47"/>
      <c r="GD158" s="47"/>
    </row>
    <row r="159" spans="1:186" ht="60" x14ac:dyDescent="0.25">
      <c r="A159" s="18">
        <v>1</v>
      </c>
      <c r="B159" s="123" t="s">
        <v>86</v>
      </c>
      <c r="C159" s="273">
        <f>'2 уровень'!C244</f>
        <v>6400</v>
      </c>
      <c r="D159" s="273">
        <f>'2 уровень'!D244</f>
        <v>1067</v>
      </c>
      <c r="E159" s="273">
        <f>'2 уровень'!E244</f>
        <v>626</v>
      </c>
      <c r="F159" s="274">
        <f>'2 уровень'!F244</f>
        <v>58.669165885660732</v>
      </c>
      <c r="G159" s="209">
        <f>'2 уровень'!G244</f>
        <v>12553.6</v>
      </c>
      <c r="H159" s="209">
        <f>'2 уровень'!H244</f>
        <v>2092</v>
      </c>
      <c r="I159" s="209">
        <f>'2 уровень'!I244</f>
        <v>3252.7612899999999</v>
      </c>
      <c r="J159" s="209">
        <f>'2 уровень'!J244</f>
        <v>155.48572131931166</v>
      </c>
      <c r="K159" s="108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  <c r="FP159" s="47"/>
      <c r="FQ159" s="47"/>
      <c r="FR159" s="47"/>
      <c r="FS159" s="47"/>
      <c r="FT159" s="47"/>
      <c r="FU159" s="47"/>
      <c r="FV159" s="47"/>
      <c r="FW159" s="47"/>
      <c r="FX159" s="47"/>
      <c r="FY159" s="47"/>
      <c r="FZ159" s="47"/>
      <c r="GA159" s="47"/>
      <c r="GB159" s="47"/>
      <c r="GC159" s="47"/>
      <c r="GD159" s="47"/>
    </row>
    <row r="160" spans="1:186" ht="45" x14ac:dyDescent="0.25">
      <c r="A160" s="18"/>
      <c r="B160" s="123" t="s">
        <v>120</v>
      </c>
      <c r="C160" s="273">
        <f>'2 уровень'!C245</f>
        <v>2077</v>
      </c>
      <c r="D160" s="273">
        <f>'2 уровень'!D245</f>
        <v>346</v>
      </c>
      <c r="E160" s="273">
        <f>'2 уровень'!E245</f>
        <v>184</v>
      </c>
      <c r="F160" s="274">
        <f>'2 уровень'!F245</f>
        <v>53.179190751445084</v>
      </c>
      <c r="G160" s="209">
        <f>'2 уровень'!G245</f>
        <v>4074.0355</v>
      </c>
      <c r="H160" s="209">
        <f>'2 уровень'!H245</f>
        <v>679</v>
      </c>
      <c r="I160" s="209">
        <f>'2 уровень'!I245</f>
        <v>176.04012</v>
      </c>
      <c r="J160" s="209">
        <f>'2 уровень'!J245</f>
        <v>25.926379970544922</v>
      </c>
      <c r="K160" s="108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  <c r="GD160" s="47"/>
    </row>
    <row r="161" spans="1:186" ht="30" x14ac:dyDescent="0.25">
      <c r="A161" s="18">
        <v>1</v>
      </c>
      <c r="B161" s="123" t="s">
        <v>87</v>
      </c>
      <c r="C161" s="273">
        <f>'2 уровень'!C246</f>
        <v>500</v>
      </c>
      <c r="D161" s="273">
        <f>'2 уровень'!D246</f>
        <v>83</v>
      </c>
      <c r="E161" s="273">
        <f>'2 уровень'!E246</f>
        <v>24</v>
      </c>
      <c r="F161" s="274">
        <f>'2 уровень'!F246</f>
        <v>28.915662650602407</v>
      </c>
      <c r="G161" s="209">
        <f>'2 уровень'!G246</f>
        <v>2000.425</v>
      </c>
      <c r="H161" s="209">
        <f>'2 уровень'!H246</f>
        <v>333</v>
      </c>
      <c r="I161" s="209">
        <f>'2 уровень'!I246</f>
        <v>74.016300000000001</v>
      </c>
      <c r="J161" s="209">
        <f>'2 уровень'!J246</f>
        <v>22.227117117117118</v>
      </c>
      <c r="K161" s="108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  <c r="GD161" s="47"/>
    </row>
    <row r="162" spans="1:186" ht="30" x14ac:dyDescent="0.25">
      <c r="A162" s="18">
        <v>1</v>
      </c>
      <c r="B162" s="123" t="s">
        <v>88</v>
      </c>
      <c r="C162" s="273">
        <f>'2 уровень'!C247</f>
        <v>650</v>
      </c>
      <c r="D162" s="273">
        <f>'2 уровень'!D247</f>
        <v>108</v>
      </c>
      <c r="E162" s="273">
        <f>'2 уровень'!E247</f>
        <v>23</v>
      </c>
      <c r="F162" s="274">
        <f>'2 уровень'!F247</f>
        <v>21.296296296296298</v>
      </c>
      <c r="G162" s="209">
        <f>'2 уровень'!G247</f>
        <v>494.44850000000008</v>
      </c>
      <c r="H162" s="209">
        <f>'2 уровень'!H247</f>
        <v>82</v>
      </c>
      <c r="I162" s="209">
        <f>'2 уровень'!I247</f>
        <v>17.495870000000004</v>
      </c>
      <c r="J162" s="209">
        <f>'2 уровень'!J247</f>
        <v>21.336426829268294</v>
      </c>
      <c r="K162" s="108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  <c r="GD162" s="47"/>
    </row>
    <row r="163" spans="1:186" ht="15.75" thickBot="1" x14ac:dyDescent="0.3">
      <c r="A163" s="18">
        <v>1</v>
      </c>
      <c r="B163" s="118" t="s">
        <v>4</v>
      </c>
      <c r="C163" s="273">
        <f>'2 уровень'!C248</f>
        <v>0</v>
      </c>
      <c r="D163" s="273">
        <f>'2 уровень'!D248</f>
        <v>0</v>
      </c>
      <c r="E163" s="273">
        <f>'2 уровень'!E248</f>
        <v>0</v>
      </c>
      <c r="F163" s="274">
        <f>'2 уровень'!F248</f>
        <v>0</v>
      </c>
      <c r="G163" s="209">
        <f>'2 уровень'!G248</f>
        <v>50878.392142222219</v>
      </c>
      <c r="H163" s="209">
        <f>'2 уровень'!H248</f>
        <v>8478</v>
      </c>
      <c r="I163" s="209">
        <f>'2 уровень'!I248</f>
        <v>5267.3898100000006</v>
      </c>
      <c r="J163" s="209">
        <f>'2 уровень'!J248</f>
        <v>62.130099197924046</v>
      </c>
      <c r="K163" s="108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  <c r="GD163" s="47"/>
    </row>
    <row r="164" spans="1:186" ht="15" customHeight="1" x14ac:dyDescent="0.25">
      <c r="A164" s="18">
        <v>1</v>
      </c>
      <c r="B164" s="101" t="s">
        <v>16</v>
      </c>
      <c r="C164" s="102"/>
      <c r="D164" s="102"/>
      <c r="E164" s="102"/>
      <c r="F164" s="195"/>
      <c r="G164" s="103"/>
      <c r="H164" s="103"/>
      <c r="I164" s="211"/>
      <c r="J164" s="103"/>
      <c r="K164" s="108"/>
    </row>
    <row r="165" spans="1:186" ht="30" x14ac:dyDescent="0.25">
      <c r="A165" s="18">
        <v>1</v>
      </c>
      <c r="B165" s="604" t="s">
        <v>131</v>
      </c>
      <c r="C165" s="601">
        <f>'2 уровень'!C264</f>
        <v>6835</v>
      </c>
      <c r="D165" s="601">
        <f>'2 уровень'!D264</f>
        <v>1139</v>
      </c>
      <c r="E165" s="601">
        <f>'2 уровень'!E264</f>
        <v>831</v>
      </c>
      <c r="F165" s="602">
        <f>'2 уровень'!F264</f>
        <v>72.958735733099218</v>
      </c>
      <c r="G165" s="605">
        <f>'2 уровень'!G264</f>
        <v>16980.619540444444</v>
      </c>
      <c r="H165" s="605">
        <f>'2 уровень'!H264</f>
        <v>2829</v>
      </c>
      <c r="I165" s="605">
        <f>'2 уровень'!I264</f>
        <v>991.63833</v>
      </c>
      <c r="J165" s="605">
        <f>'2 уровень'!J264</f>
        <v>35.052609756097567</v>
      </c>
      <c r="K165" s="108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  <c r="GD165" s="47"/>
    </row>
    <row r="166" spans="1:186" ht="30" x14ac:dyDescent="0.25">
      <c r="A166" s="18">
        <v>1</v>
      </c>
      <c r="B166" s="123" t="s">
        <v>84</v>
      </c>
      <c r="C166" s="51">
        <f>'2 уровень'!C265</f>
        <v>5123</v>
      </c>
      <c r="D166" s="51">
        <f>'2 уровень'!D265</f>
        <v>854</v>
      </c>
      <c r="E166" s="51">
        <f>'2 уровень'!E265</f>
        <v>609</v>
      </c>
      <c r="F166" s="192">
        <f>'2 уровень'!F265</f>
        <v>71.311475409836063</v>
      </c>
      <c r="G166" s="64">
        <f>'2 уровень'!G265</f>
        <v>12570.890260444443</v>
      </c>
      <c r="H166" s="64">
        <f>'2 уровень'!H265</f>
        <v>2095</v>
      </c>
      <c r="I166" s="209">
        <f>'2 уровень'!I265</f>
        <v>862.20901000000003</v>
      </c>
      <c r="J166" s="64">
        <f>'2 уровень'!J265</f>
        <v>41.155561336515518</v>
      </c>
      <c r="K166" s="108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  <c r="GD166" s="47"/>
    </row>
    <row r="167" spans="1:186" ht="30" x14ac:dyDescent="0.25">
      <c r="A167" s="18">
        <v>1</v>
      </c>
      <c r="B167" s="123" t="s">
        <v>85</v>
      </c>
      <c r="C167" s="51">
        <f>'2 уровень'!C266</f>
        <v>1537</v>
      </c>
      <c r="D167" s="51">
        <f>'2 уровень'!D266</f>
        <v>256</v>
      </c>
      <c r="E167" s="51">
        <f>'2 уровень'!E266</f>
        <v>222</v>
      </c>
      <c r="F167" s="192">
        <f>'2 уровень'!F266</f>
        <v>86.71875</v>
      </c>
      <c r="G167" s="64">
        <f>'2 уровень'!G266</f>
        <v>3314.7556800000002</v>
      </c>
      <c r="H167" s="64">
        <f>'2 уровень'!H266</f>
        <v>552</v>
      </c>
      <c r="I167" s="209">
        <f>'2 уровень'!I266</f>
        <v>145.56573999999995</v>
      </c>
      <c r="J167" s="64">
        <f>'2 уровень'!J266</f>
        <v>26.370605072463761</v>
      </c>
      <c r="K167" s="108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  <c r="GD167" s="47"/>
    </row>
    <row r="168" spans="1:186" ht="45" x14ac:dyDescent="0.25">
      <c r="A168" s="18">
        <v>1</v>
      </c>
      <c r="B168" s="123" t="s">
        <v>108</v>
      </c>
      <c r="C168" s="51">
        <f>'2 уровень'!C267</f>
        <v>125</v>
      </c>
      <c r="D168" s="51">
        <f>'2 уровень'!D267</f>
        <v>21</v>
      </c>
      <c r="E168" s="51">
        <f>'2 уровень'!E267</f>
        <v>0</v>
      </c>
      <c r="F168" s="192">
        <f>'2 уровень'!F267</f>
        <v>0</v>
      </c>
      <c r="G168" s="64">
        <f>'2 уровень'!G267</f>
        <v>782.12400000000002</v>
      </c>
      <c r="H168" s="64">
        <f>'2 уровень'!H267</f>
        <v>130</v>
      </c>
      <c r="I168" s="209">
        <f>'2 уровень'!I267</f>
        <v>0</v>
      </c>
      <c r="J168" s="64">
        <f>'2 уровень'!J267</f>
        <v>0</v>
      </c>
      <c r="K168" s="108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  <c r="GD168" s="47"/>
    </row>
    <row r="169" spans="1:186" ht="30" x14ac:dyDescent="0.25">
      <c r="A169" s="18">
        <v>1</v>
      </c>
      <c r="B169" s="123" t="s">
        <v>109</v>
      </c>
      <c r="C169" s="51">
        <f>'2 уровень'!C268</f>
        <v>50</v>
      </c>
      <c r="D169" s="51">
        <f>'2 уровень'!D268</f>
        <v>8</v>
      </c>
      <c r="E169" s="51">
        <f>'2 уровень'!E268</f>
        <v>0</v>
      </c>
      <c r="F169" s="192">
        <f>'2 уровень'!F268</f>
        <v>0</v>
      </c>
      <c r="G169" s="64">
        <f>'2 уровень'!G268</f>
        <v>312.84960000000001</v>
      </c>
      <c r="H169" s="64">
        <f>'2 уровень'!H268</f>
        <v>52</v>
      </c>
      <c r="I169" s="209">
        <f>'2 уровень'!I268</f>
        <v>-16.136420000000001</v>
      </c>
      <c r="J169" s="64">
        <f>'2 уровень'!J268</f>
        <v>-31.031576923076926</v>
      </c>
      <c r="K169" s="108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  <c r="GD169" s="47"/>
    </row>
    <row r="170" spans="1:186" ht="30" x14ac:dyDescent="0.25">
      <c r="A170" s="18">
        <v>1</v>
      </c>
      <c r="B170" s="604" t="s">
        <v>123</v>
      </c>
      <c r="C170" s="601">
        <f>'2 уровень'!C269</f>
        <v>13984</v>
      </c>
      <c r="D170" s="601">
        <f>'2 уровень'!D269</f>
        <v>2331</v>
      </c>
      <c r="E170" s="601">
        <f>'2 уровень'!E269</f>
        <v>1184</v>
      </c>
      <c r="F170" s="602">
        <f>'2 уровень'!F269</f>
        <v>50.793650793650791</v>
      </c>
      <c r="G170" s="605">
        <f>'2 уровень'!G269</f>
        <v>26922.216500000002</v>
      </c>
      <c r="H170" s="605">
        <f>'2 уровень'!H269</f>
        <v>4488</v>
      </c>
      <c r="I170" s="605">
        <f>'2 уровень'!I269</f>
        <v>2957.9909199999997</v>
      </c>
      <c r="J170" s="605">
        <f>'2 уровень'!J269</f>
        <v>65.908888591800348</v>
      </c>
      <c r="K170" s="108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  <c r="GD170" s="47"/>
    </row>
    <row r="171" spans="1:186" ht="30" x14ac:dyDescent="0.25">
      <c r="A171" s="18"/>
      <c r="B171" s="123" t="s">
        <v>119</v>
      </c>
      <c r="C171" s="51">
        <f>'2 уровень'!C270</f>
        <v>300</v>
      </c>
      <c r="D171" s="51">
        <f>'2 уровень'!D270</f>
        <v>50</v>
      </c>
      <c r="E171" s="51">
        <f>'2 уровень'!E270</f>
        <v>0</v>
      </c>
      <c r="F171" s="192">
        <f>'2 уровень'!F270</f>
        <v>0</v>
      </c>
      <c r="G171" s="64">
        <f>'2 уровень'!G270</f>
        <v>526.16099999999994</v>
      </c>
      <c r="H171" s="64">
        <f>'2 уровень'!H270</f>
        <v>88</v>
      </c>
      <c r="I171" s="209">
        <f>'2 уровень'!I270</f>
        <v>0</v>
      </c>
      <c r="J171" s="64">
        <f>'2 уровень'!J270</f>
        <v>0</v>
      </c>
      <c r="K171" s="108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  <c r="GD171" s="47"/>
    </row>
    <row r="172" spans="1:186" ht="60" x14ac:dyDescent="0.25">
      <c r="A172" s="18">
        <v>1</v>
      </c>
      <c r="B172" s="123" t="s">
        <v>86</v>
      </c>
      <c r="C172" s="51">
        <f>'2 уровень'!C271</f>
        <v>6860</v>
      </c>
      <c r="D172" s="51">
        <f>'2 уровень'!D271</f>
        <v>1143</v>
      </c>
      <c r="E172" s="51">
        <f>'2 уровень'!E271</f>
        <v>597</v>
      </c>
      <c r="F172" s="192">
        <f>'2 уровень'!F271</f>
        <v>52.230971128608928</v>
      </c>
      <c r="G172" s="64">
        <f>'2 уровень'!G271</f>
        <v>13455.89</v>
      </c>
      <c r="H172" s="64">
        <f>'2 уровень'!H271</f>
        <v>2243</v>
      </c>
      <c r="I172" s="209">
        <f>'2 уровень'!I271</f>
        <v>2345.76089</v>
      </c>
      <c r="J172" s="64">
        <f>'2 уровень'!J271</f>
        <v>104.58140392331698</v>
      </c>
      <c r="K172" s="108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  <c r="GD172" s="47"/>
    </row>
    <row r="173" spans="1:186" ht="45" x14ac:dyDescent="0.25">
      <c r="A173" s="18"/>
      <c r="B173" s="123" t="s">
        <v>120</v>
      </c>
      <c r="C173" s="51">
        <f>'2 уровень'!C272</f>
        <v>5374</v>
      </c>
      <c r="D173" s="51">
        <f>'2 уровень'!D272</f>
        <v>896</v>
      </c>
      <c r="E173" s="51">
        <f>'2 уровень'!E272</f>
        <v>334</v>
      </c>
      <c r="F173" s="192">
        <f>'2 уровень'!F272</f>
        <v>37.276785714285715</v>
      </c>
      <c r="G173" s="64">
        <f>'2 уровень'!G272</f>
        <v>10541.101000000001</v>
      </c>
      <c r="H173" s="64">
        <f>'2 уровень'!H272</f>
        <v>1757</v>
      </c>
      <c r="I173" s="209">
        <f>'2 уровень'!I272</f>
        <v>357.61542000000003</v>
      </c>
      <c r="J173" s="64">
        <f>'2 уровень'!J272</f>
        <v>20.353751849743883</v>
      </c>
      <c r="K173" s="108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  <c r="GD173" s="47"/>
    </row>
    <row r="174" spans="1:186" ht="30" x14ac:dyDescent="0.25">
      <c r="A174" s="18">
        <v>1</v>
      </c>
      <c r="B174" s="123" t="s">
        <v>87</v>
      </c>
      <c r="C174" s="51">
        <f>'2 уровень'!C273</f>
        <v>400</v>
      </c>
      <c r="D174" s="51">
        <f>'2 уровень'!D273</f>
        <v>67</v>
      </c>
      <c r="E174" s="51">
        <f>'2 уровень'!E273</f>
        <v>21</v>
      </c>
      <c r="F174" s="192">
        <f>'2 уровень'!F273</f>
        <v>31.343283582089555</v>
      </c>
      <c r="G174" s="64">
        <f>'2 уровень'!G273</f>
        <v>1600.34</v>
      </c>
      <c r="H174" s="64">
        <f>'2 уровень'!H273</f>
        <v>267</v>
      </c>
      <c r="I174" s="209">
        <f>'2 уровень'!I273</f>
        <v>78.134529999999998</v>
      </c>
      <c r="J174" s="64">
        <f>'2 уровень'!J273</f>
        <v>29.263868913857678</v>
      </c>
      <c r="K174" s="108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  <c r="GD174" s="47"/>
    </row>
    <row r="175" spans="1:186" ht="30" x14ac:dyDescent="0.25">
      <c r="A175" s="18">
        <v>1</v>
      </c>
      <c r="B175" s="123" t="s">
        <v>88</v>
      </c>
      <c r="C175" s="51">
        <f>'2 уровень'!C274</f>
        <v>1050</v>
      </c>
      <c r="D175" s="51">
        <f>'2 уровень'!D274</f>
        <v>175</v>
      </c>
      <c r="E175" s="51">
        <f>'2 уровень'!E274</f>
        <v>232</v>
      </c>
      <c r="F175" s="192">
        <f>'2 уровень'!F274</f>
        <v>132.57142857142856</v>
      </c>
      <c r="G175" s="64">
        <f>'2 уровень'!G274</f>
        <v>798.72450000000003</v>
      </c>
      <c r="H175" s="64">
        <f>'2 уровень'!H274</f>
        <v>133</v>
      </c>
      <c r="I175" s="209">
        <f>'2 уровень'!I274</f>
        <v>176.48007999999999</v>
      </c>
      <c r="J175" s="64">
        <f>'2 уровень'!J274</f>
        <v>132.6917894736842</v>
      </c>
      <c r="K175" s="108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  <c r="GD175" s="47"/>
    </row>
    <row r="176" spans="1:186" ht="15.75" thickBot="1" x14ac:dyDescent="0.3">
      <c r="A176" s="18">
        <v>1</v>
      </c>
      <c r="B176" s="118" t="s">
        <v>4</v>
      </c>
      <c r="C176" s="51">
        <f>'2 уровень'!C275</f>
        <v>0</v>
      </c>
      <c r="D176" s="51">
        <f>'2 уровень'!D275</f>
        <v>0</v>
      </c>
      <c r="E176" s="51">
        <f>'2 уровень'!E275</f>
        <v>0</v>
      </c>
      <c r="F176" s="192">
        <f>'2 уровень'!F275</f>
        <v>0</v>
      </c>
      <c r="G176" s="64">
        <f>'2 уровень'!G275</f>
        <v>43902.836040444447</v>
      </c>
      <c r="H176" s="64">
        <f>'2 уровень'!H275</f>
        <v>7317</v>
      </c>
      <c r="I176" s="209">
        <f>'2 уровень'!I275</f>
        <v>3949.62925</v>
      </c>
      <c r="J176" s="64">
        <f>'2 уровень'!J275</f>
        <v>53.978806204728713</v>
      </c>
      <c r="K176" s="108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  <c r="GD176" s="47"/>
    </row>
    <row r="177" spans="1:186" ht="15" customHeight="1" x14ac:dyDescent="0.25">
      <c r="A177" s="18">
        <v>1</v>
      </c>
      <c r="B177" s="101" t="s">
        <v>29</v>
      </c>
      <c r="C177" s="102"/>
      <c r="D177" s="102"/>
      <c r="E177" s="102"/>
      <c r="F177" s="195"/>
      <c r="G177" s="103"/>
      <c r="H177" s="103"/>
      <c r="I177" s="211"/>
      <c r="J177" s="103"/>
      <c r="K177" s="108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  <c r="GD177" s="47"/>
    </row>
    <row r="178" spans="1:186" ht="30" x14ac:dyDescent="0.25">
      <c r="A178" s="18">
        <v>1</v>
      </c>
      <c r="B178" s="604" t="s">
        <v>131</v>
      </c>
      <c r="C178" s="601">
        <f>'2 уровень'!C291</f>
        <v>6122</v>
      </c>
      <c r="D178" s="601">
        <f>'2 уровень'!D291</f>
        <v>1021</v>
      </c>
      <c r="E178" s="601">
        <f>'2 уровень'!E291</f>
        <v>785</v>
      </c>
      <c r="F178" s="602">
        <f>'2 уровень'!F291</f>
        <v>76.885406464250735</v>
      </c>
      <c r="G178" s="605">
        <f>'2 уровень'!G291</f>
        <v>15414.323578666666</v>
      </c>
      <c r="H178" s="605">
        <f>'2 уровень'!H291</f>
        <v>2569</v>
      </c>
      <c r="I178" s="605">
        <f>'2 уровень'!I291</f>
        <v>1630.78199</v>
      </c>
      <c r="J178" s="605">
        <f>'2 уровень'!J291</f>
        <v>63.479252238224994</v>
      </c>
      <c r="K178" s="108"/>
    </row>
    <row r="179" spans="1:186" ht="30" x14ac:dyDescent="0.25">
      <c r="A179" s="18">
        <v>1</v>
      </c>
      <c r="B179" s="123" t="s">
        <v>84</v>
      </c>
      <c r="C179" s="51">
        <f>'2 уровень'!C292</f>
        <v>4530</v>
      </c>
      <c r="D179" s="51">
        <f>'2 уровень'!D292</f>
        <v>755</v>
      </c>
      <c r="E179" s="51">
        <f>'2 уровень'!E292</f>
        <v>539</v>
      </c>
      <c r="F179" s="192">
        <f>'2 уровень'!F292</f>
        <v>71.390728476821195</v>
      </c>
      <c r="G179" s="64">
        <f>'2 уровень'!G292</f>
        <v>11115.778426666666</v>
      </c>
      <c r="H179" s="64">
        <f>'2 уровень'!H292</f>
        <v>1853</v>
      </c>
      <c r="I179" s="209">
        <f>'2 уровень'!I292</f>
        <v>1064.1932899999999</v>
      </c>
      <c r="J179" s="64">
        <f>'2 уровень'!J292</f>
        <v>57.430830545062065</v>
      </c>
      <c r="K179" s="108"/>
    </row>
    <row r="180" spans="1:186" ht="30" x14ac:dyDescent="0.25">
      <c r="A180" s="18">
        <v>1</v>
      </c>
      <c r="B180" s="123" t="s">
        <v>85</v>
      </c>
      <c r="C180" s="51">
        <f>'2 уровень'!C293</f>
        <v>1381</v>
      </c>
      <c r="D180" s="51">
        <f>'2 уровень'!D293</f>
        <v>230</v>
      </c>
      <c r="E180" s="51">
        <f>'2 уровень'!E293</f>
        <v>241</v>
      </c>
      <c r="F180" s="192">
        <f>'2 уровень'!F293</f>
        <v>104.78260869565217</v>
      </c>
      <c r="G180" s="64">
        <f>'2 уровень'!G293</f>
        <v>2978.3198399999997</v>
      </c>
      <c r="H180" s="64">
        <f>'2 уровень'!H293</f>
        <v>496</v>
      </c>
      <c r="I180" s="209">
        <f>'2 уровень'!I293</f>
        <v>535.30375000000004</v>
      </c>
      <c r="J180" s="64">
        <f>'2 уровень'!J293</f>
        <v>107.9241431451613</v>
      </c>
      <c r="K180" s="108"/>
    </row>
    <row r="181" spans="1:186" ht="45" x14ac:dyDescent="0.25">
      <c r="A181" s="18">
        <v>1</v>
      </c>
      <c r="B181" s="123" t="s">
        <v>108</v>
      </c>
      <c r="C181" s="51">
        <f>'2 уровень'!C294</f>
        <v>81</v>
      </c>
      <c r="D181" s="51">
        <f>'2 уровень'!D294</f>
        <v>14</v>
      </c>
      <c r="E181" s="51">
        <f>'2 уровень'!E294</f>
        <v>0</v>
      </c>
      <c r="F181" s="192">
        <f>'2 уровень'!F294</f>
        <v>0</v>
      </c>
      <c r="G181" s="64">
        <f>'2 уровень'!G294</f>
        <v>506.81635199999999</v>
      </c>
      <c r="H181" s="64">
        <f>'2 уровень'!H294</f>
        <v>84</v>
      </c>
      <c r="I181" s="209">
        <f>'2 уровень'!I294</f>
        <v>0</v>
      </c>
      <c r="J181" s="64">
        <f>'2 уровень'!J294</f>
        <v>0</v>
      </c>
      <c r="K181" s="108"/>
    </row>
    <row r="182" spans="1:186" ht="30" x14ac:dyDescent="0.25">
      <c r="A182" s="18">
        <v>1</v>
      </c>
      <c r="B182" s="123" t="s">
        <v>109</v>
      </c>
      <c r="C182" s="51">
        <f>'2 уровень'!C295</f>
        <v>130</v>
      </c>
      <c r="D182" s="51">
        <f>'2 уровень'!D295</f>
        <v>22</v>
      </c>
      <c r="E182" s="51">
        <f>'2 уровень'!E295</f>
        <v>5</v>
      </c>
      <c r="F182" s="192">
        <f>'2 уровень'!F295</f>
        <v>22.727272727272727</v>
      </c>
      <c r="G182" s="64">
        <f>'2 уровень'!G295</f>
        <v>813.40896000000009</v>
      </c>
      <c r="H182" s="64">
        <f>'2 уровень'!H295</f>
        <v>136</v>
      </c>
      <c r="I182" s="209">
        <f>'2 уровень'!I295</f>
        <v>31.284950000000002</v>
      </c>
      <c r="J182" s="64">
        <f>'2 уровень'!J295</f>
        <v>23.003639705882353</v>
      </c>
      <c r="K182" s="108"/>
    </row>
    <row r="183" spans="1:186" ht="30" x14ac:dyDescent="0.25">
      <c r="A183" s="18">
        <v>1</v>
      </c>
      <c r="B183" s="604" t="s">
        <v>123</v>
      </c>
      <c r="C183" s="601">
        <f>'2 уровень'!C296</f>
        <v>15376</v>
      </c>
      <c r="D183" s="601">
        <f>'2 уровень'!D296</f>
        <v>2562</v>
      </c>
      <c r="E183" s="601">
        <f>'2 уровень'!E296</f>
        <v>908</v>
      </c>
      <c r="F183" s="602">
        <f>'2 уровень'!F296</f>
        <v>35.441061670569866</v>
      </c>
      <c r="G183" s="605">
        <f>'2 уровень'!G296</f>
        <v>29911.455460000001</v>
      </c>
      <c r="H183" s="605">
        <f>'2 уровень'!H296</f>
        <v>4985</v>
      </c>
      <c r="I183" s="605">
        <f>'2 уровень'!I296</f>
        <v>2541.9451899999995</v>
      </c>
      <c r="J183" s="605">
        <f>'2 уровень'!J296</f>
        <v>50.991879438314939</v>
      </c>
      <c r="K183" s="108"/>
    </row>
    <row r="184" spans="1:186" ht="30" x14ac:dyDescent="0.25">
      <c r="A184" s="18"/>
      <c r="B184" s="123" t="s">
        <v>119</v>
      </c>
      <c r="C184" s="51">
        <f>'2 уровень'!C297</f>
        <v>4044</v>
      </c>
      <c r="D184" s="51">
        <f>'2 уровень'!D297</f>
        <v>674</v>
      </c>
      <c r="E184" s="51">
        <f>'2 уровень'!E297</f>
        <v>32</v>
      </c>
      <c r="F184" s="192">
        <f>'2 уровень'!F297</f>
        <v>4.7477744807121667</v>
      </c>
      <c r="G184" s="64">
        <f>'2 уровень'!G297</f>
        <v>7092.6502799999989</v>
      </c>
      <c r="H184" s="64">
        <f>'2 уровень'!H297</f>
        <v>1182</v>
      </c>
      <c r="I184" s="209">
        <f>'2 уровень'!I297</f>
        <v>57.35192</v>
      </c>
      <c r="J184" s="64">
        <f>'2 уровень'!J297</f>
        <v>4.8521082910321489</v>
      </c>
      <c r="K184" s="108"/>
    </row>
    <row r="185" spans="1:186" ht="60" x14ac:dyDescent="0.25">
      <c r="A185" s="18">
        <v>1</v>
      </c>
      <c r="B185" s="123" t="s">
        <v>86</v>
      </c>
      <c r="C185" s="51">
        <f>'2 уровень'!C298</f>
        <v>6050</v>
      </c>
      <c r="D185" s="51">
        <f>'2 уровень'!D298</f>
        <v>1008</v>
      </c>
      <c r="E185" s="51">
        <f>'2 уровень'!E298</f>
        <v>807</v>
      </c>
      <c r="F185" s="192">
        <f>'2 уровень'!F298</f>
        <v>80.05952380952381</v>
      </c>
      <c r="G185" s="64">
        <f>'2 уровень'!G298</f>
        <v>11867.075000000001</v>
      </c>
      <c r="H185" s="64">
        <f>'2 уровень'!H298</f>
        <v>1978</v>
      </c>
      <c r="I185" s="209">
        <f>'2 уровень'!I298</f>
        <v>2401.7536299999997</v>
      </c>
      <c r="J185" s="64">
        <f>'2 уровень'!J298</f>
        <v>121.42333822042465</v>
      </c>
      <c r="K185" s="108"/>
    </row>
    <row r="186" spans="1:186" ht="45" x14ac:dyDescent="0.25">
      <c r="A186" s="18"/>
      <c r="B186" s="123" t="s">
        <v>120</v>
      </c>
      <c r="C186" s="51">
        <f>'2 уровень'!C299</f>
        <v>4560</v>
      </c>
      <c r="D186" s="51">
        <f>'2 уровень'!D299</f>
        <v>760</v>
      </c>
      <c r="E186" s="51">
        <f>'2 уровень'!E299</f>
        <v>63</v>
      </c>
      <c r="F186" s="192">
        <f>'2 уровень'!F299</f>
        <v>8.2894736842105257</v>
      </c>
      <c r="G186" s="64">
        <f>'2 уровень'!G299</f>
        <v>8944.44</v>
      </c>
      <c r="H186" s="64">
        <f>'2 уровень'!H299</f>
        <v>1491</v>
      </c>
      <c r="I186" s="209">
        <f>'2 уровень'!I299</f>
        <v>60.015359999999994</v>
      </c>
      <c r="J186" s="64">
        <f>'2 уровень'!J299</f>
        <v>4.0251750503018098</v>
      </c>
      <c r="K186" s="108"/>
    </row>
    <row r="187" spans="1:186" ht="30" x14ac:dyDescent="0.25">
      <c r="A187" s="18">
        <v>1</v>
      </c>
      <c r="B187" s="123" t="s">
        <v>87</v>
      </c>
      <c r="C187" s="51">
        <f>'2 уровень'!C300</f>
        <v>450</v>
      </c>
      <c r="D187" s="51">
        <f>'2 уровень'!D300</f>
        <v>75</v>
      </c>
      <c r="E187" s="51">
        <f>'2 уровень'!E300</f>
        <v>6</v>
      </c>
      <c r="F187" s="192">
        <f>'2 уровень'!F300</f>
        <v>8</v>
      </c>
      <c r="G187" s="64">
        <f>'2 уровень'!G300</f>
        <v>1800.3824999999999</v>
      </c>
      <c r="H187" s="64">
        <f>'2 уровень'!H300</f>
        <v>300</v>
      </c>
      <c r="I187" s="209">
        <f>'2 уровень'!I300</f>
        <v>22.824279999999998</v>
      </c>
      <c r="J187" s="64">
        <f>'2 уровень'!J300</f>
        <v>7.6080933333333327</v>
      </c>
      <c r="K187" s="108"/>
    </row>
    <row r="188" spans="1:186" ht="30" x14ac:dyDescent="0.25">
      <c r="A188" s="18">
        <v>1</v>
      </c>
      <c r="B188" s="123" t="s">
        <v>88</v>
      </c>
      <c r="C188" s="51">
        <f>'2 уровень'!C301</f>
        <v>272</v>
      </c>
      <c r="D188" s="51">
        <f>'2 уровень'!D301</f>
        <v>45</v>
      </c>
      <c r="E188" s="51">
        <f>'2 уровень'!E301</f>
        <v>0</v>
      </c>
      <c r="F188" s="192">
        <f>'2 уровень'!F301</f>
        <v>0</v>
      </c>
      <c r="G188" s="64">
        <f>'2 уровень'!G301</f>
        <v>206.90768000000003</v>
      </c>
      <c r="H188" s="64">
        <f>'2 уровень'!H301</f>
        <v>34</v>
      </c>
      <c r="I188" s="209">
        <f>'2 уровень'!I301</f>
        <v>0</v>
      </c>
      <c r="J188" s="64">
        <f>'2 уровень'!J301</f>
        <v>0</v>
      </c>
      <c r="K188" s="108"/>
    </row>
    <row r="189" spans="1:186" ht="15.75" thickBot="1" x14ac:dyDescent="0.3">
      <c r="A189" s="18">
        <v>1</v>
      </c>
      <c r="B189" s="118" t="s">
        <v>4</v>
      </c>
      <c r="C189" s="51">
        <f>'2 уровень'!C302</f>
        <v>0</v>
      </c>
      <c r="D189" s="51">
        <f>'2 уровень'!D302</f>
        <v>0</v>
      </c>
      <c r="E189" s="51">
        <f>'2 уровень'!E302</f>
        <v>0</v>
      </c>
      <c r="F189" s="192">
        <f>'2 уровень'!F302</f>
        <v>0</v>
      </c>
      <c r="G189" s="64">
        <f>'2 уровень'!G302</f>
        <v>45325.779038666667</v>
      </c>
      <c r="H189" s="64">
        <f>'2 уровень'!H302</f>
        <v>7554</v>
      </c>
      <c r="I189" s="209">
        <f>'2 уровень'!I302</f>
        <v>4172.7271799999999</v>
      </c>
      <c r="J189" s="64">
        <f>'2 уровень'!J302</f>
        <v>55.23864416203336</v>
      </c>
      <c r="K189" s="108"/>
    </row>
    <row r="190" spans="1:186" ht="15" customHeight="1" x14ac:dyDescent="0.25">
      <c r="A190" s="18">
        <v>1</v>
      </c>
      <c r="B190" s="242" t="s">
        <v>30</v>
      </c>
      <c r="C190" s="102"/>
      <c r="D190" s="102"/>
      <c r="E190" s="102"/>
      <c r="F190" s="195"/>
      <c r="G190" s="103"/>
      <c r="H190" s="103"/>
      <c r="I190" s="211"/>
      <c r="J190" s="103"/>
      <c r="K190" s="108"/>
    </row>
    <row r="191" spans="1:186" ht="30" x14ac:dyDescent="0.25">
      <c r="A191" s="18">
        <v>1</v>
      </c>
      <c r="B191" s="604" t="s">
        <v>131</v>
      </c>
      <c r="C191" s="601">
        <f>'Охотск '!B22</f>
        <v>1653</v>
      </c>
      <c r="D191" s="601">
        <f>'Охотск '!C22</f>
        <v>276</v>
      </c>
      <c r="E191" s="601">
        <f>'Охотск '!D22</f>
        <v>138</v>
      </c>
      <c r="F191" s="602">
        <f>'Охотск '!E22</f>
        <v>50</v>
      </c>
      <c r="G191" s="630">
        <f>'Охотск '!F22</f>
        <v>6300.4734900000003</v>
      </c>
      <c r="H191" s="630">
        <f>'Охотск '!G22</f>
        <v>1049</v>
      </c>
      <c r="I191" s="630">
        <f>'Охотск '!H22</f>
        <v>525.02382</v>
      </c>
      <c r="J191" s="630">
        <f>'Охотск '!I22</f>
        <v>50.049935176358439</v>
      </c>
      <c r="K191" s="108"/>
    </row>
    <row r="192" spans="1:186" ht="30" x14ac:dyDescent="0.25">
      <c r="A192" s="18">
        <v>1</v>
      </c>
      <c r="B192" s="123" t="s">
        <v>84</v>
      </c>
      <c r="C192" s="51">
        <f>'Охотск '!B23</f>
        <v>1227</v>
      </c>
      <c r="D192" s="51">
        <f>'Охотск '!C23</f>
        <v>205</v>
      </c>
      <c r="E192" s="51">
        <f>'Охотск '!D23</f>
        <v>126</v>
      </c>
      <c r="F192" s="192">
        <f>'Охотск '!E23</f>
        <v>61.463414634146339</v>
      </c>
      <c r="G192" s="67">
        <f>'Охотск '!F23</f>
        <v>4578.9706999999999</v>
      </c>
      <c r="H192" s="67">
        <f>'Охотск '!G23</f>
        <v>763</v>
      </c>
      <c r="I192" s="214">
        <f>'Охотск '!H23</f>
        <v>483.70594</v>
      </c>
      <c r="J192" s="67">
        <f>'Охотск '!I23</f>
        <v>63.395273918741815</v>
      </c>
      <c r="K192" s="108"/>
    </row>
    <row r="193" spans="1:186" ht="30" x14ac:dyDescent="0.25">
      <c r="A193" s="18">
        <v>1</v>
      </c>
      <c r="B193" s="123" t="s">
        <v>85</v>
      </c>
      <c r="C193" s="51">
        <f>'Охотск '!B24</f>
        <v>374</v>
      </c>
      <c r="D193" s="51">
        <f>'Охотск '!C24</f>
        <v>62</v>
      </c>
      <c r="E193" s="51">
        <f>'Охотск '!D24</f>
        <v>12</v>
      </c>
      <c r="F193" s="192">
        <f>'Охотск '!E24</f>
        <v>19.35483870967742</v>
      </c>
      <c r="G193" s="67">
        <f>'Охотск '!F24</f>
        <v>1226.6790000000001</v>
      </c>
      <c r="H193" s="67">
        <f>'Охотск '!G24</f>
        <v>204</v>
      </c>
      <c r="I193" s="214">
        <f>'Охотск '!H24</f>
        <v>41.317879999999995</v>
      </c>
      <c r="J193" s="67">
        <f>'Охотск '!I24</f>
        <v>20.253862745098036</v>
      </c>
      <c r="K193" s="108"/>
    </row>
    <row r="194" spans="1:186" ht="45" x14ac:dyDescent="0.25">
      <c r="A194" s="18">
        <v>1</v>
      </c>
      <c r="B194" s="123" t="s">
        <v>108</v>
      </c>
      <c r="C194" s="51">
        <f>'Охотск '!B25</f>
        <v>28</v>
      </c>
      <c r="D194" s="51">
        <f>'Охотск '!C25</f>
        <v>5</v>
      </c>
      <c r="E194" s="51">
        <f>'Охотск '!D25</f>
        <v>0</v>
      </c>
      <c r="F194" s="192">
        <f>'Охотск '!E25</f>
        <v>0</v>
      </c>
      <c r="G194" s="67">
        <f>'Охотск '!F25</f>
        <v>266.44358</v>
      </c>
      <c r="H194" s="67">
        <f>'Охотск '!G25</f>
        <v>44</v>
      </c>
      <c r="I194" s="214">
        <f>'Охотск '!H25</f>
        <v>0</v>
      </c>
      <c r="J194" s="67">
        <f>'Охотск '!I25</f>
        <v>0</v>
      </c>
      <c r="K194" s="108"/>
    </row>
    <row r="195" spans="1:186" ht="30" x14ac:dyDescent="0.25">
      <c r="A195" s="18">
        <v>1</v>
      </c>
      <c r="B195" s="123" t="s">
        <v>109</v>
      </c>
      <c r="C195" s="51">
        <f>'Охотск '!B26</f>
        <v>24</v>
      </c>
      <c r="D195" s="51">
        <f>'Охотск '!C26</f>
        <v>4</v>
      </c>
      <c r="E195" s="51">
        <f>'Охотск '!D26</f>
        <v>0</v>
      </c>
      <c r="F195" s="192">
        <f>'Охотск '!E26</f>
        <v>0</v>
      </c>
      <c r="G195" s="67">
        <f>'Охотск '!F26</f>
        <v>228.38021000000001</v>
      </c>
      <c r="H195" s="67">
        <f>'Охотск '!G26</f>
        <v>38</v>
      </c>
      <c r="I195" s="214">
        <f>'Охотск '!H26</f>
        <v>0</v>
      </c>
      <c r="J195" s="67">
        <f>'Охотск '!I26</f>
        <v>0</v>
      </c>
      <c r="K195" s="108"/>
    </row>
    <row r="196" spans="1:186" ht="30" x14ac:dyDescent="0.25">
      <c r="A196" s="18">
        <v>1</v>
      </c>
      <c r="B196" s="604" t="s">
        <v>123</v>
      </c>
      <c r="C196" s="601">
        <f>'Охотск '!B27</f>
        <v>2347</v>
      </c>
      <c r="D196" s="601">
        <f>'Охотск '!C27</f>
        <v>391</v>
      </c>
      <c r="E196" s="601">
        <f>'Охотск '!D27</f>
        <v>65</v>
      </c>
      <c r="F196" s="602">
        <f>'Охотск '!E27</f>
        <v>16.624040920716112</v>
      </c>
      <c r="G196" s="630">
        <f>'Охотск '!F27</f>
        <v>9978.8246899999976</v>
      </c>
      <c r="H196" s="630">
        <f>'Охотск '!G27</f>
        <v>1663</v>
      </c>
      <c r="I196" s="630">
        <f>'Охотск '!H27</f>
        <v>72.623050000000006</v>
      </c>
      <c r="J196" s="630">
        <f>'Охотск '!I27</f>
        <v>4.3669903788334334</v>
      </c>
      <c r="K196" s="108"/>
    </row>
    <row r="197" spans="1:186" ht="30" x14ac:dyDescent="0.25">
      <c r="A197" s="18"/>
      <c r="B197" s="123" t="s">
        <v>119</v>
      </c>
      <c r="C197" s="51">
        <f>'Охотск '!B28</f>
        <v>75</v>
      </c>
      <c r="D197" s="51">
        <f>'Охотск '!C28</f>
        <v>13</v>
      </c>
      <c r="E197" s="51">
        <f>'Охотск '!D28</f>
        <v>0</v>
      </c>
      <c r="F197" s="192">
        <f>'Охотск '!E28</f>
        <v>0</v>
      </c>
      <c r="G197" s="67">
        <f>'Охотск '!F28</f>
        <v>198.47394</v>
      </c>
      <c r="H197" s="67">
        <f>'Охотск '!G28</f>
        <v>33</v>
      </c>
      <c r="I197" s="214">
        <f>'Охотск '!H28</f>
        <v>0</v>
      </c>
      <c r="J197" s="67">
        <f>'Охотск '!I28</f>
        <v>0</v>
      </c>
      <c r="K197" s="108"/>
    </row>
    <row r="198" spans="1:186" ht="60" x14ac:dyDescent="0.25">
      <c r="A198" s="18">
        <v>1</v>
      </c>
      <c r="B198" s="123" t="s">
        <v>86</v>
      </c>
      <c r="C198" s="51">
        <f>'Охотск '!B29</f>
        <v>1410</v>
      </c>
      <c r="D198" s="51">
        <f>'Охотск '!C29</f>
        <v>235</v>
      </c>
      <c r="E198" s="51">
        <f>'Охотск '!D29</f>
        <v>19</v>
      </c>
      <c r="F198" s="192">
        <f>'Охотск '!E29</f>
        <v>8.085106382978724</v>
      </c>
      <c r="G198" s="67">
        <f>'Охотск '!F29</f>
        <v>7021.5529900000001</v>
      </c>
      <c r="H198" s="67">
        <f>'Охотск '!G29</f>
        <v>1170</v>
      </c>
      <c r="I198" s="214">
        <f>'Охотск '!H29</f>
        <v>20.561229999999998</v>
      </c>
      <c r="J198" s="67">
        <f>'Охотск '!I29</f>
        <v>1.7573700854700853</v>
      </c>
      <c r="K198" s="108"/>
    </row>
    <row r="199" spans="1:186" ht="45" x14ac:dyDescent="0.25">
      <c r="A199" s="18"/>
      <c r="B199" s="123" t="s">
        <v>120</v>
      </c>
      <c r="C199" s="51">
        <f>'Охотск '!B30</f>
        <v>92</v>
      </c>
      <c r="D199" s="51">
        <f>'Охотск '!C30</f>
        <v>15</v>
      </c>
      <c r="E199" s="51">
        <f>'Охотск '!D30</f>
        <v>32</v>
      </c>
      <c r="F199" s="192">
        <f>'Охотск '!E30</f>
        <v>213.33333333333334</v>
      </c>
      <c r="G199" s="67">
        <f>'Охотск '!F30</f>
        <v>458.14388000000002</v>
      </c>
      <c r="H199" s="67">
        <f>'Охотск '!G30</f>
        <v>76</v>
      </c>
      <c r="I199" s="214">
        <f>'Охотск '!H30</f>
        <v>35.770440000000001</v>
      </c>
      <c r="J199" s="67">
        <f>'Охотск '!I30</f>
        <v>47.066368421052637</v>
      </c>
      <c r="K199" s="108"/>
    </row>
    <row r="200" spans="1:186" ht="30" x14ac:dyDescent="0.25">
      <c r="A200" s="18">
        <v>1</v>
      </c>
      <c r="B200" s="123" t="s">
        <v>87</v>
      </c>
      <c r="C200" s="51">
        <f>'Охотск '!B31</f>
        <v>188</v>
      </c>
      <c r="D200" s="51">
        <f>'Охотск '!C31</f>
        <v>31</v>
      </c>
      <c r="E200" s="51">
        <f>'Охотск '!D31</f>
        <v>0</v>
      </c>
      <c r="F200" s="192">
        <f>'Охотск '!E31</f>
        <v>0</v>
      </c>
      <c r="G200" s="67">
        <f>'Охотск '!F31</f>
        <v>1150.3269399999999</v>
      </c>
      <c r="H200" s="67">
        <f>'Охотск '!G31</f>
        <v>192</v>
      </c>
      <c r="I200" s="214">
        <f>'Охотск '!H31</f>
        <v>0</v>
      </c>
      <c r="J200" s="67">
        <f>'Охотск '!I31</f>
        <v>0</v>
      </c>
      <c r="K200" s="108"/>
    </row>
    <row r="201" spans="1:186" ht="30" x14ac:dyDescent="0.25">
      <c r="A201" s="18">
        <v>1</v>
      </c>
      <c r="B201" s="123" t="s">
        <v>88</v>
      </c>
      <c r="C201" s="51">
        <f>'Охотск '!B32</f>
        <v>582</v>
      </c>
      <c r="D201" s="51">
        <f>'Охотск '!C32</f>
        <v>97</v>
      </c>
      <c r="E201" s="51">
        <f>'Охотск '!D32</f>
        <v>14</v>
      </c>
      <c r="F201" s="192">
        <f>'Охотск '!E32</f>
        <v>45.161290322580641</v>
      </c>
      <c r="G201" s="67">
        <f>'Охотск '!F32</f>
        <v>1150.3269399999999</v>
      </c>
      <c r="H201" s="67">
        <f>'Охотск '!G32</f>
        <v>192</v>
      </c>
      <c r="I201" s="214">
        <f>'Охотск '!H32</f>
        <v>16.29138</v>
      </c>
      <c r="J201" s="67">
        <f>'Охотск '!I32</f>
        <v>8.4850937500000008</v>
      </c>
      <c r="K201" s="108"/>
    </row>
    <row r="202" spans="1:186" ht="15.75" thickBot="1" x14ac:dyDescent="0.3">
      <c r="A202" s="18">
        <v>1</v>
      </c>
      <c r="B202" s="118" t="s">
        <v>4</v>
      </c>
      <c r="C202" s="51">
        <f>'Охотск '!B33</f>
        <v>4000</v>
      </c>
      <c r="D202" s="51">
        <f>'Охотск '!C33</f>
        <v>667</v>
      </c>
      <c r="E202" s="51">
        <f>'Охотск '!D33</f>
        <v>203</v>
      </c>
      <c r="F202" s="192">
        <f>'Охотск '!E33</f>
        <v>30.434782608695656</v>
      </c>
      <c r="G202" s="67">
        <f>'Охотск '!F33</f>
        <v>16279.298179999998</v>
      </c>
      <c r="H202" s="67">
        <f>'Охотск '!G33</f>
        <v>2712</v>
      </c>
      <c r="I202" s="214">
        <f>'Охотск '!H33</f>
        <v>597.64687000000004</v>
      </c>
      <c r="J202" s="67">
        <f>'Охотск '!I33</f>
        <v>22.037126474926254</v>
      </c>
      <c r="K202" s="108"/>
    </row>
    <row r="203" spans="1:186" ht="15" customHeight="1" x14ac:dyDescent="0.25">
      <c r="A203" s="18">
        <v>1</v>
      </c>
      <c r="B203" s="101" t="s">
        <v>31</v>
      </c>
      <c r="C203" s="102"/>
      <c r="D203" s="102"/>
      <c r="E203" s="102"/>
      <c r="F203" s="195"/>
      <c r="G203" s="103"/>
      <c r="H203" s="103"/>
      <c r="I203" s="211"/>
      <c r="J203" s="103"/>
      <c r="K203" s="108"/>
    </row>
    <row r="204" spans="1:186" s="202" customFormat="1" ht="30" x14ac:dyDescent="0.25">
      <c r="A204" s="18">
        <v>1</v>
      </c>
      <c r="B204" s="604" t="s">
        <v>131</v>
      </c>
      <c r="C204" s="631">
        <f>'2 уровень'!C318</f>
        <v>4143</v>
      </c>
      <c r="D204" s="631">
        <f>'2 уровень'!D318</f>
        <v>690</v>
      </c>
      <c r="E204" s="631">
        <f>'2 уровень'!E318</f>
        <v>432</v>
      </c>
      <c r="F204" s="632">
        <f>'2 уровень'!F318</f>
        <v>62.608695652173921</v>
      </c>
      <c r="G204" s="630">
        <f>'2 уровень'!G318</f>
        <v>10540.718044444444</v>
      </c>
      <c r="H204" s="630">
        <f>'2 уровень'!H318</f>
        <v>1757</v>
      </c>
      <c r="I204" s="630">
        <f>'2 уровень'!I318</f>
        <v>988.98339999999996</v>
      </c>
      <c r="J204" s="630">
        <f>'2 уровень'!J318</f>
        <v>56.288184405236194</v>
      </c>
      <c r="K204" s="269"/>
      <c r="L204" s="268"/>
      <c r="M204" s="268"/>
      <c r="N204" s="268"/>
      <c r="O204" s="268"/>
      <c r="P204" s="268"/>
      <c r="Q204" s="268"/>
      <c r="R204" s="268"/>
      <c r="S204" s="268"/>
      <c r="T204" s="268"/>
      <c r="U204" s="268"/>
      <c r="V204" s="268"/>
      <c r="W204" s="268"/>
      <c r="X204" s="268"/>
      <c r="Y204" s="268"/>
      <c r="Z204" s="268"/>
      <c r="AA204" s="268"/>
      <c r="AB204" s="268"/>
      <c r="AC204" s="268"/>
      <c r="AD204" s="268"/>
      <c r="AE204" s="268"/>
      <c r="AF204" s="268"/>
      <c r="AG204" s="268"/>
      <c r="AH204" s="268"/>
      <c r="AI204" s="268"/>
      <c r="AJ204" s="268"/>
      <c r="AK204" s="268"/>
      <c r="AL204" s="268"/>
      <c r="AM204" s="268"/>
      <c r="AN204" s="268"/>
      <c r="AO204" s="268"/>
      <c r="AP204" s="268"/>
      <c r="AQ204" s="268"/>
      <c r="AR204" s="268"/>
      <c r="AS204" s="268"/>
      <c r="AT204" s="268"/>
      <c r="AU204" s="268"/>
      <c r="AV204" s="268"/>
      <c r="AW204" s="268"/>
      <c r="AX204" s="268"/>
      <c r="AY204" s="268"/>
      <c r="AZ204" s="268"/>
      <c r="BA204" s="268"/>
      <c r="BB204" s="268"/>
      <c r="BC204" s="268"/>
      <c r="BD204" s="268"/>
      <c r="BE204" s="268"/>
      <c r="BF204" s="268"/>
      <c r="BG204" s="268"/>
      <c r="BH204" s="268"/>
      <c r="BI204" s="268"/>
      <c r="BJ204" s="268"/>
      <c r="BK204" s="268"/>
      <c r="BL204" s="268"/>
      <c r="BM204" s="268"/>
      <c r="BN204" s="268"/>
      <c r="BO204" s="268"/>
      <c r="BP204" s="268"/>
      <c r="BQ204" s="268"/>
      <c r="BR204" s="268"/>
      <c r="BS204" s="268"/>
      <c r="BT204" s="268"/>
      <c r="BU204" s="268"/>
      <c r="BV204" s="268"/>
      <c r="BW204" s="268"/>
      <c r="BX204" s="268"/>
      <c r="BY204" s="268"/>
      <c r="BZ204" s="268"/>
      <c r="CA204" s="268"/>
      <c r="CB204" s="268"/>
      <c r="CC204" s="268"/>
      <c r="CD204" s="268"/>
      <c r="CE204" s="268"/>
      <c r="CF204" s="268"/>
      <c r="CG204" s="268"/>
      <c r="CH204" s="268"/>
      <c r="CI204" s="268"/>
      <c r="CJ204" s="268"/>
      <c r="CK204" s="268"/>
      <c r="CL204" s="268"/>
      <c r="CM204" s="268"/>
      <c r="CN204" s="268"/>
      <c r="CO204" s="268"/>
      <c r="CP204" s="268"/>
      <c r="CQ204" s="268"/>
      <c r="CR204" s="268"/>
      <c r="CS204" s="268"/>
      <c r="CT204" s="268"/>
      <c r="CU204" s="268"/>
      <c r="CV204" s="268"/>
      <c r="CW204" s="268"/>
      <c r="CX204" s="268"/>
      <c r="CY204" s="268"/>
      <c r="CZ204" s="268"/>
      <c r="DA204" s="268"/>
      <c r="DB204" s="268"/>
      <c r="DC204" s="268"/>
      <c r="DD204" s="268"/>
      <c r="DE204" s="268"/>
      <c r="DF204" s="268"/>
      <c r="DG204" s="268"/>
      <c r="DH204" s="268"/>
      <c r="DI204" s="268"/>
      <c r="DJ204" s="268"/>
      <c r="DK204" s="268"/>
      <c r="DL204" s="268"/>
      <c r="DM204" s="268"/>
      <c r="DN204" s="268"/>
      <c r="DO204" s="268"/>
      <c r="DP204" s="268"/>
      <c r="DQ204" s="268"/>
      <c r="DR204" s="268"/>
      <c r="DS204" s="268"/>
      <c r="DT204" s="268"/>
      <c r="DU204" s="268"/>
      <c r="DV204" s="268"/>
      <c r="DW204" s="268"/>
      <c r="DX204" s="268"/>
      <c r="DY204" s="268"/>
      <c r="DZ204" s="268"/>
      <c r="EA204" s="268"/>
      <c r="EB204" s="268"/>
      <c r="EC204" s="268"/>
      <c r="ED204" s="268"/>
      <c r="EE204" s="268"/>
      <c r="EF204" s="268"/>
      <c r="EG204" s="268"/>
      <c r="EH204" s="268"/>
      <c r="EI204" s="268"/>
      <c r="EJ204" s="268"/>
      <c r="EK204" s="268"/>
      <c r="EL204" s="268"/>
      <c r="EM204" s="268"/>
      <c r="EN204" s="268"/>
      <c r="EO204" s="268"/>
      <c r="EP204" s="268"/>
      <c r="EQ204" s="268"/>
      <c r="ER204" s="268"/>
      <c r="ES204" s="268"/>
      <c r="ET204" s="268"/>
      <c r="EU204" s="268"/>
      <c r="EV204" s="268"/>
      <c r="EW204" s="268"/>
      <c r="EX204" s="268"/>
      <c r="EY204" s="268"/>
      <c r="EZ204" s="268"/>
      <c r="FA204" s="268"/>
      <c r="FB204" s="268"/>
      <c r="FC204" s="268"/>
      <c r="FD204" s="268"/>
      <c r="FE204" s="268"/>
      <c r="FF204" s="268"/>
      <c r="FG204" s="268"/>
      <c r="FH204" s="268"/>
      <c r="FI204" s="268"/>
      <c r="FJ204" s="268"/>
      <c r="FK204" s="268"/>
      <c r="FL204" s="268"/>
      <c r="FM204" s="268"/>
      <c r="FN204" s="268"/>
      <c r="FO204" s="268"/>
      <c r="FP204" s="268"/>
      <c r="FQ204" s="268"/>
      <c r="FR204" s="268"/>
      <c r="FS204" s="268"/>
      <c r="FT204" s="268"/>
      <c r="FU204" s="268"/>
      <c r="FV204" s="268"/>
      <c r="FW204" s="268"/>
      <c r="FX204" s="268"/>
      <c r="FY204" s="268"/>
      <c r="FZ204" s="268"/>
      <c r="GA204" s="268"/>
      <c r="GB204" s="268"/>
      <c r="GC204" s="268"/>
      <c r="GD204" s="268"/>
    </row>
    <row r="205" spans="1:186" s="202" customFormat="1" ht="30" x14ac:dyDescent="0.25">
      <c r="A205" s="18">
        <v>1</v>
      </c>
      <c r="B205" s="123" t="s">
        <v>84</v>
      </c>
      <c r="C205" s="298">
        <f>'2 уровень'!C319</f>
        <v>3044</v>
      </c>
      <c r="D205" s="298">
        <f>'2 уровень'!D319</f>
        <v>507</v>
      </c>
      <c r="E205" s="298">
        <f>'2 уровень'!E319</f>
        <v>389</v>
      </c>
      <c r="F205" s="299">
        <f>'2 уровень'!F319</f>
        <v>76.72583826429981</v>
      </c>
      <c r="G205" s="214">
        <f>'2 уровень'!G319</f>
        <v>7469.4104924444446</v>
      </c>
      <c r="H205" s="214">
        <f>'2 уровень'!H319</f>
        <v>1245</v>
      </c>
      <c r="I205" s="214">
        <f>'2 уровень'!I319</f>
        <v>892.69723999999997</v>
      </c>
      <c r="J205" s="214">
        <f>'2 уровень'!J319</f>
        <v>71.70258955823293</v>
      </c>
      <c r="K205" s="269"/>
      <c r="L205" s="268"/>
      <c r="M205" s="268"/>
      <c r="N205" s="268"/>
      <c r="O205" s="268"/>
      <c r="P205" s="268"/>
      <c r="Q205" s="268"/>
      <c r="R205" s="268"/>
      <c r="S205" s="268"/>
      <c r="T205" s="268"/>
      <c r="U205" s="268"/>
      <c r="V205" s="268"/>
      <c r="W205" s="268"/>
      <c r="X205" s="268"/>
      <c r="Y205" s="268"/>
      <c r="Z205" s="268"/>
      <c r="AA205" s="268"/>
      <c r="AB205" s="268"/>
      <c r="AC205" s="268"/>
      <c r="AD205" s="268"/>
      <c r="AE205" s="268"/>
      <c r="AF205" s="268"/>
      <c r="AG205" s="268"/>
      <c r="AH205" s="268"/>
      <c r="AI205" s="268"/>
      <c r="AJ205" s="268"/>
      <c r="AK205" s="268"/>
      <c r="AL205" s="268"/>
      <c r="AM205" s="268"/>
      <c r="AN205" s="268"/>
      <c r="AO205" s="268"/>
      <c r="AP205" s="268"/>
      <c r="AQ205" s="268"/>
      <c r="AR205" s="268"/>
      <c r="AS205" s="268"/>
      <c r="AT205" s="268"/>
      <c r="AU205" s="268"/>
      <c r="AV205" s="268"/>
      <c r="AW205" s="268"/>
      <c r="AX205" s="268"/>
      <c r="AY205" s="268"/>
      <c r="AZ205" s="268"/>
      <c r="BA205" s="268"/>
      <c r="BB205" s="268"/>
      <c r="BC205" s="268"/>
      <c r="BD205" s="268"/>
      <c r="BE205" s="268"/>
      <c r="BF205" s="268"/>
      <c r="BG205" s="268"/>
      <c r="BH205" s="268"/>
      <c r="BI205" s="268"/>
      <c r="BJ205" s="268"/>
      <c r="BK205" s="268"/>
      <c r="BL205" s="268"/>
      <c r="BM205" s="268"/>
      <c r="BN205" s="268"/>
      <c r="BO205" s="268"/>
      <c r="BP205" s="268"/>
      <c r="BQ205" s="268"/>
      <c r="BR205" s="268"/>
      <c r="BS205" s="268"/>
      <c r="BT205" s="268"/>
      <c r="BU205" s="268"/>
      <c r="BV205" s="268"/>
      <c r="BW205" s="268"/>
      <c r="BX205" s="268"/>
      <c r="BY205" s="268"/>
      <c r="BZ205" s="268"/>
      <c r="CA205" s="268"/>
      <c r="CB205" s="268"/>
      <c r="CC205" s="268"/>
      <c r="CD205" s="268"/>
      <c r="CE205" s="268"/>
      <c r="CF205" s="268"/>
      <c r="CG205" s="268"/>
      <c r="CH205" s="268"/>
      <c r="CI205" s="268"/>
      <c r="CJ205" s="268"/>
      <c r="CK205" s="268"/>
      <c r="CL205" s="268"/>
      <c r="CM205" s="268"/>
      <c r="CN205" s="268"/>
      <c r="CO205" s="268"/>
      <c r="CP205" s="268"/>
      <c r="CQ205" s="268"/>
      <c r="CR205" s="268"/>
      <c r="CS205" s="268"/>
      <c r="CT205" s="268"/>
      <c r="CU205" s="268"/>
      <c r="CV205" s="268"/>
      <c r="CW205" s="268"/>
      <c r="CX205" s="268"/>
      <c r="CY205" s="268"/>
      <c r="CZ205" s="268"/>
      <c r="DA205" s="268"/>
      <c r="DB205" s="268"/>
      <c r="DC205" s="268"/>
      <c r="DD205" s="268"/>
      <c r="DE205" s="268"/>
      <c r="DF205" s="268"/>
      <c r="DG205" s="268"/>
      <c r="DH205" s="268"/>
      <c r="DI205" s="268"/>
      <c r="DJ205" s="268"/>
      <c r="DK205" s="268"/>
      <c r="DL205" s="268"/>
      <c r="DM205" s="268"/>
      <c r="DN205" s="268"/>
      <c r="DO205" s="268"/>
      <c r="DP205" s="268"/>
      <c r="DQ205" s="268"/>
      <c r="DR205" s="268"/>
      <c r="DS205" s="268"/>
      <c r="DT205" s="268"/>
      <c r="DU205" s="268"/>
      <c r="DV205" s="268"/>
      <c r="DW205" s="268"/>
      <c r="DX205" s="268"/>
      <c r="DY205" s="268"/>
      <c r="DZ205" s="268"/>
      <c r="EA205" s="268"/>
      <c r="EB205" s="268"/>
      <c r="EC205" s="268"/>
      <c r="ED205" s="268"/>
      <c r="EE205" s="268"/>
      <c r="EF205" s="268"/>
      <c r="EG205" s="268"/>
      <c r="EH205" s="268"/>
      <c r="EI205" s="268"/>
      <c r="EJ205" s="268"/>
      <c r="EK205" s="268"/>
      <c r="EL205" s="268"/>
      <c r="EM205" s="268"/>
      <c r="EN205" s="268"/>
      <c r="EO205" s="268"/>
      <c r="EP205" s="268"/>
      <c r="EQ205" s="268"/>
      <c r="ER205" s="268"/>
      <c r="ES205" s="268"/>
      <c r="ET205" s="268"/>
      <c r="EU205" s="268"/>
      <c r="EV205" s="268"/>
      <c r="EW205" s="268"/>
      <c r="EX205" s="268"/>
      <c r="EY205" s="268"/>
      <c r="EZ205" s="268"/>
      <c r="FA205" s="268"/>
      <c r="FB205" s="268"/>
      <c r="FC205" s="268"/>
      <c r="FD205" s="268"/>
      <c r="FE205" s="268"/>
      <c r="FF205" s="268"/>
      <c r="FG205" s="268"/>
      <c r="FH205" s="268"/>
      <c r="FI205" s="268"/>
      <c r="FJ205" s="268"/>
      <c r="FK205" s="268"/>
      <c r="FL205" s="268"/>
      <c r="FM205" s="268"/>
      <c r="FN205" s="268"/>
      <c r="FO205" s="268"/>
      <c r="FP205" s="268"/>
      <c r="FQ205" s="268"/>
      <c r="FR205" s="268"/>
      <c r="FS205" s="268"/>
      <c r="FT205" s="268"/>
      <c r="FU205" s="268"/>
      <c r="FV205" s="268"/>
      <c r="FW205" s="268"/>
      <c r="FX205" s="268"/>
      <c r="FY205" s="268"/>
      <c r="FZ205" s="268"/>
      <c r="GA205" s="268"/>
      <c r="GB205" s="268"/>
      <c r="GC205" s="268"/>
      <c r="GD205" s="268"/>
    </row>
    <row r="206" spans="1:186" s="202" customFormat="1" ht="30" x14ac:dyDescent="0.25">
      <c r="A206" s="18">
        <v>1</v>
      </c>
      <c r="B206" s="123" t="s">
        <v>85</v>
      </c>
      <c r="C206" s="298">
        <f>'2 уровень'!C320</f>
        <v>928</v>
      </c>
      <c r="D206" s="298">
        <f>'2 уровень'!D320</f>
        <v>155</v>
      </c>
      <c r="E206" s="298">
        <f>'2 уровень'!E320</f>
        <v>43</v>
      </c>
      <c r="F206" s="299">
        <f>'2 уровень'!F320</f>
        <v>27.741935483870968</v>
      </c>
      <c r="G206" s="214">
        <f>'2 уровень'!G320</f>
        <v>2001.3619199999998</v>
      </c>
      <c r="H206" s="214">
        <f>'2 уровень'!H320</f>
        <v>334</v>
      </c>
      <c r="I206" s="214">
        <f>'2 уровень'!I320</f>
        <v>96.28616000000001</v>
      </c>
      <c r="J206" s="214">
        <f>'2 уровень'!J320</f>
        <v>28.828191616766468</v>
      </c>
      <c r="K206" s="269"/>
      <c r="L206" s="268"/>
      <c r="M206" s="268"/>
      <c r="N206" s="268"/>
      <c r="O206" s="268"/>
      <c r="P206" s="268"/>
      <c r="Q206" s="268"/>
      <c r="R206" s="268"/>
      <c r="S206" s="268"/>
      <c r="T206" s="268"/>
      <c r="U206" s="268"/>
      <c r="V206" s="268"/>
      <c r="W206" s="268"/>
      <c r="X206" s="268"/>
      <c r="Y206" s="268"/>
      <c r="Z206" s="268"/>
      <c r="AA206" s="268"/>
      <c r="AB206" s="268"/>
      <c r="AC206" s="268"/>
      <c r="AD206" s="268"/>
      <c r="AE206" s="268"/>
      <c r="AF206" s="268"/>
      <c r="AG206" s="268"/>
      <c r="AH206" s="268"/>
      <c r="AI206" s="268"/>
      <c r="AJ206" s="268"/>
      <c r="AK206" s="268"/>
      <c r="AL206" s="268"/>
      <c r="AM206" s="268"/>
      <c r="AN206" s="268"/>
      <c r="AO206" s="268"/>
      <c r="AP206" s="268"/>
      <c r="AQ206" s="268"/>
      <c r="AR206" s="268"/>
      <c r="AS206" s="268"/>
      <c r="AT206" s="268"/>
      <c r="AU206" s="268"/>
      <c r="AV206" s="268"/>
      <c r="AW206" s="268"/>
      <c r="AX206" s="268"/>
      <c r="AY206" s="268"/>
      <c r="AZ206" s="268"/>
      <c r="BA206" s="268"/>
      <c r="BB206" s="268"/>
      <c r="BC206" s="268"/>
      <c r="BD206" s="268"/>
      <c r="BE206" s="268"/>
      <c r="BF206" s="268"/>
      <c r="BG206" s="268"/>
      <c r="BH206" s="268"/>
      <c r="BI206" s="268"/>
      <c r="BJ206" s="268"/>
      <c r="BK206" s="268"/>
      <c r="BL206" s="268"/>
      <c r="BM206" s="268"/>
      <c r="BN206" s="268"/>
      <c r="BO206" s="268"/>
      <c r="BP206" s="268"/>
      <c r="BQ206" s="268"/>
      <c r="BR206" s="268"/>
      <c r="BS206" s="268"/>
      <c r="BT206" s="268"/>
      <c r="BU206" s="268"/>
      <c r="BV206" s="268"/>
      <c r="BW206" s="268"/>
      <c r="BX206" s="268"/>
      <c r="BY206" s="268"/>
      <c r="BZ206" s="268"/>
      <c r="CA206" s="268"/>
      <c r="CB206" s="268"/>
      <c r="CC206" s="268"/>
      <c r="CD206" s="268"/>
      <c r="CE206" s="268"/>
      <c r="CF206" s="268"/>
      <c r="CG206" s="268"/>
      <c r="CH206" s="268"/>
      <c r="CI206" s="268"/>
      <c r="CJ206" s="268"/>
      <c r="CK206" s="268"/>
      <c r="CL206" s="268"/>
      <c r="CM206" s="268"/>
      <c r="CN206" s="268"/>
      <c r="CO206" s="268"/>
      <c r="CP206" s="268"/>
      <c r="CQ206" s="268"/>
      <c r="CR206" s="268"/>
      <c r="CS206" s="268"/>
      <c r="CT206" s="268"/>
      <c r="CU206" s="268"/>
      <c r="CV206" s="268"/>
      <c r="CW206" s="268"/>
      <c r="CX206" s="268"/>
      <c r="CY206" s="268"/>
      <c r="CZ206" s="268"/>
      <c r="DA206" s="268"/>
      <c r="DB206" s="268"/>
      <c r="DC206" s="268"/>
      <c r="DD206" s="268"/>
      <c r="DE206" s="268"/>
      <c r="DF206" s="268"/>
      <c r="DG206" s="268"/>
      <c r="DH206" s="268"/>
      <c r="DI206" s="268"/>
      <c r="DJ206" s="268"/>
      <c r="DK206" s="268"/>
      <c r="DL206" s="268"/>
      <c r="DM206" s="268"/>
      <c r="DN206" s="268"/>
      <c r="DO206" s="268"/>
      <c r="DP206" s="268"/>
      <c r="DQ206" s="268"/>
      <c r="DR206" s="268"/>
      <c r="DS206" s="268"/>
      <c r="DT206" s="268"/>
      <c r="DU206" s="268"/>
      <c r="DV206" s="268"/>
      <c r="DW206" s="268"/>
      <c r="DX206" s="268"/>
      <c r="DY206" s="268"/>
      <c r="DZ206" s="268"/>
      <c r="EA206" s="268"/>
      <c r="EB206" s="268"/>
      <c r="EC206" s="268"/>
      <c r="ED206" s="268"/>
      <c r="EE206" s="268"/>
      <c r="EF206" s="268"/>
      <c r="EG206" s="268"/>
      <c r="EH206" s="268"/>
      <c r="EI206" s="268"/>
      <c r="EJ206" s="268"/>
      <c r="EK206" s="268"/>
      <c r="EL206" s="268"/>
      <c r="EM206" s="268"/>
      <c r="EN206" s="268"/>
      <c r="EO206" s="268"/>
      <c r="EP206" s="268"/>
      <c r="EQ206" s="268"/>
      <c r="ER206" s="268"/>
      <c r="ES206" s="268"/>
      <c r="ET206" s="268"/>
      <c r="EU206" s="268"/>
      <c r="EV206" s="268"/>
      <c r="EW206" s="268"/>
      <c r="EX206" s="268"/>
      <c r="EY206" s="268"/>
      <c r="EZ206" s="268"/>
      <c r="FA206" s="268"/>
      <c r="FB206" s="268"/>
      <c r="FC206" s="268"/>
      <c r="FD206" s="268"/>
      <c r="FE206" s="268"/>
      <c r="FF206" s="268"/>
      <c r="FG206" s="268"/>
      <c r="FH206" s="268"/>
      <c r="FI206" s="268"/>
      <c r="FJ206" s="268"/>
      <c r="FK206" s="268"/>
      <c r="FL206" s="268"/>
      <c r="FM206" s="268"/>
      <c r="FN206" s="268"/>
      <c r="FO206" s="268"/>
      <c r="FP206" s="268"/>
      <c r="FQ206" s="268"/>
      <c r="FR206" s="268"/>
      <c r="FS206" s="268"/>
      <c r="FT206" s="268"/>
      <c r="FU206" s="268"/>
      <c r="FV206" s="268"/>
      <c r="FW206" s="268"/>
      <c r="FX206" s="268"/>
      <c r="FY206" s="268"/>
      <c r="FZ206" s="268"/>
      <c r="GA206" s="268"/>
      <c r="GB206" s="268"/>
      <c r="GC206" s="268"/>
      <c r="GD206" s="268"/>
    </row>
    <row r="207" spans="1:186" s="202" customFormat="1" ht="45" x14ac:dyDescent="0.25">
      <c r="A207" s="18">
        <v>1</v>
      </c>
      <c r="B207" s="123" t="s">
        <v>108</v>
      </c>
      <c r="C207" s="298">
        <f>'2 уровень'!C321</f>
        <v>26</v>
      </c>
      <c r="D207" s="298">
        <f>'2 уровень'!D321</f>
        <v>4</v>
      </c>
      <c r="E207" s="298">
        <f>'2 уровень'!E321</f>
        <v>0</v>
      </c>
      <c r="F207" s="299">
        <f>'2 уровень'!F321</f>
        <v>0</v>
      </c>
      <c r="G207" s="214">
        <f>'2 уровень'!G321</f>
        <v>162.68179200000003</v>
      </c>
      <c r="H207" s="214">
        <f>'2 уровень'!H321</f>
        <v>27</v>
      </c>
      <c r="I207" s="214">
        <f>'2 уровень'!I321</f>
        <v>0</v>
      </c>
      <c r="J207" s="214">
        <f>'2 уровень'!J321</f>
        <v>0</v>
      </c>
      <c r="K207" s="269"/>
      <c r="L207" s="268"/>
      <c r="M207" s="268"/>
      <c r="N207" s="268"/>
      <c r="O207" s="268"/>
      <c r="P207" s="268"/>
      <c r="Q207" s="268"/>
      <c r="R207" s="268"/>
      <c r="S207" s="268"/>
      <c r="T207" s="268"/>
      <c r="U207" s="268"/>
      <c r="V207" s="268"/>
      <c r="W207" s="268"/>
      <c r="X207" s="268"/>
      <c r="Y207" s="268"/>
      <c r="Z207" s="268"/>
      <c r="AA207" s="268"/>
      <c r="AB207" s="268"/>
      <c r="AC207" s="268"/>
      <c r="AD207" s="268"/>
      <c r="AE207" s="268"/>
      <c r="AF207" s="268"/>
      <c r="AG207" s="268"/>
      <c r="AH207" s="268"/>
      <c r="AI207" s="268"/>
      <c r="AJ207" s="268"/>
      <c r="AK207" s="268"/>
      <c r="AL207" s="268"/>
      <c r="AM207" s="268"/>
      <c r="AN207" s="268"/>
      <c r="AO207" s="268"/>
      <c r="AP207" s="268"/>
      <c r="AQ207" s="268"/>
      <c r="AR207" s="268"/>
      <c r="AS207" s="268"/>
      <c r="AT207" s="268"/>
      <c r="AU207" s="268"/>
      <c r="AV207" s="268"/>
      <c r="AW207" s="268"/>
      <c r="AX207" s="268"/>
      <c r="AY207" s="268"/>
      <c r="AZ207" s="268"/>
      <c r="BA207" s="268"/>
      <c r="BB207" s="268"/>
      <c r="BC207" s="268"/>
      <c r="BD207" s="268"/>
      <c r="BE207" s="268"/>
      <c r="BF207" s="268"/>
      <c r="BG207" s="268"/>
      <c r="BH207" s="268"/>
      <c r="BI207" s="268"/>
      <c r="BJ207" s="268"/>
      <c r="BK207" s="268"/>
      <c r="BL207" s="268"/>
      <c r="BM207" s="268"/>
      <c r="BN207" s="268"/>
      <c r="BO207" s="268"/>
      <c r="BP207" s="268"/>
      <c r="BQ207" s="268"/>
      <c r="BR207" s="268"/>
      <c r="BS207" s="268"/>
      <c r="BT207" s="268"/>
      <c r="BU207" s="268"/>
      <c r="BV207" s="268"/>
      <c r="BW207" s="268"/>
      <c r="BX207" s="268"/>
      <c r="BY207" s="268"/>
      <c r="BZ207" s="268"/>
      <c r="CA207" s="268"/>
      <c r="CB207" s="268"/>
      <c r="CC207" s="268"/>
      <c r="CD207" s="268"/>
      <c r="CE207" s="268"/>
      <c r="CF207" s="268"/>
      <c r="CG207" s="268"/>
      <c r="CH207" s="268"/>
      <c r="CI207" s="268"/>
      <c r="CJ207" s="268"/>
      <c r="CK207" s="268"/>
      <c r="CL207" s="268"/>
      <c r="CM207" s="268"/>
      <c r="CN207" s="268"/>
      <c r="CO207" s="268"/>
      <c r="CP207" s="268"/>
      <c r="CQ207" s="268"/>
      <c r="CR207" s="268"/>
      <c r="CS207" s="268"/>
      <c r="CT207" s="268"/>
      <c r="CU207" s="268"/>
      <c r="CV207" s="268"/>
      <c r="CW207" s="268"/>
      <c r="CX207" s="268"/>
      <c r="CY207" s="268"/>
      <c r="CZ207" s="268"/>
      <c r="DA207" s="268"/>
      <c r="DB207" s="268"/>
      <c r="DC207" s="268"/>
      <c r="DD207" s="268"/>
      <c r="DE207" s="268"/>
      <c r="DF207" s="268"/>
      <c r="DG207" s="268"/>
      <c r="DH207" s="268"/>
      <c r="DI207" s="268"/>
      <c r="DJ207" s="268"/>
      <c r="DK207" s="268"/>
      <c r="DL207" s="268"/>
      <c r="DM207" s="268"/>
      <c r="DN207" s="268"/>
      <c r="DO207" s="268"/>
      <c r="DP207" s="268"/>
      <c r="DQ207" s="268"/>
      <c r="DR207" s="268"/>
      <c r="DS207" s="268"/>
      <c r="DT207" s="268"/>
      <c r="DU207" s="268"/>
      <c r="DV207" s="268"/>
      <c r="DW207" s="268"/>
      <c r="DX207" s="268"/>
      <c r="DY207" s="268"/>
      <c r="DZ207" s="268"/>
      <c r="EA207" s="268"/>
      <c r="EB207" s="268"/>
      <c r="EC207" s="268"/>
      <c r="ED207" s="268"/>
      <c r="EE207" s="268"/>
      <c r="EF207" s="268"/>
      <c r="EG207" s="268"/>
      <c r="EH207" s="268"/>
      <c r="EI207" s="268"/>
      <c r="EJ207" s="268"/>
      <c r="EK207" s="268"/>
      <c r="EL207" s="268"/>
      <c r="EM207" s="268"/>
      <c r="EN207" s="268"/>
      <c r="EO207" s="268"/>
      <c r="EP207" s="268"/>
      <c r="EQ207" s="268"/>
      <c r="ER207" s="268"/>
      <c r="ES207" s="268"/>
      <c r="ET207" s="268"/>
      <c r="EU207" s="268"/>
      <c r="EV207" s="268"/>
      <c r="EW207" s="268"/>
      <c r="EX207" s="268"/>
      <c r="EY207" s="268"/>
      <c r="EZ207" s="268"/>
      <c r="FA207" s="268"/>
      <c r="FB207" s="268"/>
      <c r="FC207" s="268"/>
      <c r="FD207" s="268"/>
      <c r="FE207" s="268"/>
      <c r="FF207" s="268"/>
      <c r="FG207" s="268"/>
      <c r="FH207" s="268"/>
      <c r="FI207" s="268"/>
      <c r="FJ207" s="268"/>
      <c r="FK207" s="268"/>
      <c r="FL207" s="268"/>
      <c r="FM207" s="268"/>
      <c r="FN207" s="268"/>
      <c r="FO207" s="268"/>
      <c r="FP207" s="268"/>
      <c r="FQ207" s="268"/>
      <c r="FR207" s="268"/>
      <c r="FS207" s="268"/>
      <c r="FT207" s="268"/>
      <c r="FU207" s="268"/>
      <c r="FV207" s="268"/>
      <c r="FW207" s="268"/>
      <c r="FX207" s="268"/>
      <c r="FY207" s="268"/>
      <c r="FZ207" s="268"/>
      <c r="GA207" s="268"/>
      <c r="GB207" s="268"/>
      <c r="GC207" s="268"/>
      <c r="GD207" s="268"/>
    </row>
    <row r="208" spans="1:186" s="202" customFormat="1" ht="30" x14ac:dyDescent="0.25">
      <c r="A208" s="18">
        <v>1</v>
      </c>
      <c r="B208" s="123" t="s">
        <v>109</v>
      </c>
      <c r="C208" s="298">
        <f>'2 уровень'!C322</f>
        <v>145</v>
      </c>
      <c r="D208" s="298">
        <f>'2 уровень'!D322</f>
        <v>24</v>
      </c>
      <c r="E208" s="298">
        <f>'2 уровень'!E322</f>
        <v>0</v>
      </c>
      <c r="F208" s="299">
        <f>'2 уровень'!F322</f>
        <v>0</v>
      </c>
      <c r="G208" s="214">
        <f>'2 уровень'!G322</f>
        <v>907.26384000000007</v>
      </c>
      <c r="H208" s="214">
        <f>'2 уровень'!H322</f>
        <v>151</v>
      </c>
      <c r="I208" s="214">
        <f>'2 уровень'!I322</f>
        <v>0</v>
      </c>
      <c r="J208" s="214">
        <f>'2 уровень'!J322</f>
        <v>0</v>
      </c>
      <c r="K208" s="269"/>
      <c r="L208" s="268"/>
      <c r="M208" s="268"/>
      <c r="N208" s="268"/>
      <c r="O208" s="268"/>
      <c r="P208" s="268"/>
      <c r="Q208" s="268"/>
      <c r="R208" s="268"/>
      <c r="S208" s="268"/>
      <c r="T208" s="268"/>
      <c r="U208" s="268"/>
      <c r="V208" s="268"/>
      <c r="W208" s="268"/>
      <c r="X208" s="268"/>
      <c r="Y208" s="268"/>
      <c r="Z208" s="268"/>
      <c r="AA208" s="268"/>
      <c r="AB208" s="268"/>
      <c r="AC208" s="268"/>
      <c r="AD208" s="268"/>
      <c r="AE208" s="268"/>
      <c r="AF208" s="268"/>
      <c r="AG208" s="268"/>
      <c r="AH208" s="268"/>
      <c r="AI208" s="268"/>
      <c r="AJ208" s="268"/>
      <c r="AK208" s="268"/>
      <c r="AL208" s="268"/>
      <c r="AM208" s="268"/>
      <c r="AN208" s="268"/>
      <c r="AO208" s="268"/>
      <c r="AP208" s="268"/>
      <c r="AQ208" s="268"/>
      <c r="AR208" s="268"/>
      <c r="AS208" s="268"/>
      <c r="AT208" s="268"/>
      <c r="AU208" s="268"/>
      <c r="AV208" s="268"/>
      <c r="AW208" s="268"/>
      <c r="AX208" s="268"/>
      <c r="AY208" s="268"/>
      <c r="AZ208" s="268"/>
      <c r="BA208" s="268"/>
      <c r="BB208" s="268"/>
      <c r="BC208" s="268"/>
      <c r="BD208" s="268"/>
      <c r="BE208" s="268"/>
      <c r="BF208" s="268"/>
      <c r="BG208" s="268"/>
      <c r="BH208" s="268"/>
      <c r="BI208" s="268"/>
      <c r="BJ208" s="268"/>
      <c r="BK208" s="268"/>
      <c r="BL208" s="268"/>
      <c r="BM208" s="268"/>
      <c r="BN208" s="268"/>
      <c r="BO208" s="268"/>
      <c r="BP208" s="268"/>
      <c r="BQ208" s="268"/>
      <c r="BR208" s="268"/>
      <c r="BS208" s="268"/>
      <c r="BT208" s="268"/>
      <c r="BU208" s="268"/>
      <c r="BV208" s="268"/>
      <c r="BW208" s="268"/>
      <c r="BX208" s="268"/>
      <c r="BY208" s="268"/>
      <c r="BZ208" s="268"/>
      <c r="CA208" s="268"/>
      <c r="CB208" s="268"/>
      <c r="CC208" s="268"/>
      <c r="CD208" s="268"/>
      <c r="CE208" s="268"/>
      <c r="CF208" s="268"/>
      <c r="CG208" s="268"/>
      <c r="CH208" s="268"/>
      <c r="CI208" s="268"/>
      <c r="CJ208" s="268"/>
      <c r="CK208" s="268"/>
      <c r="CL208" s="268"/>
      <c r="CM208" s="268"/>
      <c r="CN208" s="268"/>
      <c r="CO208" s="268"/>
      <c r="CP208" s="268"/>
      <c r="CQ208" s="268"/>
      <c r="CR208" s="268"/>
      <c r="CS208" s="268"/>
      <c r="CT208" s="268"/>
      <c r="CU208" s="268"/>
      <c r="CV208" s="268"/>
      <c r="CW208" s="268"/>
      <c r="CX208" s="268"/>
      <c r="CY208" s="268"/>
      <c r="CZ208" s="268"/>
      <c r="DA208" s="268"/>
      <c r="DB208" s="268"/>
      <c r="DC208" s="268"/>
      <c r="DD208" s="268"/>
      <c r="DE208" s="268"/>
      <c r="DF208" s="268"/>
      <c r="DG208" s="268"/>
      <c r="DH208" s="268"/>
      <c r="DI208" s="268"/>
      <c r="DJ208" s="268"/>
      <c r="DK208" s="268"/>
      <c r="DL208" s="268"/>
      <c r="DM208" s="268"/>
      <c r="DN208" s="268"/>
      <c r="DO208" s="268"/>
      <c r="DP208" s="268"/>
      <c r="DQ208" s="268"/>
      <c r="DR208" s="268"/>
      <c r="DS208" s="268"/>
      <c r="DT208" s="268"/>
      <c r="DU208" s="268"/>
      <c r="DV208" s="268"/>
      <c r="DW208" s="268"/>
      <c r="DX208" s="268"/>
      <c r="DY208" s="268"/>
      <c r="DZ208" s="268"/>
      <c r="EA208" s="268"/>
      <c r="EB208" s="268"/>
      <c r="EC208" s="268"/>
      <c r="ED208" s="268"/>
      <c r="EE208" s="268"/>
      <c r="EF208" s="268"/>
      <c r="EG208" s="268"/>
      <c r="EH208" s="268"/>
      <c r="EI208" s="268"/>
      <c r="EJ208" s="268"/>
      <c r="EK208" s="268"/>
      <c r="EL208" s="268"/>
      <c r="EM208" s="268"/>
      <c r="EN208" s="268"/>
      <c r="EO208" s="268"/>
      <c r="EP208" s="268"/>
      <c r="EQ208" s="268"/>
      <c r="ER208" s="268"/>
      <c r="ES208" s="268"/>
      <c r="ET208" s="268"/>
      <c r="EU208" s="268"/>
      <c r="EV208" s="268"/>
      <c r="EW208" s="268"/>
      <c r="EX208" s="268"/>
      <c r="EY208" s="268"/>
      <c r="EZ208" s="268"/>
      <c r="FA208" s="268"/>
      <c r="FB208" s="268"/>
      <c r="FC208" s="268"/>
      <c r="FD208" s="268"/>
      <c r="FE208" s="268"/>
      <c r="FF208" s="268"/>
      <c r="FG208" s="268"/>
      <c r="FH208" s="268"/>
      <c r="FI208" s="268"/>
      <c r="FJ208" s="268"/>
      <c r="FK208" s="268"/>
      <c r="FL208" s="268"/>
      <c r="FM208" s="268"/>
      <c r="FN208" s="268"/>
      <c r="FO208" s="268"/>
      <c r="FP208" s="268"/>
      <c r="FQ208" s="268"/>
      <c r="FR208" s="268"/>
      <c r="FS208" s="268"/>
      <c r="FT208" s="268"/>
      <c r="FU208" s="268"/>
      <c r="FV208" s="268"/>
      <c r="FW208" s="268"/>
      <c r="FX208" s="268"/>
      <c r="FY208" s="268"/>
      <c r="FZ208" s="268"/>
      <c r="GA208" s="268"/>
      <c r="GB208" s="268"/>
      <c r="GC208" s="268"/>
      <c r="GD208" s="268"/>
    </row>
    <row r="209" spans="1:186" s="202" customFormat="1" ht="30" x14ac:dyDescent="0.25">
      <c r="A209" s="18">
        <v>1</v>
      </c>
      <c r="B209" s="604" t="s">
        <v>123</v>
      </c>
      <c r="C209" s="631">
        <f>'2 уровень'!C323</f>
        <v>10868</v>
      </c>
      <c r="D209" s="631">
        <f>'2 уровень'!D323</f>
        <v>1811</v>
      </c>
      <c r="E209" s="631">
        <f>'2 уровень'!E323</f>
        <v>698</v>
      </c>
      <c r="F209" s="632">
        <f>'2 уровень'!F323</f>
        <v>38.542241855328548</v>
      </c>
      <c r="G209" s="630">
        <f>'2 уровень'!G323</f>
        <v>19256.562579999998</v>
      </c>
      <c r="H209" s="630">
        <f>'2 уровень'!H323</f>
        <v>3209</v>
      </c>
      <c r="I209" s="630">
        <f>'2 уровень'!I323</f>
        <v>1288.1582999999998</v>
      </c>
      <c r="J209" s="630">
        <f>'2 уровень'!J323</f>
        <v>40.142047366780922</v>
      </c>
      <c r="K209" s="269"/>
      <c r="L209" s="268"/>
      <c r="M209" s="268"/>
      <c r="N209" s="268"/>
      <c r="O209" s="268"/>
      <c r="P209" s="268"/>
      <c r="Q209" s="268"/>
      <c r="R209" s="268"/>
      <c r="S209" s="268"/>
      <c r="T209" s="268"/>
      <c r="U209" s="268"/>
      <c r="V209" s="268"/>
      <c r="W209" s="268"/>
      <c r="X209" s="268"/>
      <c r="Y209" s="268"/>
      <c r="Z209" s="268"/>
      <c r="AA209" s="268"/>
      <c r="AB209" s="268"/>
      <c r="AC209" s="268"/>
      <c r="AD209" s="268"/>
      <c r="AE209" s="268"/>
      <c r="AF209" s="268"/>
      <c r="AG209" s="268"/>
      <c r="AH209" s="268"/>
      <c r="AI209" s="268"/>
      <c r="AJ209" s="268"/>
      <c r="AK209" s="268"/>
      <c r="AL209" s="268"/>
      <c r="AM209" s="268"/>
      <c r="AN209" s="268"/>
      <c r="AO209" s="268"/>
      <c r="AP209" s="268"/>
      <c r="AQ209" s="268"/>
      <c r="AR209" s="268"/>
      <c r="AS209" s="268"/>
      <c r="AT209" s="268"/>
      <c r="AU209" s="268"/>
      <c r="AV209" s="268"/>
      <c r="AW209" s="268"/>
      <c r="AX209" s="268"/>
      <c r="AY209" s="268"/>
      <c r="AZ209" s="268"/>
      <c r="BA209" s="268"/>
      <c r="BB209" s="268"/>
      <c r="BC209" s="268"/>
      <c r="BD209" s="268"/>
      <c r="BE209" s="268"/>
      <c r="BF209" s="268"/>
      <c r="BG209" s="268"/>
      <c r="BH209" s="268"/>
      <c r="BI209" s="268"/>
      <c r="BJ209" s="268"/>
      <c r="BK209" s="268"/>
      <c r="BL209" s="268"/>
      <c r="BM209" s="268"/>
      <c r="BN209" s="268"/>
      <c r="BO209" s="268"/>
      <c r="BP209" s="268"/>
      <c r="BQ209" s="268"/>
      <c r="BR209" s="268"/>
      <c r="BS209" s="268"/>
      <c r="BT209" s="268"/>
      <c r="BU209" s="268"/>
      <c r="BV209" s="268"/>
      <c r="BW209" s="268"/>
      <c r="BX209" s="268"/>
      <c r="BY209" s="268"/>
      <c r="BZ209" s="268"/>
      <c r="CA209" s="268"/>
      <c r="CB209" s="268"/>
      <c r="CC209" s="268"/>
      <c r="CD209" s="268"/>
      <c r="CE209" s="268"/>
      <c r="CF209" s="268"/>
      <c r="CG209" s="268"/>
      <c r="CH209" s="268"/>
      <c r="CI209" s="268"/>
      <c r="CJ209" s="268"/>
      <c r="CK209" s="268"/>
      <c r="CL209" s="268"/>
      <c r="CM209" s="268"/>
      <c r="CN209" s="268"/>
      <c r="CO209" s="268"/>
      <c r="CP209" s="268"/>
      <c r="CQ209" s="268"/>
      <c r="CR209" s="268"/>
      <c r="CS209" s="268"/>
      <c r="CT209" s="268"/>
      <c r="CU209" s="268"/>
      <c r="CV209" s="268"/>
      <c r="CW209" s="268"/>
      <c r="CX209" s="268"/>
      <c r="CY209" s="268"/>
      <c r="CZ209" s="268"/>
      <c r="DA209" s="268"/>
      <c r="DB209" s="268"/>
      <c r="DC209" s="268"/>
      <c r="DD209" s="268"/>
      <c r="DE209" s="268"/>
      <c r="DF209" s="268"/>
      <c r="DG209" s="268"/>
      <c r="DH209" s="268"/>
      <c r="DI209" s="268"/>
      <c r="DJ209" s="268"/>
      <c r="DK209" s="268"/>
      <c r="DL209" s="268"/>
      <c r="DM209" s="268"/>
      <c r="DN209" s="268"/>
      <c r="DO209" s="268"/>
      <c r="DP209" s="268"/>
      <c r="DQ209" s="268"/>
      <c r="DR209" s="268"/>
      <c r="DS209" s="268"/>
      <c r="DT209" s="268"/>
      <c r="DU209" s="268"/>
      <c r="DV209" s="268"/>
      <c r="DW209" s="268"/>
      <c r="DX209" s="268"/>
      <c r="DY209" s="268"/>
      <c r="DZ209" s="268"/>
      <c r="EA209" s="268"/>
      <c r="EB209" s="268"/>
      <c r="EC209" s="268"/>
      <c r="ED209" s="268"/>
      <c r="EE209" s="268"/>
      <c r="EF209" s="268"/>
      <c r="EG209" s="268"/>
      <c r="EH209" s="268"/>
      <c r="EI209" s="268"/>
      <c r="EJ209" s="268"/>
      <c r="EK209" s="268"/>
      <c r="EL209" s="268"/>
      <c r="EM209" s="268"/>
      <c r="EN209" s="268"/>
      <c r="EO209" s="268"/>
      <c r="EP209" s="268"/>
      <c r="EQ209" s="268"/>
      <c r="ER209" s="268"/>
      <c r="ES209" s="268"/>
      <c r="ET209" s="268"/>
      <c r="EU209" s="268"/>
      <c r="EV209" s="268"/>
      <c r="EW209" s="268"/>
      <c r="EX209" s="268"/>
      <c r="EY209" s="268"/>
      <c r="EZ209" s="268"/>
      <c r="FA209" s="268"/>
      <c r="FB209" s="268"/>
      <c r="FC209" s="268"/>
      <c r="FD209" s="268"/>
      <c r="FE209" s="268"/>
      <c r="FF209" s="268"/>
      <c r="FG209" s="268"/>
      <c r="FH209" s="268"/>
      <c r="FI209" s="268"/>
      <c r="FJ209" s="268"/>
      <c r="FK209" s="268"/>
      <c r="FL209" s="268"/>
      <c r="FM209" s="268"/>
      <c r="FN209" s="268"/>
      <c r="FO209" s="268"/>
      <c r="FP209" s="268"/>
      <c r="FQ209" s="268"/>
      <c r="FR209" s="268"/>
      <c r="FS209" s="268"/>
      <c r="FT209" s="268"/>
      <c r="FU209" s="268"/>
      <c r="FV209" s="268"/>
      <c r="FW209" s="268"/>
      <c r="FX209" s="268"/>
      <c r="FY209" s="268"/>
      <c r="FZ209" s="268"/>
      <c r="GA209" s="268"/>
      <c r="GB209" s="268"/>
      <c r="GC209" s="268"/>
      <c r="GD209" s="268"/>
    </row>
    <row r="210" spans="1:186" s="202" customFormat="1" ht="30" x14ac:dyDescent="0.25">
      <c r="A210" s="18"/>
      <c r="B210" s="123" t="s">
        <v>119</v>
      </c>
      <c r="C210" s="298">
        <f>'2 уровень'!C324</f>
        <v>3002</v>
      </c>
      <c r="D210" s="298">
        <f>'2 уровень'!D324</f>
        <v>500</v>
      </c>
      <c r="E210" s="298">
        <f>'2 уровень'!E324</f>
        <v>219</v>
      </c>
      <c r="F210" s="299">
        <f>'2 уровень'!F324</f>
        <v>43.8</v>
      </c>
      <c r="G210" s="214">
        <f>'2 уровень'!G324</f>
        <v>5265.1177399999997</v>
      </c>
      <c r="H210" s="214">
        <f>'2 уровень'!H324</f>
        <v>878</v>
      </c>
      <c r="I210" s="214">
        <f>'2 уровень'!I324</f>
        <v>382.90282999999999</v>
      </c>
      <c r="J210" s="214">
        <f>'2 уровень'!J324</f>
        <v>43.610800683371295</v>
      </c>
      <c r="K210" s="269"/>
      <c r="L210" s="268"/>
      <c r="M210" s="268"/>
      <c r="N210" s="268"/>
      <c r="O210" s="268"/>
      <c r="P210" s="268"/>
      <c r="Q210" s="268"/>
      <c r="R210" s="268"/>
      <c r="S210" s="268"/>
      <c r="T210" s="268"/>
      <c r="U210" s="268"/>
      <c r="V210" s="268"/>
      <c r="W210" s="268"/>
      <c r="X210" s="268"/>
      <c r="Y210" s="268"/>
      <c r="Z210" s="268"/>
      <c r="AA210" s="268"/>
      <c r="AB210" s="268"/>
      <c r="AC210" s="268"/>
      <c r="AD210" s="268"/>
      <c r="AE210" s="268"/>
      <c r="AF210" s="268"/>
      <c r="AG210" s="268"/>
      <c r="AH210" s="268"/>
      <c r="AI210" s="268"/>
      <c r="AJ210" s="268"/>
      <c r="AK210" s="268"/>
      <c r="AL210" s="268"/>
      <c r="AM210" s="268"/>
      <c r="AN210" s="268"/>
      <c r="AO210" s="268"/>
      <c r="AP210" s="268"/>
      <c r="AQ210" s="268"/>
      <c r="AR210" s="268"/>
      <c r="AS210" s="268"/>
      <c r="AT210" s="268"/>
      <c r="AU210" s="268"/>
      <c r="AV210" s="268"/>
      <c r="AW210" s="268"/>
      <c r="AX210" s="268"/>
      <c r="AY210" s="268"/>
      <c r="AZ210" s="268"/>
      <c r="BA210" s="268"/>
      <c r="BB210" s="268"/>
      <c r="BC210" s="268"/>
      <c r="BD210" s="268"/>
      <c r="BE210" s="268"/>
      <c r="BF210" s="268"/>
      <c r="BG210" s="268"/>
      <c r="BH210" s="268"/>
      <c r="BI210" s="268"/>
      <c r="BJ210" s="268"/>
      <c r="BK210" s="268"/>
      <c r="BL210" s="268"/>
      <c r="BM210" s="268"/>
      <c r="BN210" s="268"/>
      <c r="BO210" s="268"/>
      <c r="BP210" s="268"/>
      <c r="BQ210" s="268"/>
      <c r="BR210" s="268"/>
      <c r="BS210" s="268"/>
      <c r="BT210" s="268"/>
      <c r="BU210" s="268"/>
      <c r="BV210" s="268"/>
      <c r="BW210" s="268"/>
      <c r="BX210" s="268"/>
      <c r="BY210" s="268"/>
      <c r="BZ210" s="268"/>
      <c r="CA210" s="268"/>
      <c r="CB210" s="268"/>
      <c r="CC210" s="268"/>
      <c r="CD210" s="268"/>
      <c r="CE210" s="268"/>
      <c r="CF210" s="268"/>
      <c r="CG210" s="268"/>
      <c r="CH210" s="268"/>
      <c r="CI210" s="268"/>
      <c r="CJ210" s="268"/>
      <c r="CK210" s="268"/>
      <c r="CL210" s="268"/>
      <c r="CM210" s="268"/>
      <c r="CN210" s="268"/>
      <c r="CO210" s="268"/>
      <c r="CP210" s="268"/>
      <c r="CQ210" s="268"/>
      <c r="CR210" s="268"/>
      <c r="CS210" s="268"/>
      <c r="CT210" s="268"/>
      <c r="CU210" s="268"/>
      <c r="CV210" s="268"/>
      <c r="CW210" s="268"/>
      <c r="CX210" s="268"/>
      <c r="CY210" s="268"/>
      <c r="CZ210" s="268"/>
      <c r="DA210" s="268"/>
      <c r="DB210" s="268"/>
      <c r="DC210" s="268"/>
      <c r="DD210" s="268"/>
      <c r="DE210" s="268"/>
      <c r="DF210" s="268"/>
      <c r="DG210" s="268"/>
      <c r="DH210" s="268"/>
      <c r="DI210" s="268"/>
      <c r="DJ210" s="268"/>
      <c r="DK210" s="268"/>
      <c r="DL210" s="268"/>
      <c r="DM210" s="268"/>
      <c r="DN210" s="268"/>
      <c r="DO210" s="268"/>
      <c r="DP210" s="268"/>
      <c r="DQ210" s="268"/>
      <c r="DR210" s="268"/>
      <c r="DS210" s="268"/>
      <c r="DT210" s="268"/>
      <c r="DU210" s="268"/>
      <c r="DV210" s="268"/>
      <c r="DW210" s="268"/>
      <c r="DX210" s="268"/>
      <c r="DY210" s="268"/>
      <c r="DZ210" s="268"/>
      <c r="EA210" s="268"/>
      <c r="EB210" s="268"/>
      <c r="EC210" s="268"/>
      <c r="ED210" s="268"/>
      <c r="EE210" s="268"/>
      <c r="EF210" s="268"/>
      <c r="EG210" s="268"/>
      <c r="EH210" s="268"/>
      <c r="EI210" s="268"/>
      <c r="EJ210" s="268"/>
      <c r="EK210" s="268"/>
      <c r="EL210" s="268"/>
      <c r="EM210" s="268"/>
      <c r="EN210" s="268"/>
      <c r="EO210" s="268"/>
      <c r="EP210" s="268"/>
      <c r="EQ210" s="268"/>
      <c r="ER210" s="268"/>
      <c r="ES210" s="268"/>
      <c r="ET210" s="268"/>
      <c r="EU210" s="268"/>
      <c r="EV210" s="268"/>
      <c r="EW210" s="268"/>
      <c r="EX210" s="268"/>
      <c r="EY210" s="268"/>
      <c r="EZ210" s="268"/>
      <c r="FA210" s="268"/>
      <c r="FB210" s="268"/>
      <c r="FC210" s="268"/>
      <c r="FD210" s="268"/>
      <c r="FE210" s="268"/>
      <c r="FF210" s="268"/>
      <c r="FG210" s="268"/>
      <c r="FH210" s="268"/>
      <c r="FI210" s="268"/>
      <c r="FJ210" s="268"/>
      <c r="FK210" s="268"/>
      <c r="FL210" s="268"/>
      <c r="FM210" s="268"/>
      <c r="FN210" s="268"/>
      <c r="FO210" s="268"/>
      <c r="FP210" s="268"/>
      <c r="FQ210" s="268"/>
      <c r="FR210" s="268"/>
      <c r="FS210" s="268"/>
      <c r="FT210" s="268"/>
      <c r="FU210" s="268"/>
      <c r="FV210" s="268"/>
      <c r="FW210" s="268"/>
      <c r="FX210" s="268"/>
      <c r="FY210" s="268"/>
      <c r="FZ210" s="268"/>
      <c r="GA210" s="268"/>
      <c r="GB210" s="268"/>
      <c r="GC210" s="268"/>
      <c r="GD210" s="268"/>
    </row>
    <row r="211" spans="1:186" s="202" customFormat="1" ht="60" x14ac:dyDescent="0.25">
      <c r="A211" s="18">
        <v>1</v>
      </c>
      <c r="B211" s="123" t="s">
        <v>86</v>
      </c>
      <c r="C211" s="298">
        <f>'2 уровень'!C325</f>
        <v>4050</v>
      </c>
      <c r="D211" s="298">
        <f>'2 уровень'!D325</f>
        <v>675</v>
      </c>
      <c r="E211" s="298">
        <f>'2 уровень'!E325</f>
        <v>291</v>
      </c>
      <c r="F211" s="299">
        <f>'2 уровень'!F325</f>
        <v>43.111111111111114</v>
      </c>
      <c r="G211" s="214">
        <f>'2 уровень'!G325</f>
        <v>7944.0749999999998</v>
      </c>
      <c r="H211" s="214">
        <f>'2 уровень'!H325</f>
        <v>1324</v>
      </c>
      <c r="I211" s="214">
        <f>'2 уровень'!I325</f>
        <v>736.95836999999995</v>
      </c>
      <c r="J211" s="214">
        <f>'2 уровень'!J325</f>
        <v>55.661508308157096</v>
      </c>
      <c r="K211" s="269"/>
      <c r="L211" s="268"/>
      <c r="M211" s="268"/>
      <c r="N211" s="268"/>
      <c r="O211" s="268"/>
      <c r="P211" s="268"/>
      <c r="Q211" s="268"/>
      <c r="R211" s="268"/>
      <c r="S211" s="268"/>
      <c r="T211" s="268"/>
      <c r="U211" s="268"/>
      <c r="V211" s="268"/>
      <c r="W211" s="268"/>
      <c r="X211" s="268"/>
      <c r="Y211" s="268"/>
      <c r="Z211" s="268"/>
      <c r="AA211" s="268"/>
      <c r="AB211" s="268"/>
      <c r="AC211" s="268"/>
      <c r="AD211" s="268"/>
      <c r="AE211" s="268"/>
      <c r="AF211" s="268"/>
      <c r="AG211" s="268"/>
      <c r="AH211" s="268"/>
      <c r="AI211" s="268"/>
      <c r="AJ211" s="268"/>
      <c r="AK211" s="268"/>
      <c r="AL211" s="268"/>
      <c r="AM211" s="268"/>
      <c r="AN211" s="268"/>
      <c r="AO211" s="268"/>
      <c r="AP211" s="268"/>
      <c r="AQ211" s="268"/>
      <c r="AR211" s="268"/>
      <c r="AS211" s="268"/>
      <c r="AT211" s="268"/>
      <c r="AU211" s="268"/>
      <c r="AV211" s="268"/>
      <c r="AW211" s="268"/>
      <c r="AX211" s="268"/>
      <c r="AY211" s="268"/>
      <c r="AZ211" s="268"/>
      <c r="BA211" s="268"/>
      <c r="BB211" s="268"/>
      <c r="BC211" s="268"/>
      <c r="BD211" s="268"/>
      <c r="BE211" s="268"/>
      <c r="BF211" s="268"/>
      <c r="BG211" s="268"/>
      <c r="BH211" s="268"/>
      <c r="BI211" s="268"/>
      <c r="BJ211" s="268"/>
      <c r="BK211" s="268"/>
      <c r="BL211" s="268"/>
      <c r="BM211" s="268"/>
      <c r="BN211" s="268"/>
      <c r="BO211" s="268"/>
      <c r="BP211" s="268"/>
      <c r="BQ211" s="268"/>
      <c r="BR211" s="268"/>
      <c r="BS211" s="268"/>
      <c r="BT211" s="268"/>
      <c r="BU211" s="268"/>
      <c r="BV211" s="268"/>
      <c r="BW211" s="268"/>
      <c r="BX211" s="268"/>
      <c r="BY211" s="268"/>
      <c r="BZ211" s="268"/>
      <c r="CA211" s="268"/>
      <c r="CB211" s="268"/>
      <c r="CC211" s="268"/>
      <c r="CD211" s="268"/>
      <c r="CE211" s="268"/>
      <c r="CF211" s="268"/>
      <c r="CG211" s="268"/>
      <c r="CH211" s="268"/>
      <c r="CI211" s="268"/>
      <c r="CJ211" s="268"/>
      <c r="CK211" s="268"/>
      <c r="CL211" s="268"/>
      <c r="CM211" s="268"/>
      <c r="CN211" s="268"/>
      <c r="CO211" s="268"/>
      <c r="CP211" s="268"/>
      <c r="CQ211" s="268"/>
      <c r="CR211" s="268"/>
      <c r="CS211" s="268"/>
      <c r="CT211" s="268"/>
      <c r="CU211" s="268"/>
      <c r="CV211" s="268"/>
      <c r="CW211" s="268"/>
      <c r="CX211" s="268"/>
      <c r="CY211" s="268"/>
      <c r="CZ211" s="268"/>
      <c r="DA211" s="268"/>
      <c r="DB211" s="268"/>
      <c r="DC211" s="268"/>
      <c r="DD211" s="268"/>
      <c r="DE211" s="268"/>
      <c r="DF211" s="268"/>
      <c r="DG211" s="268"/>
      <c r="DH211" s="268"/>
      <c r="DI211" s="268"/>
      <c r="DJ211" s="268"/>
      <c r="DK211" s="268"/>
      <c r="DL211" s="268"/>
      <c r="DM211" s="268"/>
      <c r="DN211" s="268"/>
      <c r="DO211" s="268"/>
      <c r="DP211" s="268"/>
      <c r="DQ211" s="268"/>
      <c r="DR211" s="268"/>
      <c r="DS211" s="268"/>
      <c r="DT211" s="268"/>
      <c r="DU211" s="268"/>
      <c r="DV211" s="268"/>
      <c r="DW211" s="268"/>
      <c r="DX211" s="268"/>
      <c r="DY211" s="268"/>
      <c r="DZ211" s="268"/>
      <c r="EA211" s="268"/>
      <c r="EB211" s="268"/>
      <c r="EC211" s="268"/>
      <c r="ED211" s="268"/>
      <c r="EE211" s="268"/>
      <c r="EF211" s="268"/>
      <c r="EG211" s="268"/>
      <c r="EH211" s="268"/>
      <c r="EI211" s="268"/>
      <c r="EJ211" s="268"/>
      <c r="EK211" s="268"/>
      <c r="EL211" s="268"/>
      <c r="EM211" s="268"/>
      <c r="EN211" s="268"/>
      <c r="EO211" s="268"/>
      <c r="EP211" s="268"/>
      <c r="EQ211" s="268"/>
      <c r="ER211" s="268"/>
      <c r="ES211" s="268"/>
      <c r="ET211" s="268"/>
      <c r="EU211" s="268"/>
      <c r="EV211" s="268"/>
      <c r="EW211" s="268"/>
      <c r="EX211" s="268"/>
      <c r="EY211" s="268"/>
      <c r="EZ211" s="268"/>
      <c r="FA211" s="268"/>
      <c r="FB211" s="268"/>
      <c r="FC211" s="268"/>
      <c r="FD211" s="268"/>
      <c r="FE211" s="268"/>
      <c r="FF211" s="268"/>
      <c r="FG211" s="268"/>
      <c r="FH211" s="268"/>
      <c r="FI211" s="268"/>
      <c r="FJ211" s="268"/>
      <c r="FK211" s="268"/>
      <c r="FL211" s="268"/>
      <c r="FM211" s="268"/>
      <c r="FN211" s="268"/>
      <c r="FO211" s="268"/>
      <c r="FP211" s="268"/>
      <c r="FQ211" s="268"/>
      <c r="FR211" s="268"/>
      <c r="FS211" s="268"/>
      <c r="FT211" s="268"/>
      <c r="FU211" s="268"/>
      <c r="FV211" s="268"/>
      <c r="FW211" s="268"/>
      <c r="FX211" s="268"/>
      <c r="FY211" s="268"/>
      <c r="FZ211" s="268"/>
      <c r="GA211" s="268"/>
      <c r="GB211" s="268"/>
      <c r="GC211" s="268"/>
      <c r="GD211" s="268"/>
    </row>
    <row r="212" spans="1:186" s="202" customFormat="1" ht="45" x14ac:dyDescent="0.25">
      <c r="A212" s="18"/>
      <c r="B212" s="123" t="s">
        <v>120</v>
      </c>
      <c r="C212" s="298">
        <f>'2 уровень'!C326</f>
        <v>2160</v>
      </c>
      <c r="D212" s="298">
        <f>'2 уровень'!D326</f>
        <v>360</v>
      </c>
      <c r="E212" s="298">
        <f>'2 уровень'!E326</f>
        <v>180</v>
      </c>
      <c r="F212" s="299">
        <f>'2 уровень'!F326</f>
        <v>50</v>
      </c>
      <c r="G212" s="214">
        <f>'2 уровень'!G326</f>
        <v>4236.84</v>
      </c>
      <c r="H212" s="214">
        <f>'2 уровень'!H326</f>
        <v>706</v>
      </c>
      <c r="I212" s="214">
        <f>'2 уровень'!I326</f>
        <v>162.21158</v>
      </c>
      <c r="J212" s="214">
        <f>'2 уровень'!J326</f>
        <v>22.97614447592068</v>
      </c>
      <c r="K212" s="269"/>
      <c r="L212" s="268"/>
      <c r="M212" s="268"/>
      <c r="N212" s="268"/>
      <c r="O212" s="268"/>
      <c r="P212" s="268"/>
      <c r="Q212" s="268"/>
      <c r="R212" s="268"/>
      <c r="S212" s="268"/>
      <c r="T212" s="268"/>
      <c r="U212" s="268"/>
      <c r="V212" s="268"/>
      <c r="W212" s="268"/>
      <c r="X212" s="268"/>
      <c r="Y212" s="268"/>
      <c r="Z212" s="268"/>
      <c r="AA212" s="268"/>
      <c r="AB212" s="268"/>
      <c r="AC212" s="268"/>
      <c r="AD212" s="268"/>
      <c r="AE212" s="268"/>
      <c r="AF212" s="268"/>
      <c r="AG212" s="268"/>
      <c r="AH212" s="268"/>
      <c r="AI212" s="268"/>
      <c r="AJ212" s="268"/>
      <c r="AK212" s="268"/>
      <c r="AL212" s="268"/>
      <c r="AM212" s="268"/>
      <c r="AN212" s="268"/>
      <c r="AO212" s="268"/>
      <c r="AP212" s="268"/>
      <c r="AQ212" s="268"/>
      <c r="AR212" s="268"/>
      <c r="AS212" s="268"/>
      <c r="AT212" s="268"/>
      <c r="AU212" s="268"/>
      <c r="AV212" s="268"/>
      <c r="AW212" s="268"/>
      <c r="AX212" s="268"/>
      <c r="AY212" s="268"/>
      <c r="AZ212" s="268"/>
      <c r="BA212" s="268"/>
      <c r="BB212" s="268"/>
      <c r="BC212" s="268"/>
      <c r="BD212" s="268"/>
      <c r="BE212" s="268"/>
      <c r="BF212" s="268"/>
      <c r="BG212" s="268"/>
      <c r="BH212" s="268"/>
      <c r="BI212" s="268"/>
      <c r="BJ212" s="268"/>
      <c r="BK212" s="268"/>
      <c r="BL212" s="268"/>
      <c r="BM212" s="268"/>
      <c r="BN212" s="268"/>
      <c r="BO212" s="268"/>
      <c r="BP212" s="268"/>
      <c r="BQ212" s="268"/>
      <c r="BR212" s="268"/>
      <c r="BS212" s="268"/>
      <c r="BT212" s="268"/>
      <c r="BU212" s="268"/>
      <c r="BV212" s="268"/>
      <c r="BW212" s="268"/>
      <c r="BX212" s="268"/>
      <c r="BY212" s="268"/>
      <c r="BZ212" s="268"/>
      <c r="CA212" s="268"/>
      <c r="CB212" s="268"/>
      <c r="CC212" s="268"/>
      <c r="CD212" s="268"/>
      <c r="CE212" s="268"/>
      <c r="CF212" s="268"/>
      <c r="CG212" s="268"/>
      <c r="CH212" s="268"/>
      <c r="CI212" s="268"/>
      <c r="CJ212" s="268"/>
      <c r="CK212" s="268"/>
      <c r="CL212" s="268"/>
      <c r="CM212" s="268"/>
      <c r="CN212" s="268"/>
      <c r="CO212" s="268"/>
      <c r="CP212" s="268"/>
      <c r="CQ212" s="268"/>
      <c r="CR212" s="268"/>
      <c r="CS212" s="268"/>
      <c r="CT212" s="268"/>
      <c r="CU212" s="268"/>
      <c r="CV212" s="268"/>
      <c r="CW212" s="268"/>
      <c r="CX212" s="268"/>
      <c r="CY212" s="268"/>
      <c r="CZ212" s="268"/>
      <c r="DA212" s="268"/>
      <c r="DB212" s="268"/>
      <c r="DC212" s="268"/>
      <c r="DD212" s="268"/>
      <c r="DE212" s="268"/>
      <c r="DF212" s="268"/>
      <c r="DG212" s="268"/>
      <c r="DH212" s="268"/>
      <c r="DI212" s="268"/>
      <c r="DJ212" s="268"/>
      <c r="DK212" s="268"/>
      <c r="DL212" s="268"/>
      <c r="DM212" s="268"/>
      <c r="DN212" s="268"/>
      <c r="DO212" s="268"/>
      <c r="DP212" s="268"/>
      <c r="DQ212" s="268"/>
      <c r="DR212" s="268"/>
      <c r="DS212" s="268"/>
      <c r="DT212" s="268"/>
      <c r="DU212" s="268"/>
      <c r="DV212" s="268"/>
      <c r="DW212" s="268"/>
      <c r="DX212" s="268"/>
      <c r="DY212" s="268"/>
      <c r="DZ212" s="268"/>
      <c r="EA212" s="268"/>
      <c r="EB212" s="268"/>
      <c r="EC212" s="268"/>
      <c r="ED212" s="268"/>
      <c r="EE212" s="268"/>
      <c r="EF212" s="268"/>
      <c r="EG212" s="268"/>
      <c r="EH212" s="268"/>
      <c r="EI212" s="268"/>
      <c r="EJ212" s="268"/>
      <c r="EK212" s="268"/>
      <c r="EL212" s="268"/>
      <c r="EM212" s="268"/>
      <c r="EN212" s="268"/>
      <c r="EO212" s="268"/>
      <c r="EP212" s="268"/>
      <c r="EQ212" s="268"/>
      <c r="ER212" s="268"/>
      <c r="ES212" s="268"/>
      <c r="ET212" s="268"/>
      <c r="EU212" s="268"/>
      <c r="EV212" s="268"/>
      <c r="EW212" s="268"/>
      <c r="EX212" s="268"/>
      <c r="EY212" s="268"/>
      <c r="EZ212" s="268"/>
      <c r="FA212" s="268"/>
      <c r="FB212" s="268"/>
      <c r="FC212" s="268"/>
      <c r="FD212" s="268"/>
      <c r="FE212" s="268"/>
      <c r="FF212" s="268"/>
      <c r="FG212" s="268"/>
      <c r="FH212" s="268"/>
      <c r="FI212" s="268"/>
      <c r="FJ212" s="268"/>
      <c r="FK212" s="268"/>
      <c r="FL212" s="268"/>
      <c r="FM212" s="268"/>
      <c r="FN212" s="268"/>
      <c r="FO212" s="268"/>
      <c r="FP212" s="268"/>
      <c r="FQ212" s="268"/>
      <c r="FR212" s="268"/>
      <c r="FS212" s="268"/>
      <c r="FT212" s="268"/>
      <c r="FU212" s="268"/>
      <c r="FV212" s="268"/>
      <c r="FW212" s="268"/>
      <c r="FX212" s="268"/>
      <c r="FY212" s="268"/>
      <c r="FZ212" s="268"/>
      <c r="GA212" s="268"/>
      <c r="GB212" s="268"/>
      <c r="GC212" s="268"/>
      <c r="GD212" s="268"/>
    </row>
    <row r="213" spans="1:186" s="202" customFormat="1" ht="30" x14ac:dyDescent="0.25">
      <c r="A213" s="18">
        <v>1</v>
      </c>
      <c r="B213" s="123" t="s">
        <v>87</v>
      </c>
      <c r="C213" s="298">
        <f>'2 уровень'!C327</f>
        <v>170</v>
      </c>
      <c r="D213" s="298">
        <f>'2 уровень'!D327</f>
        <v>28</v>
      </c>
      <c r="E213" s="298">
        <f>'2 уровень'!E327</f>
        <v>0</v>
      </c>
      <c r="F213" s="299">
        <f>'2 уровень'!F327</f>
        <v>0</v>
      </c>
      <c r="G213" s="214">
        <f>'2 уровень'!G327</f>
        <v>680.14449999999999</v>
      </c>
      <c r="H213" s="214">
        <f>'2 уровень'!H327</f>
        <v>113</v>
      </c>
      <c r="I213" s="214">
        <f>'2 уровень'!I327</f>
        <v>0</v>
      </c>
      <c r="J213" s="214">
        <f>'2 уровень'!J327</f>
        <v>0</v>
      </c>
      <c r="K213" s="269"/>
      <c r="L213" s="268"/>
      <c r="M213" s="268"/>
      <c r="N213" s="268"/>
      <c r="O213" s="268"/>
      <c r="P213" s="268"/>
      <c r="Q213" s="268"/>
      <c r="R213" s="268"/>
      <c r="S213" s="268"/>
      <c r="T213" s="268"/>
      <c r="U213" s="268"/>
      <c r="V213" s="268"/>
      <c r="W213" s="268"/>
      <c r="X213" s="268"/>
      <c r="Y213" s="268"/>
      <c r="Z213" s="268"/>
      <c r="AA213" s="268"/>
      <c r="AB213" s="268"/>
      <c r="AC213" s="268"/>
      <c r="AD213" s="268"/>
      <c r="AE213" s="268"/>
      <c r="AF213" s="268"/>
      <c r="AG213" s="268"/>
      <c r="AH213" s="268"/>
      <c r="AI213" s="268"/>
      <c r="AJ213" s="268"/>
      <c r="AK213" s="268"/>
      <c r="AL213" s="268"/>
      <c r="AM213" s="268"/>
      <c r="AN213" s="268"/>
      <c r="AO213" s="268"/>
      <c r="AP213" s="268"/>
      <c r="AQ213" s="268"/>
      <c r="AR213" s="268"/>
      <c r="AS213" s="268"/>
      <c r="AT213" s="268"/>
      <c r="AU213" s="268"/>
      <c r="AV213" s="268"/>
      <c r="AW213" s="268"/>
      <c r="AX213" s="268"/>
      <c r="AY213" s="268"/>
      <c r="AZ213" s="268"/>
      <c r="BA213" s="268"/>
      <c r="BB213" s="268"/>
      <c r="BC213" s="268"/>
      <c r="BD213" s="268"/>
      <c r="BE213" s="268"/>
      <c r="BF213" s="268"/>
      <c r="BG213" s="268"/>
      <c r="BH213" s="268"/>
      <c r="BI213" s="268"/>
      <c r="BJ213" s="268"/>
      <c r="BK213" s="268"/>
      <c r="BL213" s="268"/>
      <c r="BM213" s="268"/>
      <c r="BN213" s="268"/>
      <c r="BO213" s="268"/>
      <c r="BP213" s="268"/>
      <c r="BQ213" s="268"/>
      <c r="BR213" s="268"/>
      <c r="BS213" s="268"/>
      <c r="BT213" s="268"/>
      <c r="BU213" s="268"/>
      <c r="BV213" s="268"/>
      <c r="BW213" s="268"/>
      <c r="BX213" s="268"/>
      <c r="BY213" s="268"/>
      <c r="BZ213" s="268"/>
      <c r="CA213" s="268"/>
      <c r="CB213" s="268"/>
      <c r="CC213" s="268"/>
      <c r="CD213" s="268"/>
      <c r="CE213" s="268"/>
      <c r="CF213" s="268"/>
      <c r="CG213" s="268"/>
      <c r="CH213" s="268"/>
      <c r="CI213" s="268"/>
      <c r="CJ213" s="268"/>
      <c r="CK213" s="268"/>
      <c r="CL213" s="268"/>
      <c r="CM213" s="268"/>
      <c r="CN213" s="268"/>
      <c r="CO213" s="268"/>
      <c r="CP213" s="268"/>
      <c r="CQ213" s="268"/>
      <c r="CR213" s="268"/>
      <c r="CS213" s="268"/>
      <c r="CT213" s="268"/>
      <c r="CU213" s="268"/>
      <c r="CV213" s="268"/>
      <c r="CW213" s="268"/>
      <c r="CX213" s="268"/>
      <c r="CY213" s="268"/>
      <c r="CZ213" s="268"/>
      <c r="DA213" s="268"/>
      <c r="DB213" s="268"/>
      <c r="DC213" s="268"/>
      <c r="DD213" s="268"/>
      <c r="DE213" s="268"/>
      <c r="DF213" s="268"/>
      <c r="DG213" s="268"/>
      <c r="DH213" s="268"/>
      <c r="DI213" s="268"/>
      <c r="DJ213" s="268"/>
      <c r="DK213" s="268"/>
      <c r="DL213" s="268"/>
      <c r="DM213" s="268"/>
      <c r="DN213" s="268"/>
      <c r="DO213" s="268"/>
      <c r="DP213" s="268"/>
      <c r="DQ213" s="268"/>
      <c r="DR213" s="268"/>
      <c r="DS213" s="268"/>
      <c r="DT213" s="268"/>
      <c r="DU213" s="268"/>
      <c r="DV213" s="268"/>
      <c r="DW213" s="268"/>
      <c r="DX213" s="268"/>
      <c r="DY213" s="268"/>
      <c r="DZ213" s="268"/>
      <c r="EA213" s="268"/>
      <c r="EB213" s="268"/>
      <c r="EC213" s="268"/>
      <c r="ED213" s="268"/>
      <c r="EE213" s="268"/>
      <c r="EF213" s="268"/>
      <c r="EG213" s="268"/>
      <c r="EH213" s="268"/>
      <c r="EI213" s="268"/>
      <c r="EJ213" s="268"/>
      <c r="EK213" s="268"/>
      <c r="EL213" s="268"/>
      <c r="EM213" s="268"/>
      <c r="EN213" s="268"/>
      <c r="EO213" s="268"/>
      <c r="EP213" s="268"/>
      <c r="EQ213" s="268"/>
      <c r="ER213" s="268"/>
      <c r="ES213" s="268"/>
      <c r="ET213" s="268"/>
      <c r="EU213" s="268"/>
      <c r="EV213" s="268"/>
      <c r="EW213" s="268"/>
      <c r="EX213" s="268"/>
      <c r="EY213" s="268"/>
      <c r="EZ213" s="268"/>
      <c r="FA213" s="268"/>
      <c r="FB213" s="268"/>
      <c r="FC213" s="268"/>
      <c r="FD213" s="268"/>
      <c r="FE213" s="268"/>
      <c r="FF213" s="268"/>
      <c r="FG213" s="268"/>
      <c r="FH213" s="268"/>
      <c r="FI213" s="268"/>
      <c r="FJ213" s="268"/>
      <c r="FK213" s="268"/>
      <c r="FL213" s="268"/>
      <c r="FM213" s="268"/>
      <c r="FN213" s="268"/>
      <c r="FO213" s="268"/>
      <c r="FP213" s="268"/>
      <c r="FQ213" s="268"/>
      <c r="FR213" s="268"/>
      <c r="FS213" s="268"/>
      <c r="FT213" s="268"/>
      <c r="FU213" s="268"/>
      <c r="FV213" s="268"/>
      <c r="FW213" s="268"/>
      <c r="FX213" s="268"/>
      <c r="FY213" s="268"/>
      <c r="FZ213" s="268"/>
      <c r="GA213" s="268"/>
      <c r="GB213" s="268"/>
      <c r="GC213" s="268"/>
      <c r="GD213" s="268"/>
    </row>
    <row r="214" spans="1:186" s="202" customFormat="1" ht="30" x14ac:dyDescent="0.25">
      <c r="A214" s="18">
        <v>1</v>
      </c>
      <c r="B214" s="123" t="s">
        <v>88</v>
      </c>
      <c r="C214" s="298">
        <f>'2 уровень'!C328</f>
        <v>1486</v>
      </c>
      <c r="D214" s="298">
        <f>'2 уровень'!D328</f>
        <v>248</v>
      </c>
      <c r="E214" s="298">
        <f>'2 уровень'!E328</f>
        <v>8</v>
      </c>
      <c r="F214" s="299">
        <f>'2 уровень'!F328</f>
        <v>3.225806451612903</v>
      </c>
      <c r="G214" s="214">
        <f>'2 уровень'!G328</f>
        <v>1130.38534</v>
      </c>
      <c r="H214" s="214">
        <f>'2 уровень'!H328</f>
        <v>188</v>
      </c>
      <c r="I214" s="214">
        <f>'2 уровень'!I328</f>
        <v>6.0855200000000007</v>
      </c>
      <c r="J214" s="214">
        <f>'2 уровень'!J328</f>
        <v>3.2369787234042562</v>
      </c>
      <c r="K214" s="269"/>
      <c r="L214" s="268"/>
      <c r="M214" s="268"/>
      <c r="N214" s="268"/>
      <c r="O214" s="268"/>
      <c r="P214" s="268"/>
      <c r="Q214" s="268"/>
      <c r="R214" s="268"/>
      <c r="S214" s="268"/>
      <c r="T214" s="268"/>
      <c r="U214" s="268"/>
      <c r="V214" s="268"/>
      <c r="W214" s="268"/>
      <c r="X214" s="268"/>
      <c r="Y214" s="268"/>
      <c r="Z214" s="268"/>
      <c r="AA214" s="268"/>
      <c r="AB214" s="268"/>
      <c r="AC214" s="268"/>
      <c r="AD214" s="268"/>
      <c r="AE214" s="268"/>
      <c r="AF214" s="268"/>
      <c r="AG214" s="268"/>
      <c r="AH214" s="268"/>
      <c r="AI214" s="268"/>
      <c r="AJ214" s="268"/>
      <c r="AK214" s="268"/>
      <c r="AL214" s="268"/>
      <c r="AM214" s="268"/>
      <c r="AN214" s="268"/>
      <c r="AO214" s="268"/>
      <c r="AP214" s="268"/>
      <c r="AQ214" s="268"/>
      <c r="AR214" s="268"/>
      <c r="AS214" s="268"/>
      <c r="AT214" s="268"/>
      <c r="AU214" s="268"/>
      <c r="AV214" s="268"/>
      <c r="AW214" s="268"/>
      <c r="AX214" s="268"/>
      <c r="AY214" s="268"/>
      <c r="AZ214" s="268"/>
      <c r="BA214" s="268"/>
      <c r="BB214" s="268"/>
      <c r="BC214" s="268"/>
      <c r="BD214" s="268"/>
      <c r="BE214" s="268"/>
      <c r="BF214" s="268"/>
      <c r="BG214" s="268"/>
      <c r="BH214" s="268"/>
      <c r="BI214" s="268"/>
      <c r="BJ214" s="268"/>
      <c r="BK214" s="268"/>
      <c r="BL214" s="268"/>
      <c r="BM214" s="268"/>
      <c r="BN214" s="268"/>
      <c r="BO214" s="268"/>
      <c r="BP214" s="268"/>
      <c r="BQ214" s="268"/>
      <c r="BR214" s="268"/>
      <c r="BS214" s="268"/>
      <c r="BT214" s="268"/>
      <c r="BU214" s="268"/>
      <c r="BV214" s="268"/>
      <c r="BW214" s="268"/>
      <c r="BX214" s="268"/>
      <c r="BY214" s="268"/>
      <c r="BZ214" s="268"/>
      <c r="CA214" s="268"/>
      <c r="CB214" s="268"/>
      <c r="CC214" s="268"/>
      <c r="CD214" s="268"/>
      <c r="CE214" s="268"/>
      <c r="CF214" s="268"/>
      <c r="CG214" s="268"/>
      <c r="CH214" s="268"/>
      <c r="CI214" s="268"/>
      <c r="CJ214" s="268"/>
      <c r="CK214" s="268"/>
      <c r="CL214" s="268"/>
      <c r="CM214" s="268"/>
      <c r="CN214" s="268"/>
      <c r="CO214" s="268"/>
      <c r="CP214" s="268"/>
      <c r="CQ214" s="268"/>
      <c r="CR214" s="268"/>
      <c r="CS214" s="268"/>
      <c r="CT214" s="268"/>
      <c r="CU214" s="268"/>
      <c r="CV214" s="268"/>
      <c r="CW214" s="268"/>
      <c r="CX214" s="268"/>
      <c r="CY214" s="268"/>
      <c r="CZ214" s="268"/>
      <c r="DA214" s="268"/>
      <c r="DB214" s="268"/>
      <c r="DC214" s="268"/>
      <c r="DD214" s="268"/>
      <c r="DE214" s="268"/>
      <c r="DF214" s="268"/>
      <c r="DG214" s="268"/>
      <c r="DH214" s="268"/>
      <c r="DI214" s="268"/>
      <c r="DJ214" s="268"/>
      <c r="DK214" s="268"/>
      <c r="DL214" s="268"/>
      <c r="DM214" s="268"/>
      <c r="DN214" s="268"/>
      <c r="DO214" s="268"/>
      <c r="DP214" s="268"/>
      <c r="DQ214" s="268"/>
      <c r="DR214" s="268"/>
      <c r="DS214" s="268"/>
      <c r="DT214" s="268"/>
      <c r="DU214" s="268"/>
      <c r="DV214" s="268"/>
      <c r="DW214" s="268"/>
      <c r="DX214" s="268"/>
      <c r="DY214" s="268"/>
      <c r="DZ214" s="268"/>
      <c r="EA214" s="268"/>
      <c r="EB214" s="268"/>
      <c r="EC214" s="268"/>
      <c r="ED214" s="268"/>
      <c r="EE214" s="268"/>
      <c r="EF214" s="268"/>
      <c r="EG214" s="268"/>
      <c r="EH214" s="268"/>
      <c r="EI214" s="268"/>
      <c r="EJ214" s="268"/>
      <c r="EK214" s="268"/>
      <c r="EL214" s="268"/>
      <c r="EM214" s="268"/>
      <c r="EN214" s="268"/>
      <c r="EO214" s="268"/>
      <c r="EP214" s="268"/>
      <c r="EQ214" s="268"/>
      <c r="ER214" s="268"/>
      <c r="ES214" s="268"/>
      <c r="ET214" s="268"/>
      <c r="EU214" s="268"/>
      <c r="EV214" s="268"/>
      <c r="EW214" s="268"/>
      <c r="EX214" s="268"/>
      <c r="EY214" s="268"/>
      <c r="EZ214" s="268"/>
      <c r="FA214" s="268"/>
      <c r="FB214" s="268"/>
      <c r="FC214" s="268"/>
      <c r="FD214" s="268"/>
      <c r="FE214" s="268"/>
      <c r="FF214" s="268"/>
      <c r="FG214" s="268"/>
      <c r="FH214" s="268"/>
      <c r="FI214" s="268"/>
      <c r="FJ214" s="268"/>
      <c r="FK214" s="268"/>
      <c r="FL214" s="268"/>
      <c r="FM214" s="268"/>
      <c r="FN214" s="268"/>
      <c r="FO214" s="268"/>
      <c r="FP214" s="268"/>
      <c r="FQ214" s="268"/>
      <c r="FR214" s="268"/>
      <c r="FS214" s="268"/>
      <c r="FT214" s="268"/>
      <c r="FU214" s="268"/>
      <c r="FV214" s="268"/>
      <c r="FW214" s="268"/>
      <c r="FX214" s="268"/>
      <c r="FY214" s="268"/>
      <c r="FZ214" s="268"/>
      <c r="GA214" s="268"/>
      <c r="GB214" s="268"/>
      <c r="GC214" s="268"/>
      <c r="GD214" s="268"/>
    </row>
    <row r="215" spans="1:186" s="202" customFormat="1" ht="15.75" thickBot="1" x14ac:dyDescent="0.3">
      <c r="A215" s="18">
        <v>1</v>
      </c>
      <c r="B215" s="118" t="s">
        <v>4</v>
      </c>
      <c r="C215" s="298">
        <f>'2 уровень'!C329</f>
        <v>0</v>
      </c>
      <c r="D215" s="298">
        <f>'2 уровень'!D329</f>
        <v>0</v>
      </c>
      <c r="E215" s="298">
        <f>'2 уровень'!E329</f>
        <v>0</v>
      </c>
      <c r="F215" s="299">
        <f>'2 уровень'!F329</f>
        <v>0</v>
      </c>
      <c r="G215" s="214">
        <f>'2 уровень'!G329</f>
        <v>29797.280624444444</v>
      </c>
      <c r="H215" s="214">
        <f>'2 уровень'!H329</f>
        <v>4966</v>
      </c>
      <c r="I215" s="214">
        <f>'2 уровень'!I329</f>
        <v>2277.1416999999997</v>
      </c>
      <c r="J215" s="214">
        <f>'2 уровень'!J329</f>
        <v>45.854645590012076</v>
      </c>
      <c r="K215" s="269"/>
      <c r="L215" s="268"/>
      <c r="M215" s="268"/>
      <c r="N215" s="268"/>
      <c r="O215" s="268"/>
      <c r="P215" s="268"/>
      <c r="Q215" s="268"/>
      <c r="R215" s="268"/>
      <c r="S215" s="268"/>
      <c r="T215" s="268"/>
      <c r="U215" s="268"/>
      <c r="V215" s="268"/>
      <c r="W215" s="268"/>
      <c r="X215" s="268"/>
      <c r="Y215" s="268"/>
      <c r="Z215" s="268"/>
      <c r="AA215" s="268"/>
      <c r="AB215" s="268"/>
      <c r="AC215" s="268"/>
      <c r="AD215" s="268"/>
      <c r="AE215" s="268"/>
      <c r="AF215" s="268"/>
      <c r="AG215" s="268"/>
      <c r="AH215" s="268"/>
      <c r="AI215" s="268"/>
      <c r="AJ215" s="268"/>
      <c r="AK215" s="268"/>
      <c r="AL215" s="268"/>
      <c r="AM215" s="268"/>
      <c r="AN215" s="268"/>
      <c r="AO215" s="268"/>
      <c r="AP215" s="268"/>
      <c r="AQ215" s="268"/>
      <c r="AR215" s="268"/>
      <c r="AS215" s="268"/>
      <c r="AT215" s="268"/>
      <c r="AU215" s="268"/>
      <c r="AV215" s="268"/>
      <c r="AW215" s="268"/>
      <c r="AX215" s="268"/>
      <c r="AY215" s="268"/>
      <c r="AZ215" s="268"/>
      <c r="BA215" s="268"/>
      <c r="BB215" s="268"/>
      <c r="BC215" s="268"/>
      <c r="BD215" s="268"/>
      <c r="BE215" s="268"/>
      <c r="BF215" s="268"/>
      <c r="BG215" s="268"/>
      <c r="BH215" s="268"/>
      <c r="BI215" s="268"/>
      <c r="BJ215" s="268"/>
      <c r="BK215" s="268"/>
      <c r="BL215" s="268"/>
      <c r="BM215" s="268"/>
      <c r="BN215" s="268"/>
      <c r="BO215" s="268"/>
      <c r="BP215" s="268"/>
      <c r="BQ215" s="268"/>
      <c r="BR215" s="268"/>
      <c r="BS215" s="268"/>
      <c r="BT215" s="268"/>
      <c r="BU215" s="268"/>
      <c r="BV215" s="268"/>
      <c r="BW215" s="268"/>
      <c r="BX215" s="268"/>
      <c r="BY215" s="268"/>
      <c r="BZ215" s="268"/>
      <c r="CA215" s="268"/>
      <c r="CB215" s="268"/>
      <c r="CC215" s="268"/>
      <c r="CD215" s="268"/>
      <c r="CE215" s="268"/>
      <c r="CF215" s="268"/>
      <c r="CG215" s="268"/>
      <c r="CH215" s="268"/>
      <c r="CI215" s="268"/>
      <c r="CJ215" s="268"/>
      <c r="CK215" s="268"/>
      <c r="CL215" s="268"/>
      <c r="CM215" s="268"/>
      <c r="CN215" s="268"/>
      <c r="CO215" s="268"/>
      <c r="CP215" s="268"/>
      <c r="CQ215" s="268"/>
      <c r="CR215" s="268"/>
      <c r="CS215" s="268"/>
      <c r="CT215" s="268"/>
      <c r="CU215" s="268"/>
      <c r="CV215" s="268"/>
      <c r="CW215" s="268"/>
      <c r="CX215" s="268"/>
      <c r="CY215" s="268"/>
      <c r="CZ215" s="268"/>
      <c r="DA215" s="268"/>
      <c r="DB215" s="268"/>
      <c r="DC215" s="268"/>
      <c r="DD215" s="268"/>
      <c r="DE215" s="268"/>
      <c r="DF215" s="268"/>
      <c r="DG215" s="268"/>
      <c r="DH215" s="268"/>
      <c r="DI215" s="268"/>
      <c r="DJ215" s="268"/>
      <c r="DK215" s="268"/>
      <c r="DL215" s="268"/>
      <c r="DM215" s="268"/>
      <c r="DN215" s="268"/>
      <c r="DO215" s="268"/>
      <c r="DP215" s="268"/>
      <c r="DQ215" s="268"/>
      <c r="DR215" s="268"/>
      <c r="DS215" s="268"/>
      <c r="DT215" s="268"/>
      <c r="DU215" s="268"/>
      <c r="DV215" s="268"/>
      <c r="DW215" s="268"/>
      <c r="DX215" s="268"/>
      <c r="DY215" s="268"/>
      <c r="DZ215" s="268"/>
      <c r="EA215" s="268"/>
      <c r="EB215" s="268"/>
      <c r="EC215" s="268"/>
      <c r="ED215" s="268"/>
      <c r="EE215" s="268"/>
      <c r="EF215" s="268"/>
      <c r="EG215" s="268"/>
      <c r="EH215" s="268"/>
      <c r="EI215" s="268"/>
      <c r="EJ215" s="268"/>
      <c r="EK215" s="268"/>
      <c r="EL215" s="268"/>
      <c r="EM215" s="268"/>
      <c r="EN215" s="268"/>
      <c r="EO215" s="268"/>
      <c r="EP215" s="268"/>
      <c r="EQ215" s="268"/>
      <c r="ER215" s="268"/>
      <c r="ES215" s="268"/>
      <c r="ET215" s="268"/>
      <c r="EU215" s="268"/>
      <c r="EV215" s="268"/>
      <c r="EW215" s="268"/>
      <c r="EX215" s="268"/>
      <c r="EY215" s="268"/>
      <c r="EZ215" s="268"/>
      <c r="FA215" s="268"/>
      <c r="FB215" s="268"/>
      <c r="FC215" s="268"/>
      <c r="FD215" s="268"/>
      <c r="FE215" s="268"/>
      <c r="FF215" s="268"/>
      <c r="FG215" s="268"/>
      <c r="FH215" s="268"/>
      <c r="FI215" s="268"/>
      <c r="FJ215" s="268"/>
      <c r="FK215" s="268"/>
      <c r="FL215" s="268"/>
      <c r="FM215" s="268"/>
      <c r="FN215" s="268"/>
      <c r="FO215" s="268"/>
      <c r="FP215" s="268"/>
      <c r="FQ215" s="268"/>
      <c r="FR215" s="268"/>
      <c r="FS215" s="268"/>
      <c r="FT215" s="268"/>
      <c r="FU215" s="268"/>
      <c r="FV215" s="268"/>
      <c r="FW215" s="268"/>
      <c r="FX215" s="268"/>
      <c r="FY215" s="268"/>
      <c r="FZ215" s="268"/>
      <c r="GA215" s="268"/>
      <c r="GB215" s="268"/>
      <c r="GC215" s="268"/>
      <c r="GD215" s="268"/>
    </row>
    <row r="216" spans="1:186" ht="15" customHeight="1" x14ac:dyDescent="0.25">
      <c r="A216" s="18">
        <v>1</v>
      </c>
      <c r="B216" s="101" t="s">
        <v>32</v>
      </c>
      <c r="C216" s="102"/>
      <c r="D216" s="102"/>
      <c r="E216" s="102"/>
      <c r="F216" s="195"/>
      <c r="G216" s="103"/>
      <c r="H216" s="103"/>
      <c r="I216" s="211"/>
      <c r="J216" s="103"/>
      <c r="K216" s="108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47"/>
      <c r="CD216" s="47"/>
      <c r="CE216" s="47"/>
      <c r="CF216" s="47"/>
      <c r="CG216" s="47"/>
      <c r="CH216" s="47"/>
      <c r="CI216" s="47"/>
      <c r="CJ216" s="47"/>
      <c r="CK216" s="47"/>
      <c r="CL216" s="47"/>
      <c r="CM216" s="47"/>
      <c r="CN216" s="47"/>
      <c r="CO216" s="47"/>
      <c r="CP216" s="47"/>
      <c r="CQ216" s="47"/>
      <c r="CR216" s="47"/>
      <c r="CS216" s="47"/>
      <c r="CT216" s="47"/>
      <c r="CU216" s="47"/>
      <c r="CV216" s="47"/>
      <c r="CW216" s="47"/>
      <c r="CX216" s="47"/>
      <c r="CY216" s="47"/>
      <c r="CZ216" s="47"/>
      <c r="DA216" s="47"/>
      <c r="DB216" s="47"/>
      <c r="DC216" s="47"/>
      <c r="DD216" s="47"/>
      <c r="DE216" s="47"/>
      <c r="DF216" s="47"/>
      <c r="DG216" s="47"/>
      <c r="DH216" s="47"/>
      <c r="DI216" s="47"/>
      <c r="DJ216" s="47"/>
      <c r="DK216" s="47"/>
      <c r="DL216" s="47"/>
      <c r="DM216" s="47"/>
      <c r="DN216" s="47"/>
      <c r="DO216" s="47"/>
      <c r="DP216" s="47"/>
      <c r="DQ216" s="47"/>
      <c r="DR216" s="47"/>
      <c r="DS216" s="47"/>
      <c r="DT216" s="47"/>
      <c r="DU216" s="47"/>
      <c r="DV216" s="47"/>
      <c r="DW216" s="47"/>
      <c r="DX216" s="47"/>
      <c r="DY216" s="47"/>
      <c r="DZ216" s="47"/>
      <c r="EA216" s="47"/>
      <c r="EB216" s="47"/>
      <c r="EC216" s="47"/>
      <c r="ED216" s="47"/>
      <c r="EE216" s="47"/>
      <c r="EF216" s="47"/>
      <c r="EG216" s="47"/>
      <c r="EH216" s="47"/>
      <c r="EI216" s="47"/>
      <c r="EJ216" s="47"/>
      <c r="EK216" s="47"/>
      <c r="EL216" s="47"/>
      <c r="EM216" s="47"/>
      <c r="EN216" s="47"/>
      <c r="EO216" s="47"/>
      <c r="EP216" s="47"/>
      <c r="EQ216" s="47"/>
      <c r="ER216" s="47"/>
      <c r="ES216" s="47"/>
      <c r="ET216" s="47"/>
      <c r="EU216" s="47"/>
      <c r="EV216" s="47"/>
      <c r="EW216" s="47"/>
      <c r="EX216" s="47"/>
      <c r="EY216" s="47"/>
      <c r="EZ216" s="47"/>
      <c r="FA216" s="47"/>
      <c r="FB216" s="47"/>
      <c r="FC216" s="47"/>
      <c r="FD216" s="47"/>
      <c r="FE216" s="47"/>
      <c r="FF216" s="47"/>
      <c r="FG216" s="47"/>
      <c r="FH216" s="47"/>
      <c r="FI216" s="47"/>
      <c r="FJ216" s="47"/>
      <c r="FK216" s="47"/>
      <c r="FL216" s="47"/>
      <c r="FM216" s="47"/>
      <c r="FN216" s="47"/>
      <c r="FO216" s="47"/>
      <c r="FP216" s="47"/>
      <c r="FQ216" s="47"/>
      <c r="FR216" s="47"/>
      <c r="FS216" s="47"/>
      <c r="FT216" s="47"/>
      <c r="FU216" s="47"/>
      <c r="FV216" s="47"/>
      <c r="FW216" s="47"/>
      <c r="FX216" s="47"/>
      <c r="FY216" s="47"/>
      <c r="FZ216" s="47"/>
      <c r="GA216" s="47"/>
      <c r="GB216" s="47"/>
      <c r="GC216" s="47"/>
      <c r="GD216" s="47"/>
    </row>
    <row r="217" spans="1:186" ht="30" x14ac:dyDescent="0.25">
      <c r="A217" s="18">
        <v>1</v>
      </c>
      <c r="B217" s="604" t="s">
        <v>131</v>
      </c>
      <c r="C217" s="601">
        <f>'2 уровень'!C345</f>
        <v>469</v>
      </c>
      <c r="D217" s="601">
        <f>'2 уровень'!D345</f>
        <v>78</v>
      </c>
      <c r="E217" s="601">
        <f>'2 уровень'!E345</f>
        <v>26</v>
      </c>
      <c r="F217" s="602">
        <f>'2 уровень'!F345</f>
        <v>33.333333333333329</v>
      </c>
      <c r="G217" s="630">
        <f>'2 уровень'!G345</f>
        <v>1118.44688</v>
      </c>
      <c r="H217" s="630">
        <f>'2 уровень'!H345</f>
        <v>186</v>
      </c>
      <c r="I217" s="630">
        <f>'2 уровень'!I345</f>
        <v>36.338790000000003</v>
      </c>
      <c r="J217" s="630">
        <f>'2 уровень'!J345</f>
        <v>19.536983870967745</v>
      </c>
      <c r="K217" s="108"/>
    </row>
    <row r="218" spans="1:186" ht="30" x14ac:dyDescent="0.25">
      <c r="A218" s="18">
        <v>1</v>
      </c>
      <c r="B218" s="123" t="s">
        <v>84</v>
      </c>
      <c r="C218" s="273">
        <f>'2 уровень'!C346</f>
        <v>360</v>
      </c>
      <c r="D218" s="273">
        <f>'2 уровень'!D346</f>
        <v>60</v>
      </c>
      <c r="E218" s="273">
        <f>'2 уровень'!E346</f>
        <v>26</v>
      </c>
      <c r="F218" s="274">
        <f>'2 уровень'!F346</f>
        <v>43.333333333333336</v>
      </c>
      <c r="G218" s="214">
        <f>'2 уровень'!G346</f>
        <v>883.37311999999997</v>
      </c>
      <c r="H218" s="214">
        <f>'2 уровень'!H346</f>
        <v>147</v>
      </c>
      <c r="I218" s="214">
        <f>'2 уровень'!I346</f>
        <v>36.338790000000003</v>
      </c>
      <c r="J218" s="214">
        <f>'2 уровень'!J346</f>
        <v>24.720265306122453</v>
      </c>
      <c r="K218" s="108"/>
    </row>
    <row r="219" spans="1:186" ht="30" x14ac:dyDescent="0.25">
      <c r="A219" s="18">
        <v>1</v>
      </c>
      <c r="B219" s="123" t="s">
        <v>85</v>
      </c>
      <c r="C219" s="273">
        <f>'2 уровень'!C347</f>
        <v>109</v>
      </c>
      <c r="D219" s="273">
        <f>'2 уровень'!D347</f>
        <v>18</v>
      </c>
      <c r="E219" s="273">
        <f>'2 уровень'!E347</f>
        <v>0</v>
      </c>
      <c r="F219" s="274">
        <f>'2 уровень'!F347</f>
        <v>0</v>
      </c>
      <c r="G219" s="214">
        <f>'2 уровень'!G347</f>
        <v>235.07376000000002</v>
      </c>
      <c r="H219" s="214">
        <f>'2 уровень'!H347</f>
        <v>39</v>
      </c>
      <c r="I219" s="214">
        <f>'2 уровень'!I347</f>
        <v>0</v>
      </c>
      <c r="J219" s="214">
        <f>'2 уровень'!J347</f>
        <v>0</v>
      </c>
      <c r="K219" s="108"/>
    </row>
    <row r="220" spans="1:186" ht="45" x14ac:dyDescent="0.25">
      <c r="A220" s="18">
        <v>1</v>
      </c>
      <c r="B220" s="123" t="s">
        <v>108</v>
      </c>
      <c r="C220" s="273">
        <f>'2 уровень'!C348</f>
        <v>0</v>
      </c>
      <c r="D220" s="273">
        <f>'2 уровень'!D348</f>
        <v>0</v>
      </c>
      <c r="E220" s="273">
        <f>'2 уровень'!E348</f>
        <v>0</v>
      </c>
      <c r="F220" s="274">
        <f>'2 уровень'!F348</f>
        <v>0</v>
      </c>
      <c r="G220" s="214">
        <f>'2 уровень'!G348</f>
        <v>0</v>
      </c>
      <c r="H220" s="214">
        <f>'2 уровень'!H348</f>
        <v>0</v>
      </c>
      <c r="I220" s="214">
        <f>'2 уровень'!I348</f>
        <v>0</v>
      </c>
      <c r="J220" s="214">
        <f>'2 уровень'!J348</f>
        <v>0</v>
      </c>
      <c r="K220" s="108"/>
    </row>
    <row r="221" spans="1:186" ht="30" x14ac:dyDescent="0.25">
      <c r="A221" s="18">
        <v>1</v>
      </c>
      <c r="B221" s="123" t="s">
        <v>109</v>
      </c>
      <c r="C221" s="273">
        <f>'2 уровень'!C349</f>
        <v>0</v>
      </c>
      <c r="D221" s="273">
        <f>'2 уровень'!D349</f>
        <v>0</v>
      </c>
      <c r="E221" s="273">
        <f>'2 уровень'!E349</f>
        <v>0</v>
      </c>
      <c r="F221" s="274">
        <f>'2 уровень'!F349</f>
        <v>0</v>
      </c>
      <c r="G221" s="214">
        <f>'2 уровень'!G349</f>
        <v>0</v>
      </c>
      <c r="H221" s="214">
        <f>'2 уровень'!H349</f>
        <v>0</v>
      </c>
      <c r="I221" s="214">
        <f>'2 уровень'!I349</f>
        <v>0</v>
      </c>
      <c r="J221" s="214">
        <f>'2 уровень'!J349</f>
        <v>0</v>
      </c>
      <c r="K221" s="108"/>
    </row>
    <row r="222" spans="1:186" ht="30" x14ac:dyDescent="0.25">
      <c r="A222" s="18">
        <v>1</v>
      </c>
      <c r="B222" s="604" t="s">
        <v>123</v>
      </c>
      <c r="C222" s="601">
        <f>'2 уровень'!C350</f>
        <v>1139</v>
      </c>
      <c r="D222" s="601">
        <f>'2 уровень'!D350</f>
        <v>191</v>
      </c>
      <c r="E222" s="601">
        <f>'2 уровень'!E350</f>
        <v>186</v>
      </c>
      <c r="F222" s="602">
        <f>'2 уровень'!F350</f>
        <v>97.382198952879577</v>
      </c>
      <c r="G222" s="630">
        <f>'2 уровень'!G350</f>
        <v>2165.2098799999999</v>
      </c>
      <c r="H222" s="630">
        <f>'2 уровень'!H350</f>
        <v>361</v>
      </c>
      <c r="I222" s="630">
        <f>'2 уровень'!I350</f>
        <v>273.86727999999999</v>
      </c>
      <c r="J222" s="630">
        <f>'2 уровень'!J350</f>
        <v>75.863512465373958</v>
      </c>
      <c r="K222" s="108"/>
    </row>
    <row r="223" spans="1:186" ht="30" x14ac:dyDescent="0.25">
      <c r="A223" s="18"/>
      <c r="B223" s="123" t="s">
        <v>119</v>
      </c>
      <c r="C223" s="273">
        <f>'2 уровень'!C351</f>
        <v>15</v>
      </c>
      <c r="D223" s="273">
        <f>'2 уровень'!D351</f>
        <v>3</v>
      </c>
      <c r="E223" s="273">
        <f>'2 уровень'!E351</f>
        <v>0</v>
      </c>
      <c r="F223" s="274">
        <f>'2 уровень'!F351</f>
        <v>0</v>
      </c>
      <c r="G223" s="214">
        <f>'2 уровень'!G351</f>
        <v>26.308049999999998</v>
      </c>
      <c r="H223" s="214">
        <f>'2 уровень'!H351</f>
        <v>4</v>
      </c>
      <c r="I223" s="214">
        <f>'2 уровень'!I351</f>
        <v>0</v>
      </c>
      <c r="J223" s="214">
        <f>'2 уровень'!J351</f>
        <v>0</v>
      </c>
      <c r="K223" s="108"/>
    </row>
    <row r="224" spans="1:186" ht="60" x14ac:dyDescent="0.25">
      <c r="A224" s="18">
        <v>1</v>
      </c>
      <c r="B224" s="123" t="s">
        <v>86</v>
      </c>
      <c r="C224" s="273">
        <f>'2 уровень'!C352</f>
        <v>605</v>
      </c>
      <c r="D224" s="273">
        <f>'2 уровень'!D352</f>
        <v>101</v>
      </c>
      <c r="E224" s="273">
        <f>'2 уровень'!E352</f>
        <v>73</v>
      </c>
      <c r="F224" s="274">
        <f>'2 уровень'!F352</f>
        <v>72.277227722772281</v>
      </c>
      <c r="G224" s="214">
        <f>'2 уровень'!G352</f>
        <v>1186.7075</v>
      </c>
      <c r="H224" s="214">
        <f>'2 уровень'!H352</f>
        <v>198</v>
      </c>
      <c r="I224" s="214">
        <f>'2 уровень'!I352</f>
        <v>181.87140999999997</v>
      </c>
      <c r="J224" s="214">
        <f>'2 уровень'!J352</f>
        <v>91.854247474747467</v>
      </c>
      <c r="K224" s="108"/>
    </row>
    <row r="225" spans="1:186" ht="45" x14ac:dyDescent="0.25">
      <c r="A225" s="18"/>
      <c r="B225" s="123" t="s">
        <v>120</v>
      </c>
      <c r="C225" s="273">
        <f>'2 уровень'!C353</f>
        <v>278</v>
      </c>
      <c r="D225" s="273">
        <f>'2 уровень'!D353</f>
        <v>46</v>
      </c>
      <c r="E225" s="273">
        <f>'2 уровень'!E353</f>
        <v>39</v>
      </c>
      <c r="F225" s="274">
        <f>'2 уровень'!F353</f>
        <v>84.782608695652172</v>
      </c>
      <c r="G225" s="214">
        <f>'2 уровень'!G353</f>
        <v>545.29700000000003</v>
      </c>
      <c r="H225" s="214">
        <f>'2 уровень'!H353</f>
        <v>91</v>
      </c>
      <c r="I225" s="214">
        <f>'2 уровень'!I353</f>
        <v>35.704809999999995</v>
      </c>
      <c r="J225" s="214">
        <f>'2 уровень'!J353</f>
        <v>39.236054945054939</v>
      </c>
      <c r="K225" s="108"/>
    </row>
    <row r="226" spans="1:186" ht="30" x14ac:dyDescent="0.25">
      <c r="A226" s="18">
        <v>1</v>
      </c>
      <c r="B226" s="123" t="s">
        <v>87</v>
      </c>
      <c r="C226" s="273">
        <f>'2 уровень'!C354</f>
        <v>69</v>
      </c>
      <c r="D226" s="273">
        <f>'2 уровень'!D354</f>
        <v>12</v>
      </c>
      <c r="E226" s="273">
        <f>'2 уровень'!E354</f>
        <v>0</v>
      </c>
      <c r="F226" s="274">
        <f>'2 уровень'!F354</f>
        <v>0</v>
      </c>
      <c r="G226" s="214">
        <f>'2 уровень'!G354</f>
        <v>276.05864999999994</v>
      </c>
      <c r="H226" s="214">
        <f>'2 уровень'!H354</f>
        <v>46</v>
      </c>
      <c r="I226" s="214">
        <f>'2 уровень'!I354</f>
        <v>0</v>
      </c>
      <c r="J226" s="214">
        <f>'2 уровень'!J354</f>
        <v>0</v>
      </c>
      <c r="K226" s="108"/>
    </row>
    <row r="227" spans="1:186" ht="30" x14ac:dyDescent="0.25">
      <c r="A227" s="18">
        <v>1</v>
      </c>
      <c r="B227" s="123" t="s">
        <v>88</v>
      </c>
      <c r="C227" s="273">
        <f>'2 уровень'!C355</f>
        <v>172</v>
      </c>
      <c r="D227" s="273">
        <f>'2 уровень'!D355</f>
        <v>29</v>
      </c>
      <c r="E227" s="273">
        <f>'2 уровень'!E355</f>
        <v>74</v>
      </c>
      <c r="F227" s="274">
        <f>'2 уровень'!F355</f>
        <v>255.17241379310346</v>
      </c>
      <c r="G227" s="214">
        <f>'2 уровень'!G355</f>
        <v>130.83868000000001</v>
      </c>
      <c r="H227" s="214">
        <f>'2 уровень'!H355</f>
        <v>22</v>
      </c>
      <c r="I227" s="214">
        <f>'2 уровень'!I355</f>
        <v>56.291059999999995</v>
      </c>
      <c r="J227" s="214">
        <f>'2 уровень'!J355</f>
        <v>255.86845454545451</v>
      </c>
      <c r="K227" s="108"/>
    </row>
    <row r="228" spans="1:186" ht="15.75" thickBot="1" x14ac:dyDescent="0.3">
      <c r="A228" s="18">
        <v>1</v>
      </c>
      <c r="B228" s="118" t="s">
        <v>4</v>
      </c>
      <c r="C228" s="273">
        <f>'2 уровень'!C356</f>
        <v>0</v>
      </c>
      <c r="D228" s="273">
        <f>'2 уровень'!D356</f>
        <v>0</v>
      </c>
      <c r="E228" s="273">
        <f>'2 уровень'!E356</f>
        <v>0</v>
      </c>
      <c r="F228" s="274">
        <f>'2 уровень'!F356</f>
        <v>0</v>
      </c>
      <c r="G228" s="214">
        <f>'2 уровень'!G356</f>
        <v>3283.6567599999998</v>
      </c>
      <c r="H228" s="214">
        <f>'2 уровень'!H356</f>
        <v>547</v>
      </c>
      <c r="I228" s="214">
        <f>'2 уровень'!I356</f>
        <v>310.20607000000001</v>
      </c>
      <c r="J228" s="214">
        <f>'2 уровень'!J356</f>
        <v>56.71043327239488</v>
      </c>
      <c r="K228" s="108"/>
    </row>
    <row r="229" spans="1:186" ht="15" customHeight="1" x14ac:dyDescent="0.25">
      <c r="A229" s="18">
        <v>1</v>
      </c>
      <c r="B229" s="242" t="s">
        <v>33</v>
      </c>
      <c r="C229" s="300"/>
      <c r="D229" s="300"/>
      <c r="E229" s="300"/>
      <c r="F229" s="301"/>
      <c r="G229" s="211"/>
      <c r="H229" s="211"/>
      <c r="I229" s="211"/>
      <c r="J229" s="211"/>
      <c r="K229" s="108"/>
    </row>
    <row r="230" spans="1:186" ht="30" x14ac:dyDescent="0.25">
      <c r="A230" s="18">
        <v>1</v>
      </c>
      <c r="B230" s="604" t="s">
        <v>131</v>
      </c>
      <c r="C230" s="601">
        <f>'2 уровень'!C372</f>
        <v>992</v>
      </c>
      <c r="D230" s="601">
        <f>'2 уровень'!D372</f>
        <v>165</v>
      </c>
      <c r="E230" s="601">
        <f>'2 уровень'!E372</f>
        <v>0</v>
      </c>
      <c r="F230" s="602">
        <f>'2 уровень'!F372</f>
        <v>0</v>
      </c>
      <c r="G230" s="630">
        <f>'2 уровень'!G372</f>
        <v>2481.7120160000004</v>
      </c>
      <c r="H230" s="630">
        <f>'2 уровень'!H372</f>
        <v>414</v>
      </c>
      <c r="I230" s="630">
        <f>'2 уровень'!I372</f>
        <v>-18.772639999999996</v>
      </c>
      <c r="J230" s="630">
        <f>'2 уровень'!J372</f>
        <v>-4.534454106280192</v>
      </c>
      <c r="K230" s="108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  <c r="BX230" s="47"/>
      <c r="BY230" s="47"/>
      <c r="BZ230" s="47"/>
      <c r="CA230" s="47"/>
      <c r="CB230" s="47"/>
      <c r="CC230" s="47"/>
      <c r="CD230" s="47"/>
      <c r="CE230" s="47"/>
      <c r="CF230" s="47"/>
      <c r="CG230" s="47"/>
      <c r="CH230" s="47"/>
      <c r="CI230" s="47"/>
      <c r="CJ230" s="47"/>
      <c r="CK230" s="47"/>
      <c r="CL230" s="47"/>
      <c r="CM230" s="47"/>
      <c r="CN230" s="47"/>
      <c r="CO230" s="47"/>
      <c r="CP230" s="47"/>
      <c r="CQ230" s="47"/>
      <c r="CR230" s="47"/>
      <c r="CS230" s="47"/>
      <c r="CT230" s="47"/>
      <c r="CU230" s="47"/>
      <c r="CV230" s="47"/>
      <c r="CW230" s="47"/>
      <c r="CX230" s="47"/>
      <c r="CY230" s="47"/>
      <c r="CZ230" s="47"/>
      <c r="DA230" s="47"/>
      <c r="DB230" s="47"/>
      <c r="DC230" s="47"/>
      <c r="DD230" s="47"/>
      <c r="DE230" s="47"/>
      <c r="DF230" s="47"/>
      <c r="DG230" s="47"/>
      <c r="DH230" s="47"/>
      <c r="DI230" s="47"/>
      <c r="DJ230" s="47"/>
      <c r="DK230" s="47"/>
      <c r="DL230" s="47"/>
      <c r="DM230" s="47"/>
      <c r="DN230" s="47"/>
      <c r="DO230" s="47"/>
      <c r="DP230" s="47"/>
      <c r="DQ230" s="47"/>
      <c r="DR230" s="47"/>
      <c r="DS230" s="47"/>
      <c r="DT230" s="47"/>
      <c r="DU230" s="47"/>
      <c r="DV230" s="47"/>
      <c r="DW230" s="47"/>
      <c r="DX230" s="47"/>
      <c r="DY230" s="47"/>
      <c r="DZ230" s="47"/>
      <c r="EA230" s="47"/>
      <c r="EB230" s="47"/>
      <c r="EC230" s="47"/>
      <c r="ED230" s="47"/>
      <c r="EE230" s="47"/>
      <c r="EF230" s="47"/>
      <c r="EG230" s="47"/>
      <c r="EH230" s="47"/>
      <c r="EI230" s="47"/>
      <c r="EJ230" s="47"/>
      <c r="EK230" s="47"/>
      <c r="EL230" s="47"/>
      <c r="EM230" s="47"/>
      <c r="EN230" s="47"/>
      <c r="EO230" s="47"/>
      <c r="EP230" s="47"/>
      <c r="EQ230" s="47"/>
      <c r="ER230" s="47"/>
      <c r="ES230" s="47"/>
      <c r="ET230" s="47"/>
      <c r="EU230" s="47"/>
      <c r="EV230" s="47"/>
      <c r="EW230" s="47"/>
      <c r="EX230" s="47"/>
      <c r="EY230" s="47"/>
      <c r="EZ230" s="47"/>
      <c r="FA230" s="47"/>
      <c r="FB230" s="47"/>
      <c r="FC230" s="47"/>
      <c r="FD230" s="47"/>
      <c r="FE230" s="47"/>
      <c r="FF230" s="47"/>
      <c r="FG230" s="47"/>
      <c r="FH230" s="47"/>
      <c r="FI230" s="47"/>
      <c r="FJ230" s="47"/>
      <c r="FK230" s="47"/>
      <c r="FL230" s="47"/>
      <c r="FM230" s="47"/>
      <c r="FN230" s="47"/>
      <c r="FO230" s="47"/>
      <c r="FP230" s="47"/>
      <c r="FQ230" s="47"/>
      <c r="FR230" s="47"/>
      <c r="FS230" s="47"/>
      <c r="FT230" s="47"/>
      <c r="FU230" s="47"/>
      <c r="FV230" s="47"/>
      <c r="FW230" s="47"/>
      <c r="FX230" s="47"/>
      <c r="FY230" s="47"/>
      <c r="FZ230" s="47"/>
      <c r="GA230" s="47"/>
      <c r="GB230" s="47"/>
      <c r="GC230" s="47"/>
      <c r="GD230" s="47"/>
    </row>
    <row r="231" spans="1:186" ht="30" x14ac:dyDescent="0.25">
      <c r="A231" s="18">
        <v>1</v>
      </c>
      <c r="B231" s="123" t="s">
        <v>84</v>
      </c>
      <c r="C231" s="273">
        <f>'2 уровень'!C373</f>
        <v>738</v>
      </c>
      <c r="D231" s="273">
        <f>'2 уровень'!D373</f>
        <v>123</v>
      </c>
      <c r="E231" s="273">
        <f>'2 уровень'!E373</f>
        <v>0</v>
      </c>
      <c r="F231" s="274">
        <f>'2 уровень'!F373</f>
        <v>0</v>
      </c>
      <c r="G231" s="214">
        <f>'2 уровень'!G373</f>
        <v>1810.9148960000002</v>
      </c>
      <c r="H231" s="214">
        <f>'2 уровень'!H373</f>
        <v>302</v>
      </c>
      <c r="I231" s="214">
        <f>'2 уровень'!I373</f>
        <v>-17.670159999999996</v>
      </c>
      <c r="J231" s="214">
        <f>'2 уровень'!J373</f>
        <v>-5.8510463576158926</v>
      </c>
      <c r="K231" s="108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  <c r="CM231" s="47"/>
      <c r="CN231" s="47"/>
      <c r="CO231" s="47"/>
      <c r="CP231" s="47"/>
      <c r="CQ231" s="47"/>
      <c r="CR231" s="47"/>
      <c r="CS231" s="47"/>
      <c r="CT231" s="47"/>
      <c r="CU231" s="47"/>
      <c r="CV231" s="47"/>
      <c r="CW231" s="47"/>
      <c r="CX231" s="47"/>
      <c r="CY231" s="47"/>
      <c r="CZ231" s="47"/>
      <c r="DA231" s="47"/>
      <c r="DB231" s="47"/>
      <c r="DC231" s="47"/>
      <c r="DD231" s="47"/>
      <c r="DE231" s="47"/>
      <c r="DF231" s="47"/>
      <c r="DG231" s="47"/>
      <c r="DH231" s="47"/>
      <c r="DI231" s="47"/>
      <c r="DJ231" s="47"/>
      <c r="DK231" s="47"/>
      <c r="DL231" s="47"/>
      <c r="DM231" s="47"/>
      <c r="DN231" s="47"/>
      <c r="DO231" s="47"/>
      <c r="DP231" s="47"/>
      <c r="DQ231" s="47"/>
      <c r="DR231" s="47"/>
      <c r="DS231" s="47"/>
      <c r="DT231" s="47"/>
      <c r="DU231" s="47"/>
      <c r="DV231" s="47"/>
      <c r="DW231" s="47"/>
      <c r="DX231" s="47"/>
      <c r="DY231" s="47"/>
      <c r="DZ231" s="47"/>
      <c r="EA231" s="47"/>
      <c r="EB231" s="47"/>
      <c r="EC231" s="47"/>
      <c r="ED231" s="47"/>
      <c r="EE231" s="47"/>
      <c r="EF231" s="47"/>
      <c r="EG231" s="47"/>
      <c r="EH231" s="47"/>
      <c r="EI231" s="47"/>
      <c r="EJ231" s="47"/>
      <c r="EK231" s="47"/>
      <c r="EL231" s="47"/>
      <c r="EM231" s="47"/>
      <c r="EN231" s="47"/>
      <c r="EO231" s="47"/>
      <c r="EP231" s="47"/>
      <c r="EQ231" s="47"/>
      <c r="ER231" s="47"/>
      <c r="ES231" s="47"/>
      <c r="ET231" s="47"/>
      <c r="EU231" s="47"/>
      <c r="EV231" s="47"/>
      <c r="EW231" s="47"/>
      <c r="EX231" s="47"/>
      <c r="EY231" s="47"/>
      <c r="EZ231" s="47"/>
      <c r="FA231" s="47"/>
      <c r="FB231" s="47"/>
      <c r="FC231" s="47"/>
      <c r="FD231" s="47"/>
      <c r="FE231" s="47"/>
      <c r="FF231" s="47"/>
      <c r="FG231" s="47"/>
      <c r="FH231" s="47"/>
      <c r="FI231" s="47"/>
      <c r="FJ231" s="47"/>
      <c r="FK231" s="47"/>
      <c r="FL231" s="47"/>
      <c r="FM231" s="47"/>
      <c r="FN231" s="47"/>
      <c r="FO231" s="47"/>
      <c r="FP231" s="47"/>
      <c r="FQ231" s="47"/>
      <c r="FR231" s="47"/>
      <c r="FS231" s="47"/>
      <c r="FT231" s="47"/>
      <c r="FU231" s="47"/>
      <c r="FV231" s="47"/>
      <c r="FW231" s="47"/>
      <c r="FX231" s="47"/>
      <c r="FY231" s="47"/>
      <c r="FZ231" s="47"/>
      <c r="GA231" s="47"/>
      <c r="GB231" s="47"/>
      <c r="GC231" s="47"/>
      <c r="GD231" s="47"/>
    </row>
    <row r="232" spans="1:186" ht="30" x14ac:dyDescent="0.25">
      <c r="A232" s="18">
        <v>1</v>
      </c>
      <c r="B232" s="123" t="s">
        <v>85</v>
      </c>
      <c r="C232" s="273">
        <f>'2 уровень'!C374</f>
        <v>224</v>
      </c>
      <c r="D232" s="273">
        <f>'2 уровень'!D374</f>
        <v>37</v>
      </c>
      <c r="E232" s="273">
        <f>'2 уровень'!E374</f>
        <v>0</v>
      </c>
      <c r="F232" s="274">
        <f>'2 уровень'!F374</f>
        <v>0</v>
      </c>
      <c r="G232" s="214">
        <f>'2 уровень'!G374</f>
        <v>483.08735999999999</v>
      </c>
      <c r="H232" s="214">
        <f>'2 уровень'!H374</f>
        <v>81</v>
      </c>
      <c r="I232" s="214">
        <f>'2 уровень'!I374</f>
        <v>-1.1024799999999999</v>
      </c>
      <c r="J232" s="214">
        <f>'2 уровень'!J374</f>
        <v>-1.3610864197530863</v>
      </c>
      <c r="K232" s="108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  <c r="CM232" s="47"/>
      <c r="CN232" s="47"/>
      <c r="CO232" s="47"/>
      <c r="CP232" s="47"/>
      <c r="CQ232" s="47"/>
      <c r="CR232" s="47"/>
      <c r="CS232" s="47"/>
      <c r="CT232" s="47"/>
      <c r="CU232" s="47"/>
      <c r="CV232" s="47"/>
      <c r="CW232" s="47"/>
      <c r="CX232" s="47"/>
      <c r="CY232" s="47"/>
      <c r="CZ232" s="47"/>
      <c r="DA232" s="47"/>
      <c r="DB232" s="47"/>
      <c r="DC232" s="47"/>
      <c r="DD232" s="47"/>
      <c r="DE232" s="47"/>
      <c r="DF232" s="47"/>
      <c r="DG232" s="47"/>
      <c r="DH232" s="47"/>
      <c r="DI232" s="47"/>
      <c r="DJ232" s="47"/>
      <c r="DK232" s="47"/>
      <c r="DL232" s="47"/>
      <c r="DM232" s="47"/>
      <c r="DN232" s="47"/>
      <c r="DO232" s="47"/>
      <c r="DP232" s="47"/>
      <c r="DQ232" s="47"/>
      <c r="DR232" s="47"/>
      <c r="DS232" s="47"/>
      <c r="DT232" s="47"/>
      <c r="DU232" s="47"/>
      <c r="DV232" s="47"/>
      <c r="DW232" s="47"/>
      <c r="DX232" s="47"/>
      <c r="DY232" s="47"/>
      <c r="DZ232" s="47"/>
      <c r="EA232" s="47"/>
      <c r="EB232" s="47"/>
      <c r="EC232" s="47"/>
      <c r="ED232" s="47"/>
      <c r="EE232" s="47"/>
      <c r="EF232" s="47"/>
      <c r="EG232" s="47"/>
      <c r="EH232" s="47"/>
      <c r="EI232" s="47"/>
      <c r="EJ232" s="47"/>
      <c r="EK232" s="47"/>
      <c r="EL232" s="47"/>
      <c r="EM232" s="47"/>
      <c r="EN232" s="47"/>
      <c r="EO232" s="47"/>
      <c r="EP232" s="47"/>
      <c r="EQ232" s="47"/>
      <c r="ER232" s="47"/>
      <c r="ES232" s="47"/>
      <c r="ET232" s="47"/>
      <c r="EU232" s="47"/>
      <c r="EV232" s="47"/>
      <c r="EW232" s="47"/>
      <c r="EX232" s="47"/>
      <c r="EY232" s="47"/>
      <c r="EZ232" s="47"/>
      <c r="FA232" s="47"/>
      <c r="FB232" s="47"/>
      <c r="FC232" s="47"/>
      <c r="FD232" s="47"/>
      <c r="FE232" s="47"/>
      <c r="FF232" s="47"/>
      <c r="FG232" s="47"/>
      <c r="FH232" s="47"/>
      <c r="FI232" s="47"/>
      <c r="FJ232" s="47"/>
      <c r="FK232" s="47"/>
      <c r="FL232" s="47"/>
      <c r="FM232" s="47"/>
      <c r="FN232" s="47"/>
      <c r="FO232" s="47"/>
      <c r="FP232" s="47"/>
      <c r="FQ232" s="47"/>
      <c r="FR232" s="47"/>
      <c r="FS232" s="47"/>
      <c r="FT232" s="47"/>
      <c r="FU232" s="47"/>
      <c r="FV232" s="47"/>
      <c r="FW232" s="47"/>
      <c r="FX232" s="47"/>
      <c r="FY232" s="47"/>
      <c r="FZ232" s="47"/>
      <c r="GA232" s="47"/>
      <c r="GB232" s="47"/>
      <c r="GC232" s="47"/>
      <c r="GD232" s="47"/>
    </row>
    <row r="233" spans="1:186" ht="45" x14ac:dyDescent="0.25">
      <c r="A233" s="18">
        <v>1</v>
      </c>
      <c r="B233" s="123" t="s">
        <v>108</v>
      </c>
      <c r="C233" s="273">
        <f>'2 уровень'!C375</f>
        <v>0</v>
      </c>
      <c r="D233" s="273">
        <f>'2 уровень'!D375</f>
        <v>0</v>
      </c>
      <c r="E233" s="273">
        <f>'2 уровень'!E375</f>
        <v>0</v>
      </c>
      <c r="F233" s="274">
        <f>'2 уровень'!F375</f>
        <v>0</v>
      </c>
      <c r="G233" s="214">
        <f>'2 уровень'!G375</f>
        <v>0</v>
      </c>
      <c r="H233" s="214">
        <f>'2 уровень'!H375</f>
        <v>0</v>
      </c>
      <c r="I233" s="214">
        <f>'2 уровень'!I375</f>
        <v>0</v>
      </c>
      <c r="J233" s="214" t="e">
        <f>'2 уровень'!J375</f>
        <v>#DIV/0!</v>
      </c>
      <c r="K233" s="108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  <c r="BX233" s="47"/>
      <c r="BY233" s="47"/>
      <c r="BZ233" s="47"/>
      <c r="CA233" s="47"/>
      <c r="CB233" s="47"/>
      <c r="CC233" s="47"/>
      <c r="CD233" s="47"/>
      <c r="CE233" s="47"/>
      <c r="CF233" s="47"/>
      <c r="CG233" s="47"/>
      <c r="CH233" s="47"/>
      <c r="CI233" s="47"/>
      <c r="CJ233" s="47"/>
      <c r="CK233" s="47"/>
      <c r="CL233" s="47"/>
      <c r="CM233" s="47"/>
      <c r="CN233" s="47"/>
      <c r="CO233" s="47"/>
      <c r="CP233" s="47"/>
      <c r="CQ233" s="47"/>
      <c r="CR233" s="47"/>
      <c r="CS233" s="47"/>
      <c r="CT233" s="47"/>
      <c r="CU233" s="47"/>
      <c r="CV233" s="47"/>
      <c r="CW233" s="47"/>
      <c r="CX233" s="47"/>
      <c r="CY233" s="47"/>
      <c r="CZ233" s="47"/>
      <c r="DA233" s="47"/>
      <c r="DB233" s="47"/>
      <c r="DC233" s="47"/>
      <c r="DD233" s="47"/>
      <c r="DE233" s="47"/>
      <c r="DF233" s="47"/>
      <c r="DG233" s="47"/>
      <c r="DH233" s="47"/>
      <c r="DI233" s="47"/>
      <c r="DJ233" s="47"/>
      <c r="DK233" s="47"/>
      <c r="DL233" s="47"/>
      <c r="DM233" s="47"/>
      <c r="DN233" s="47"/>
      <c r="DO233" s="47"/>
      <c r="DP233" s="47"/>
      <c r="DQ233" s="47"/>
      <c r="DR233" s="47"/>
      <c r="DS233" s="47"/>
      <c r="DT233" s="47"/>
      <c r="DU233" s="47"/>
      <c r="DV233" s="47"/>
      <c r="DW233" s="47"/>
      <c r="DX233" s="47"/>
      <c r="DY233" s="47"/>
      <c r="DZ233" s="47"/>
      <c r="EA233" s="47"/>
      <c r="EB233" s="47"/>
      <c r="EC233" s="47"/>
      <c r="ED233" s="47"/>
      <c r="EE233" s="47"/>
      <c r="EF233" s="47"/>
      <c r="EG233" s="47"/>
      <c r="EH233" s="47"/>
      <c r="EI233" s="47"/>
      <c r="EJ233" s="47"/>
      <c r="EK233" s="47"/>
      <c r="EL233" s="47"/>
      <c r="EM233" s="47"/>
      <c r="EN233" s="47"/>
      <c r="EO233" s="47"/>
      <c r="EP233" s="47"/>
      <c r="EQ233" s="47"/>
      <c r="ER233" s="47"/>
      <c r="ES233" s="47"/>
      <c r="ET233" s="47"/>
      <c r="EU233" s="47"/>
      <c r="EV233" s="47"/>
      <c r="EW233" s="47"/>
      <c r="EX233" s="47"/>
      <c r="EY233" s="47"/>
      <c r="EZ233" s="47"/>
      <c r="FA233" s="47"/>
      <c r="FB233" s="47"/>
      <c r="FC233" s="47"/>
      <c r="FD233" s="47"/>
      <c r="FE233" s="47"/>
      <c r="FF233" s="47"/>
      <c r="FG233" s="47"/>
      <c r="FH233" s="47"/>
      <c r="FI233" s="47"/>
      <c r="FJ233" s="47"/>
      <c r="FK233" s="47"/>
      <c r="FL233" s="47"/>
      <c r="FM233" s="47"/>
      <c r="FN233" s="47"/>
      <c r="FO233" s="47"/>
      <c r="FP233" s="47"/>
      <c r="FQ233" s="47"/>
      <c r="FR233" s="47"/>
      <c r="FS233" s="47"/>
      <c r="FT233" s="47"/>
      <c r="FU233" s="47"/>
      <c r="FV233" s="47"/>
      <c r="FW233" s="47"/>
      <c r="FX233" s="47"/>
      <c r="FY233" s="47"/>
      <c r="FZ233" s="47"/>
      <c r="GA233" s="47"/>
      <c r="GB233" s="47"/>
      <c r="GC233" s="47"/>
      <c r="GD233" s="47"/>
    </row>
    <row r="234" spans="1:186" ht="30" x14ac:dyDescent="0.25">
      <c r="A234" s="18">
        <v>1</v>
      </c>
      <c r="B234" s="123" t="s">
        <v>109</v>
      </c>
      <c r="C234" s="273">
        <f>'2 уровень'!C376</f>
        <v>30</v>
      </c>
      <c r="D234" s="273">
        <f>'2 уровень'!D376</f>
        <v>5</v>
      </c>
      <c r="E234" s="273">
        <f>'2 уровень'!E376</f>
        <v>0</v>
      </c>
      <c r="F234" s="274">
        <f>'2 уровень'!F376</f>
        <v>0</v>
      </c>
      <c r="G234" s="214">
        <f>'2 уровень'!G376</f>
        <v>187.70976000000002</v>
      </c>
      <c r="H234" s="214">
        <f>'2 уровень'!H376</f>
        <v>31</v>
      </c>
      <c r="I234" s="214">
        <f>'2 уровень'!I376</f>
        <v>0</v>
      </c>
      <c r="J234" s="214">
        <f>'2 уровень'!J376</f>
        <v>0</v>
      </c>
      <c r="K234" s="108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  <c r="BX234" s="47"/>
      <c r="BY234" s="47"/>
      <c r="BZ234" s="47"/>
      <c r="CA234" s="47"/>
      <c r="CB234" s="47"/>
      <c r="CC234" s="47"/>
      <c r="CD234" s="47"/>
      <c r="CE234" s="47"/>
      <c r="CF234" s="47"/>
      <c r="CG234" s="47"/>
      <c r="CH234" s="47"/>
      <c r="CI234" s="47"/>
      <c r="CJ234" s="47"/>
      <c r="CK234" s="47"/>
      <c r="CL234" s="47"/>
      <c r="CM234" s="47"/>
      <c r="CN234" s="47"/>
      <c r="CO234" s="47"/>
      <c r="CP234" s="47"/>
      <c r="CQ234" s="47"/>
      <c r="CR234" s="47"/>
      <c r="CS234" s="47"/>
      <c r="CT234" s="47"/>
      <c r="CU234" s="47"/>
      <c r="CV234" s="47"/>
      <c r="CW234" s="47"/>
      <c r="CX234" s="47"/>
      <c r="CY234" s="47"/>
      <c r="CZ234" s="47"/>
      <c r="DA234" s="47"/>
      <c r="DB234" s="47"/>
      <c r="DC234" s="47"/>
      <c r="DD234" s="47"/>
      <c r="DE234" s="47"/>
      <c r="DF234" s="47"/>
      <c r="DG234" s="47"/>
      <c r="DH234" s="47"/>
      <c r="DI234" s="47"/>
      <c r="DJ234" s="47"/>
      <c r="DK234" s="47"/>
      <c r="DL234" s="47"/>
      <c r="DM234" s="47"/>
      <c r="DN234" s="47"/>
      <c r="DO234" s="47"/>
      <c r="DP234" s="47"/>
      <c r="DQ234" s="47"/>
      <c r="DR234" s="47"/>
      <c r="DS234" s="47"/>
      <c r="DT234" s="47"/>
      <c r="DU234" s="47"/>
      <c r="DV234" s="47"/>
      <c r="DW234" s="47"/>
      <c r="DX234" s="47"/>
      <c r="DY234" s="47"/>
      <c r="DZ234" s="47"/>
      <c r="EA234" s="47"/>
      <c r="EB234" s="47"/>
      <c r="EC234" s="47"/>
      <c r="ED234" s="47"/>
      <c r="EE234" s="47"/>
      <c r="EF234" s="47"/>
      <c r="EG234" s="47"/>
      <c r="EH234" s="47"/>
      <c r="EI234" s="47"/>
      <c r="EJ234" s="47"/>
      <c r="EK234" s="47"/>
      <c r="EL234" s="47"/>
      <c r="EM234" s="47"/>
      <c r="EN234" s="47"/>
      <c r="EO234" s="47"/>
      <c r="EP234" s="47"/>
      <c r="EQ234" s="47"/>
      <c r="ER234" s="47"/>
      <c r="ES234" s="47"/>
      <c r="ET234" s="47"/>
      <c r="EU234" s="47"/>
      <c r="EV234" s="47"/>
      <c r="EW234" s="47"/>
      <c r="EX234" s="47"/>
      <c r="EY234" s="47"/>
      <c r="EZ234" s="47"/>
      <c r="FA234" s="47"/>
      <c r="FB234" s="47"/>
      <c r="FC234" s="47"/>
      <c r="FD234" s="47"/>
      <c r="FE234" s="47"/>
      <c r="FF234" s="47"/>
      <c r="FG234" s="47"/>
      <c r="FH234" s="47"/>
      <c r="FI234" s="47"/>
      <c r="FJ234" s="47"/>
      <c r="FK234" s="47"/>
      <c r="FL234" s="47"/>
      <c r="FM234" s="47"/>
      <c r="FN234" s="47"/>
      <c r="FO234" s="47"/>
      <c r="FP234" s="47"/>
      <c r="FQ234" s="47"/>
      <c r="FR234" s="47"/>
      <c r="FS234" s="47"/>
      <c r="FT234" s="47"/>
      <c r="FU234" s="47"/>
      <c r="FV234" s="47"/>
      <c r="FW234" s="47"/>
      <c r="FX234" s="47"/>
      <c r="FY234" s="47"/>
      <c r="FZ234" s="47"/>
      <c r="GA234" s="47"/>
      <c r="GB234" s="47"/>
      <c r="GC234" s="47"/>
      <c r="GD234" s="47"/>
    </row>
    <row r="235" spans="1:186" ht="30" x14ac:dyDescent="0.25">
      <c r="A235" s="18">
        <v>1</v>
      </c>
      <c r="B235" s="604" t="s">
        <v>123</v>
      </c>
      <c r="C235" s="601">
        <f>'2 уровень'!C377</f>
        <v>1204</v>
      </c>
      <c r="D235" s="601">
        <f>'2 уровень'!D377</f>
        <v>201</v>
      </c>
      <c r="E235" s="601">
        <f>'2 уровень'!E377</f>
        <v>352</v>
      </c>
      <c r="F235" s="602">
        <f>'2 уровень'!F377</f>
        <v>175.12437810945275</v>
      </c>
      <c r="G235" s="630">
        <f>'2 уровень'!G377</f>
        <v>2493.3538999999996</v>
      </c>
      <c r="H235" s="630">
        <f>'2 уровень'!H377</f>
        <v>415</v>
      </c>
      <c r="I235" s="630">
        <f>'2 уровень'!I377</f>
        <v>777.45928000000004</v>
      </c>
      <c r="J235" s="630">
        <f>'2 уровень'!J377</f>
        <v>187.33958554216866</v>
      </c>
      <c r="K235" s="108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  <c r="BX235" s="47"/>
      <c r="BY235" s="47"/>
      <c r="BZ235" s="47"/>
      <c r="CA235" s="47"/>
      <c r="CB235" s="47"/>
      <c r="CC235" s="47"/>
      <c r="CD235" s="47"/>
      <c r="CE235" s="47"/>
      <c r="CF235" s="47"/>
      <c r="CG235" s="47"/>
      <c r="CH235" s="47"/>
      <c r="CI235" s="47"/>
      <c r="CJ235" s="47"/>
      <c r="CK235" s="47"/>
      <c r="CL235" s="47"/>
      <c r="CM235" s="47"/>
      <c r="CN235" s="47"/>
      <c r="CO235" s="47"/>
      <c r="CP235" s="47"/>
      <c r="CQ235" s="47"/>
      <c r="CR235" s="47"/>
      <c r="CS235" s="47"/>
      <c r="CT235" s="47"/>
      <c r="CU235" s="47"/>
      <c r="CV235" s="47"/>
      <c r="CW235" s="47"/>
      <c r="CX235" s="47"/>
      <c r="CY235" s="47"/>
      <c r="CZ235" s="47"/>
      <c r="DA235" s="47"/>
      <c r="DB235" s="47"/>
      <c r="DC235" s="47"/>
      <c r="DD235" s="47"/>
      <c r="DE235" s="47"/>
      <c r="DF235" s="47"/>
      <c r="DG235" s="47"/>
      <c r="DH235" s="47"/>
      <c r="DI235" s="47"/>
      <c r="DJ235" s="47"/>
      <c r="DK235" s="47"/>
      <c r="DL235" s="47"/>
      <c r="DM235" s="47"/>
      <c r="DN235" s="47"/>
      <c r="DO235" s="47"/>
      <c r="DP235" s="47"/>
      <c r="DQ235" s="47"/>
      <c r="DR235" s="47"/>
      <c r="DS235" s="47"/>
      <c r="DT235" s="47"/>
      <c r="DU235" s="47"/>
      <c r="DV235" s="47"/>
      <c r="DW235" s="47"/>
      <c r="DX235" s="47"/>
      <c r="DY235" s="47"/>
      <c r="DZ235" s="47"/>
      <c r="EA235" s="47"/>
      <c r="EB235" s="47"/>
      <c r="EC235" s="47"/>
      <c r="ED235" s="47"/>
      <c r="EE235" s="47"/>
      <c r="EF235" s="47"/>
      <c r="EG235" s="47"/>
      <c r="EH235" s="47"/>
      <c r="EI235" s="47"/>
      <c r="EJ235" s="47"/>
      <c r="EK235" s="47"/>
      <c r="EL235" s="47"/>
      <c r="EM235" s="47"/>
      <c r="EN235" s="47"/>
      <c r="EO235" s="47"/>
      <c r="EP235" s="47"/>
      <c r="EQ235" s="47"/>
      <c r="ER235" s="47"/>
      <c r="ES235" s="47"/>
      <c r="ET235" s="47"/>
      <c r="EU235" s="47"/>
      <c r="EV235" s="47"/>
      <c r="EW235" s="47"/>
      <c r="EX235" s="47"/>
      <c r="EY235" s="47"/>
      <c r="EZ235" s="47"/>
      <c r="FA235" s="47"/>
      <c r="FB235" s="47"/>
      <c r="FC235" s="47"/>
      <c r="FD235" s="47"/>
      <c r="FE235" s="47"/>
      <c r="FF235" s="47"/>
      <c r="FG235" s="47"/>
      <c r="FH235" s="47"/>
      <c r="FI235" s="47"/>
      <c r="FJ235" s="47"/>
      <c r="FK235" s="47"/>
      <c r="FL235" s="47"/>
      <c r="FM235" s="47"/>
      <c r="FN235" s="47"/>
      <c r="FO235" s="47"/>
      <c r="FP235" s="47"/>
      <c r="FQ235" s="47"/>
      <c r="FR235" s="47"/>
      <c r="FS235" s="47"/>
      <c r="FT235" s="47"/>
      <c r="FU235" s="47"/>
      <c r="FV235" s="47"/>
      <c r="FW235" s="47"/>
      <c r="FX235" s="47"/>
      <c r="FY235" s="47"/>
      <c r="FZ235" s="47"/>
      <c r="GA235" s="47"/>
      <c r="GB235" s="47"/>
      <c r="GC235" s="47"/>
      <c r="GD235" s="47"/>
    </row>
    <row r="236" spans="1:186" ht="30" x14ac:dyDescent="0.25">
      <c r="A236" s="18"/>
      <c r="B236" s="123" t="s">
        <v>119</v>
      </c>
      <c r="C236" s="273">
        <f>'2 уровень'!C378</f>
        <v>230</v>
      </c>
      <c r="D236" s="273">
        <f>'2 уровень'!D378</f>
        <v>38</v>
      </c>
      <c r="E236" s="273">
        <f>'2 уровень'!E378</f>
        <v>0</v>
      </c>
      <c r="F236" s="274">
        <f>'2 уровень'!F378</f>
        <v>0</v>
      </c>
      <c r="G236" s="214">
        <f>'2 уровень'!G378</f>
        <v>403.39009999999996</v>
      </c>
      <c r="H236" s="214">
        <f>'2 уровень'!H378</f>
        <v>67</v>
      </c>
      <c r="I236" s="214">
        <f>'2 уровень'!I378</f>
        <v>0</v>
      </c>
      <c r="J236" s="214">
        <f>'2 уровень'!J378</f>
        <v>0</v>
      </c>
      <c r="K236" s="108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  <c r="BX236" s="47"/>
      <c r="BY236" s="47"/>
      <c r="BZ236" s="47"/>
      <c r="CA236" s="47"/>
      <c r="CB236" s="47"/>
      <c r="CC236" s="47"/>
      <c r="CD236" s="47"/>
      <c r="CE236" s="47"/>
      <c r="CF236" s="47"/>
      <c r="CG236" s="47"/>
      <c r="CH236" s="47"/>
      <c r="CI236" s="47"/>
      <c r="CJ236" s="47"/>
      <c r="CK236" s="47"/>
      <c r="CL236" s="47"/>
      <c r="CM236" s="47"/>
      <c r="CN236" s="47"/>
      <c r="CO236" s="47"/>
      <c r="CP236" s="47"/>
      <c r="CQ236" s="47"/>
      <c r="CR236" s="47"/>
      <c r="CS236" s="47"/>
      <c r="CT236" s="47"/>
      <c r="CU236" s="47"/>
      <c r="CV236" s="47"/>
      <c r="CW236" s="47"/>
      <c r="CX236" s="47"/>
      <c r="CY236" s="47"/>
      <c r="CZ236" s="47"/>
      <c r="DA236" s="47"/>
      <c r="DB236" s="47"/>
      <c r="DC236" s="47"/>
      <c r="DD236" s="47"/>
      <c r="DE236" s="47"/>
      <c r="DF236" s="47"/>
      <c r="DG236" s="47"/>
      <c r="DH236" s="47"/>
      <c r="DI236" s="47"/>
      <c r="DJ236" s="47"/>
      <c r="DK236" s="47"/>
      <c r="DL236" s="47"/>
      <c r="DM236" s="47"/>
      <c r="DN236" s="47"/>
      <c r="DO236" s="47"/>
      <c r="DP236" s="47"/>
      <c r="DQ236" s="47"/>
      <c r="DR236" s="47"/>
      <c r="DS236" s="47"/>
      <c r="DT236" s="47"/>
      <c r="DU236" s="47"/>
      <c r="DV236" s="47"/>
      <c r="DW236" s="47"/>
      <c r="DX236" s="47"/>
      <c r="DY236" s="47"/>
      <c r="DZ236" s="47"/>
      <c r="EA236" s="47"/>
      <c r="EB236" s="47"/>
      <c r="EC236" s="47"/>
      <c r="ED236" s="47"/>
      <c r="EE236" s="47"/>
      <c r="EF236" s="47"/>
      <c r="EG236" s="47"/>
      <c r="EH236" s="47"/>
      <c r="EI236" s="47"/>
      <c r="EJ236" s="47"/>
      <c r="EK236" s="47"/>
      <c r="EL236" s="47"/>
      <c r="EM236" s="47"/>
      <c r="EN236" s="47"/>
      <c r="EO236" s="47"/>
      <c r="EP236" s="47"/>
      <c r="EQ236" s="47"/>
      <c r="ER236" s="47"/>
      <c r="ES236" s="47"/>
      <c r="ET236" s="47"/>
      <c r="EU236" s="47"/>
      <c r="EV236" s="47"/>
      <c r="EW236" s="47"/>
      <c r="EX236" s="47"/>
      <c r="EY236" s="47"/>
      <c r="EZ236" s="47"/>
      <c r="FA236" s="47"/>
      <c r="FB236" s="47"/>
      <c r="FC236" s="47"/>
      <c r="FD236" s="47"/>
      <c r="FE236" s="47"/>
      <c r="FF236" s="47"/>
      <c r="FG236" s="47"/>
      <c r="FH236" s="47"/>
      <c r="FI236" s="47"/>
      <c r="FJ236" s="47"/>
      <c r="FK236" s="47"/>
      <c r="FL236" s="47"/>
      <c r="FM236" s="47"/>
      <c r="FN236" s="47"/>
      <c r="FO236" s="47"/>
      <c r="FP236" s="47"/>
      <c r="FQ236" s="47"/>
      <c r="FR236" s="47"/>
      <c r="FS236" s="47"/>
      <c r="FT236" s="47"/>
      <c r="FU236" s="47"/>
      <c r="FV236" s="47"/>
      <c r="FW236" s="47"/>
      <c r="FX236" s="47"/>
      <c r="FY236" s="47"/>
      <c r="FZ236" s="47"/>
      <c r="GA236" s="47"/>
      <c r="GB236" s="47"/>
      <c r="GC236" s="47"/>
      <c r="GD236" s="47"/>
    </row>
    <row r="237" spans="1:186" ht="60" x14ac:dyDescent="0.25">
      <c r="A237" s="18">
        <v>1</v>
      </c>
      <c r="B237" s="123" t="s">
        <v>86</v>
      </c>
      <c r="C237" s="273">
        <f>'2 уровень'!C379</f>
        <v>775</v>
      </c>
      <c r="D237" s="273">
        <f>'2 уровень'!D379</f>
        <v>129</v>
      </c>
      <c r="E237" s="273">
        <f>'2 уровень'!E379</f>
        <v>307</v>
      </c>
      <c r="F237" s="274">
        <f>'2 уровень'!F379</f>
        <v>237.98449612403098</v>
      </c>
      <c r="G237" s="214">
        <f>'2 уровень'!G379</f>
        <v>1520.1624999999999</v>
      </c>
      <c r="H237" s="214">
        <f>'2 уровень'!H379</f>
        <v>253</v>
      </c>
      <c r="I237" s="214">
        <f>'2 уровень'!I379</f>
        <v>730.07542999999998</v>
      </c>
      <c r="J237" s="214">
        <f>'2 уровень'!J379</f>
        <v>288.56736363636361</v>
      </c>
      <c r="K237" s="108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  <c r="BX237" s="47"/>
      <c r="BY237" s="47"/>
      <c r="BZ237" s="47"/>
      <c r="CA237" s="47"/>
      <c r="CB237" s="47"/>
      <c r="CC237" s="47"/>
      <c r="CD237" s="47"/>
      <c r="CE237" s="47"/>
      <c r="CF237" s="47"/>
      <c r="CG237" s="47"/>
      <c r="CH237" s="47"/>
      <c r="CI237" s="47"/>
      <c r="CJ237" s="47"/>
      <c r="CK237" s="47"/>
      <c r="CL237" s="47"/>
      <c r="CM237" s="47"/>
      <c r="CN237" s="47"/>
      <c r="CO237" s="47"/>
      <c r="CP237" s="47"/>
      <c r="CQ237" s="47"/>
      <c r="CR237" s="47"/>
      <c r="CS237" s="47"/>
      <c r="CT237" s="47"/>
      <c r="CU237" s="47"/>
      <c r="CV237" s="47"/>
      <c r="CW237" s="47"/>
      <c r="CX237" s="47"/>
      <c r="CY237" s="47"/>
      <c r="CZ237" s="47"/>
      <c r="DA237" s="47"/>
      <c r="DB237" s="47"/>
      <c r="DC237" s="47"/>
      <c r="DD237" s="47"/>
      <c r="DE237" s="47"/>
      <c r="DF237" s="47"/>
      <c r="DG237" s="47"/>
      <c r="DH237" s="47"/>
      <c r="DI237" s="47"/>
      <c r="DJ237" s="47"/>
      <c r="DK237" s="47"/>
      <c r="DL237" s="47"/>
      <c r="DM237" s="47"/>
      <c r="DN237" s="47"/>
      <c r="DO237" s="47"/>
      <c r="DP237" s="47"/>
      <c r="DQ237" s="47"/>
      <c r="DR237" s="47"/>
      <c r="DS237" s="47"/>
      <c r="DT237" s="47"/>
      <c r="DU237" s="47"/>
      <c r="DV237" s="47"/>
      <c r="DW237" s="47"/>
      <c r="DX237" s="47"/>
      <c r="DY237" s="47"/>
      <c r="DZ237" s="47"/>
      <c r="EA237" s="47"/>
      <c r="EB237" s="47"/>
      <c r="EC237" s="47"/>
      <c r="ED237" s="47"/>
      <c r="EE237" s="47"/>
      <c r="EF237" s="47"/>
      <c r="EG237" s="47"/>
      <c r="EH237" s="47"/>
      <c r="EI237" s="47"/>
      <c r="EJ237" s="47"/>
      <c r="EK237" s="47"/>
      <c r="EL237" s="47"/>
      <c r="EM237" s="47"/>
      <c r="EN237" s="47"/>
      <c r="EO237" s="47"/>
      <c r="EP237" s="47"/>
      <c r="EQ237" s="47"/>
      <c r="ER237" s="47"/>
      <c r="ES237" s="47"/>
      <c r="ET237" s="47"/>
      <c r="EU237" s="47"/>
      <c r="EV237" s="47"/>
      <c r="EW237" s="47"/>
      <c r="EX237" s="47"/>
      <c r="EY237" s="47"/>
      <c r="EZ237" s="47"/>
      <c r="FA237" s="47"/>
      <c r="FB237" s="47"/>
      <c r="FC237" s="47"/>
      <c r="FD237" s="47"/>
      <c r="FE237" s="47"/>
      <c r="FF237" s="47"/>
      <c r="FG237" s="47"/>
      <c r="FH237" s="47"/>
      <c r="FI237" s="47"/>
      <c r="FJ237" s="47"/>
      <c r="FK237" s="47"/>
      <c r="FL237" s="47"/>
      <c r="FM237" s="47"/>
      <c r="FN237" s="47"/>
      <c r="FO237" s="47"/>
      <c r="FP237" s="47"/>
      <c r="FQ237" s="47"/>
      <c r="FR237" s="47"/>
      <c r="FS237" s="47"/>
      <c r="FT237" s="47"/>
      <c r="FU237" s="47"/>
      <c r="FV237" s="47"/>
      <c r="FW237" s="47"/>
      <c r="FX237" s="47"/>
      <c r="FY237" s="47"/>
      <c r="FZ237" s="47"/>
      <c r="GA237" s="47"/>
      <c r="GB237" s="47"/>
      <c r="GC237" s="47"/>
      <c r="GD237" s="47"/>
    </row>
    <row r="238" spans="1:186" ht="45" x14ac:dyDescent="0.25">
      <c r="A238" s="18"/>
      <c r="B238" s="123" t="s">
        <v>120</v>
      </c>
      <c r="C238" s="273">
        <f>'2 уровень'!C380</f>
        <v>111</v>
      </c>
      <c r="D238" s="273">
        <f>'2 уровень'!D380</f>
        <v>19</v>
      </c>
      <c r="E238" s="273">
        <f>'2 уровень'!E380</f>
        <v>45</v>
      </c>
      <c r="F238" s="274">
        <f>'2 уровень'!F380</f>
        <v>0</v>
      </c>
      <c r="G238" s="214">
        <f>'2 уровень'!G380</f>
        <v>217.72649999999999</v>
      </c>
      <c r="H238" s="214">
        <f>'2 уровень'!H380</f>
        <v>36</v>
      </c>
      <c r="I238" s="214">
        <f>'2 уровень'!I380</f>
        <v>47.383849999999995</v>
      </c>
      <c r="J238" s="214">
        <f>'2 уровень'!J380</f>
        <v>131.62180555555554</v>
      </c>
      <c r="K238" s="108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  <c r="BX238" s="47"/>
      <c r="BY238" s="47"/>
      <c r="BZ238" s="47"/>
      <c r="CA238" s="47"/>
      <c r="CB238" s="47"/>
      <c r="CC238" s="47"/>
      <c r="CD238" s="47"/>
      <c r="CE238" s="47"/>
      <c r="CF238" s="47"/>
      <c r="CG238" s="47"/>
      <c r="CH238" s="47"/>
      <c r="CI238" s="47"/>
      <c r="CJ238" s="47"/>
      <c r="CK238" s="47"/>
      <c r="CL238" s="47"/>
      <c r="CM238" s="47"/>
      <c r="CN238" s="47"/>
      <c r="CO238" s="47"/>
      <c r="CP238" s="47"/>
      <c r="CQ238" s="47"/>
      <c r="CR238" s="47"/>
      <c r="CS238" s="47"/>
      <c r="CT238" s="47"/>
      <c r="CU238" s="47"/>
      <c r="CV238" s="47"/>
      <c r="CW238" s="47"/>
      <c r="CX238" s="47"/>
      <c r="CY238" s="47"/>
      <c r="CZ238" s="47"/>
      <c r="DA238" s="47"/>
      <c r="DB238" s="47"/>
      <c r="DC238" s="47"/>
      <c r="DD238" s="47"/>
      <c r="DE238" s="47"/>
      <c r="DF238" s="47"/>
      <c r="DG238" s="47"/>
      <c r="DH238" s="47"/>
      <c r="DI238" s="47"/>
      <c r="DJ238" s="47"/>
      <c r="DK238" s="47"/>
      <c r="DL238" s="47"/>
      <c r="DM238" s="47"/>
      <c r="DN238" s="47"/>
      <c r="DO238" s="47"/>
      <c r="DP238" s="47"/>
      <c r="DQ238" s="47"/>
      <c r="DR238" s="47"/>
      <c r="DS238" s="47"/>
      <c r="DT238" s="47"/>
      <c r="DU238" s="47"/>
      <c r="DV238" s="47"/>
      <c r="DW238" s="47"/>
      <c r="DX238" s="47"/>
      <c r="DY238" s="47"/>
      <c r="DZ238" s="47"/>
      <c r="EA238" s="47"/>
      <c r="EB238" s="47"/>
      <c r="EC238" s="47"/>
      <c r="ED238" s="47"/>
      <c r="EE238" s="47"/>
      <c r="EF238" s="47"/>
      <c r="EG238" s="47"/>
      <c r="EH238" s="47"/>
      <c r="EI238" s="47"/>
      <c r="EJ238" s="47"/>
      <c r="EK238" s="47"/>
      <c r="EL238" s="47"/>
      <c r="EM238" s="47"/>
      <c r="EN238" s="47"/>
      <c r="EO238" s="47"/>
      <c r="EP238" s="47"/>
      <c r="EQ238" s="47"/>
      <c r="ER238" s="47"/>
      <c r="ES238" s="47"/>
      <c r="ET238" s="47"/>
      <c r="EU238" s="47"/>
      <c r="EV238" s="47"/>
      <c r="EW238" s="47"/>
      <c r="EX238" s="47"/>
      <c r="EY238" s="47"/>
      <c r="EZ238" s="47"/>
      <c r="FA238" s="47"/>
      <c r="FB238" s="47"/>
      <c r="FC238" s="47"/>
      <c r="FD238" s="47"/>
      <c r="FE238" s="47"/>
      <c r="FF238" s="47"/>
      <c r="FG238" s="47"/>
      <c r="FH238" s="47"/>
      <c r="FI238" s="47"/>
      <c r="FJ238" s="47"/>
      <c r="FK238" s="47"/>
      <c r="FL238" s="47"/>
      <c r="FM238" s="47"/>
      <c r="FN238" s="47"/>
      <c r="FO238" s="47"/>
      <c r="FP238" s="47"/>
      <c r="FQ238" s="47"/>
      <c r="FR238" s="47"/>
      <c r="FS238" s="47"/>
      <c r="FT238" s="47"/>
      <c r="FU238" s="47"/>
      <c r="FV238" s="47"/>
      <c r="FW238" s="47"/>
      <c r="FX238" s="47"/>
      <c r="FY238" s="47"/>
      <c r="FZ238" s="47"/>
      <c r="GA238" s="47"/>
      <c r="GB238" s="47"/>
      <c r="GC238" s="47"/>
      <c r="GD238" s="47"/>
    </row>
    <row r="239" spans="1:186" ht="30" x14ac:dyDescent="0.25">
      <c r="A239" s="18">
        <v>1</v>
      </c>
      <c r="B239" s="123" t="s">
        <v>87</v>
      </c>
      <c r="C239" s="273">
        <f>'2 уровень'!C381</f>
        <v>88</v>
      </c>
      <c r="D239" s="273">
        <f>'2 уровень'!D381</f>
        <v>15</v>
      </c>
      <c r="E239" s="273">
        <f>'2 уровень'!E381</f>
        <v>0</v>
      </c>
      <c r="F239" s="274">
        <f>'2 уровень'!F381</f>
        <v>0</v>
      </c>
      <c r="G239" s="214">
        <f>'2 уровень'!G381</f>
        <v>352.07479999999998</v>
      </c>
      <c r="H239" s="214">
        <f>'2 уровень'!H381</f>
        <v>59</v>
      </c>
      <c r="I239" s="214">
        <f>'2 уровень'!I381</f>
        <v>0</v>
      </c>
      <c r="J239" s="214">
        <f>'2 уровень'!J381</f>
        <v>0</v>
      </c>
      <c r="K239" s="108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  <c r="BX239" s="47"/>
      <c r="BY239" s="47"/>
      <c r="BZ239" s="47"/>
      <c r="CA239" s="47"/>
      <c r="CB239" s="47"/>
      <c r="CC239" s="47"/>
      <c r="CD239" s="47"/>
      <c r="CE239" s="47"/>
      <c r="CF239" s="47"/>
      <c r="CG239" s="47"/>
      <c r="CH239" s="47"/>
      <c r="CI239" s="47"/>
      <c r="CJ239" s="47"/>
      <c r="CK239" s="47"/>
      <c r="CL239" s="47"/>
      <c r="CM239" s="47"/>
      <c r="CN239" s="47"/>
      <c r="CO239" s="47"/>
      <c r="CP239" s="47"/>
      <c r="CQ239" s="47"/>
      <c r="CR239" s="47"/>
      <c r="CS239" s="47"/>
      <c r="CT239" s="47"/>
      <c r="CU239" s="47"/>
      <c r="CV239" s="47"/>
      <c r="CW239" s="47"/>
      <c r="CX239" s="47"/>
      <c r="CY239" s="47"/>
      <c r="CZ239" s="47"/>
      <c r="DA239" s="47"/>
      <c r="DB239" s="47"/>
      <c r="DC239" s="47"/>
      <c r="DD239" s="47"/>
      <c r="DE239" s="47"/>
      <c r="DF239" s="47"/>
      <c r="DG239" s="47"/>
      <c r="DH239" s="47"/>
      <c r="DI239" s="47"/>
      <c r="DJ239" s="47"/>
      <c r="DK239" s="47"/>
      <c r="DL239" s="47"/>
      <c r="DM239" s="47"/>
      <c r="DN239" s="47"/>
      <c r="DO239" s="47"/>
      <c r="DP239" s="47"/>
      <c r="DQ239" s="47"/>
      <c r="DR239" s="47"/>
      <c r="DS239" s="47"/>
      <c r="DT239" s="47"/>
      <c r="DU239" s="47"/>
      <c r="DV239" s="47"/>
      <c r="DW239" s="47"/>
      <c r="DX239" s="47"/>
      <c r="DY239" s="47"/>
      <c r="DZ239" s="47"/>
      <c r="EA239" s="47"/>
      <c r="EB239" s="47"/>
      <c r="EC239" s="47"/>
      <c r="ED239" s="47"/>
      <c r="EE239" s="47"/>
      <c r="EF239" s="47"/>
      <c r="EG239" s="47"/>
      <c r="EH239" s="47"/>
      <c r="EI239" s="47"/>
      <c r="EJ239" s="47"/>
      <c r="EK239" s="47"/>
      <c r="EL239" s="47"/>
      <c r="EM239" s="47"/>
      <c r="EN239" s="47"/>
      <c r="EO239" s="47"/>
      <c r="EP239" s="47"/>
      <c r="EQ239" s="47"/>
      <c r="ER239" s="47"/>
      <c r="ES239" s="47"/>
      <c r="ET239" s="47"/>
      <c r="EU239" s="47"/>
      <c r="EV239" s="47"/>
      <c r="EW239" s="47"/>
      <c r="EX239" s="47"/>
      <c r="EY239" s="47"/>
      <c r="EZ239" s="47"/>
      <c r="FA239" s="47"/>
      <c r="FB239" s="47"/>
      <c r="FC239" s="47"/>
      <c r="FD239" s="47"/>
      <c r="FE239" s="47"/>
      <c r="FF239" s="47"/>
      <c r="FG239" s="47"/>
      <c r="FH239" s="47"/>
      <c r="FI239" s="47"/>
      <c r="FJ239" s="47"/>
      <c r="FK239" s="47"/>
      <c r="FL239" s="47"/>
      <c r="FM239" s="47"/>
      <c r="FN239" s="47"/>
      <c r="FO239" s="47"/>
      <c r="FP239" s="47"/>
      <c r="FQ239" s="47"/>
      <c r="FR239" s="47"/>
      <c r="FS239" s="47"/>
      <c r="FT239" s="47"/>
      <c r="FU239" s="47"/>
      <c r="FV239" s="47"/>
      <c r="FW239" s="47"/>
      <c r="FX239" s="47"/>
      <c r="FY239" s="47"/>
      <c r="FZ239" s="47"/>
      <c r="GA239" s="47"/>
      <c r="GB239" s="47"/>
      <c r="GC239" s="47"/>
      <c r="GD239" s="47"/>
    </row>
    <row r="240" spans="1:186" ht="30" x14ac:dyDescent="0.25">
      <c r="A240" s="18">
        <v>1</v>
      </c>
      <c r="B240" s="123" t="s">
        <v>88</v>
      </c>
      <c r="C240" s="273">
        <f>'2 уровень'!C382</f>
        <v>0</v>
      </c>
      <c r="D240" s="273">
        <f>'2 уровень'!D382</f>
        <v>0</v>
      </c>
      <c r="E240" s="273">
        <f>'2 уровень'!E382</f>
        <v>0</v>
      </c>
      <c r="F240" s="274">
        <f>'2 уровень'!F382</f>
        <v>0</v>
      </c>
      <c r="G240" s="214">
        <f>'2 уровень'!G382</f>
        <v>0</v>
      </c>
      <c r="H240" s="214">
        <f>'2 уровень'!H382</f>
        <v>0</v>
      </c>
      <c r="I240" s="214">
        <f>'2 уровень'!I382</f>
        <v>0</v>
      </c>
      <c r="J240" s="214">
        <f>'2 уровень'!J382</f>
        <v>0</v>
      </c>
      <c r="K240" s="108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  <c r="BX240" s="47"/>
      <c r="BY240" s="47"/>
      <c r="BZ240" s="47"/>
      <c r="CA240" s="47"/>
      <c r="CB240" s="47"/>
      <c r="CC240" s="47"/>
      <c r="CD240" s="47"/>
      <c r="CE240" s="47"/>
      <c r="CF240" s="47"/>
      <c r="CG240" s="47"/>
      <c r="CH240" s="47"/>
      <c r="CI240" s="47"/>
      <c r="CJ240" s="47"/>
      <c r="CK240" s="47"/>
      <c r="CL240" s="47"/>
      <c r="CM240" s="47"/>
      <c r="CN240" s="47"/>
      <c r="CO240" s="47"/>
      <c r="CP240" s="47"/>
      <c r="CQ240" s="47"/>
      <c r="CR240" s="47"/>
      <c r="CS240" s="47"/>
      <c r="CT240" s="47"/>
      <c r="CU240" s="47"/>
      <c r="CV240" s="47"/>
      <c r="CW240" s="47"/>
      <c r="CX240" s="47"/>
      <c r="CY240" s="47"/>
      <c r="CZ240" s="47"/>
      <c r="DA240" s="47"/>
      <c r="DB240" s="47"/>
      <c r="DC240" s="47"/>
      <c r="DD240" s="47"/>
      <c r="DE240" s="47"/>
      <c r="DF240" s="47"/>
      <c r="DG240" s="47"/>
      <c r="DH240" s="47"/>
      <c r="DI240" s="47"/>
      <c r="DJ240" s="47"/>
      <c r="DK240" s="47"/>
      <c r="DL240" s="47"/>
      <c r="DM240" s="47"/>
      <c r="DN240" s="47"/>
      <c r="DO240" s="47"/>
      <c r="DP240" s="47"/>
      <c r="DQ240" s="47"/>
      <c r="DR240" s="47"/>
      <c r="DS240" s="47"/>
      <c r="DT240" s="47"/>
      <c r="DU240" s="47"/>
      <c r="DV240" s="47"/>
      <c r="DW240" s="47"/>
      <c r="DX240" s="47"/>
      <c r="DY240" s="47"/>
      <c r="DZ240" s="47"/>
      <c r="EA240" s="47"/>
      <c r="EB240" s="47"/>
      <c r="EC240" s="47"/>
      <c r="ED240" s="47"/>
      <c r="EE240" s="47"/>
      <c r="EF240" s="47"/>
      <c r="EG240" s="47"/>
      <c r="EH240" s="47"/>
      <c r="EI240" s="47"/>
      <c r="EJ240" s="47"/>
      <c r="EK240" s="47"/>
      <c r="EL240" s="47"/>
      <c r="EM240" s="47"/>
      <c r="EN240" s="47"/>
      <c r="EO240" s="47"/>
      <c r="EP240" s="47"/>
      <c r="EQ240" s="47"/>
      <c r="ER240" s="47"/>
      <c r="ES240" s="47"/>
      <c r="ET240" s="47"/>
      <c r="EU240" s="47"/>
      <c r="EV240" s="47"/>
      <c r="EW240" s="47"/>
      <c r="EX240" s="47"/>
      <c r="EY240" s="47"/>
      <c r="EZ240" s="47"/>
      <c r="FA240" s="47"/>
      <c r="FB240" s="47"/>
      <c r="FC240" s="47"/>
      <c r="FD240" s="47"/>
      <c r="FE240" s="47"/>
      <c r="FF240" s="47"/>
      <c r="FG240" s="47"/>
      <c r="FH240" s="47"/>
      <c r="FI240" s="47"/>
      <c r="FJ240" s="47"/>
      <c r="FK240" s="47"/>
      <c r="FL240" s="47"/>
      <c r="FM240" s="47"/>
      <c r="FN240" s="47"/>
      <c r="FO240" s="47"/>
      <c r="FP240" s="47"/>
      <c r="FQ240" s="47"/>
      <c r="FR240" s="47"/>
      <c r="FS240" s="47"/>
      <c r="FT240" s="47"/>
      <c r="FU240" s="47"/>
      <c r="FV240" s="47"/>
      <c r="FW240" s="47"/>
      <c r="FX240" s="47"/>
      <c r="FY240" s="47"/>
      <c r="FZ240" s="47"/>
      <c r="GA240" s="47"/>
      <c r="GB240" s="47"/>
      <c r="GC240" s="47"/>
      <c r="GD240" s="47"/>
    </row>
    <row r="241" spans="1:186" ht="15.75" thickBot="1" x14ac:dyDescent="0.3">
      <c r="A241" s="18">
        <v>1</v>
      </c>
      <c r="B241" s="118" t="s">
        <v>4</v>
      </c>
      <c r="C241" s="273">
        <f>'2 уровень'!C383</f>
        <v>0</v>
      </c>
      <c r="D241" s="273">
        <f>'2 уровень'!D383</f>
        <v>0</v>
      </c>
      <c r="E241" s="273">
        <f>'2 уровень'!E383</f>
        <v>0</v>
      </c>
      <c r="F241" s="274">
        <f>'2 уровень'!F383</f>
        <v>0</v>
      </c>
      <c r="G241" s="214">
        <f>'2 уровень'!G383</f>
        <v>4975.0659159999996</v>
      </c>
      <c r="H241" s="214">
        <f>'2 уровень'!H383</f>
        <v>829</v>
      </c>
      <c r="I241" s="214">
        <f>'2 уровень'!I383</f>
        <v>758.68664000000001</v>
      </c>
      <c r="J241" s="214">
        <f>'2 уровень'!J383</f>
        <v>91.518291917973457</v>
      </c>
      <c r="K241" s="108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  <c r="BX241" s="47"/>
      <c r="BY241" s="47"/>
      <c r="BZ241" s="47"/>
      <c r="CA241" s="47"/>
      <c r="CB241" s="47"/>
      <c r="CC241" s="47"/>
      <c r="CD241" s="47"/>
      <c r="CE241" s="47"/>
      <c r="CF241" s="47"/>
      <c r="CG241" s="47"/>
      <c r="CH241" s="47"/>
      <c r="CI241" s="47"/>
      <c r="CJ241" s="47"/>
      <c r="CK241" s="47"/>
      <c r="CL241" s="47"/>
      <c r="CM241" s="47"/>
      <c r="CN241" s="47"/>
      <c r="CO241" s="47"/>
      <c r="CP241" s="47"/>
      <c r="CQ241" s="47"/>
      <c r="CR241" s="47"/>
      <c r="CS241" s="47"/>
      <c r="CT241" s="47"/>
      <c r="CU241" s="47"/>
      <c r="CV241" s="47"/>
      <c r="CW241" s="47"/>
      <c r="CX241" s="47"/>
      <c r="CY241" s="47"/>
      <c r="CZ241" s="47"/>
      <c r="DA241" s="47"/>
      <c r="DB241" s="47"/>
      <c r="DC241" s="47"/>
      <c r="DD241" s="47"/>
      <c r="DE241" s="47"/>
      <c r="DF241" s="47"/>
      <c r="DG241" s="47"/>
      <c r="DH241" s="47"/>
      <c r="DI241" s="47"/>
      <c r="DJ241" s="47"/>
      <c r="DK241" s="47"/>
      <c r="DL241" s="47"/>
      <c r="DM241" s="47"/>
      <c r="DN241" s="47"/>
      <c r="DO241" s="47"/>
      <c r="DP241" s="47"/>
      <c r="DQ241" s="47"/>
      <c r="DR241" s="47"/>
      <c r="DS241" s="47"/>
      <c r="DT241" s="47"/>
      <c r="DU241" s="47"/>
      <c r="DV241" s="47"/>
      <c r="DW241" s="47"/>
      <c r="DX241" s="47"/>
      <c r="DY241" s="47"/>
      <c r="DZ241" s="47"/>
      <c r="EA241" s="47"/>
      <c r="EB241" s="47"/>
      <c r="EC241" s="47"/>
      <c r="ED241" s="47"/>
      <c r="EE241" s="47"/>
      <c r="EF241" s="47"/>
      <c r="EG241" s="47"/>
      <c r="EH241" s="47"/>
      <c r="EI241" s="47"/>
      <c r="EJ241" s="47"/>
      <c r="EK241" s="47"/>
      <c r="EL241" s="47"/>
      <c r="EM241" s="47"/>
      <c r="EN241" s="47"/>
      <c r="EO241" s="47"/>
      <c r="EP241" s="47"/>
      <c r="EQ241" s="47"/>
      <c r="ER241" s="47"/>
      <c r="ES241" s="47"/>
      <c r="ET241" s="47"/>
      <c r="EU241" s="47"/>
      <c r="EV241" s="47"/>
      <c r="EW241" s="47"/>
      <c r="EX241" s="47"/>
      <c r="EY241" s="47"/>
      <c r="EZ241" s="47"/>
      <c r="FA241" s="47"/>
      <c r="FB241" s="47"/>
      <c r="FC241" s="47"/>
      <c r="FD241" s="47"/>
      <c r="FE241" s="47"/>
      <c r="FF241" s="47"/>
      <c r="FG241" s="47"/>
      <c r="FH241" s="47"/>
      <c r="FI241" s="47"/>
      <c r="FJ241" s="47"/>
      <c r="FK241" s="47"/>
      <c r="FL241" s="47"/>
      <c r="FM241" s="47"/>
      <c r="FN241" s="47"/>
      <c r="FO241" s="47"/>
      <c r="FP241" s="47"/>
      <c r="FQ241" s="47"/>
      <c r="FR241" s="47"/>
      <c r="FS241" s="47"/>
      <c r="FT241" s="47"/>
      <c r="FU241" s="47"/>
      <c r="FV241" s="47"/>
      <c r="FW241" s="47"/>
      <c r="FX241" s="47"/>
      <c r="FY241" s="47"/>
      <c r="FZ241" s="47"/>
      <c r="GA241" s="47"/>
      <c r="GB241" s="47"/>
      <c r="GC241" s="47"/>
      <c r="GD241" s="47"/>
    </row>
    <row r="242" spans="1:186" s="56" customFormat="1" ht="15" customHeight="1" x14ac:dyDescent="0.25">
      <c r="A242" s="18">
        <v>1</v>
      </c>
      <c r="B242" s="105" t="s">
        <v>34</v>
      </c>
      <c r="C242" s="106"/>
      <c r="D242" s="106"/>
      <c r="E242" s="106"/>
      <c r="F242" s="197"/>
      <c r="G242" s="107"/>
      <c r="H242" s="107"/>
      <c r="I242" s="215"/>
      <c r="J242" s="107"/>
      <c r="K242" s="108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  <c r="BX242" s="47"/>
      <c r="BY242" s="47"/>
      <c r="BZ242" s="47"/>
      <c r="CA242" s="47"/>
      <c r="CB242" s="47"/>
      <c r="CC242" s="47"/>
      <c r="CD242" s="47"/>
      <c r="CE242" s="47"/>
      <c r="CF242" s="47"/>
      <c r="CG242" s="47"/>
      <c r="CH242" s="47"/>
      <c r="CI242" s="47"/>
      <c r="CJ242" s="47"/>
      <c r="CK242" s="47"/>
      <c r="CL242" s="47"/>
      <c r="CM242" s="47"/>
      <c r="CN242" s="47"/>
      <c r="CO242" s="47"/>
      <c r="CP242" s="47"/>
      <c r="CQ242" s="47"/>
      <c r="CR242" s="47"/>
      <c r="CS242" s="47"/>
      <c r="CT242" s="47"/>
      <c r="CU242" s="47"/>
      <c r="CV242" s="47"/>
      <c r="CW242" s="47"/>
      <c r="CX242" s="47"/>
      <c r="CY242" s="47"/>
      <c r="CZ242" s="47"/>
      <c r="DA242" s="47"/>
      <c r="DB242" s="47"/>
      <c r="DC242" s="47"/>
      <c r="DD242" s="47"/>
      <c r="DE242" s="47"/>
      <c r="DF242" s="47"/>
      <c r="DG242" s="47"/>
      <c r="DH242" s="47"/>
      <c r="DI242" s="47"/>
      <c r="DJ242" s="47"/>
      <c r="DK242" s="47"/>
      <c r="DL242" s="47"/>
      <c r="DM242" s="47"/>
      <c r="DN242" s="47"/>
      <c r="DO242" s="47"/>
      <c r="DP242" s="47"/>
      <c r="DQ242" s="47"/>
      <c r="DR242" s="47"/>
      <c r="DS242" s="47"/>
      <c r="DT242" s="47"/>
      <c r="DU242" s="47"/>
      <c r="DV242" s="47"/>
      <c r="DW242" s="47"/>
      <c r="DX242" s="47"/>
      <c r="DY242" s="47"/>
      <c r="DZ242" s="47"/>
      <c r="EA242" s="47"/>
      <c r="EB242" s="47"/>
      <c r="EC242" s="47"/>
      <c r="ED242" s="47"/>
      <c r="EE242" s="47"/>
      <c r="EF242" s="47"/>
      <c r="EG242" s="47"/>
      <c r="EH242" s="47"/>
      <c r="EI242" s="47"/>
      <c r="EJ242" s="47"/>
      <c r="EK242" s="47"/>
      <c r="EL242" s="47"/>
      <c r="EM242" s="47"/>
      <c r="EN242" s="47"/>
      <c r="EO242" s="47"/>
      <c r="EP242" s="47"/>
      <c r="EQ242" s="47"/>
      <c r="ER242" s="47"/>
      <c r="ES242" s="47"/>
      <c r="ET242" s="47"/>
      <c r="EU242" s="47"/>
      <c r="EV242" s="47"/>
      <c r="EW242" s="47"/>
      <c r="EX242" s="47"/>
      <c r="EY242" s="47"/>
      <c r="EZ242" s="47"/>
      <c r="FA242" s="47"/>
      <c r="FB242" s="47"/>
      <c r="FC242" s="47"/>
      <c r="FD242" s="47"/>
      <c r="FE242" s="47"/>
      <c r="FF242" s="47"/>
      <c r="FG242" s="47"/>
      <c r="FH242" s="47"/>
      <c r="FI242" s="47"/>
      <c r="FJ242" s="47"/>
      <c r="FK242" s="47"/>
      <c r="FL242" s="47"/>
      <c r="FM242" s="47"/>
      <c r="FN242" s="47"/>
      <c r="FO242" s="47"/>
      <c r="FP242" s="47"/>
      <c r="FQ242" s="47"/>
      <c r="FR242" s="47"/>
      <c r="FS242" s="47"/>
      <c r="FT242" s="47"/>
      <c r="FU242" s="47"/>
      <c r="FV242" s="47"/>
      <c r="FW242" s="47"/>
      <c r="FX242" s="47"/>
      <c r="FY242" s="47"/>
      <c r="FZ242" s="47"/>
      <c r="GA242" s="47"/>
      <c r="GB242" s="47"/>
      <c r="GC242" s="47"/>
      <c r="GD242" s="47"/>
    </row>
    <row r="243" spans="1:186" ht="30" x14ac:dyDescent="0.25">
      <c r="A243" s="18">
        <v>1</v>
      </c>
      <c r="B243" s="604" t="s">
        <v>131</v>
      </c>
      <c r="C243" s="601">
        <f>'1 уровень'!C374</f>
        <v>13453</v>
      </c>
      <c r="D243" s="601">
        <f>'1 уровень'!D374</f>
        <v>2243</v>
      </c>
      <c r="E243" s="601">
        <f>'1 уровень'!E374</f>
        <v>2828</v>
      </c>
      <c r="F243" s="602">
        <f>'1 уровень'!F374</f>
        <v>126.0811413285778</v>
      </c>
      <c r="G243" s="630">
        <f>'1 уровень'!G374</f>
        <v>27239.184628148145</v>
      </c>
      <c r="H243" s="630">
        <f>'1 уровень'!H374</f>
        <v>4540</v>
      </c>
      <c r="I243" s="630">
        <f>'1 уровень'!I374</f>
        <v>5503.3934900000004</v>
      </c>
      <c r="J243" s="630">
        <f>'1 уровень'!J374</f>
        <v>121.22012092511014</v>
      </c>
      <c r="K243" s="108"/>
    </row>
    <row r="244" spans="1:186" ht="30" x14ac:dyDescent="0.25">
      <c r="A244" s="18">
        <v>1</v>
      </c>
      <c r="B244" s="123" t="s">
        <v>84</v>
      </c>
      <c r="C244" s="51">
        <f>'1 уровень'!C375</f>
        <v>10196</v>
      </c>
      <c r="D244" s="51">
        <f>'1 уровень'!D375</f>
        <v>1700</v>
      </c>
      <c r="E244" s="51">
        <f>'1 уровень'!E375</f>
        <v>2236</v>
      </c>
      <c r="F244" s="192">
        <f>'1 уровень'!F375</f>
        <v>131.52941176470588</v>
      </c>
      <c r="G244" s="67">
        <f>'1 уровень'!G375</f>
        <v>20849.241508148145</v>
      </c>
      <c r="H244" s="67">
        <f>'1 уровень'!H375</f>
        <v>3475</v>
      </c>
      <c r="I244" s="214">
        <f>'1 уровень'!I375</f>
        <v>4369.0314300000009</v>
      </c>
      <c r="J244" s="67">
        <f>'1 уровень'!J375</f>
        <v>125.72752316546764</v>
      </c>
      <c r="K244" s="108"/>
    </row>
    <row r="245" spans="1:186" ht="30" x14ac:dyDescent="0.25">
      <c r="A245" s="18">
        <v>1</v>
      </c>
      <c r="B245" s="123" t="s">
        <v>85</v>
      </c>
      <c r="C245" s="51">
        <f>'1 уровень'!C376</f>
        <v>3100</v>
      </c>
      <c r="D245" s="51">
        <f>'1 уровень'!D376</f>
        <v>517</v>
      </c>
      <c r="E245" s="51">
        <f>'1 уровень'!E376</f>
        <v>592</v>
      </c>
      <c r="F245" s="192">
        <f>'1 уровень'!F376</f>
        <v>114.50676982591877</v>
      </c>
      <c r="G245" s="67">
        <f>'1 уровень'!G376</f>
        <v>5571.32</v>
      </c>
      <c r="H245" s="67">
        <f>'1 уровень'!H376</f>
        <v>929</v>
      </c>
      <c r="I245" s="214">
        <f>'1 уровень'!I376</f>
        <v>1134.3620599999999</v>
      </c>
      <c r="J245" s="67">
        <f>'1 уровень'!J376</f>
        <v>122.10571151776102</v>
      </c>
      <c r="K245" s="108"/>
    </row>
    <row r="246" spans="1:186" ht="45" x14ac:dyDescent="0.25">
      <c r="A246" s="18">
        <v>1</v>
      </c>
      <c r="B246" s="123" t="s">
        <v>108</v>
      </c>
      <c r="C246" s="51">
        <f>'1 уровень'!C377</f>
        <v>74</v>
      </c>
      <c r="D246" s="51">
        <f>'1 уровень'!D377</f>
        <v>12</v>
      </c>
      <c r="E246" s="51">
        <f>'1 уровень'!E377</f>
        <v>0</v>
      </c>
      <c r="F246" s="192">
        <f>'1 уровень'!F377</f>
        <v>0</v>
      </c>
      <c r="G246" s="67">
        <f>'1 уровень'!G377</f>
        <v>385.84783999999996</v>
      </c>
      <c r="H246" s="67">
        <f>'1 уровень'!H377</f>
        <v>64</v>
      </c>
      <c r="I246" s="214">
        <f>'1 уровень'!I377</f>
        <v>0</v>
      </c>
      <c r="J246" s="67">
        <f>'1 уровень'!J377</f>
        <v>0</v>
      </c>
      <c r="K246" s="108"/>
    </row>
    <row r="247" spans="1:186" ht="30" x14ac:dyDescent="0.25">
      <c r="A247" s="18">
        <v>1</v>
      </c>
      <c r="B247" s="123" t="s">
        <v>109</v>
      </c>
      <c r="C247" s="51">
        <f>'1 уровень'!C378</f>
        <v>83</v>
      </c>
      <c r="D247" s="51">
        <f>'1 уровень'!D378</f>
        <v>14</v>
      </c>
      <c r="E247" s="51">
        <f>'1 уровень'!E378</f>
        <v>0</v>
      </c>
      <c r="F247" s="192">
        <f>'1 уровень'!F378</f>
        <v>0</v>
      </c>
      <c r="G247" s="67">
        <f>'1 уровень'!G378</f>
        <v>432.77527999999995</v>
      </c>
      <c r="H247" s="67">
        <f>'1 уровень'!H378</f>
        <v>72</v>
      </c>
      <c r="I247" s="214">
        <f>'1 уровень'!I378</f>
        <v>0</v>
      </c>
      <c r="J247" s="67">
        <f>'1 уровень'!J378</f>
        <v>0</v>
      </c>
      <c r="K247" s="108"/>
    </row>
    <row r="248" spans="1:186" ht="30" x14ac:dyDescent="0.25">
      <c r="A248" s="18">
        <v>1</v>
      </c>
      <c r="B248" s="604" t="s">
        <v>123</v>
      </c>
      <c r="C248" s="601">
        <f>'1 уровень'!C379</f>
        <v>31910</v>
      </c>
      <c r="D248" s="601">
        <f>'1 уровень'!D379</f>
        <v>5318</v>
      </c>
      <c r="E248" s="601">
        <f>'1 уровень'!E379</f>
        <v>2340</v>
      </c>
      <c r="F248" s="602">
        <f>'1 уровень'!F379</f>
        <v>44.001504324934189</v>
      </c>
      <c r="G248" s="630">
        <f>'1 уровень'!G379</f>
        <v>49544.600400000003</v>
      </c>
      <c r="H248" s="630">
        <f>'1 уровень'!H379</f>
        <v>8256</v>
      </c>
      <c r="I248" s="630">
        <f>'1 уровень'!I379</f>
        <v>2877.6575199999997</v>
      </c>
      <c r="J248" s="630">
        <f>'1 уровень'!J379</f>
        <v>34.855347868217052</v>
      </c>
      <c r="K248" s="108"/>
    </row>
    <row r="249" spans="1:186" ht="30" x14ac:dyDescent="0.25">
      <c r="A249" s="18"/>
      <c r="B249" s="123" t="s">
        <v>119</v>
      </c>
      <c r="C249" s="51">
        <f>'1 уровень'!C380</f>
        <v>450</v>
      </c>
      <c r="D249" s="51">
        <f>'1 уровень'!D380</f>
        <v>75</v>
      </c>
      <c r="E249" s="51">
        <f>'1 уровень'!E380</f>
        <v>24</v>
      </c>
      <c r="F249" s="192">
        <f>'1 уровень'!F380</f>
        <v>32</v>
      </c>
      <c r="G249" s="67">
        <f>'1 уровень'!G380</f>
        <v>660.68999999999994</v>
      </c>
      <c r="H249" s="67">
        <f>'1 уровень'!H380</f>
        <v>110</v>
      </c>
      <c r="I249" s="214">
        <f>'1 уровень'!I380</f>
        <v>35.233619999999995</v>
      </c>
      <c r="J249" s="67">
        <f>'1 уровень'!J380</f>
        <v>32.030563636363631</v>
      </c>
      <c r="K249" s="108"/>
    </row>
    <row r="250" spans="1:186" ht="60" x14ac:dyDescent="0.25">
      <c r="A250" s="18">
        <v>1</v>
      </c>
      <c r="B250" s="123" t="s">
        <v>86</v>
      </c>
      <c r="C250" s="51">
        <f>'1 уровень'!C381</f>
        <v>14680</v>
      </c>
      <c r="D250" s="51">
        <f>'1 уровень'!D381</f>
        <v>2447</v>
      </c>
      <c r="E250" s="51">
        <f>'1 уровень'!E381</f>
        <v>1595</v>
      </c>
      <c r="F250" s="192">
        <f>'1 уровень'!F381</f>
        <v>65.181855333060895</v>
      </c>
      <c r="G250" s="67">
        <f>'1 уровень'!G381</f>
        <v>24747.250400000001</v>
      </c>
      <c r="H250" s="67">
        <f>'1 уровень'!H381</f>
        <v>4124</v>
      </c>
      <c r="I250" s="214">
        <f>'1 уровень'!I381</f>
        <v>2241.4365699999998</v>
      </c>
      <c r="J250" s="67">
        <f>'1 уровень'!J381</f>
        <v>54.351032250242483</v>
      </c>
      <c r="K250" s="108"/>
    </row>
    <row r="251" spans="1:186" ht="45" x14ac:dyDescent="0.25">
      <c r="A251" s="18"/>
      <c r="B251" s="123" t="s">
        <v>120</v>
      </c>
      <c r="C251" s="51">
        <f>'1 уровень'!C382</f>
        <v>10500</v>
      </c>
      <c r="D251" s="51">
        <f>'1 уровень'!D382</f>
        <v>1750</v>
      </c>
      <c r="E251" s="51">
        <f>'1 уровень'!E382</f>
        <v>706</v>
      </c>
      <c r="F251" s="192">
        <f>'1 уровень'!F382</f>
        <v>40.342857142857142</v>
      </c>
      <c r="G251" s="67">
        <f>'1 уровень'!G382</f>
        <v>17700.689999999999</v>
      </c>
      <c r="H251" s="67">
        <f>'1 уровень'!H382</f>
        <v>2950</v>
      </c>
      <c r="I251" s="214">
        <f>'1 уровень'!I382</f>
        <v>576.71179000000006</v>
      </c>
      <c r="J251" s="67">
        <f>'1 уровень'!J382</f>
        <v>19.549552203389833</v>
      </c>
      <c r="K251" s="108"/>
    </row>
    <row r="252" spans="1:186" ht="30" x14ac:dyDescent="0.25">
      <c r="A252" s="18">
        <v>1</v>
      </c>
      <c r="B252" s="123" t="s">
        <v>87</v>
      </c>
      <c r="C252" s="51">
        <f>'1 уровень'!C383</f>
        <v>880</v>
      </c>
      <c r="D252" s="51">
        <f>'1 уровень'!D383</f>
        <v>146</v>
      </c>
      <c r="E252" s="51">
        <f>'1 уровень'!E383</f>
        <v>6</v>
      </c>
      <c r="F252" s="192">
        <f>'1 уровень'!F383</f>
        <v>4.10958904109589</v>
      </c>
      <c r="G252" s="67">
        <f>'1 уровень'!G383</f>
        <v>3012.8560000000002</v>
      </c>
      <c r="H252" s="67">
        <f>'1 уровень'!H383</f>
        <v>502</v>
      </c>
      <c r="I252" s="214">
        <f>'1 уровень'!I383</f>
        <v>18.570349999999998</v>
      </c>
      <c r="J252" s="67">
        <f>'1 уровень'!J383</f>
        <v>3.6992729083665332</v>
      </c>
      <c r="K252" s="108"/>
    </row>
    <row r="253" spans="1:186" ht="30" x14ac:dyDescent="0.25">
      <c r="A253" s="18">
        <v>1</v>
      </c>
      <c r="B253" s="123" t="s">
        <v>88</v>
      </c>
      <c r="C253" s="51">
        <f>'1 уровень'!C384</f>
        <v>5400</v>
      </c>
      <c r="D253" s="51">
        <f>'1 уровень'!D384</f>
        <v>900</v>
      </c>
      <c r="E253" s="51">
        <f>'1 уровень'!E384</f>
        <v>9</v>
      </c>
      <c r="F253" s="192">
        <f>'1 уровень'!F384</f>
        <v>1</v>
      </c>
      <c r="G253" s="67">
        <f>'1 уровень'!G384</f>
        <v>3423.114</v>
      </c>
      <c r="H253" s="67">
        <f>'1 уровень'!H384</f>
        <v>570</v>
      </c>
      <c r="I253" s="214">
        <f>'1 уровень'!I384</f>
        <v>5.70519</v>
      </c>
      <c r="J253" s="67">
        <f>'1 уровень'!J384</f>
        <v>1.0009105263157896</v>
      </c>
      <c r="K253" s="108"/>
    </row>
    <row r="254" spans="1:186" ht="15.75" thickBot="1" x14ac:dyDescent="0.3">
      <c r="A254" s="18">
        <v>1</v>
      </c>
      <c r="B254" s="649" t="s">
        <v>114</v>
      </c>
      <c r="C254" s="606">
        <f>'1 уровень'!C385</f>
        <v>0</v>
      </c>
      <c r="D254" s="606">
        <f>'1 уровень'!D385</f>
        <v>0</v>
      </c>
      <c r="E254" s="606">
        <f>'1 уровень'!E385</f>
        <v>0</v>
      </c>
      <c r="F254" s="607">
        <f>'1 уровень'!F385</f>
        <v>0</v>
      </c>
      <c r="G254" s="650">
        <f>'1 уровень'!G385</f>
        <v>76783.785028148151</v>
      </c>
      <c r="H254" s="650">
        <f>'1 уровень'!H385</f>
        <v>12796</v>
      </c>
      <c r="I254" s="651">
        <f>'1 уровень'!I385</f>
        <v>8381.051010000001</v>
      </c>
      <c r="J254" s="650">
        <f>'1 уровень'!J385</f>
        <v>160.75208348860571</v>
      </c>
      <c r="K254" s="108"/>
    </row>
    <row r="255" spans="1:186" s="47" customFormat="1" ht="15" customHeight="1" x14ac:dyDescent="0.25">
      <c r="A255" s="18">
        <v>1</v>
      </c>
      <c r="B255" s="652" t="s">
        <v>35</v>
      </c>
      <c r="C255" s="653"/>
      <c r="D255" s="653"/>
      <c r="E255" s="653"/>
      <c r="F255" s="654"/>
      <c r="G255" s="655"/>
      <c r="H255" s="655"/>
      <c r="I255" s="656"/>
      <c r="J255" s="655"/>
      <c r="K255" s="108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  <c r="GD255" s="46"/>
    </row>
    <row r="256" spans="1:186" ht="30" x14ac:dyDescent="0.25">
      <c r="A256" s="18">
        <v>1</v>
      </c>
      <c r="B256" s="218" t="s">
        <v>131</v>
      </c>
      <c r="C256" s="71">
        <f>'1 уровень'!C18</f>
        <v>906</v>
      </c>
      <c r="D256" s="71">
        <f>'1 уровень'!D18</f>
        <v>151</v>
      </c>
      <c r="E256" s="71">
        <f>'1 уровень'!E18</f>
        <v>47</v>
      </c>
      <c r="F256" s="198">
        <f>'1 уровень'!F18</f>
        <v>31.125827814569533</v>
      </c>
      <c r="G256" s="67">
        <f>'1 уровень'!G18</f>
        <v>1800.8718940740741</v>
      </c>
      <c r="H256" s="67">
        <f>'1 уровень'!H18</f>
        <v>301</v>
      </c>
      <c r="I256" s="662">
        <f>'1 уровень'!I18</f>
        <v>70.8</v>
      </c>
      <c r="J256" s="67">
        <f>'1 уровень'!J18</f>
        <v>23.521594684385381</v>
      </c>
      <c r="K256" s="108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  <c r="BX256" s="47"/>
      <c r="BY256" s="47"/>
      <c r="BZ256" s="47"/>
      <c r="CA256" s="47"/>
      <c r="CB256" s="47"/>
      <c r="CC256" s="47"/>
      <c r="CD256" s="47"/>
      <c r="CE256" s="47"/>
      <c r="CF256" s="47"/>
      <c r="CG256" s="47"/>
      <c r="CH256" s="47"/>
      <c r="CI256" s="47"/>
      <c r="CJ256" s="47"/>
      <c r="CK256" s="47"/>
      <c r="CL256" s="47"/>
      <c r="CM256" s="47"/>
      <c r="CN256" s="47"/>
      <c r="CO256" s="47"/>
      <c r="CP256" s="47"/>
      <c r="CQ256" s="47"/>
      <c r="CR256" s="47"/>
      <c r="CS256" s="47"/>
      <c r="CT256" s="47"/>
      <c r="CU256" s="47"/>
      <c r="CV256" s="47"/>
      <c r="CW256" s="47"/>
      <c r="CX256" s="47"/>
      <c r="CY256" s="47"/>
      <c r="CZ256" s="47"/>
      <c r="DA256" s="47"/>
      <c r="DB256" s="47"/>
      <c r="DC256" s="47"/>
      <c r="DD256" s="47"/>
      <c r="DE256" s="47"/>
      <c r="DF256" s="47"/>
      <c r="DG256" s="47"/>
      <c r="DH256" s="47"/>
      <c r="DI256" s="47"/>
      <c r="DJ256" s="47"/>
      <c r="DK256" s="47"/>
      <c r="DL256" s="47"/>
      <c r="DM256" s="47"/>
      <c r="DN256" s="47"/>
      <c r="DO256" s="47"/>
      <c r="DP256" s="47"/>
      <c r="DQ256" s="47"/>
      <c r="DR256" s="47"/>
      <c r="DS256" s="47"/>
      <c r="DT256" s="47"/>
      <c r="DU256" s="47"/>
      <c r="DV256" s="47"/>
      <c r="DW256" s="47"/>
      <c r="DX256" s="47"/>
      <c r="DY256" s="47"/>
      <c r="DZ256" s="47"/>
      <c r="EA256" s="47"/>
      <c r="EB256" s="47"/>
      <c r="EC256" s="47"/>
      <c r="ED256" s="47"/>
      <c r="EE256" s="47"/>
      <c r="EF256" s="47"/>
      <c r="EG256" s="47"/>
      <c r="EH256" s="47"/>
      <c r="EI256" s="47"/>
      <c r="EJ256" s="47"/>
      <c r="EK256" s="47"/>
      <c r="EL256" s="47"/>
      <c r="EM256" s="47"/>
      <c r="EN256" s="47"/>
      <c r="EO256" s="47"/>
      <c r="EP256" s="47"/>
      <c r="EQ256" s="47"/>
      <c r="ER256" s="47"/>
      <c r="ES256" s="47"/>
      <c r="ET256" s="47"/>
      <c r="EU256" s="47"/>
      <c r="EV256" s="47"/>
      <c r="EW256" s="47"/>
      <c r="EX256" s="47"/>
      <c r="EY256" s="47"/>
      <c r="EZ256" s="47"/>
      <c r="FA256" s="47"/>
      <c r="FB256" s="47"/>
      <c r="FC256" s="47"/>
      <c r="FD256" s="47"/>
      <c r="FE256" s="47"/>
      <c r="FF256" s="47"/>
      <c r="FG256" s="47"/>
      <c r="FH256" s="47"/>
      <c r="FI256" s="47"/>
      <c r="FJ256" s="47"/>
      <c r="FK256" s="47"/>
      <c r="FL256" s="47"/>
      <c r="FM256" s="47"/>
      <c r="FN256" s="47"/>
      <c r="FO256" s="47"/>
      <c r="FP256" s="47"/>
      <c r="FQ256" s="47"/>
      <c r="FR256" s="47"/>
      <c r="FS256" s="47"/>
      <c r="FT256" s="47"/>
      <c r="FU256" s="47"/>
      <c r="FV256" s="47"/>
      <c r="FW256" s="47"/>
      <c r="FX256" s="47"/>
      <c r="FY256" s="47"/>
      <c r="FZ256" s="47"/>
      <c r="GA256" s="47"/>
      <c r="GB256" s="47"/>
      <c r="GC256" s="47"/>
      <c r="GD256" s="47"/>
    </row>
    <row r="257" spans="1:186" ht="30" x14ac:dyDescent="0.25">
      <c r="A257" s="18">
        <v>1</v>
      </c>
      <c r="B257" s="223" t="s">
        <v>84</v>
      </c>
      <c r="C257" s="71">
        <f>'1 уровень'!C19</f>
        <v>697</v>
      </c>
      <c r="D257" s="71">
        <f>'1 уровень'!D19</f>
        <v>116</v>
      </c>
      <c r="E257" s="71">
        <f>'1 уровень'!E19</f>
        <v>43</v>
      </c>
      <c r="F257" s="198">
        <f>'1 уровень'!F19</f>
        <v>37.068965517241381</v>
      </c>
      <c r="G257" s="67">
        <f>'1 уровень'!G19</f>
        <v>1425.2570940740741</v>
      </c>
      <c r="H257" s="67">
        <f>'1 уровень'!H19</f>
        <v>238</v>
      </c>
      <c r="I257" s="662">
        <f>'1 уровень'!I19</f>
        <v>62.6</v>
      </c>
      <c r="J257" s="67">
        <f>'1 уровень'!J19</f>
        <v>26.302521008403364</v>
      </c>
      <c r="K257" s="108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  <c r="BX257" s="47"/>
      <c r="BY257" s="47"/>
      <c r="BZ257" s="47"/>
      <c r="CA257" s="47"/>
      <c r="CB257" s="47"/>
      <c r="CC257" s="47"/>
      <c r="CD257" s="47"/>
      <c r="CE257" s="47"/>
      <c r="CF257" s="47"/>
      <c r="CG257" s="47"/>
      <c r="CH257" s="47"/>
      <c r="CI257" s="47"/>
      <c r="CJ257" s="47"/>
      <c r="CK257" s="47"/>
      <c r="CL257" s="47"/>
      <c r="CM257" s="47"/>
      <c r="CN257" s="47"/>
      <c r="CO257" s="47"/>
      <c r="CP257" s="47"/>
      <c r="CQ257" s="47"/>
      <c r="CR257" s="47"/>
      <c r="CS257" s="47"/>
      <c r="CT257" s="47"/>
      <c r="CU257" s="47"/>
      <c r="CV257" s="47"/>
      <c r="CW257" s="47"/>
      <c r="CX257" s="47"/>
      <c r="CY257" s="47"/>
      <c r="CZ257" s="47"/>
      <c r="DA257" s="47"/>
      <c r="DB257" s="47"/>
      <c r="DC257" s="47"/>
      <c r="DD257" s="47"/>
      <c r="DE257" s="47"/>
      <c r="DF257" s="47"/>
      <c r="DG257" s="47"/>
      <c r="DH257" s="47"/>
      <c r="DI257" s="47"/>
      <c r="DJ257" s="47"/>
      <c r="DK257" s="47"/>
      <c r="DL257" s="47"/>
      <c r="DM257" s="47"/>
      <c r="DN257" s="47"/>
      <c r="DO257" s="47"/>
      <c r="DP257" s="47"/>
      <c r="DQ257" s="47"/>
      <c r="DR257" s="47"/>
      <c r="DS257" s="47"/>
      <c r="DT257" s="47"/>
      <c r="DU257" s="47"/>
      <c r="DV257" s="47"/>
      <c r="DW257" s="47"/>
      <c r="DX257" s="47"/>
      <c r="DY257" s="47"/>
      <c r="DZ257" s="47"/>
      <c r="EA257" s="47"/>
      <c r="EB257" s="47"/>
      <c r="EC257" s="47"/>
      <c r="ED257" s="47"/>
      <c r="EE257" s="47"/>
      <c r="EF257" s="47"/>
      <c r="EG257" s="47"/>
      <c r="EH257" s="47"/>
      <c r="EI257" s="47"/>
      <c r="EJ257" s="47"/>
      <c r="EK257" s="47"/>
      <c r="EL257" s="47"/>
      <c r="EM257" s="47"/>
      <c r="EN257" s="47"/>
      <c r="EO257" s="47"/>
      <c r="EP257" s="47"/>
      <c r="EQ257" s="47"/>
      <c r="ER257" s="47"/>
      <c r="ES257" s="47"/>
      <c r="ET257" s="47"/>
      <c r="EU257" s="47"/>
      <c r="EV257" s="47"/>
      <c r="EW257" s="47"/>
      <c r="EX257" s="47"/>
      <c r="EY257" s="47"/>
      <c r="EZ257" s="47"/>
      <c r="FA257" s="47"/>
      <c r="FB257" s="47"/>
      <c r="FC257" s="47"/>
      <c r="FD257" s="47"/>
      <c r="FE257" s="47"/>
      <c r="FF257" s="47"/>
      <c r="FG257" s="47"/>
      <c r="FH257" s="47"/>
      <c r="FI257" s="47"/>
      <c r="FJ257" s="47"/>
      <c r="FK257" s="47"/>
      <c r="FL257" s="47"/>
      <c r="FM257" s="47"/>
      <c r="FN257" s="47"/>
      <c r="FO257" s="47"/>
      <c r="FP257" s="47"/>
      <c r="FQ257" s="47"/>
      <c r="FR257" s="47"/>
      <c r="FS257" s="47"/>
      <c r="FT257" s="47"/>
      <c r="FU257" s="47"/>
      <c r="FV257" s="47"/>
      <c r="FW257" s="47"/>
      <c r="FX257" s="47"/>
      <c r="FY257" s="47"/>
      <c r="FZ257" s="47"/>
      <c r="GA257" s="47"/>
      <c r="GB257" s="47"/>
      <c r="GC257" s="47"/>
      <c r="GD257" s="47"/>
    </row>
    <row r="258" spans="1:186" ht="30" x14ac:dyDescent="0.25">
      <c r="A258" s="18">
        <v>1</v>
      </c>
      <c r="B258" s="223" t="s">
        <v>85</v>
      </c>
      <c r="C258" s="71">
        <f>'1 уровень'!C20</f>
        <v>209</v>
      </c>
      <c r="D258" s="71">
        <f>'1 уровень'!D20</f>
        <v>35</v>
      </c>
      <c r="E258" s="71">
        <f>'1 уровень'!E20</f>
        <v>4</v>
      </c>
      <c r="F258" s="198">
        <f>'1 уровень'!F20</f>
        <v>11.428571428571429</v>
      </c>
      <c r="G258" s="67">
        <f>'1 уровень'!G20</f>
        <v>375.6148</v>
      </c>
      <c r="H258" s="67">
        <f>'1 уровень'!H20</f>
        <v>63</v>
      </c>
      <c r="I258" s="214">
        <f>'1 уровень'!I20</f>
        <v>8.1999999999999993</v>
      </c>
      <c r="J258" s="67">
        <f>'1 уровень'!J20</f>
        <v>13.015873015873014</v>
      </c>
      <c r="K258" s="108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  <c r="BX258" s="47"/>
      <c r="BY258" s="47"/>
      <c r="BZ258" s="47"/>
      <c r="CA258" s="47"/>
      <c r="CB258" s="47"/>
      <c r="CC258" s="47"/>
      <c r="CD258" s="47"/>
      <c r="CE258" s="47"/>
      <c r="CF258" s="47"/>
      <c r="CG258" s="47"/>
      <c r="CH258" s="47"/>
      <c r="CI258" s="47"/>
      <c r="CJ258" s="47"/>
      <c r="CK258" s="47"/>
      <c r="CL258" s="47"/>
      <c r="CM258" s="47"/>
      <c r="CN258" s="47"/>
      <c r="CO258" s="47"/>
      <c r="CP258" s="47"/>
      <c r="CQ258" s="47"/>
      <c r="CR258" s="47"/>
      <c r="CS258" s="47"/>
      <c r="CT258" s="47"/>
      <c r="CU258" s="47"/>
      <c r="CV258" s="47"/>
      <c r="CW258" s="47"/>
      <c r="CX258" s="47"/>
      <c r="CY258" s="47"/>
      <c r="CZ258" s="47"/>
      <c r="DA258" s="47"/>
      <c r="DB258" s="47"/>
      <c r="DC258" s="47"/>
      <c r="DD258" s="47"/>
      <c r="DE258" s="47"/>
      <c r="DF258" s="47"/>
      <c r="DG258" s="47"/>
      <c r="DH258" s="47"/>
      <c r="DI258" s="47"/>
      <c r="DJ258" s="47"/>
      <c r="DK258" s="47"/>
      <c r="DL258" s="47"/>
      <c r="DM258" s="47"/>
      <c r="DN258" s="47"/>
      <c r="DO258" s="47"/>
      <c r="DP258" s="47"/>
      <c r="DQ258" s="47"/>
      <c r="DR258" s="47"/>
      <c r="DS258" s="47"/>
      <c r="DT258" s="47"/>
      <c r="DU258" s="47"/>
      <c r="DV258" s="47"/>
      <c r="DW258" s="47"/>
      <c r="DX258" s="47"/>
      <c r="DY258" s="47"/>
      <c r="DZ258" s="47"/>
      <c r="EA258" s="47"/>
      <c r="EB258" s="47"/>
      <c r="EC258" s="47"/>
      <c r="ED258" s="47"/>
      <c r="EE258" s="47"/>
      <c r="EF258" s="47"/>
      <c r="EG258" s="47"/>
      <c r="EH258" s="47"/>
      <c r="EI258" s="47"/>
      <c r="EJ258" s="47"/>
      <c r="EK258" s="47"/>
      <c r="EL258" s="47"/>
      <c r="EM258" s="47"/>
      <c r="EN258" s="47"/>
      <c r="EO258" s="47"/>
      <c r="EP258" s="47"/>
      <c r="EQ258" s="47"/>
      <c r="ER258" s="47"/>
      <c r="ES258" s="47"/>
      <c r="ET258" s="47"/>
      <c r="EU258" s="47"/>
      <c r="EV258" s="47"/>
      <c r="EW258" s="47"/>
      <c r="EX258" s="47"/>
      <c r="EY258" s="47"/>
      <c r="EZ258" s="47"/>
      <c r="FA258" s="47"/>
      <c r="FB258" s="47"/>
      <c r="FC258" s="47"/>
      <c r="FD258" s="47"/>
      <c r="FE258" s="47"/>
      <c r="FF258" s="47"/>
      <c r="FG258" s="47"/>
      <c r="FH258" s="47"/>
      <c r="FI258" s="47"/>
      <c r="FJ258" s="47"/>
      <c r="FK258" s="47"/>
      <c r="FL258" s="47"/>
      <c r="FM258" s="47"/>
      <c r="FN258" s="47"/>
      <c r="FO258" s="47"/>
      <c r="FP258" s="47"/>
      <c r="FQ258" s="47"/>
      <c r="FR258" s="47"/>
      <c r="FS258" s="47"/>
      <c r="FT258" s="47"/>
      <c r="FU258" s="47"/>
      <c r="FV258" s="47"/>
      <c r="FW258" s="47"/>
      <c r="FX258" s="47"/>
      <c r="FY258" s="47"/>
      <c r="FZ258" s="47"/>
      <c r="GA258" s="47"/>
      <c r="GB258" s="47"/>
      <c r="GC258" s="47"/>
      <c r="GD258" s="47"/>
    </row>
    <row r="259" spans="1:186" ht="30" x14ac:dyDescent="0.25">
      <c r="A259" s="18"/>
      <c r="B259" s="352" t="s">
        <v>123</v>
      </c>
      <c r="C259" s="71">
        <f>'1 уровень'!C21</f>
        <v>300</v>
      </c>
      <c r="D259" s="71">
        <f>'1 уровень'!D21</f>
        <v>50</v>
      </c>
      <c r="E259" s="71">
        <f>'1 уровень'!E21</f>
        <v>-1</v>
      </c>
      <c r="F259" s="198">
        <f>'1 уровень'!F21</f>
        <v>-2</v>
      </c>
      <c r="G259" s="67">
        <f>'1 уровень'!G21</f>
        <v>440.46</v>
      </c>
      <c r="H259" s="67">
        <f>'1 уровень'!H21</f>
        <v>73</v>
      </c>
      <c r="I259" s="214">
        <f>'1 уровень'!I21</f>
        <v>-4</v>
      </c>
      <c r="J259" s="67">
        <f>'1 уровень'!J21</f>
        <v>-5.4794520547945202</v>
      </c>
      <c r="K259" s="108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  <c r="BX259" s="47"/>
      <c r="BY259" s="47"/>
      <c r="BZ259" s="47"/>
      <c r="CA259" s="47"/>
      <c r="CB259" s="47"/>
      <c r="CC259" s="47"/>
      <c r="CD259" s="47"/>
      <c r="CE259" s="47"/>
      <c r="CF259" s="47"/>
      <c r="CG259" s="47"/>
      <c r="CH259" s="47"/>
      <c r="CI259" s="47"/>
      <c r="CJ259" s="47"/>
      <c r="CK259" s="47"/>
      <c r="CL259" s="47"/>
      <c r="CM259" s="47"/>
      <c r="CN259" s="47"/>
      <c r="CO259" s="47"/>
      <c r="CP259" s="47"/>
      <c r="CQ259" s="47"/>
      <c r="CR259" s="47"/>
      <c r="CS259" s="47"/>
      <c r="CT259" s="47"/>
      <c r="CU259" s="47"/>
      <c r="CV259" s="47"/>
      <c r="CW259" s="47"/>
      <c r="CX259" s="47"/>
      <c r="CY259" s="47"/>
      <c r="CZ259" s="47"/>
      <c r="DA259" s="47"/>
      <c r="DB259" s="47"/>
      <c r="DC259" s="47"/>
      <c r="DD259" s="47"/>
      <c r="DE259" s="47"/>
      <c r="DF259" s="47"/>
      <c r="DG259" s="47"/>
      <c r="DH259" s="47"/>
      <c r="DI259" s="47"/>
      <c r="DJ259" s="47"/>
      <c r="DK259" s="47"/>
      <c r="DL259" s="47"/>
      <c r="DM259" s="47"/>
      <c r="DN259" s="47"/>
      <c r="DO259" s="47"/>
      <c r="DP259" s="47"/>
      <c r="DQ259" s="47"/>
      <c r="DR259" s="47"/>
      <c r="DS259" s="47"/>
      <c r="DT259" s="47"/>
      <c r="DU259" s="47"/>
      <c r="DV259" s="47"/>
      <c r="DW259" s="47"/>
      <c r="DX259" s="47"/>
      <c r="DY259" s="47"/>
      <c r="DZ259" s="47"/>
      <c r="EA259" s="47"/>
      <c r="EB259" s="47"/>
      <c r="EC259" s="47"/>
      <c r="ED259" s="47"/>
      <c r="EE259" s="47"/>
      <c r="EF259" s="47"/>
      <c r="EG259" s="47"/>
      <c r="EH259" s="47"/>
      <c r="EI259" s="47"/>
      <c r="EJ259" s="47"/>
      <c r="EK259" s="47"/>
      <c r="EL259" s="47"/>
      <c r="EM259" s="47"/>
      <c r="EN259" s="47"/>
      <c r="EO259" s="47"/>
      <c r="EP259" s="47"/>
      <c r="EQ259" s="47"/>
      <c r="ER259" s="47"/>
      <c r="ES259" s="47"/>
      <c r="ET259" s="47"/>
      <c r="EU259" s="47"/>
      <c r="EV259" s="47"/>
      <c r="EW259" s="47"/>
      <c r="EX259" s="47"/>
      <c r="EY259" s="47"/>
      <c r="EZ259" s="47"/>
      <c r="FA259" s="47"/>
      <c r="FB259" s="47"/>
      <c r="FC259" s="47"/>
      <c r="FD259" s="47"/>
      <c r="FE259" s="47"/>
      <c r="FF259" s="47"/>
      <c r="FG259" s="47"/>
      <c r="FH259" s="47"/>
      <c r="FI259" s="47"/>
      <c r="FJ259" s="47"/>
      <c r="FK259" s="47"/>
      <c r="FL259" s="47"/>
      <c r="FM259" s="47"/>
      <c r="FN259" s="47"/>
      <c r="FO259" s="47"/>
      <c r="FP259" s="47"/>
      <c r="FQ259" s="47"/>
      <c r="FR259" s="47"/>
      <c r="FS259" s="47"/>
      <c r="FT259" s="47"/>
      <c r="FU259" s="47"/>
      <c r="FV259" s="47"/>
      <c r="FW259" s="47"/>
      <c r="FX259" s="47"/>
      <c r="FY259" s="47"/>
      <c r="FZ259" s="47"/>
      <c r="GA259" s="47"/>
      <c r="GB259" s="47"/>
      <c r="GC259" s="47"/>
      <c r="GD259" s="47"/>
    </row>
    <row r="260" spans="1:186" ht="30" x14ac:dyDescent="0.25">
      <c r="A260" s="18"/>
      <c r="B260" s="350" t="s">
        <v>119</v>
      </c>
      <c r="C260" s="71">
        <f>'1 уровень'!C22</f>
        <v>300</v>
      </c>
      <c r="D260" s="71">
        <f>'1 уровень'!D22</f>
        <v>50</v>
      </c>
      <c r="E260" s="71">
        <f>'1 уровень'!E22</f>
        <v>-1</v>
      </c>
      <c r="F260" s="198">
        <f>'1 уровень'!F22</f>
        <v>-2</v>
      </c>
      <c r="G260" s="67">
        <f>'1 уровень'!G22</f>
        <v>440.46</v>
      </c>
      <c r="H260" s="67">
        <f>'1 уровень'!H22</f>
        <v>73</v>
      </c>
      <c r="I260" s="214">
        <f>'1 уровень'!I22</f>
        <v>-4</v>
      </c>
      <c r="J260" s="67">
        <f>'1 уровень'!J22</f>
        <v>-5.4794520547945202</v>
      </c>
      <c r="K260" s="108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  <c r="BX260" s="47"/>
      <c r="BY260" s="47"/>
      <c r="BZ260" s="47"/>
      <c r="CA260" s="47"/>
      <c r="CB260" s="47"/>
      <c r="CC260" s="47"/>
      <c r="CD260" s="47"/>
      <c r="CE260" s="47"/>
      <c r="CF260" s="47"/>
      <c r="CG260" s="47"/>
      <c r="CH260" s="47"/>
      <c r="CI260" s="47"/>
      <c r="CJ260" s="47"/>
      <c r="CK260" s="47"/>
      <c r="CL260" s="47"/>
      <c r="CM260" s="47"/>
      <c r="CN260" s="47"/>
      <c r="CO260" s="47"/>
      <c r="CP260" s="47"/>
      <c r="CQ260" s="47"/>
      <c r="CR260" s="47"/>
      <c r="CS260" s="47"/>
      <c r="CT260" s="47"/>
      <c r="CU260" s="47"/>
      <c r="CV260" s="47"/>
      <c r="CW260" s="47"/>
      <c r="CX260" s="47"/>
      <c r="CY260" s="47"/>
      <c r="CZ260" s="47"/>
      <c r="DA260" s="47"/>
      <c r="DB260" s="47"/>
      <c r="DC260" s="47"/>
      <c r="DD260" s="47"/>
      <c r="DE260" s="47"/>
      <c r="DF260" s="47"/>
      <c r="DG260" s="47"/>
      <c r="DH260" s="47"/>
      <c r="DI260" s="47"/>
      <c r="DJ260" s="47"/>
      <c r="DK260" s="47"/>
      <c r="DL260" s="47"/>
      <c r="DM260" s="47"/>
      <c r="DN260" s="47"/>
      <c r="DO260" s="47"/>
      <c r="DP260" s="47"/>
      <c r="DQ260" s="47"/>
      <c r="DR260" s="47"/>
      <c r="DS260" s="47"/>
      <c r="DT260" s="47"/>
      <c r="DU260" s="47"/>
      <c r="DV260" s="47"/>
      <c r="DW260" s="47"/>
      <c r="DX260" s="47"/>
      <c r="DY260" s="47"/>
      <c r="DZ260" s="47"/>
      <c r="EA260" s="47"/>
      <c r="EB260" s="47"/>
      <c r="EC260" s="47"/>
      <c r="ED260" s="47"/>
      <c r="EE260" s="47"/>
      <c r="EF260" s="47"/>
      <c r="EG260" s="47"/>
      <c r="EH260" s="47"/>
      <c r="EI260" s="47"/>
      <c r="EJ260" s="47"/>
      <c r="EK260" s="47"/>
      <c r="EL260" s="47"/>
      <c r="EM260" s="47"/>
      <c r="EN260" s="47"/>
      <c r="EO260" s="47"/>
      <c r="EP260" s="47"/>
      <c r="EQ260" s="47"/>
      <c r="ER260" s="47"/>
      <c r="ES260" s="47"/>
      <c r="ET260" s="47"/>
      <c r="EU260" s="47"/>
      <c r="EV260" s="47"/>
      <c r="EW260" s="47"/>
      <c r="EX260" s="47"/>
      <c r="EY260" s="47"/>
      <c r="EZ260" s="47"/>
      <c r="FA260" s="47"/>
      <c r="FB260" s="47"/>
      <c r="FC260" s="47"/>
      <c r="FD260" s="47"/>
      <c r="FE260" s="47"/>
      <c r="FF260" s="47"/>
      <c r="FG260" s="47"/>
      <c r="FH260" s="47"/>
      <c r="FI260" s="47"/>
      <c r="FJ260" s="47"/>
      <c r="FK260" s="47"/>
      <c r="FL260" s="47"/>
      <c r="FM260" s="47"/>
      <c r="FN260" s="47"/>
      <c r="FO260" s="47"/>
      <c r="FP260" s="47"/>
      <c r="FQ260" s="47"/>
      <c r="FR260" s="47"/>
      <c r="FS260" s="47"/>
      <c r="FT260" s="47"/>
      <c r="FU260" s="47"/>
      <c r="FV260" s="47"/>
      <c r="FW260" s="47"/>
      <c r="FX260" s="47"/>
      <c r="FY260" s="47"/>
      <c r="FZ260" s="47"/>
      <c r="GA260" s="47"/>
      <c r="GB260" s="47"/>
      <c r="GC260" s="47"/>
      <c r="GD260" s="47"/>
    </row>
    <row r="261" spans="1:186" s="47" customFormat="1" ht="15.75" thickBot="1" x14ac:dyDescent="0.3">
      <c r="A261" s="18">
        <v>1</v>
      </c>
      <c r="B261" s="657" t="s">
        <v>114</v>
      </c>
      <c r="C261" s="658">
        <f>'1 уровень'!C23</f>
        <v>0</v>
      </c>
      <c r="D261" s="658">
        <f>'1 уровень'!D23</f>
        <v>0</v>
      </c>
      <c r="E261" s="658">
        <f>'1 уровень'!E23</f>
        <v>0</v>
      </c>
      <c r="F261" s="659">
        <f>'1 уровень'!F23</f>
        <v>0</v>
      </c>
      <c r="G261" s="660">
        <f>'1 уровень'!G23</f>
        <v>2241.3318940740742</v>
      </c>
      <c r="H261" s="660">
        <f>'1 уровень'!H23</f>
        <v>374</v>
      </c>
      <c r="I261" s="661">
        <f>'1 уровень'!I23</f>
        <v>66.8</v>
      </c>
      <c r="J261" s="660">
        <f>'1 уровень'!J23</f>
        <v>17.860962566844918</v>
      </c>
      <c r="K261" s="108"/>
    </row>
    <row r="262" spans="1:186" s="47" customFormat="1" ht="27.75" customHeight="1" thickBot="1" x14ac:dyDescent="0.3">
      <c r="A262" s="18">
        <v>1</v>
      </c>
      <c r="B262" s="343" t="s">
        <v>36</v>
      </c>
      <c r="C262" s="344"/>
      <c r="D262" s="344"/>
      <c r="E262" s="344"/>
      <c r="F262" s="344"/>
      <c r="G262" s="344">
        <f>SUM(G19,G33,G46,G59,G72,G85,G98,G111,G124,G137,G150,G163,G176,G189,G202,G215,G228,G241,G254,G261)</f>
        <v>1364806.8920016852</v>
      </c>
      <c r="H262" s="344">
        <f t="shared" ref="H262:I262" si="0">SUM(H19,H33,H46,H59,H72,H85,H98,H111,H124,H137,H150,H163,H176,H189,H202,H215,H228,H241,H254,H261)</f>
        <v>227456</v>
      </c>
      <c r="I262" s="344">
        <f t="shared" si="0"/>
        <v>149620.44602999996</v>
      </c>
      <c r="J262" s="344">
        <f t="shared" ref="J262:J271" si="1">I262/H262*100</f>
        <v>65.779951300471282</v>
      </c>
      <c r="K262" s="108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  <c r="AP262" s="46"/>
      <c r="AQ262" s="46"/>
      <c r="AR262" s="46"/>
      <c r="AS262" s="46"/>
      <c r="AT262" s="46"/>
      <c r="AU262" s="46"/>
      <c r="AV262" s="46"/>
      <c r="AW262" s="46"/>
      <c r="AX262" s="46"/>
      <c r="AY262" s="46"/>
      <c r="AZ262" s="46"/>
      <c r="BA262" s="46"/>
      <c r="BB262" s="46"/>
      <c r="BC262" s="46"/>
      <c r="BD262" s="46"/>
      <c r="BE262" s="46"/>
      <c r="BF262" s="46"/>
      <c r="BG262" s="46"/>
      <c r="BH262" s="46"/>
      <c r="BI262" s="46"/>
      <c r="BJ262" s="46"/>
      <c r="BK262" s="46"/>
      <c r="BL262" s="46"/>
      <c r="BM262" s="46"/>
      <c r="BN262" s="46"/>
      <c r="BO262" s="46"/>
      <c r="BP262" s="46"/>
      <c r="BQ262" s="46"/>
      <c r="BR262" s="46"/>
      <c r="BS262" s="46"/>
      <c r="BT262" s="46"/>
      <c r="BU262" s="46"/>
      <c r="BV262" s="46"/>
      <c r="BW262" s="46"/>
      <c r="BX262" s="46"/>
      <c r="BY262" s="46"/>
      <c r="BZ262" s="46"/>
      <c r="CA262" s="46"/>
      <c r="CB262" s="46"/>
      <c r="CC262" s="46"/>
      <c r="CD262" s="46"/>
      <c r="CE262" s="46"/>
      <c r="CF262" s="46"/>
      <c r="CG262" s="46"/>
      <c r="CH262" s="46"/>
      <c r="CI262" s="46"/>
      <c r="CJ262" s="46"/>
      <c r="CK262" s="46"/>
      <c r="CL262" s="46"/>
      <c r="CM262" s="46"/>
      <c r="CN262" s="46"/>
      <c r="CO262" s="46"/>
      <c r="CP262" s="46"/>
      <c r="CQ262" s="46"/>
      <c r="CR262" s="46"/>
      <c r="CS262" s="46"/>
      <c r="CT262" s="46"/>
      <c r="CU262" s="46"/>
      <c r="CV262" s="46"/>
      <c r="CW262" s="46"/>
      <c r="CX262" s="46"/>
      <c r="CY262" s="46"/>
      <c r="CZ262" s="46"/>
      <c r="DA262" s="46"/>
      <c r="DB262" s="46"/>
      <c r="DC262" s="46"/>
      <c r="DD262" s="46"/>
      <c r="DE262" s="46"/>
      <c r="DF262" s="46"/>
      <c r="DG262" s="46"/>
      <c r="DH262" s="46"/>
      <c r="DI262" s="46"/>
      <c r="DJ262" s="46"/>
      <c r="DK262" s="46"/>
      <c r="DL262" s="46"/>
      <c r="DM262" s="46"/>
      <c r="DN262" s="46"/>
      <c r="DO262" s="46"/>
      <c r="DP262" s="46"/>
      <c r="DQ262" s="46"/>
      <c r="DR262" s="46"/>
      <c r="DS262" s="46"/>
      <c r="DT262" s="46"/>
      <c r="DU262" s="46"/>
      <c r="DV262" s="46"/>
      <c r="DW262" s="46"/>
      <c r="DX262" s="46"/>
      <c r="DY262" s="46"/>
      <c r="DZ262" s="46"/>
      <c r="EA262" s="46"/>
      <c r="EB262" s="46"/>
      <c r="EC262" s="46"/>
      <c r="ED262" s="46"/>
      <c r="EE262" s="46"/>
      <c r="EF262" s="46"/>
      <c r="EG262" s="46"/>
      <c r="EH262" s="46"/>
      <c r="EI262" s="46"/>
      <c r="EJ262" s="46"/>
      <c r="EK262" s="46"/>
      <c r="EL262" s="46"/>
      <c r="EM262" s="46"/>
      <c r="EN262" s="46"/>
      <c r="EO262" s="46"/>
      <c r="EP262" s="46"/>
      <c r="EQ262" s="46"/>
      <c r="ER262" s="46"/>
      <c r="ES262" s="46"/>
      <c r="ET262" s="46"/>
      <c r="EU262" s="46"/>
      <c r="EV262" s="46"/>
      <c r="EW262" s="46"/>
      <c r="EX262" s="46"/>
      <c r="EY262" s="46"/>
      <c r="EZ262" s="46"/>
      <c r="FA262" s="46"/>
      <c r="FB262" s="46"/>
      <c r="FC262" s="46"/>
      <c r="FD262" s="46"/>
      <c r="FE262" s="46"/>
      <c r="FF262" s="46"/>
      <c r="FG262" s="46"/>
      <c r="FH262" s="46"/>
      <c r="FI262" s="46"/>
      <c r="FJ262" s="46"/>
      <c r="FK262" s="46"/>
      <c r="FL262" s="46"/>
      <c r="FM262" s="46"/>
      <c r="FN262" s="46"/>
      <c r="FO262" s="46"/>
      <c r="FP262" s="46"/>
      <c r="FQ262" s="46"/>
      <c r="FR262" s="46"/>
      <c r="FS262" s="46"/>
      <c r="FT262" s="46"/>
      <c r="FU262" s="46"/>
      <c r="FV262" s="46"/>
      <c r="FW262" s="46"/>
      <c r="FX262" s="46"/>
      <c r="FY262" s="46"/>
      <c r="FZ262" s="46"/>
      <c r="GA262" s="46"/>
      <c r="GB262" s="46"/>
      <c r="GC262" s="46"/>
      <c r="GD262" s="46"/>
    </row>
    <row r="263" spans="1:186" ht="30" x14ac:dyDescent="0.25">
      <c r="A263" s="18">
        <v>1</v>
      </c>
      <c r="B263" s="341" t="s">
        <v>124</v>
      </c>
      <c r="C263" s="342">
        <f t="shared" ref="C263:E263" si="2">SUM(C256,C243,C230,C217,C204,C191,C178,C165,C152,C139,C126,C113,C100,C87,C74,C61,C48,C35,C22,C8)</f>
        <v>258962</v>
      </c>
      <c r="D263" s="342">
        <f t="shared" si="2"/>
        <v>43171</v>
      </c>
      <c r="E263" s="342">
        <f t="shared" si="2"/>
        <v>34679</v>
      </c>
      <c r="F263" s="342">
        <f>E263/D263*100</f>
        <v>80.329387783465762</v>
      </c>
      <c r="G263" s="342">
        <f>SUM(G256,G243,G230,G217,G204,G191,G178,G165,G152,G139,G126,G113,G100,G87,G74,G61,G48,G35,G22,G8)</f>
        <v>576155.87361168524</v>
      </c>
      <c r="H263" s="342">
        <f t="shared" ref="H263:I263" si="3">SUM(H256,H243,H230,H217,H204,H191,H178,H165,H152,H139,H126,H113,H100,H87,H74,H61,H48,H35,H22,H8)</f>
        <v>96022</v>
      </c>
      <c r="I263" s="664">
        <f t="shared" si="3"/>
        <v>69999.56031999999</v>
      </c>
      <c r="J263" s="342">
        <f>I263/H263*100</f>
        <v>72.899502530670048</v>
      </c>
      <c r="K263" s="108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  <c r="GD263" s="47"/>
    </row>
    <row r="264" spans="1:186" ht="30" x14ac:dyDescent="0.25">
      <c r="A264" s="18">
        <v>1</v>
      </c>
      <c r="B264" s="25" t="s">
        <v>84</v>
      </c>
      <c r="C264" s="44">
        <f t="shared" ref="C264:E264" si="4">SUM(C257,C244,C231,C218,C205,C192,C179,C166,C153,C140,C127,C114,C101,C88,C75,C62,C49,C36,C23,C9)</f>
        <v>195155</v>
      </c>
      <c r="D264" s="44">
        <f t="shared" si="4"/>
        <v>32530</v>
      </c>
      <c r="E264" s="113">
        <f t="shared" si="4"/>
        <v>26781</v>
      </c>
      <c r="F264" s="113">
        <f t="shared" ref="F264:F273" si="5">E264/D264*100</f>
        <v>82.32708269289887</v>
      </c>
      <c r="G264" s="113">
        <f>SUM(G257,G244,G231,G218,G205,G192,G179,G166,G153,G140,G127,G114,G101,G88,G75,G62,G49,G36,G23,G9)</f>
        <v>433180.90229618514</v>
      </c>
      <c r="H264" s="113">
        <f t="shared" ref="H264:I264" si="6">SUM(H257,H244,H231,H218,H205,H192,H179,H166,H153,H140,H127,H114,H101,H88,H75,H62,H49,H36,H23,H9)</f>
        <v>72197</v>
      </c>
      <c r="I264" s="719">
        <f t="shared" si="6"/>
        <v>51783.678029999995</v>
      </c>
      <c r="J264" s="44">
        <f t="shared" si="1"/>
        <v>71.725526032937651</v>
      </c>
      <c r="K264" s="108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  <c r="GD264" s="47"/>
    </row>
    <row r="265" spans="1:186" ht="30" x14ac:dyDescent="0.25">
      <c r="A265" s="18">
        <v>1</v>
      </c>
      <c r="B265" s="25" t="s">
        <v>85</v>
      </c>
      <c r="C265" s="44">
        <f t="shared" ref="C265:E265" si="7">SUM(C258,C245,C232,C219,C206,C193,C180,C167,C154,C141,C128,C115,C102,C89,C76,C63,C50,C37,C24,C10)</f>
        <v>58952</v>
      </c>
      <c r="D265" s="44">
        <f t="shared" si="7"/>
        <v>9825</v>
      </c>
      <c r="E265" s="113">
        <f t="shared" si="7"/>
        <v>7180</v>
      </c>
      <c r="F265" s="113">
        <f t="shared" si="5"/>
        <v>73.078880407124686</v>
      </c>
      <c r="G265" s="113">
        <f>SUM(G258,G245,G232,G219,G206,G193,G180,G167,G154,G141,G128,G115,G102,G89,G76,G63,G50,G37,G24,G10)</f>
        <v>114982.82783750002</v>
      </c>
      <c r="H265" s="113">
        <f t="shared" ref="H265:I265" si="8">SUM(H258,H245,H232,H219,H206,H193,H180,H167,H154,H141,H128,H115,H102,H89,H76,H63,H50,H37,H24,H10)</f>
        <v>19163</v>
      </c>
      <c r="I265" s="719">
        <f t="shared" si="8"/>
        <v>14149.33208</v>
      </c>
      <c r="J265" s="44">
        <f t="shared" si="1"/>
        <v>73.836727443510924</v>
      </c>
      <c r="K265" s="108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  <c r="GD265" s="47"/>
    </row>
    <row r="266" spans="1:186" ht="45" x14ac:dyDescent="0.25">
      <c r="A266" s="18">
        <v>1</v>
      </c>
      <c r="B266" s="25" t="s">
        <v>121</v>
      </c>
      <c r="C266" s="113">
        <f t="shared" ref="C266:E266" si="9">SUM(C246,C233,C220,C207,C194,C181,C168,C155,C142,C129,C116,C103,C90,C77,C64,C51,C38,C25,C11)</f>
        <v>2334</v>
      </c>
      <c r="D266" s="113">
        <f t="shared" si="9"/>
        <v>392</v>
      </c>
      <c r="E266" s="113">
        <f t="shared" si="9"/>
        <v>398</v>
      </c>
      <c r="F266" s="113">
        <f t="shared" si="5"/>
        <v>101.53061224489797</v>
      </c>
      <c r="G266" s="113">
        <f>SUM(G246,G233,G220,G207,G194,G181,G168,G155,G142,G129,G116,G103,G90,G77,G64,G51,G38,G25,G11)</f>
        <v>13176.443031999999</v>
      </c>
      <c r="H266" s="113">
        <f t="shared" ref="H266:I266" si="10">SUM(H246,H233,H220,H207,H194,H181,H168,H155,H142,H129,H116,H103,H90,H77,H64,H51,H38,H25,H11)</f>
        <v>2194</v>
      </c>
      <c r="I266" s="719">
        <f t="shared" si="10"/>
        <v>2084.6211499999999</v>
      </c>
      <c r="J266" s="44">
        <f t="shared" si="1"/>
        <v>95.014637648131256</v>
      </c>
      <c r="K266" s="108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  <c r="GD266" s="47"/>
    </row>
    <row r="267" spans="1:186" ht="30" x14ac:dyDescent="0.25">
      <c r="A267" s="18">
        <v>1</v>
      </c>
      <c r="B267" s="25" t="s">
        <v>122</v>
      </c>
      <c r="C267" s="113">
        <f t="shared" ref="C267:E267" si="11">SUM(C247,C234,C221,C208,C195,C182,C169,C156,C143,C130,C117,C104,C91,C78,C65,C52,C39,C26,C12)</f>
        <v>2521</v>
      </c>
      <c r="D267" s="113">
        <f t="shared" si="11"/>
        <v>424</v>
      </c>
      <c r="E267" s="113">
        <f t="shared" si="11"/>
        <v>320</v>
      </c>
      <c r="F267" s="113">
        <f t="shared" si="5"/>
        <v>75.471698113207552</v>
      </c>
      <c r="G267" s="113">
        <f>SUM(G247,G234,G221,G208,G195,G182,G169,G156,G143,G130,G117,G104,G91,G78,G65,G52,G39,G26,G12)</f>
        <v>14815.700445999999</v>
      </c>
      <c r="H267" s="113">
        <f t="shared" ref="H267:I267" si="12">SUM(H247,H234,H221,H208,H195,H182,H169,H156,H143,H130,H117,H104,H91,H78,H65,H52,H39,H26,H12)</f>
        <v>2468</v>
      </c>
      <c r="I267" s="719">
        <f t="shared" si="12"/>
        <v>1981.9290599999997</v>
      </c>
      <c r="J267" s="44">
        <f t="shared" si="1"/>
        <v>80.305067260940021</v>
      </c>
      <c r="K267" s="108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  <c r="GD267" s="47"/>
    </row>
    <row r="268" spans="1:186" ht="30" x14ac:dyDescent="0.25">
      <c r="A268" s="18">
        <v>1</v>
      </c>
      <c r="B268" s="604" t="s">
        <v>123</v>
      </c>
      <c r="C268" s="668">
        <f t="shared" ref="C268:E268" si="13">SUM(C259,C248,C235,C222,C209,C196,C183,C170,C157,C144,C131,C118,C105,C92,C79,C66,C53,C40,C27,C13)</f>
        <v>444549</v>
      </c>
      <c r="D268" s="668">
        <f t="shared" si="13"/>
        <v>74067</v>
      </c>
      <c r="E268" s="113">
        <f t="shared" si="13"/>
        <v>46829</v>
      </c>
      <c r="F268" s="113">
        <f t="shared" si="5"/>
        <v>63.225188005454527</v>
      </c>
      <c r="G268" s="113">
        <f>SUM(G259,G248,G235,G222,G209,G196,G183,G170,G157,G144,G131,G118,G105,G92,G79,G66,G53,G40,G27,G13)</f>
        <v>788651.01838999998</v>
      </c>
      <c r="H268" s="113">
        <f t="shared" ref="H268:I269" si="14">SUM(H259,H248,H235,H222,H209,H196,H183,H170,H157,H144,H131,H118,H105,H92,H79,H66,H53,H40,H27,H13)</f>
        <v>131434</v>
      </c>
      <c r="I268" s="719">
        <f t="shared" si="14"/>
        <v>79620.885710000002</v>
      </c>
      <c r="J268" s="668">
        <f t="shared" si="1"/>
        <v>60.578606532556265</v>
      </c>
      <c r="K268" s="108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  <c r="GD268" s="47"/>
    </row>
    <row r="269" spans="1:186" ht="30" x14ac:dyDescent="0.25">
      <c r="A269" s="18"/>
      <c r="B269" s="25" t="s">
        <v>119</v>
      </c>
      <c r="C269" s="113">
        <f t="shared" ref="C269:E269" si="15">SUM(C260,C249,C236,C223,C210,C197,C184,C171,C158,C145,C132,C119,C106,C93,C80,C67,C54,C41,C28,C14)</f>
        <v>69292</v>
      </c>
      <c r="D269" s="113">
        <f t="shared" si="15"/>
        <v>11523</v>
      </c>
      <c r="E269" s="113">
        <f t="shared" si="15"/>
        <v>5903</v>
      </c>
      <c r="F269" s="113">
        <f t="shared" si="5"/>
        <v>51.227978824958775</v>
      </c>
      <c r="G269" s="113">
        <f>SUM(G260,G249,G236,G223,G210,G197,G184,G171,G158,G145,G132,G119,G106,G93,G80,G67,G54,G41,G28,G14)</f>
        <v>112683.86113</v>
      </c>
      <c r="H269" s="113">
        <f t="shared" ref="H269" si="16">SUM(H260,H249,H236,H223,H210,H197,H184,H171,H158,H145,H132,H119,H106,H93,H80,H67,H54,H41,H28,H14)</f>
        <v>18777</v>
      </c>
      <c r="I269" s="719">
        <f t="shared" si="14"/>
        <v>9277.2361499999988</v>
      </c>
      <c r="J269" s="44">
        <f t="shared" si="1"/>
        <v>49.407446077648181</v>
      </c>
      <c r="K269" s="108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  <c r="GD269" s="47"/>
    </row>
    <row r="270" spans="1:186" ht="60" x14ac:dyDescent="0.25">
      <c r="A270" s="18">
        <v>1</v>
      </c>
      <c r="B270" s="25" t="s">
        <v>132</v>
      </c>
      <c r="C270" s="113">
        <f t="shared" ref="C270:E270" si="17">SUM(C250,C237,C224,C211,C198,C185,C172,C159,C146,C133,C120,C107,C94,C81,C68,C55,C42,C29,C15)</f>
        <v>245305</v>
      </c>
      <c r="D270" s="113">
        <f t="shared" si="17"/>
        <v>40886</v>
      </c>
      <c r="E270" s="113">
        <f t="shared" si="17"/>
        <v>24856</v>
      </c>
      <c r="F270" s="113">
        <f t="shared" si="5"/>
        <v>60.793425622462458</v>
      </c>
      <c r="G270" s="113">
        <f>SUM(G250,G237,G224,G211,G198,G185,G172,G159,G146,G133,G120,G107,G94,G81,G68,G55,G42,G29,G15)</f>
        <v>446603.68624000007</v>
      </c>
      <c r="H270" s="113">
        <f t="shared" ref="H270:I273" si="18">SUM(H250,H237,H224,H211,H198,H185,H172,H159,H146,H133,H120,H107,H94,H81,H68,H55,H42,H29,H15)</f>
        <v>74434</v>
      </c>
      <c r="I270" s="719">
        <f t="shared" si="18"/>
        <v>54615.277410000002</v>
      </c>
      <c r="J270" s="44">
        <f t="shared" si="1"/>
        <v>73.374099752801143</v>
      </c>
      <c r="K270" s="108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  <c r="GD270" s="47"/>
    </row>
    <row r="271" spans="1:186" ht="45" x14ac:dyDescent="0.25">
      <c r="A271" s="18"/>
      <c r="B271" s="25" t="s">
        <v>120</v>
      </c>
      <c r="C271" s="113">
        <f t="shared" ref="C271:E271" si="19">SUM(C251,C238,C225,C212,C199,C186,C173,C160,C147,C134,C121,C108,C95,C82,C69,C56,C43,C30,C16)</f>
        <v>84259</v>
      </c>
      <c r="D271" s="113">
        <f t="shared" si="19"/>
        <v>14043</v>
      </c>
      <c r="E271" s="113">
        <f t="shared" si="19"/>
        <v>12776</v>
      </c>
      <c r="F271" s="113">
        <f t="shared" si="5"/>
        <v>90.97771131524604</v>
      </c>
      <c r="G271" s="113">
        <f>SUM(G251,G238,G225,G212,G199,G186,G173,G160,G147,G134,G121,G108,G95,G82,G69,G56,G43,G30,G16)</f>
        <v>155338.67492000002</v>
      </c>
      <c r="H271" s="113">
        <f t="shared" ref="H271" si="20">SUM(H251,H238,H225,H212,H199,H186,H173,H160,H147,H134,H121,H108,H95,H82,H69,H56,H43,H30,H16)</f>
        <v>25889</v>
      </c>
      <c r="I271" s="719">
        <f t="shared" si="18"/>
        <v>11282.161040000001</v>
      </c>
      <c r="J271" s="44">
        <f t="shared" si="1"/>
        <v>43.578975781219825</v>
      </c>
      <c r="K271" s="108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  <c r="GD271" s="47"/>
    </row>
    <row r="272" spans="1:186" ht="30" x14ac:dyDescent="0.25">
      <c r="A272" s="18">
        <v>1</v>
      </c>
      <c r="B272" s="25" t="s">
        <v>87</v>
      </c>
      <c r="C272" s="113">
        <f t="shared" ref="C272:E273" si="21">SUM(C252,C239,C226,C213,C200,C187,C174,C161,C148,C135,C122,C109,C96,C83,C70,C57,C44,C31,C17)</f>
        <v>13813</v>
      </c>
      <c r="D272" s="113">
        <f t="shared" si="21"/>
        <v>2301</v>
      </c>
      <c r="E272" s="113">
        <f t="shared" si="21"/>
        <v>688</v>
      </c>
      <c r="F272" s="113">
        <f t="shared" si="5"/>
        <v>29.900043459365495</v>
      </c>
      <c r="G272" s="113">
        <f>SUM(G252,G239,G226,G213,G200,G187,G174,G161,G148,G135,G122,G109,G96,G83,G70,G57,G44,G31,G17)</f>
        <v>51373.977339999998</v>
      </c>
      <c r="H272" s="113">
        <f t="shared" ref="H272" si="22">SUM(H252,H239,H226,H213,H200,H187,H174,H161,H148,H135,H122,H109,H96,H83,H70,H57,H44,H31,H17)</f>
        <v>8561</v>
      </c>
      <c r="I272" s="719">
        <f t="shared" si="18"/>
        <v>2651.80438</v>
      </c>
      <c r="J272" s="44">
        <f t="shared" ref="J272:J273" si="23">I272/H272*100</f>
        <v>30.975404508819064</v>
      </c>
      <c r="K272" s="108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  <c r="GD272" s="47"/>
    </row>
    <row r="273" spans="1:186" ht="30.75" thickBot="1" x14ac:dyDescent="0.3">
      <c r="A273" s="18">
        <v>1</v>
      </c>
      <c r="B273" s="716" t="s">
        <v>88</v>
      </c>
      <c r="C273" s="717">
        <f t="shared" si="21"/>
        <v>31691</v>
      </c>
      <c r="D273" s="717">
        <f t="shared" si="21"/>
        <v>5282</v>
      </c>
      <c r="E273" s="717">
        <f t="shared" si="21"/>
        <v>2606</v>
      </c>
      <c r="F273" s="717">
        <f t="shared" si="5"/>
        <v>49.337372207497161</v>
      </c>
      <c r="G273" s="717">
        <f>SUM(G253,G240,G227,G214,G201,G188,G175,G162,G149,G136,G123,G110,G97,G84,G71,G58,G45,G32,G18)</f>
        <v>22650.818760000002</v>
      </c>
      <c r="H273" s="717">
        <f t="shared" ref="H273" si="24">SUM(H253,H240,H227,H214,H201,H188,H175,H162,H149,H136,H123,H110,H97,H84,H71,H58,H45,H32,H18)</f>
        <v>3773</v>
      </c>
      <c r="I273" s="720">
        <f t="shared" si="18"/>
        <v>1794.4067299999999</v>
      </c>
      <c r="J273" s="718">
        <f t="shared" si="23"/>
        <v>47.559150013252051</v>
      </c>
      <c r="K273" s="108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  <c r="GD273" s="47"/>
    </row>
  </sheetData>
  <mergeCells count="4">
    <mergeCell ref="C4:F4"/>
    <mergeCell ref="G4:J4"/>
    <mergeCell ref="B1:J1"/>
    <mergeCell ref="B2:J2"/>
  </mergeCells>
  <phoneticPr fontId="0" type="noConversion"/>
  <pageMargins left="0" right="0.23622047244094491" top="0" bottom="0" header="0.19685039370078741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2016-04-04T00:22:16Z</cp:lastPrinted>
  <dcterms:created xsi:type="dcterms:W3CDTF">2005-05-23T08:07:41Z</dcterms:created>
  <dcterms:modified xsi:type="dcterms:W3CDTF">2016-04-04T01:50:23Z</dcterms:modified>
</cp:coreProperties>
</file>