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45" yWindow="-75" windowWidth="14505" windowHeight="1122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уровень'!$B$8:$J$399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уровень'!$B$1:$J$399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I161" i="157" l="1"/>
  <c r="H76" i="157"/>
  <c r="I248" i="156" l="1"/>
  <c r="H168" i="156" l="1"/>
  <c r="J168" i="156" s="1"/>
  <c r="H169" i="156"/>
  <c r="J169" i="156" s="1"/>
  <c r="J267" i="156" l="1"/>
  <c r="E246" i="37" l="1"/>
  <c r="E247" i="37"/>
  <c r="D11" i="156" l="1"/>
  <c r="I187" i="156" l="1"/>
  <c r="G187" i="156"/>
  <c r="E187" i="156"/>
  <c r="C187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56" i="157"/>
  <c r="H351" i="157"/>
  <c r="H350" i="157"/>
  <c r="H349" i="157"/>
  <c r="H348" i="157"/>
  <c r="H331" i="157"/>
  <c r="H326" i="157"/>
  <c r="H325" i="157"/>
  <c r="H324" i="157"/>
  <c r="H323" i="157"/>
  <c r="H305" i="157"/>
  <c r="J305" i="157" s="1"/>
  <c r="H304" i="157"/>
  <c r="H299" i="157"/>
  <c r="H298" i="157"/>
  <c r="H297" i="157"/>
  <c r="H296" i="157"/>
  <c r="H277" i="157"/>
  <c r="H276" i="157"/>
  <c r="J276" i="157" s="1"/>
  <c r="H275" i="157"/>
  <c r="H270" i="157"/>
  <c r="H269" i="157"/>
  <c r="H268" i="157"/>
  <c r="H267" i="157"/>
  <c r="H248" i="157"/>
  <c r="H247" i="157"/>
  <c r="J247" i="157" s="1"/>
  <c r="H246" i="157"/>
  <c r="H241" i="157"/>
  <c r="H240" i="157"/>
  <c r="H239" i="157"/>
  <c r="H238" i="157"/>
  <c r="H221" i="157"/>
  <c r="H216" i="157"/>
  <c r="H215" i="157"/>
  <c r="H214" i="157"/>
  <c r="H213" i="157"/>
  <c r="H195" i="157"/>
  <c r="J195" i="157" s="1"/>
  <c r="H194" i="157"/>
  <c r="H189" i="157"/>
  <c r="J189" i="157" s="1"/>
  <c r="H188" i="157"/>
  <c r="H187" i="157"/>
  <c r="H186" i="157"/>
  <c r="H167" i="157"/>
  <c r="J167" i="157" s="1"/>
  <c r="H166" i="157"/>
  <c r="H163" i="157"/>
  <c r="H162" i="157"/>
  <c r="H155" i="157"/>
  <c r="H150" i="157"/>
  <c r="H149" i="157"/>
  <c r="H148" i="157"/>
  <c r="H147" i="157"/>
  <c r="H128" i="157"/>
  <c r="J128" i="157" s="1"/>
  <c r="H127" i="157"/>
  <c r="J127" i="157" s="1"/>
  <c r="H126" i="157"/>
  <c r="H121" i="157"/>
  <c r="H120" i="157"/>
  <c r="H119" i="157"/>
  <c r="H118" i="157"/>
  <c r="H98" i="157"/>
  <c r="H95" i="157"/>
  <c r="H94" i="157"/>
  <c r="H89" i="157"/>
  <c r="J89" i="157" s="1"/>
  <c r="H88" i="157"/>
  <c r="H83" i="157"/>
  <c r="H82" i="157"/>
  <c r="H81" i="157"/>
  <c r="H73" i="157"/>
  <c r="H72" i="157"/>
  <c r="H67" i="157"/>
  <c r="J67" i="157" s="1"/>
  <c r="H66" i="157"/>
  <c r="J66" i="157" s="1"/>
  <c r="H65" i="157"/>
  <c r="H61" i="157"/>
  <c r="H60" i="157"/>
  <c r="H55" i="157"/>
  <c r="J55" i="157" s="1"/>
  <c r="H54" i="157"/>
  <c r="J54" i="157" s="1"/>
  <c r="H53" i="157"/>
  <c r="H50" i="157"/>
  <c r="H49" i="157"/>
  <c r="H44" i="157"/>
  <c r="J44" i="157" s="1"/>
  <c r="H43" i="157"/>
  <c r="H40" i="157"/>
  <c r="H39" i="157"/>
  <c r="H34" i="157"/>
  <c r="J34" i="157" s="1"/>
  <c r="H33" i="157"/>
  <c r="H28" i="157"/>
  <c r="H27" i="157"/>
  <c r="H26" i="157"/>
  <c r="H25" i="157"/>
  <c r="H20" i="157"/>
  <c r="J20" i="157" s="1"/>
  <c r="H19" i="157"/>
  <c r="H14" i="157"/>
  <c r="H13" i="157"/>
  <c r="H12" i="157"/>
  <c r="H11" i="157"/>
  <c r="H386" i="156"/>
  <c r="H385" i="156"/>
  <c r="H384" i="156"/>
  <c r="H383" i="156"/>
  <c r="H381" i="156"/>
  <c r="H380" i="156"/>
  <c r="H379" i="156"/>
  <c r="H378" i="156"/>
  <c r="H374" i="156"/>
  <c r="H373" i="156"/>
  <c r="H372" i="156"/>
  <c r="H371" i="156"/>
  <c r="H369" i="156"/>
  <c r="H368" i="156"/>
  <c r="H367" i="156"/>
  <c r="H366" i="156"/>
  <c r="H349" i="156"/>
  <c r="H348" i="156"/>
  <c r="H347" i="156"/>
  <c r="H346" i="156"/>
  <c r="H344" i="156"/>
  <c r="H343" i="156"/>
  <c r="H342" i="156"/>
  <c r="H341" i="156"/>
  <c r="H323" i="156"/>
  <c r="J323" i="156" s="1"/>
  <c r="H322" i="156"/>
  <c r="J322" i="156" s="1"/>
  <c r="H321" i="156"/>
  <c r="H320" i="156"/>
  <c r="H319" i="156"/>
  <c r="H318" i="156"/>
  <c r="H316" i="156"/>
  <c r="H315" i="156"/>
  <c r="H314" i="156"/>
  <c r="H313" i="156"/>
  <c r="H295" i="156"/>
  <c r="J295" i="156" s="1"/>
  <c r="H294" i="156"/>
  <c r="H293" i="156"/>
  <c r="H292" i="156"/>
  <c r="H291" i="156"/>
  <c r="H289" i="156"/>
  <c r="H288" i="156"/>
  <c r="H287" i="156"/>
  <c r="H286" i="156"/>
  <c r="H267" i="156"/>
  <c r="H266" i="156"/>
  <c r="H265" i="156"/>
  <c r="H264" i="156"/>
  <c r="H263" i="156"/>
  <c r="H261" i="156"/>
  <c r="H260" i="156"/>
  <c r="H259" i="156"/>
  <c r="H258" i="156"/>
  <c r="H237" i="156"/>
  <c r="H236" i="156"/>
  <c r="H234" i="156"/>
  <c r="H233" i="156"/>
  <c r="H228" i="156"/>
  <c r="H227" i="156"/>
  <c r="H225" i="156"/>
  <c r="H224" i="156"/>
  <c r="H206" i="156"/>
  <c r="H205" i="156"/>
  <c r="H203" i="156"/>
  <c r="H202" i="156"/>
  <c r="H197" i="156"/>
  <c r="J197" i="156" s="1"/>
  <c r="H196" i="156"/>
  <c r="H195" i="156"/>
  <c r="H194" i="156"/>
  <c r="H191" i="156"/>
  <c r="H190" i="156"/>
  <c r="H189" i="156"/>
  <c r="H188" i="156"/>
  <c r="H183" i="156"/>
  <c r="H182" i="156"/>
  <c r="H181" i="156"/>
  <c r="H179" i="156"/>
  <c r="H178" i="156"/>
  <c r="H173" i="156"/>
  <c r="H172" i="156"/>
  <c r="H171" i="156"/>
  <c r="H163" i="156"/>
  <c r="H162" i="156"/>
  <c r="H161" i="156"/>
  <c r="H159" i="156"/>
  <c r="H158" i="156"/>
  <c r="H153" i="156"/>
  <c r="H152" i="156"/>
  <c r="H151" i="156"/>
  <c r="H149" i="156"/>
  <c r="H148" i="156"/>
  <c r="H143" i="156"/>
  <c r="H142" i="156"/>
  <c r="H140" i="156"/>
  <c r="H139" i="156"/>
  <c r="H134" i="156"/>
  <c r="H133" i="156"/>
  <c r="H132" i="156"/>
  <c r="H131" i="156"/>
  <c r="H129" i="156"/>
  <c r="H128" i="156"/>
  <c r="H127" i="156"/>
  <c r="H126" i="156"/>
  <c r="H121" i="156"/>
  <c r="H120" i="156"/>
  <c r="H119" i="156"/>
  <c r="H117" i="156"/>
  <c r="H116" i="156"/>
  <c r="H111" i="156"/>
  <c r="H110" i="156"/>
  <c r="H109" i="156"/>
  <c r="H108" i="156"/>
  <c r="H106" i="156"/>
  <c r="H105" i="156"/>
  <c r="H104" i="156"/>
  <c r="H103" i="156"/>
  <c r="H98" i="156"/>
  <c r="H97" i="156"/>
  <c r="H96" i="156"/>
  <c r="H95" i="156"/>
  <c r="H93" i="156"/>
  <c r="H92" i="156"/>
  <c r="H91" i="156"/>
  <c r="H90" i="156"/>
  <c r="H85" i="156"/>
  <c r="H84" i="156"/>
  <c r="H82" i="156"/>
  <c r="H81" i="156"/>
  <c r="H76" i="156"/>
  <c r="H75" i="156"/>
  <c r="H73" i="156"/>
  <c r="H72" i="156"/>
  <c r="H67" i="156"/>
  <c r="H66" i="156"/>
  <c r="H64" i="156"/>
  <c r="H63" i="156"/>
  <c r="H58" i="156"/>
  <c r="J58" i="156" s="1"/>
  <c r="H57" i="156"/>
  <c r="H56" i="156"/>
  <c r="H55" i="156"/>
  <c r="H53" i="156"/>
  <c r="H52" i="156"/>
  <c r="H47" i="156"/>
  <c r="H46" i="156"/>
  <c r="H45" i="156"/>
  <c r="H43" i="156"/>
  <c r="H42" i="156"/>
  <c r="H37" i="156"/>
  <c r="J37" i="156" s="1"/>
  <c r="H36" i="156"/>
  <c r="J36" i="156" s="1"/>
  <c r="H35" i="156"/>
  <c r="H34" i="156"/>
  <c r="H32" i="156"/>
  <c r="H31" i="156"/>
  <c r="H14" i="156"/>
  <c r="H15" i="156"/>
  <c r="H12" i="156"/>
  <c r="H11" i="156"/>
  <c r="D197" i="156"/>
  <c r="D196" i="156"/>
  <c r="D195" i="156"/>
  <c r="D194" i="156"/>
  <c r="D193" i="156"/>
  <c r="D191" i="156"/>
  <c r="F191" i="156" s="1"/>
  <c r="D189" i="156"/>
  <c r="D188" i="156"/>
  <c r="B1" i="157"/>
  <c r="G157" i="157"/>
  <c r="H157" i="157" s="1"/>
  <c r="J157" i="157" s="1"/>
  <c r="G156" i="157"/>
  <c r="H156" i="157" s="1"/>
  <c r="J156" i="157" s="1"/>
  <c r="G15" i="156"/>
  <c r="D187" i="156" l="1"/>
  <c r="H187" i="156"/>
  <c r="H330" i="157"/>
  <c r="H329" i="157"/>
  <c r="H328" i="157"/>
  <c r="H303" i="157"/>
  <c r="H302" i="157"/>
  <c r="H301" i="157"/>
  <c r="H355" i="157"/>
  <c r="H354" i="157"/>
  <c r="H353" i="157"/>
  <c r="H245" i="157"/>
  <c r="H244" i="157"/>
  <c r="H243" i="157"/>
  <c r="H193" i="157"/>
  <c r="H192" i="157"/>
  <c r="H191" i="157"/>
  <c r="H274" i="157"/>
  <c r="H273" i="157"/>
  <c r="H272" i="157"/>
  <c r="H165" i="157"/>
  <c r="H154" i="157"/>
  <c r="H153" i="157"/>
  <c r="H152" i="157"/>
  <c r="H125" i="157"/>
  <c r="H124" i="157"/>
  <c r="H123" i="157"/>
  <c r="H97" i="157"/>
  <c r="H87" i="157"/>
  <c r="H86" i="157"/>
  <c r="H85" i="157"/>
  <c r="G75" i="157"/>
  <c r="H75" i="157" s="1"/>
  <c r="H64" i="157"/>
  <c r="H63" i="157"/>
  <c r="H52" i="157"/>
  <c r="G42" i="157"/>
  <c r="H42" i="157" s="1"/>
  <c r="H32" i="157"/>
  <c r="H31" i="157"/>
  <c r="H30" i="157"/>
  <c r="H18" i="157"/>
  <c r="H17" i="157"/>
  <c r="H16" i="157"/>
  <c r="H220" i="157"/>
  <c r="H219" i="157"/>
  <c r="H218" i="157"/>
  <c r="G263" i="156"/>
  <c r="J191" i="156" l="1"/>
  <c r="I245" i="156"/>
  <c r="G245" i="156"/>
  <c r="E245" i="156"/>
  <c r="C245" i="156"/>
  <c r="I44" i="156" l="1"/>
  <c r="I249" i="156" l="1"/>
  <c r="G249" i="156"/>
  <c r="G248" i="156"/>
  <c r="E249" i="156"/>
  <c r="E248" i="156"/>
  <c r="C249" i="156"/>
  <c r="C248" i="156"/>
  <c r="J194" i="156" l="1"/>
  <c r="J195" i="156"/>
  <c r="I192" i="156"/>
  <c r="E192" i="156"/>
  <c r="C192" i="156"/>
  <c r="D192" i="156"/>
  <c r="F195" i="156"/>
  <c r="F194" i="156"/>
  <c r="I181" i="157" l="1"/>
  <c r="G181" i="157"/>
  <c r="C181" i="157"/>
  <c r="E181" i="157"/>
  <c r="C318" i="157"/>
  <c r="E318" i="157"/>
  <c r="D192" i="37" s="1"/>
  <c r="G318" i="157"/>
  <c r="F192" i="37" s="1"/>
  <c r="H318" i="157"/>
  <c r="G192" i="37" s="1"/>
  <c r="I318" i="157"/>
  <c r="H192" i="37" s="1"/>
  <c r="J318" i="157"/>
  <c r="I192" i="37" s="1"/>
  <c r="B192" i="37"/>
  <c r="I112" i="157"/>
  <c r="G112" i="157"/>
  <c r="C112" i="157"/>
  <c r="E112" i="157"/>
  <c r="C308" i="156"/>
  <c r="B113" i="37" s="1"/>
  <c r="E308" i="156"/>
  <c r="D113" i="37" s="1"/>
  <c r="G308" i="156"/>
  <c r="F113" i="37" s="1"/>
  <c r="H308" i="156"/>
  <c r="I308" i="156"/>
  <c r="H113" i="37" s="1"/>
  <c r="J308" i="156"/>
  <c r="I113" i="37" s="1"/>
  <c r="C281" i="156"/>
  <c r="B73" i="37" s="1"/>
  <c r="E281" i="156"/>
  <c r="D73" i="37" s="1"/>
  <c r="G281" i="156"/>
  <c r="F73" i="37" s="1"/>
  <c r="H281" i="156"/>
  <c r="I281" i="156"/>
  <c r="H73" i="37" s="1"/>
  <c r="J281" i="156"/>
  <c r="I73" i="37" s="1"/>
  <c r="B74" i="37"/>
  <c r="C74" i="37"/>
  <c r="D74" i="37"/>
  <c r="C15" i="57"/>
  <c r="C16" i="57"/>
  <c r="C17" i="57"/>
  <c r="G73" i="37" l="1"/>
  <c r="G113" i="37"/>
  <c r="D12" i="157"/>
  <c r="D305" i="157" l="1"/>
  <c r="D157" i="157"/>
  <c r="F157" i="157" s="1"/>
  <c r="F181" i="157" s="1"/>
  <c r="D67" i="157"/>
  <c r="F67" i="157" s="1"/>
  <c r="D267" i="156"/>
  <c r="F305" i="157" l="1"/>
  <c r="F318" i="157" s="1"/>
  <c r="E192" i="37" s="1"/>
  <c r="D318" i="157"/>
  <c r="C192" i="37" s="1"/>
  <c r="F281" i="156"/>
  <c r="E73" i="37" s="1"/>
  <c r="D281" i="156"/>
  <c r="C73" i="37" s="1"/>
  <c r="D321" i="156"/>
  <c r="D335" i="156" s="1"/>
  <c r="I243" i="156"/>
  <c r="G243" i="156"/>
  <c r="E243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F168" i="156" s="1"/>
  <c r="D169" i="156"/>
  <c r="F169" i="156" s="1"/>
  <c r="D171" i="156"/>
  <c r="D172" i="156"/>
  <c r="D173" i="156"/>
  <c r="D178" i="156"/>
  <c r="D179" i="156"/>
  <c r="D181" i="156"/>
  <c r="D182" i="156"/>
  <c r="D183" i="156"/>
  <c r="D202" i="156"/>
  <c r="D203" i="156"/>
  <c r="D205" i="156"/>
  <c r="D204" i="156" s="1"/>
  <c r="D206" i="156"/>
  <c r="D224" i="156"/>
  <c r="D225" i="156"/>
  <c r="D227" i="156"/>
  <c r="D226" i="156" s="1"/>
  <c r="D228" i="156"/>
  <c r="D233" i="156"/>
  <c r="D234" i="156"/>
  <c r="D236" i="156"/>
  <c r="D235" i="156" s="1"/>
  <c r="D237" i="156"/>
  <c r="D253" i="156"/>
  <c r="D258" i="156"/>
  <c r="D272" i="156" s="1"/>
  <c r="D259" i="156"/>
  <c r="D273" i="156" s="1"/>
  <c r="D260" i="156"/>
  <c r="D274" i="156" s="1"/>
  <c r="D261" i="156"/>
  <c r="D275" i="156" s="1"/>
  <c r="D263" i="156"/>
  <c r="D277" i="156" s="1"/>
  <c r="D264" i="156"/>
  <c r="D278" i="156" s="1"/>
  <c r="D265" i="156"/>
  <c r="D279" i="156" s="1"/>
  <c r="D266" i="156"/>
  <c r="D280" i="156" s="1"/>
  <c r="D286" i="156"/>
  <c r="D287" i="156"/>
  <c r="D300" i="156" s="1"/>
  <c r="D288" i="156"/>
  <c r="D301" i="156" s="1"/>
  <c r="D289" i="156"/>
  <c r="D302" i="156" s="1"/>
  <c r="D291" i="156"/>
  <c r="D304" i="156" s="1"/>
  <c r="D292" i="156"/>
  <c r="D305" i="156" s="1"/>
  <c r="D293" i="156"/>
  <c r="D306" i="156" s="1"/>
  <c r="D294" i="156"/>
  <c r="D307" i="156" s="1"/>
  <c r="D295" i="156"/>
  <c r="D308" i="156" s="1"/>
  <c r="C113" i="37" s="1"/>
  <c r="D309" i="156"/>
  <c r="D313" i="156"/>
  <c r="D314" i="156"/>
  <c r="D328" i="156" s="1"/>
  <c r="D315" i="156"/>
  <c r="D329" i="156" s="1"/>
  <c r="D316" i="156"/>
  <c r="D330" i="156" s="1"/>
  <c r="D318" i="156"/>
  <c r="D319" i="156"/>
  <c r="D333" i="156" s="1"/>
  <c r="D320" i="156"/>
  <c r="D334" i="156" s="1"/>
  <c r="D322" i="156"/>
  <c r="D336" i="156" s="1"/>
  <c r="D323" i="156"/>
  <c r="D337" i="156" s="1"/>
  <c r="D341" i="156"/>
  <c r="D353" i="156" s="1"/>
  <c r="D342" i="156"/>
  <c r="D354" i="156" s="1"/>
  <c r="D343" i="156"/>
  <c r="D355" i="156" s="1"/>
  <c r="D344" i="156"/>
  <c r="D346" i="156"/>
  <c r="D347" i="156"/>
  <c r="D359" i="156" s="1"/>
  <c r="D348" i="156"/>
  <c r="D360" i="156" s="1"/>
  <c r="D349" i="156"/>
  <c r="D361" i="156" s="1"/>
  <c r="D362" i="156"/>
  <c r="D366" i="156"/>
  <c r="D367" i="156"/>
  <c r="D368" i="156"/>
  <c r="D369" i="156"/>
  <c r="D371" i="156"/>
  <c r="D372" i="156"/>
  <c r="D373" i="156"/>
  <c r="D374" i="156"/>
  <c r="D378" i="156"/>
  <c r="D390" i="156" s="1"/>
  <c r="D379" i="156"/>
  <c r="D391" i="156" s="1"/>
  <c r="D380" i="156"/>
  <c r="D392" i="156" s="1"/>
  <c r="D381" i="156"/>
  <c r="D383" i="156"/>
  <c r="D395" i="156" s="1"/>
  <c r="D384" i="156"/>
  <c r="D385" i="156"/>
  <c r="D386" i="156"/>
  <c r="D399" i="156"/>
  <c r="D245" i="156" l="1"/>
  <c r="D398" i="156"/>
  <c r="D396" i="156"/>
  <c r="D393" i="156"/>
  <c r="D249" i="156"/>
  <c r="D248" i="156"/>
  <c r="D251" i="156"/>
  <c r="D252" i="156"/>
  <c r="D44" i="156"/>
  <c r="D30" i="156"/>
  <c r="D243" i="156"/>
  <c r="D130" i="156"/>
  <c r="D24" i="156"/>
  <c r="D170" i="156"/>
  <c r="D41" i="156"/>
  <c r="D10" i="156"/>
  <c r="D20" i="156" s="1"/>
  <c r="D345" i="156"/>
  <c r="D357" i="156" s="1"/>
  <c r="D177" i="156"/>
  <c r="D115" i="156"/>
  <c r="D167" i="156"/>
  <c r="D150" i="156"/>
  <c r="D107" i="156"/>
  <c r="D102" i="156"/>
  <c r="D94" i="156"/>
  <c r="D80" i="156"/>
  <c r="D71" i="156"/>
  <c r="D382" i="156"/>
  <c r="D340" i="156"/>
  <c r="D352" i="156" s="1"/>
  <c r="D147" i="156"/>
  <c r="D290" i="156"/>
  <c r="D303" i="156" s="1"/>
  <c r="D232" i="156"/>
  <c r="D358" i="156"/>
  <c r="D317" i="156"/>
  <c r="D331" i="156" s="1"/>
  <c r="D312" i="156"/>
  <c r="D326" i="156" s="1"/>
  <c r="D223" i="156"/>
  <c r="D201" i="156"/>
  <c r="D180" i="156"/>
  <c r="D160" i="156"/>
  <c r="D138" i="156"/>
  <c r="D89" i="156"/>
  <c r="D62" i="156"/>
  <c r="D54" i="156"/>
  <c r="D370" i="156"/>
  <c r="D365" i="156"/>
  <c r="D285" i="156"/>
  <c r="D298" i="156" s="1"/>
  <c r="D125" i="156"/>
  <c r="D397" i="156"/>
  <c r="D262" i="156"/>
  <c r="D276" i="156" s="1"/>
  <c r="D247" i="156"/>
  <c r="D244" i="156"/>
  <c r="D250" i="156"/>
  <c r="D157" i="156"/>
  <c r="D51" i="156"/>
  <c r="D377" i="156"/>
  <c r="D356" i="156"/>
  <c r="D332" i="156"/>
  <c r="D327" i="156"/>
  <c r="D21" i="156"/>
  <c r="D299" i="156"/>
  <c r="D257" i="156"/>
  <c r="D271" i="156" s="1"/>
  <c r="D242" i="156"/>
  <c r="D394" i="156" l="1"/>
  <c r="D246" i="156"/>
  <c r="D241" i="156"/>
  <c r="D389" i="156"/>
  <c r="I115" i="156" l="1"/>
  <c r="I141" i="156" l="1"/>
  <c r="E30" i="156"/>
  <c r="I33" i="156"/>
  <c r="E33" i="156"/>
  <c r="I30" i="156"/>
  <c r="A1" i="57" l="1"/>
  <c r="A1" i="46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G54" i="156" l="1"/>
  <c r="E167" i="156" l="1"/>
  <c r="E170" i="156"/>
  <c r="E250" i="156" l="1"/>
  <c r="I335" i="156" l="1"/>
  <c r="E110" i="157"/>
  <c r="H30" i="46"/>
  <c r="D30" i="46"/>
  <c r="I12" i="46"/>
  <c r="C18" i="46"/>
  <c r="C17" i="46"/>
  <c r="C16" i="46"/>
  <c r="C15" i="46"/>
  <c r="C13" i="46"/>
  <c r="C12" i="46"/>
  <c r="E12" i="46" s="1"/>
  <c r="C11" i="46"/>
  <c r="C10" i="46"/>
  <c r="C109" i="157" l="1"/>
  <c r="I160" i="156" l="1"/>
  <c r="F295" i="156" l="1"/>
  <c r="F308" i="156" s="1"/>
  <c r="E113" i="37" s="1"/>
  <c r="I223" i="156" l="1"/>
  <c r="I164" i="157" l="1"/>
  <c r="B151" i="37" l="1"/>
  <c r="D151" i="37"/>
  <c r="F151" i="37"/>
  <c r="H151" i="37"/>
  <c r="J85" i="156"/>
  <c r="J76" i="156"/>
  <c r="J67" i="156"/>
  <c r="J57" i="156"/>
  <c r="J47" i="156"/>
  <c r="J35" i="156" l="1"/>
  <c r="J15" i="156"/>
  <c r="H30" i="57" l="1"/>
  <c r="H204" i="37" s="1"/>
  <c r="F30" i="57"/>
  <c r="F204" i="37" s="1"/>
  <c r="D30" i="57"/>
  <c r="D204" i="37" s="1"/>
  <c r="B30" i="57"/>
  <c r="B204" i="37" s="1"/>
  <c r="I18" i="57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I18" i="46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J356" i="157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J331" i="157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J304" i="157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J291" i="157"/>
  <c r="I179" i="37" s="1"/>
  <c r="F291" i="157"/>
  <c r="E179" i="37" s="1"/>
  <c r="D276" i="157"/>
  <c r="F276" i="157" s="1"/>
  <c r="F290" i="157" s="1"/>
  <c r="E178" i="37" s="1"/>
  <c r="J275" i="157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J262" i="157"/>
  <c r="I165" i="37" s="1"/>
  <c r="D248" i="157"/>
  <c r="F262" i="157" s="1"/>
  <c r="E165" i="37" s="1"/>
  <c r="D247" i="157"/>
  <c r="F247" i="157" s="1"/>
  <c r="F261" i="157" s="1"/>
  <c r="E164" i="37" s="1"/>
  <c r="J246" i="157"/>
  <c r="J260" i="157" s="1"/>
  <c r="I163" i="37" s="1"/>
  <c r="D246" i="157"/>
  <c r="F246" i="157" s="1"/>
  <c r="F260" i="157" s="1"/>
  <c r="E163" i="37" s="1"/>
  <c r="J290" i="157" l="1"/>
  <c r="I178" i="37" s="1"/>
  <c r="J261" i="157"/>
  <c r="I164" i="37" s="1"/>
  <c r="D368" i="157"/>
  <c r="C228" i="37" s="1"/>
  <c r="F331" i="157"/>
  <c r="F343" i="157" s="1"/>
  <c r="E216" i="37" s="1"/>
  <c r="D317" i="157"/>
  <c r="C191" i="37" s="1"/>
  <c r="H368" i="157"/>
  <c r="H343" i="157"/>
  <c r="H317" i="157"/>
  <c r="D290" i="157"/>
  <c r="C178" i="37" s="1"/>
  <c r="H289" i="157"/>
  <c r="H291" i="157"/>
  <c r="D289" i="157"/>
  <c r="C177" i="37" s="1"/>
  <c r="D291" i="157"/>
  <c r="C179" i="37" s="1"/>
  <c r="H290" i="157"/>
  <c r="D261" i="157"/>
  <c r="C164" i="37" s="1"/>
  <c r="H261" i="157"/>
  <c r="D262" i="157"/>
  <c r="C165" i="37" s="1"/>
  <c r="H262" i="157"/>
  <c r="D260" i="157"/>
  <c r="C163" i="37" s="1"/>
  <c r="H260" i="157"/>
  <c r="G165" i="37" l="1"/>
  <c r="G179" i="37"/>
  <c r="G228" i="37"/>
  <c r="G216" i="37"/>
  <c r="G191" i="37"/>
  <c r="G178" i="37"/>
  <c r="G177" i="37"/>
  <c r="G164" i="37"/>
  <c r="G163" i="37"/>
  <c r="J368" i="157"/>
  <c r="I228" i="37" s="1"/>
  <c r="I233" i="157"/>
  <c r="H125" i="37" s="1"/>
  <c r="G233" i="157"/>
  <c r="F125" i="37" s="1"/>
  <c r="E233" i="157"/>
  <c r="D125" i="37" s="1"/>
  <c r="C233" i="157"/>
  <c r="B125" i="37" s="1"/>
  <c r="J221" i="157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F195" i="157"/>
  <c r="F208" i="157" s="1"/>
  <c r="E100" i="37" s="1"/>
  <c r="J194" i="157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F167" i="157"/>
  <c r="J166" i="157"/>
  <c r="D166" i="157"/>
  <c r="F166" i="157" s="1"/>
  <c r="D156" i="157"/>
  <c r="F156" i="157" s="1"/>
  <c r="F180" i="157" s="1"/>
  <c r="E86" i="37" s="1"/>
  <c r="J155" i="157"/>
  <c r="D155" i="157"/>
  <c r="F155" i="157" s="1"/>
  <c r="F179" i="157" s="1"/>
  <c r="E85" i="37" s="1"/>
  <c r="H34" i="37"/>
  <c r="F34" i="37"/>
  <c r="D34" i="37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F128" i="157"/>
  <c r="F142" i="157" s="1"/>
  <c r="E48" i="37" s="1"/>
  <c r="J141" i="157"/>
  <c r="I47" i="37" s="1"/>
  <c r="D127" i="157"/>
  <c r="J126" i="157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J98" i="157"/>
  <c r="D98" i="157"/>
  <c r="F98" i="157" s="1"/>
  <c r="F89" i="157"/>
  <c r="J88" i="157"/>
  <c r="D88" i="157"/>
  <c r="F88" i="157" s="1"/>
  <c r="D66" i="157"/>
  <c r="F66" i="157" s="1"/>
  <c r="J65" i="157"/>
  <c r="D65" i="157"/>
  <c r="F65" i="157" s="1"/>
  <c r="J76" i="157"/>
  <c r="D76" i="157"/>
  <c r="F76" i="157" s="1"/>
  <c r="F55" i="157"/>
  <c r="D54" i="157"/>
  <c r="F54" i="157" s="1"/>
  <c r="J53" i="157"/>
  <c r="D53" i="157"/>
  <c r="F53" i="157" s="1"/>
  <c r="F44" i="157"/>
  <c r="J43" i="157"/>
  <c r="D43" i="157"/>
  <c r="F43" i="157" s="1"/>
  <c r="F34" i="157"/>
  <c r="J33" i="157"/>
  <c r="D33" i="157"/>
  <c r="F33" i="157" s="1"/>
  <c r="J19" i="157"/>
  <c r="D19" i="157"/>
  <c r="F19" i="157" s="1"/>
  <c r="I398" i="156"/>
  <c r="H240" i="37" s="1"/>
  <c r="G398" i="156"/>
  <c r="F240" i="37" s="1"/>
  <c r="E398" i="156"/>
  <c r="D240" i="37" s="1"/>
  <c r="C398" i="156"/>
  <c r="B240" i="37" s="1"/>
  <c r="J386" i="156"/>
  <c r="F386" i="156"/>
  <c r="J374" i="156"/>
  <c r="F374" i="156"/>
  <c r="J208" i="157" l="1"/>
  <c r="I100" i="37" s="1"/>
  <c r="H181" i="157"/>
  <c r="J142" i="157"/>
  <c r="I48" i="37" s="1"/>
  <c r="H112" i="157"/>
  <c r="G34" i="37" s="1"/>
  <c r="D233" i="157"/>
  <c r="C125" i="37" s="1"/>
  <c r="H233" i="157"/>
  <c r="H398" i="156"/>
  <c r="F194" i="157"/>
  <c r="F207" i="157" s="1"/>
  <c r="E99" i="37" s="1"/>
  <c r="H208" i="157"/>
  <c r="D180" i="157"/>
  <c r="C86" i="37" s="1"/>
  <c r="D208" i="157"/>
  <c r="C100" i="37" s="1"/>
  <c r="I87" i="37"/>
  <c r="H207" i="157"/>
  <c r="H179" i="157"/>
  <c r="D179" i="157"/>
  <c r="C85" i="37" s="1"/>
  <c r="C87" i="37"/>
  <c r="H86" i="37"/>
  <c r="H180" i="157"/>
  <c r="H142" i="157"/>
  <c r="D142" i="157"/>
  <c r="C48" i="37" s="1"/>
  <c r="H111" i="157"/>
  <c r="D111" i="157"/>
  <c r="C33" i="37" s="1"/>
  <c r="H140" i="157"/>
  <c r="D140" i="157"/>
  <c r="C46" i="37" s="1"/>
  <c r="H141" i="157"/>
  <c r="H110" i="157"/>
  <c r="H33" i="37"/>
  <c r="D141" i="157"/>
  <c r="C47" i="37" s="1"/>
  <c r="D110" i="157"/>
  <c r="C32" i="37" s="1"/>
  <c r="J398" i="156" l="1"/>
  <c r="I240" i="37" s="1"/>
  <c r="G125" i="37"/>
  <c r="G100" i="37"/>
  <c r="G99" i="37"/>
  <c r="G86" i="37"/>
  <c r="G85" i="37"/>
  <c r="G48" i="37"/>
  <c r="G47" i="37"/>
  <c r="G46" i="37"/>
  <c r="G33" i="37"/>
  <c r="J112" i="157"/>
  <c r="I34" i="37" s="1"/>
  <c r="G32" i="37"/>
  <c r="G240" i="37"/>
  <c r="F398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61" i="156" l="1"/>
  <c r="G361" i="156"/>
  <c r="E361" i="156"/>
  <c r="C361" i="156"/>
  <c r="I337" i="156"/>
  <c r="H139" i="37" s="1"/>
  <c r="G337" i="156"/>
  <c r="F139" i="37" s="1"/>
  <c r="E337" i="156"/>
  <c r="D139" i="37" s="1"/>
  <c r="C337" i="156"/>
  <c r="B139" i="37" s="1"/>
  <c r="I336" i="156"/>
  <c r="H138" i="37" s="1"/>
  <c r="G336" i="156"/>
  <c r="F138" i="37" s="1"/>
  <c r="E336" i="156"/>
  <c r="D138" i="37" s="1"/>
  <c r="C336" i="156"/>
  <c r="B138" i="37" s="1"/>
  <c r="H137" i="37"/>
  <c r="G335" i="156"/>
  <c r="F137" i="37" s="1"/>
  <c r="E335" i="156"/>
  <c r="D137" i="37" s="1"/>
  <c r="C335" i="156"/>
  <c r="B137" i="37" s="1"/>
  <c r="J337" i="156"/>
  <c r="I139" i="37" s="1"/>
  <c r="F323" i="156"/>
  <c r="F337" i="156" s="1"/>
  <c r="E139" i="37" s="1"/>
  <c r="J336" i="156"/>
  <c r="I138" i="37" s="1"/>
  <c r="F322" i="156"/>
  <c r="F336" i="156" s="1"/>
  <c r="E138" i="37" s="1"/>
  <c r="J321" i="156"/>
  <c r="J335" i="156" s="1"/>
  <c r="I137" i="37" s="1"/>
  <c r="F321" i="156"/>
  <c r="F335" i="156" s="1"/>
  <c r="E137" i="37" s="1"/>
  <c r="I307" i="156"/>
  <c r="H112" i="37" s="1"/>
  <c r="G307" i="156"/>
  <c r="F112" i="37" s="1"/>
  <c r="E307" i="156"/>
  <c r="D112" i="37" s="1"/>
  <c r="C307" i="156"/>
  <c r="B112" i="37" s="1"/>
  <c r="J294" i="156"/>
  <c r="J307" i="156" s="1"/>
  <c r="I112" i="37" s="1"/>
  <c r="F294" i="156"/>
  <c r="F307" i="156" s="1"/>
  <c r="E112" i="37" s="1"/>
  <c r="I280" i="156"/>
  <c r="H72" i="37" s="1"/>
  <c r="G280" i="156"/>
  <c r="F72" i="37" s="1"/>
  <c r="E280" i="156"/>
  <c r="D72" i="37" s="1"/>
  <c r="C280" i="156"/>
  <c r="B72" i="37" s="1"/>
  <c r="J266" i="156"/>
  <c r="J280" i="156" s="1"/>
  <c r="I72" i="37" s="1"/>
  <c r="F266" i="156"/>
  <c r="F280" i="156" s="1"/>
  <c r="E72" i="37" s="1"/>
  <c r="I252" i="156"/>
  <c r="G252" i="156"/>
  <c r="F19" i="37" s="1"/>
  <c r="E252" i="156"/>
  <c r="D19" i="37" s="1"/>
  <c r="I251" i="156"/>
  <c r="G251" i="156"/>
  <c r="F18" i="37" s="1"/>
  <c r="E251" i="156"/>
  <c r="D18" i="37" s="1"/>
  <c r="C251" i="156"/>
  <c r="B18" i="37" s="1"/>
  <c r="I250" i="156"/>
  <c r="H17" i="37" s="1"/>
  <c r="G250" i="156"/>
  <c r="F17" i="37" s="1"/>
  <c r="D17" i="37"/>
  <c r="C252" i="156"/>
  <c r="B19" i="37" s="1"/>
  <c r="C250" i="156"/>
  <c r="B17" i="37" s="1"/>
  <c r="J237" i="156"/>
  <c r="F237" i="156"/>
  <c r="J228" i="156"/>
  <c r="F228" i="156"/>
  <c r="J206" i="156"/>
  <c r="F206" i="156"/>
  <c r="F197" i="156"/>
  <c r="J196" i="156"/>
  <c r="F196" i="156"/>
  <c r="J183" i="156"/>
  <c r="F183" i="156"/>
  <c r="J173" i="156"/>
  <c r="F173" i="156"/>
  <c r="J163" i="156"/>
  <c r="F163" i="156"/>
  <c r="J153" i="156"/>
  <c r="F153" i="156"/>
  <c r="J143" i="156"/>
  <c r="F143" i="156"/>
  <c r="J134" i="156"/>
  <c r="F134" i="156"/>
  <c r="J111" i="156"/>
  <c r="F111" i="156"/>
  <c r="J120" i="156"/>
  <c r="F120" i="156"/>
  <c r="F121" i="156"/>
  <c r="J98" i="156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48" i="37" s="1"/>
  <c r="G25" i="156"/>
  <c r="F248" i="37" s="1"/>
  <c r="E25" i="156"/>
  <c r="D248" i="37" s="1"/>
  <c r="C25" i="156"/>
  <c r="B248" i="37" s="1"/>
  <c r="F35" i="156"/>
  <c r="F15" i="156"/>
  <c r="F25" i="156" s="1"/>
  <c r="E248" i="37" s="1"/>
  <c r="B262" i="37" l="1"/>
  <c r="F260" i="37"/>
  <c r="F261" i="37"/>
  <c r="F262" i="37"/>
  <c r="D260" i="37"/>
  <c r="B260" i="37"/>
  <c r="D262" i="37"/>
  <c r="H260" i="37"/>
  <c r="J349" i="156"/>
  <c r="I151" i="37" s="1"/>
  <c r="G151" i="37"/>
  <c r="F349" i="156"/>
  <c r="F361" i="156" s="1"/>
  <c r="C151" i="37"/>
  <c r="C18" i="37"/>
  <c r="F36" i="156"/>
  <c r="B261" i="37"/>
  <c r="H251" i="156"/>
  <c r="J251" i="156" s="1"/>
  <c r="C137" i="37"/>
  <c r="H335" i="156"/>
  <c r="C112" i="37"/>
  <c r="H307" i="156"/>
  <c r="H361" i="156"/>
  <c r="C138" i="37"/>
  <c r="H336" i="156"/>
  <c r="C139" i="37"/>
  <c r="H337" i="156"/>
  <c r="H280" i="156"/>
  <c r="C72" i="37"/>
  <c r="H18" i="37"/>
  <c r="H261" i="37" s="1"/>
  <c r="H19" i="37"/>
  <c r="H262" i="37" s="1"/>
  <c r="H252" i="156"/>
  <c r="J252" i="156" s="1"/>
  <c r="H250" i="156"/>
  <c r="C248" i="37"/>
  <c r="G112" i="37" l="1"/>
  <c r="G18" i="37"/>
  <c r="G19" i="37"/>
  <c r="G72" i="37"/>
  <c r="G137" i="37"/>
  <c r="G138" i="37"/>
  <c r="G261" i="37" s="1"/>
  <c r="I261" i="37" s="1"/>
  <c r="G139" i="37"/>
  <c r="G262" i="37" s="1"/>
  <c r="F251" i="156"/>
  <c r="E18" i="37" s="1"/>
  <c r="C261" i="37"/>
  <c r="J361" i="156"/>
  <c r="I18" i="37"/>
  <c r="E151" i="37"/>
  <c r="F252" i="156"/>
  <c r="E19" i="37" s="1"/>
  <c r="C19" i="37"/>
  <c r="F250" i="156"/>
  <c r="E17" i="37" s="1"/>
  <c r="C17" i="37"/>
  <c r="I19" i="37"/>
  <c r="J250" i="156"/>
  <c r="I17" i="37" s="1"/>
  <c r="G17" i="37"/>
  <c r="G260" i="37" l="1"/>
  <c r="C260" i="37"/>
  <c r="C262" i="37"/>
  <c r="E262" i="37" l="1"/>
  <c r="E260" i="37"/>
  <c r="I260" i="37"/>
  <c r="J87" i="157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5" i="156"/>
  <c r="I397" i="156"/>
  <c r="I65" i="156"/>
  <c r="I247" i="156"/>
  <c r="G118" i="156" l="1"/>
  <c r="E180" i="156" l="1"/>
  <c r="E138" i="156"/>
  <c r="E115" i="156" l="1"/>
  <c r="I83" i="156"/>
  <c r="E80" i="156"/>
  <c r="E71" i="156" l="1"/>
  <c r="E62" i="156"/>
  <c r="C395" i="156" l="1"/>
  <c r="E395" i="156"/>
  <c r="C396" i="156"/>
  <c r="E396" i="156"/>
  <c r="C397" i="156"/>
  <c r="E397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7" i="156" l="1"/>
  <c r="F239" i="37" s="1"/>
  <c r="G396" i="156"/>
  <c r="F238" i="37" s="1"/>
  <c r="G395" i="156"/>
  <c r="F237" i="37" s="1"/>
  <c r="G382" i="156"/>
  <c r="G370" i="156"/>
  <c r="G345" i="156"/>
  <c r="G317" i="156"/>
  <c r="C290" i="156"/>
  <c r="C262" i="156"/>
  <c r="G235" i="156"/>
  <c r="G226" i="156"/>
  <c r="C204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F247" i="37" s="1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25" i="57"/>
  <c r="G199" i="37" s="1"/>
  <c r="I15" i="57"/>
  <c r="I27" i="57" s="1"/>
  <c r="I201" i="37" s="1"/>
  <c r="I16" i="57"/>
  <c r="I28" i="57" s="1"/>
  <c r="I202" i="37" s="1"/>
  <c r="G29" i="57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I15" i="46"/>
  <c r="I27" i="46" s="1"/>
  <c r="I57" i="37" s="1"/>
  <c r="I16" i="46"/>
  <c r="I28" i="46" s="1"/>
  <c r="I58" i="37" s="1"/>
  <c r="I17" i="46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J351" i="157"/>
  <c r="D350" i="157"/>
  <c r="F362" i="157" s="1"/>
  <c r="E222" i="37" s="1"/>
  <c r="D351" i="157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202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D165" i="157"/>
  <c r="F165" i="157" s="1"/>
  <c r="C164" i="157"/>
  <c r="J152" i="157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J121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D97" i="157"/>
  <c r="D96" i="157" s="1"/>
  <c r="G84" i="157"/>
  <c r="G90" i="157" s="1"/>
  <c r="J85" i="157"/>
  <c r="D85" i="157"/>
  <c r="F85" i="157" s="1"/>
  <c r="E84" i="157"/>
  <c r="I84" i="157"/>
  <c r="E74" i="157"/>
  <c r="G74" i="157"/>
  <c r="I74" i="157"/>
  <c r="D75" i="157"/>
  <c r="F75" i="157" s="1"/>
  <c r="D64" i="157"/>
  <c r="E51" i="157"/>
  <c r="G51" i="157"/>
  <c r="I51" i="157"/>
  <c r="D52" i="157"/>
  <c r="D51" i="157" s="1"/>
  <c r="E41" i="157"/>
  <c r="G41" i="157"/>
  <c r="I41" i="157"/>
  <c r="D42" i="157"/>
  <c r="F42" i="157" s="1"/>
  <c r="J32" i="157"/>
  <c r="J30" i="157"/>
  <c r="D31" i="157"/>
  <c r="F31" i="157" s="1"/>
  <c r="D32" i="157"/>
  <c r="D30" i="157"/>
  <c r="F30" i="157" s="1"/>
  <c r="E29" i="157"/>
  <c r="G29" i="157"/>
  <c r="I29" i="157"/>
  <c r="G15" i="157"/>
  <c r="G94" i="37" l="1"/>
  <c r="F351" i="157"/>
  <c r="F363" i="157" s="1"/>
  <c r="E223" i="37" s="1"/>
  <c r="D202" i="157"/>
  <c r="C94" i="37" s="1"/>
  <c r="F189" i="157"/>
  <c r="F202" i="157" s="1"/>
  <c r="E94" i="37" s="1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J123" i="157"/>
  <c r="J137" i="157" s="1"/>
  <c r="I43" i="37" s="1"/>
  <c r="H205" i="157"/>
  <c r="J192" i="157"/>
  <c r="J205" i="157" s="1"/>
  <c r="I97" i="37" s="1"/>
  <c r="H231" i="157"/>
  <c r="J219" i="157"/>
  <c r="J231" i="157" s="1"/>
  <c r="I123" i="37" s="1"/>
  <c r="H288" i="157"/>
  <c r="J274" i="157"/>
  <c r="J288" i="157" s="1"/>
  <c r="I176" i="37" s="1"/>
  <c r="H314" i="157"/>
  <c r="J301" i="157"/>
  <c r="J314" i="157" s="1"/>
  <c r="I188" i="37" s="1"/>
  <c r="H340" i="157"/>
  <c r="J328" i="157"/>
  <c r="J340" i="157" s="1"/>
  <c r="I213" i="37" s="1"/>
  <c r="H367" i="157"/>
  <c r="J355" i="157"/>
  <c r="H362" i="157"/>
  <c r="H96" i="157"/>
  <c r="J97" i="157"/>
  <c r="H178" i="157"/>
  <c r="J154" i="157"/>
  <c r="H164" i="157"/>
  <c r="J165" i="157"/>
  <c r="H204" i="157"/>
  <c r="J191" i="157"/>
  <c r="J204" i="157" s="1"/>
  <c r="I96" i="37" s="1"/>
  <c r="H230" i="157"/>
  <c r="J218" i="157"/>
  <c r="J230" i="157" s="1"/>
  <c r="I122" i="37" s="1"/>
  <c r="H259" i="157"/>
  <c r="J245" i="157"/>
  <c r="J259" i="157" s="1"/>
  <c r="I162" i="37" s="1"/>
  <c r="H287" i="157"/>
  <c r="J273" i="157"/>
  <c r="J287" i="157" s="1"/>
  <c r="I175" i="37" s="1"/>
  <c r="H338" i="157"/>
  <c r="J326" i="157"/>
  <c r="J338" i="157" s="1"/>
  <c r="I211" i="37" s="1"/>
  <c r="H366" i="157"/>
  <c r="J354" i="157"/>
  <c r="H221" i="37"/>
  <c r="H139" i="157"/>
  <c r="J125" i="157"/>
  <c r="J139" i="157" s="1"/>
  <c r="I45" i="37" s="1"/>
  <c r="H177" i="157"/>
  <c r="J153" i="157"/>
  <c r="H258" i="157"/>
  <c r="J244" i="157"/>
  <c r="J258" i="157" s="1"/>
  <c r="I161" i="37" s="1"/>
  <c r="H286" i="157"/>
  <c r="J272" i="157"/>
  <c r="J286" i="157" s="1"/>
  <c r="I174" i="37" s="1"/>
  <c r="H316" i="157"/>
  <c r="J303" i="157"/>
  <c r="J316" i="157" s="1"/>
  <c r="I190" i="37" s="1"/>
  <c r="H342" i="157"/>
  <c r="J330" i="157"/>
  <c r="J342" i="157" s="1"/>
  <c r="I215" i="37" s="1"/>
  <c r="H365" i="157"/>
  <c r="J353" i="157"/>
  <c r="H138" i="157"/>
  <c r="J124" i="157"/>
  <c r="J138" i="157" s="1"/>
  <c r="I44" i="37" s="1"/>
  <c r="H206" i="157"/>
  <c r="J193" i="157"/>
  <c r="J206" i="157" s="1"/>
  <c r="I98" i="37" s="1"/>
  <c r="H232" i="157"/>
  <c r="J220" i="157"/>
  <c r="J232" i="157" s="1"/>
  <c r="I124" i="37" s="1"/>
  <c r="H257" i="157"/>
  <c r="J243" i="157"/>
  <c r="J257" i="157" s="1"/>
  <c r="I160" i="37" s="1"/>
  <c r="H315" i="157"/>
  <c r="J302" i="157"/>
  <c r="J315" i="157" s="1"/>
  <c r="I189" i="37" s="1"/>
  <c r="H341" i="157"/>
  <c r="J329" i="157"/>
  <c r="J341" i="157" s="1"/>
  <c r="I214" i="37" s="1"/>
  <c r="H363" i="157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5" i="157"/>
  <c r="H51" i="157"/>
  <c r="J52" i="157"/>
  <c r="H41" i="157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G222" i="37" l="1"/>
  <c r="G214" i="37"/>
  <c r="G215" i="37"/>
  <c r="G213" i="37"/>
  <c r="G190" i="37"/>
  <c r="G189" i="37"/>
  <c r="G188" i="37"/>
  <c r="G226" i="37"/>
  <c r="G227" i="37"/>
  <c r="G225" i="37"/>
  <c r="G161" i="37"/>
  <c r="G162" i="37"/>
  <c r="G160" i="37"/>
  <c r="G98" i="37"/>
  <c r="G97" i="37"/>
  <c r="G96" i="37"/>
  <c r="G175" i="37"/>
  <c r="G176" i="37"/>
  <c r="G174" i="37"/>
  <c r="J164" i="157"/>
  <c r="G84" i="37"/>
  <c r="G83" i="37"/>
  <c r="G82" i="37"/>
  <c r="G45" i="37"/>
  <c r="G44" i="37"/>
  <c r="G43" i="37"/>
  <c r="G124" i="37"/>
  <c r="G123" i="37"/>
  <c r="G122" i="37"/>
  <c r="J96" i="157"/>
  <c r="J74" i="157"/>
  <c r="J51" i="157"/>
  <c r="J41" i="157"/>
  <c r="G223" i="37"/>
  <c r="G211" i="37"/>
  <c r="J365" i="157"/>
  <c r="I225" i="37" s="1"/>
  <c r="H256" i="157"/>
  <c r="J122" i="157"/>
  <c r="J136" i="157" s="1"/>
  <c r="I42" i="37" s="1"/>
  <c r="H364" i="157"/>
  <c r="H339" i="157"/>
  <c r="H285" i="157"/>
  <c r="H313" i="157"/>
  <c r="H229" i="157"/>
  <c r="H175" i="157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D136" i="157"/>
  <c r="C42" i="37" s="1"/>
  <c r="F122" i="157"/>
  <c r="F136" i="157" s="1"/>
  <c r="E42" i="37" s="1"/>
  <c r="G212" i="37" l="1"/>
  <c r="G187" i="37"/>
  <c r="G224" i="37"/>
  <c r="G159" i="37"/>
  <c r="G173" i="37"/>
  <c r="G81" i="37"/>
  <c r="G42" i="37"/>
  <c r="G121" i="37"/>
  <c r="J364" i="157"/>
  <c r="I224" i="37" s="1"/>
  <c r="J175" i="157"/>
  <c r="I81" i="37" s="1"/>
  <c r="H109" i="157"/>
  <c r="D18" i="157"/>
  <c r="D109" i="157" s="1"/>
  <c r="F109" i="157" s="1"/>
  <c r="D16" i="157"/>
  <c r="E15" i="157"/>
  <c r="I15" i="157"/>
  <c r="C106" i="157"/>
  <c r="B28" i="37" s="1"/>
  <c r="F18" i="157" l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G44" i="156"/>
  <c r="G13" i="156"/>
  <c r="H239" i="37" l="1"/>
  <c r="B239" i="37"/>
  <c r="H237" i="37"/>
  <c r="B237" i="37"/>
  <c r="E382" i="156"/>
  <c r="I382" i="156"/>
  <c r="C382" i="156"/>
  <c r="J384" i="156"/>
  <c r="E370" i="156"/>
  <c r="I370" i="156"/>
  <c r="J371" i="156"/>
  <c r="J373" i="156"/>
  <c r="F371" i="156"/>
  <c r="F372" i="156"/>
  <c r="F373" i="156"/>
  <c r="C370" i="156"/>
  <c r="E360" i="156"/>
  <c r="D150" i="37" s="1"/>
  <c r="G360" i="156"/>
  <c r="F150" i="37" s="1"/>
  <c r="I360" i="156"/>
  <c r="H150" i="37" s="1"/>
  <c r="C360" i="156"/>
  <c r="B150" i="37" s="1"/>
  <c r="E358" i="156"/>
  <c r="D148" i="37" s="1"/>
  <c r="G358" i="156"/>
  <c r="F148" i="37" s="1"/>
  <c r="I358" i="156"/>
  <c r="H148" i="37" s="1"/>
  <c r="C358" i="156"/>
  <c r="B148" i="37" s="1"/>
  <c r="E345" i="156"/>
  <c r="I345" i="156"/>
  <c r="F346" i="156"/>
  <c r="F358" i="156" s="1"/>
  <c r="E148" i="37" s="1"/>
  <c r="F347" i="156"/>
  <c r="F348" i="156"/>
  <c r="F360" i="156" s="1"/>
  <c r="E150" i="37" s="1"/>
  <c r="J346" i="156"/>
  <c r="J358" i="156" s="1"/>
  <c r="I148" i="37" s="1"/>
  <c r="J347" i="156"/>
  <c r="J348" i="156"/>
  <c r="J360" i="156" s="1"/>
  <c r="I150" i="37" s="1"/>
  <c r="C345" i="156"/>
  <c r="E334" i="156"/>
  <c r="D136" i="37" s="1"/>
  <c r="G334" i="156"/>
  <c r="F136" i="37" s="1"/>
  <c r="I334" i="156"/>
  <c r="H136" i="37" s="1"/>
  <c r="C334" i="156"/>
  <c r="B136" i="37" s="1"/>
  <c r="E332" i="156"/>
  <c r="D134" i="37" s="1"/>
  <c r="G332" i="156"/>
  <c r="F134" i="37" s="1"/>
  <c r="I332" i="156"/>
  <c r="H134" i="37" s="1"/>
  <c r="C332" i="156"/>
  <c r="B134" i="37" s="1"/>
  <c r="I317" i="156"/>
  <c r="J320" i="156"/>
  <c r="J334" i="156" s="1"/>
  <c r="I136" i="37" s="1"/>
  <c r="E317" i="156"/>
  <c r="F318" i="156"/>
  <c r="F332" i="156" s="1"/>
  <c r="E134" i="37" s="1"/>
  <c r="F319" i="156"/>
  <c r="F320" i="156"/>
  <c r="F334" i="156" s="1"/>
  <c r="E136" i="37" s="1"/>
  <c r="C317" i="156"/>
  <c r="E306" i="156"/>
  <c r="D111" i="37" s="1"/>
  <c r="G306" i="156"/>
  <c r="F111" i="37" s="1"/>
  <c r="I306" i="156"/>
  <c r="H111" i="37" s="1"/>
  <c r="C306" i="156"/>
  <c r="B111" i="37" s="1"/>
  <c r="E304" i="156"/>
  <c r="D109" i="37" s="1"/>
  <c r="G304" i="156"/>
  <c r="F109" i="37" s="1"/>
  <c r="I304" i="156"/>
  <c r="H109" i="37" s="1"/>
  <c r="C304" i="156"/>
  <c r="B109" i="37" s="1"/>
  <c r="E290" i="156"/>
  <c r="G290" i="156"/>
  <c r="I290" i="156"/>
  <c r="J291" i="156"/>
  <c r="J304" i="156" s="1"/>
  <c r="I109" i="37" s="1"/>
  <c r="J292" i="156"/>
  <c r="J293" i="156"/>
  <c r="J306" i="156" s="1"/>
  <c r="I111" i="37" s="1"/>
  <c r="F291" i="156"/>
  <c r="F304" i="156" s="1"/>
  <c r="E109" i="37" s="1"/>
  <c r="F292" i="156"/>
  <c r="F293" i="156"/>
  <c r="F306" i="156" s="1"/>
  <c r="E111" i="37" s="1"/>
  <c r="E279" i="156"/>
  <c r="D71" i="37" s="1"/>
  <c r="G279" i="156"/>
  <c r="F71" i="37" s="1"/>
  <c r="I279" i="156"/>
  <c r="H71" i="37" s="1"/>
  <c r="C279" i="156"/>
  <c r="B71" i="37" s="1"/>
  <c r="E277" i="156"/>
  <c r="D69" i="37" s="1"/>
  <c r="G277" i="156"/>
  <c r="F69" i="37" s="1"/>
  <c r="I277" i="156"/>
  <c r="H69" i="37" s="1"/>
  <c r="C277" i="156"/>
  <c r="B69" i="37" s="1"/>
  <c r="E262" i="156"/>
  <c r="G262" i="156"/>
  <c r="I262" i="156"/>
  <c r="F264" i="156"/>
  <c r="F265" i="156"/>
  <c r="F279" i="156" s="1"/>
  <c r="E71" i="37" s="1"/>
  <c r="F263" i="156"/>
  <c r="F277" i="156" s="1"/>
  <c r="E69" i="37" s="1"/>
  <c r="J264" i="156"/>
  <c r="J265" i="156"/>
  <c r="J279" i="156" s="1"/>
  <c r="I71" i="37" s="1"/>
  <c r="J263" i="156"/>
  <c r="J277" i="156" s="1"/>
  <c r="I69" i="37" s="1"/>
  <c r="D16" i="37"/>
  <c r="F16" i="37"/>
  <c r="B16" i="37"/>
  <c r="D15" i="37"/>
  <c r="F15" i="37"/>
  <c r="B15" i="37"/>
  <c r="E247" i="156"/>
  <c r="C247" i="156"/>
  <c r="B14" i="37" s="1"/>
  <c r="E235" i="156"/>
  <c r="I235" i="156"/>
  <c r="C235" i="156"/>
  <c r="J236" i="156"/>
  <c r="E226" i="156"/>
  <c r="I226" i="156"/>
  <c r="J227" i="156"/>
  <c r="F227" i="156"/>
  <c r="C226" i="156"/>
  <c r="G204" i="156"/>
  <c r="E204" i="156"/>
  <c r="I204" i="156"/>
  <c r="H204" i="156"/>
  <c r="F205" i="156"/>
  <c r="F193" i="156"/>
  <c r="J182" i="156"/>
  <c r="F182" i="156"/>
  <c r="C180" i="156"/>
  <c r="J172" i="156"/>
  <c r="F172" i="156"/>
  <c r="J162" i="156"/>
  <c r="F162" i="156"/>
  <c r="E160" i="156"/>
  <c r="C160" i="156"/>
  <c r="E150" i="156"/>
  <c r="I150" i="156"/>
  <c r="F152" i="156"/>
  <c r="E141" i="156"/>
  <c r="G141" i="156"/>
  <c r="J142" i="156"/>
  <c r="F142" i="156"/>
  <c r="E130" i="156"/>
  <c r="G130" i="156"/>
  <c r="I130" i="156"/>
  <c r="J131" i="156"/>
  <c r="J133" i="156"/>
  <c r="F131" i="156"/>
  <c r="F132" i="156"/>
  <c r="F133" i="156"/>
  <c r="F117" i="156"/>
  <c r="E118" i="156"/>
  <c r="I118" i="156"/>
  <c r="J106" i="156"/>
  <c r="J108" i="156"/>
  <c r="J109" i="156"/>
  <c r="J110" i="156"/>
  <c r="F108" i="156"/>
  <c r="F110" i="156"/>
  <c r="J96" i="156"/>
  <c r="J97" i="156"/>
  <c r="J95" i="156"/>
  <c r="E94" i="156"/>
  <c r="F96" i="156"/>
  <c r="F97" i="156"/>
  <c r="F95" i="156"/>
  <c r="G94" i="156"/>
  <c r="I94" i="156"/>
  <c r="E83" i="156"/>
  <c r="G83" i="156"/>
  <c r="H83" i="156"/>
  <c r="F84" i="156"/>
  <c r="E74" i="156"/>
  <c r="G74" i="156"/>
  <c r="I74" i="156"/>
  <c r="H74" i="156"/>
  <c r="E65" i="156"/>
  <c r="G65" i="156"/>
  <c r="J66" i="156"/>
  <c r="F66" i="156"/>
  <c r="I54" i="156"/>
  <c r="F56" i="156"/>
  <c r="F46" i="156"/>
  <c r="J46" i="156"/>
  <c r="G33" i="156"/>
  <c r="C33" i="156"/>
  <c r="J34" i="156"/>
  <c r="E24" i="156"/>
  <c r="D247" i="37" s="1"/>
  <c r="I24" i="156"/>
  <c r="C24" i="156"/>
  <c r="B247" i="37" s="1"/>
  <c r="I23" i="156"/>
  <c r="G23" i="156"/>
  <c r="F246" i="37" s="1"/>
  <c r="E13" i="156"/>
  <c r="E23" i="156" s="1"/>
  <c r="D246" i="37" s="1"/>
  <c r="C13" i="156"/>
  <c r="C23" i="156" s="1"/>
  <c r="B246" i="37" s="1"/>
  <c r="C10" i="156"/>
  <c r="C246" i="37"/>
  <c r="J152" i="156" l="1"/>
  <c r="H249" i="156"/>
  <c r="B257" i="37"/>
  <c r="D259" i="37"/>
  <c r="F259" i="37"/>
  <c r="B259" i="37"/>
  <c r="H332" i="156"/>
  <c r="J318" i="156"/>
  <c r="J332" i="156" s="1"/>
  <c r="I134" i="37" s="1"/>
  <c r="J383" i="156"/>
  <c r="H395" i="156"/>
  <c r="J385" i="156"/>
  <c r="H397" i="156"/>
  <c r="D14" i="37"/>
  <c r="H246" i="37"/>
  <c r="H247" i="37"/>
  <c r="H15" i="37"/>
  <c r="H16" i="37"/>
  <c r="H259" i="37" s="1"/>
  <c r="H14" i="37"/>
  <c r="H54" i="156"/>
  <c r="F385" i="156"/>
  <c r="F384" i="156"/>
  <c r="F396" i="156"/>
  <c r="F236" i="156"/>
  <c r="F109" i="156"/>
  <c r="F107" i="156"/>
  <c r="C26" i="156"/>
  <c r="B249" i="37" s="1"/>
  <c r="H107" i="156"/>
  <c r="F382" i="156"/>
  <c r="F383" i="156"/>
  <c r="H382" i="156"/>
  <c r="H370" i="156"/>
  <c r="F370" i="156"/>
  <c r="J372" i="156"/>
  <c r="H358" i="156"/>
  <c r="C148" i="37"/>
  <c r="H360" i="156"/>
  <c r="C150" i="37"/>
  <c r="H345" i="156"/>
  <c r="F345" i="156"/>
  <c r="H334" i="156"/>
  <c r="C136" i="37"/>
  <c r="C134" i="37"/>
  <c r="H317" i="156"/>
  <c r="C109" i="37"/>
  <c r="H306" i="156"/>
  <c r="H304" i="156"/>
  <c r="C111" i="37"/>
  <c r="H290" i="156"/>
  <c r="C71" i="37"/>
  <c r="H279" i="156"/>
  <c r="H277" i="156"/>
  <c r="C69" i="37"/>
  <c r="H235" i="156"/>
  <c r="H226" i="156"/>
  <c r="F226" i="156"/>
  <c r="F204" i="156"/>
  <c r="J204" i="156"/>
  <c r="F192" i="156"/>
  <c r="J205" i="156"/>
  <c r="F141" i="156"/>
  <c r="H141" i="156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7" i="37" s="1"/>
  <c r="E26" i="156"/>
  <c r="D249" i="37" s="1"/>
  <c r="C247" i="37"/>
  <c r="H33" i="156"/>
  <c r="H13" i="156"/>
  <c r="G136" i="37" l="1"/>
  <c r="G150" i="37"/>
  <c r="J226" i="156"/>
  <c r="G71" i="37"/>
  <c r="G109" i="37"/>
  <c r="G148" i="37"/>
  <c r="J235" i="156"/>
  <c r="G111" i="37"/>
  <c r="G134" i="37"/>
  <c r="G69" i="37"/>
  <c r="J33" i="156"/>
  <c r="J141" i="156"/>
  <c r="G16" i="37"/>
  <c r="D257" i="37"/>
  <c r="H257" i="37"/>
  <c r="J370" i="156"/>
  <c r="J382" i="156"/>
  <c r="J65" i="156"/>
  <c r="J290" i="156"/>
  <c r="J107" i="156"/>
  <c r="H23" i="156"/>
  <c r="G246" i="37" s="1"/>
  <c r="C16" i="37"/>
  <c r="F249" i="156"/>
  <c r="E16" i="37" s="1"/>
  <c r="I247" i="37"/>
  <c r="C237" i="37"/>
  <c r="F395" i="156"/>
  <c r="E237" i="37" s="1"/>
  <c r="G237" i="37"/>
  <c r="J395" i="156"/>
  <c r="I237" i="37" s="1"/>
  <c r="G239" i="37"/>
  <c r="J397" i="156"/>
  <c r="I239" i="37" s="1"/>
  <c r="C239" i="37"/>
  <c r="F397" i="156"/>
  <c r="E239" i="37" s="1"/>
  <c r="J249" i="156"/>
  <c r="I16" i="37" s="1"/>
  <c r="F317" i="156"/>
  <c r="F290" i="156"/>
  <c r="F235" i="156"/>
  <c r="F94" i="156"/>
  <c r="J94" i="156"/>
  <c r="F83" i="156"/>
  <c r="C259" i="37" l="1"/>
  <c r="E259" i="37" s="1"/>
  <c r="G259" i="37"/>
  <c r="I246" i="37"/>
  <c r="F22" i="57"/>
  <c r="F196" i="37" s="1"/>
  <c r="F23" i="57"/>
  <c r="F197" i="37" s="1"/>
  <c r="F24" i="57"/>
  <c r="F198" i="37" s="1"/>
  <c r="F25" i="57"/>
  <c r="F199" i="37" s="1"/>
  <c r="H9" i="57"/>
  <c r="F9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G312" i="157"/>
  <c r="F186" i="37" s="1"/>
  <c r="G311" i="157"/>
  <c r="F185" i="37" s="1"/>
  <c r="G310" i="157"/>
  <c r="F184" i="37" s="1"/>
  <c r="G309" i="157"/>
  <c r="F183" i="37" s="1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G255" i="157"/>
  <c r="F158" i="37" s="1"/>
  <c r="G254" i="157"/>
  <c r="F157" i="37" s="1"/>
  <c r="G253" i="157"/>
  <c r="F156" i="37" s="1"/>
  <c r="G252" i="157"/>
  <c r="F155" i="37" s="1"/>
  <c r="J239" i="157"/>
  <c r="J253" i="157" s="1"/>
  <c r="I156" i="37" s="1"/>
  <c r="J240" i="157"/>
  <c r="J254" i="157" s="1"/>
  <c r="I157" i="37" s="1"/>
  <c r="J241" i="157"/>
  <c r="J255" i="157" s="1"/>
  <c r="I158" i="37" s="1"/>
  <c r="J238" i="157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8" i="157"/>
  <c r="G161" i="157"/>
  <c r="G168" i="157" s="1"/>
  <c r="J163" i="157"/>
  <c r="J162" i="157"/>
  <c r="I146" i="157"/>
  <c r="I158" i="157" s="1"/>
  <c r="G146" i="157"/>
  <c r="J148" i="157"/>
  <c r="J147" i="157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35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G93" i="157"/>
  <c r="G99" i="157" s="1"/>
  <c r="J95" i="157"/>
  <c r="J94" i="157"/>
  <c r="J82" i="157"/>
  <c r="J81" i="157"/>
  <c r="I80" i="157"/>
  <c r="I90" i="157" s="1"/>
  <c r="J72" i="157"/>
  <c r="G71" i="157"/>
  <c r="G77" i="157" s="1"/>
  <c r="I71" i="157"/>
  <c r="I77" i="157" s="1"/>
  <c r="J73" i="157"/>
  <c r="J63" i="157"/>
  <c r="J61" i="157"/>
  <c r="J60" i="157"/>
  <c r="G59" i="157"/>
  <c r="I62" i="157"/>
  <c r="I106" i="157" s="1"/>
  <c r="G62" i="157"/>
  <c r="I59" i="157"/>
  <c r="I99" i="157" l="1"/>
  <c r="G41" i="37"/>
  <c r="I259" i="37"/>
  <c r="G196" i="157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G344" i="157" s="1"/>
  <c r="F217" i="37" s="1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J120" i="157"/>
  <c r="J134" i="157" s="1"/>
  <c r="I40" i="37" s="1"/>
  <c r="H173" i="157"/>
  <c r="J149" i="157"/>
  <c r="H200" i="157"/>
  <c r="J187" i="157"/>
  <c r="J200" i="157" s="1"/>
  <c r="I92" i="37" s="1"/>
  <c r="H226" i="157"/>
  <c r="J214" i="157"/>
  <c r="J226" i="157" s="1"/>
  <c r="I118" i="37" s="1"/>
  <c r="H284" i="157"/>
  <c r="J270" i="157"/>
  <c r="J284" i="157" s="1"/>
  <c r="I172" i="37" s="1"/>
  <c r="H312" i="157"/>
  <c r="J299" i="157"/>
  <c r="J312" i="157" s="1"/>
  <c r="I186" i="37" s="1"/>
  <c r="H337" i="157"/>
  <c r="J325" i="157"/>
  <c r="J337" i="157" s="1"/>
  <c r="I210" i="37" s="1"/>
  <c r="H360" i="157"/>
  <c r="J348" i="157"/>
  <c r="H133" i="157"/>
  <c r="J119" i="157"/>
  <c r="J133" i="157" s="1"/>
  <c r="I39" i="37" s="1"/>
  <c r="H199" i="157"/>
  <c r="J186" i="157"/>
  <c r="J199" i="157" s="1"/>
  <c r="I91" i="37" s="1"/>
  <c r="H225" i="157"/>
  <c r="J213" i="157"/>
  <c r="J225" i="157" s="1"/>
  <c r="I117" i="37" s="1"/>
  <c r="H283" i="157"/>
  <c r="J269" i="157"/>
  <c r="J283" i="157" s="1"/>
  <c r="I171" i="37" s="1"/>
  <c r="H311" i="157"/>
  <c r="J298" i="157"/>
  <c r="J311" i="157" s="1"/>
  <c r="I185" i="37" s="1"/>
  <c r="H336" i="157"/>
  <c r="J324" i="157"/>
  <c r="J336" i="157" s="1"/>
  <c r="I209" i="37" s="1"/>
  <c r="H361" i="157"/>
  <c r="J349" i="157"/>
  <c r="H132" i="157"/>
  <c r="J118" i="157"/>
  <c r="J132" i="157" s="1"/>
  <c r="I38" i="37" s="1"/>
  <c r="H228" i="157"/>
  <c r="J216" i="157"/>
  <c r="J228" i="157" s="1"/>
  <c r="I120" i="37" s="1"/>
  <c r="H282" i="157"/>
  <c r="J268" i="157"/>
  <c r="J282" i="157" s="1"/>
  <c r="I170" i="37" s="1"/>
  <c r="H310" i="157"/>
  <c r="J297" i="157"/>
  <c r="J310" i="157" s="1"/>
  <c r="I184" i="37" s="1"/>
  <c r="H174" i="157"/>
  <c r="J150" i="157"/>
  <c r="H79" i="37"/>
  <c r="H201" i="157"/>
  <c r="J188" i="157"/>
  <c r="J201" i="157" s="1"/>
  <c r="I93" i="37" s="1"/>
  <c r="H227" i="157"/>
  <c r="J215" i="157"/>
  <c r="J227" i="157" s="1"/>
  <c r="I119" i="37" s="1"/>
  <c r="H281" i="157"/>
  <c r="J267" i="157"/>
  <c r="J281" i="157" s="1"/>
  <c r="I169" i="37" s="1"/>
  <c r="H309" i="157"/>
  <c r="J296" i="157"/>
  <c r="J309" i="157" s="1"/>
  <c r="I183" i="37" s="1"/>
  <c r="H335" i="157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G14" i="57"/>
  <c r="H252" i="157"/>
  <c r="H255" i="157"/>
  <c r="H254" i="157"/>
  <c r="H253" i="157"/>
  <c r="H171" i="157"/>
  <c r="I131" i="157"/>
  <c r="H37" i="37" s="1"/>
  <c r="H190" i="157"/>
  <c r="H172" i="157"/>
  <c r="H84" i="157"/>
  <c r="G131" i="157"/>
  <c r="F37" i="37" s="1"/>
  <c r="G198" i="157"/>
  <c r="F90" i="37" s="1"/>
  <c r="G308" i="157"/>
  <c r="F182" i="37" s="1"/>
  <c r="H347" i="157"/>
  <c r="I170" i="157"/>
  <c r="G170" i="157"/>
  <c r="F76" i="37" s="1"/>
  <c r="H185" i="157"/>
  <c r="G224" i="157"/>
  <c r="F116" i="37" s="1"/>
  <c r="G251" i="157"/>
  <c r="F154" i="37" s="1"/>
  <c r="G280" i="157"/>
  <c r="F168" i="37" s="1"/>
  <c r="H62" i="157"/>
  <c r="G9" i="57"/>
  <c r="G9" i="46"/>
  <c r="H322" i="157"/>
  <c r="H295" i="157"/>
  <c r="H266" i="157"/>
  <c r="H237" i="157"/>
  <c r="H212" i="157"/>
  <c r="H161" i="157"/>
  <c r="H146" i="157"/>
  <c r="H117" i="157"/>
  <c r="H93" i="157"/>
  <c r="J93" i="157" s="1"/>
  <c r="H80" i="157"/>
  <c r="H59" i="157"/>
  <c r="J50" i="157"/>
  <c r="J49" i="157"/>
  <c r="J40" i="157"/>
  <c r="J39" i="157"/>
  <c r="I48" i="157"/>
  <c r="I56" i="157" s="1"/>
  <c r="G48" i="157"/>
  <c r="G56" i="157" s="1"/>
  <c r="I38" i="157"/>
  <c r="I45" i="157" s="1"/>
  <c r="G38" i="157"/>
  <c r="G45" i="157" s="1"/>
  <c r="J26" i="157"/>
  <c r="J28" i="157"/>
  <c r="I24" i="157"/>
  <c r="I35" i="157" s="1"/>
  <c r="G24" i="157"/>
  <c r="G35" i="157" s="1"/>
  <c r="I10" i="157"/>
  <c r="I21" i="157" s="1"/>
  <c r="G10" i="157"/>
  <c r="G21" i="157" s="1"/>
  <c r="J11" i="157"/>
  <c r="I396" i="156"/>
  <c r="H238" i="37" s="1"/>
  <c r="I393" i="156"/>
  <c r="H235" i="37" s="1"/>
  <c r="G393" i="156"/>
  <c r="F235" i="37" s="1"/>
  <c r="I392" i="156"/>
  <c r="H234" i="37" s="1"/>
  <c r="G392" i="156"/>
  <c r="F234" i="37" s="1"/>
  <c r="I391" i="156"/>
  <c r="H233" i="37" s="1"/>
  <c r="G391" i="156"/>
  <c r="F233" i="37" s="1"/>
  <c r="I390" i="156"/>
  <c r="H232" i="37" s="1"/>
  <c r="G390" i="156"/>
  <c r="F232" i="37" s="1"/>
  <c r="I377" i="156"/>
  <c r="I387" i="156" s="1"/>
  <c r="G377" i="156"/>
  <c r="G387" i="156" s="1"/>
  <c r="J380" i="156"/>
  <c r="J381" i="156"/>
  <c r="J378" i="156"/>
  <c r="I365" i="156"/>
  <c r="I375" i="156" s="1"/>
  <c r="G365" i="156"/>
  <c r="G375" i="156" s="1"/>
  <c r="J367" i="156"/>
  <c r="J369" i="156"/>
  <c r="J366" i="156"/>
  <c r="I353" i="156"/>
  <c r="H143" i="37" s="1"/>
  <c r="I354" i="156"/>
  <c r="H144" i="37" s="1"/>
  <c r="I355" i="156"/>
  <c r="H145" i="37" s="1"/>
  <c r="I356" i="156"/>
  <c r="H146" i="37" s="1"/>
  <c r="I359" i="156"/>
  <c r="H149" i="37" s="1"/>
  <c r="G353" i="156"/>
  <c r="F143" i="37" s="1"/>
  <c r="G354" i="156"/>
  <c r="F144" i="37" s="1"/>
  <c r="G355" i="156"/>
  <c r="F145" i="37" s="1"/>
  <c r="G356" i="156"/>
  <c r="F146" i="37" s="1"/>
  <c r="G359" i="156"/>
  <c r="F149" i="37" s="1"/>
  <c r="I357" i="156"/>
  <c r="H147" i="37" s="1"/>
  <c r="G357" i="156"/>
  <c r="F147" i="37" s="1"/>
  <c r="J342" i="156"/>
  <c r="J354" i="156" s="1"/>
  <c r="I144" i="37" s="1"/>
  <c r="H355" i="156"/>
  <c r="J344" i="156"/>
  <c r="J356" i="156" s="1"/>
  <c r="I146" i="37" s="1"/>
  <c r="H359" i="156"/>
  <c r="J341" i="156"/>
  <c r="J353" i="156" s="1"/>
  <c r="I143" i="37" s="1"/>
  <c r="I340" i="156"/>
  <c r="I350" i="156" s="1"/>
  <c r="G340" i="156"/>
  <c r="I327" i="156"/>
  <c r="H129" i="37" s="1"/>
  <c r="I328" i="156"/>
  <c r="H130" i="37" s="1"/>
  <c r="I329" i="156"/>
  <c r="H131" i="37" s="1"/>
  <c r="I330" i="156"/>
  <c r="H132" i="37" s="1"/>
  <c r="I333" i="156"/>
  <c r="H135" i="37" s="1"/>
  <c r="G327" i="156"/>
  <c r="F129" i="37" s="1"/>
  <c r="G328" i="156"/>
  <c r="F130" i="37" s="1"/>
  <c r="G329" i="156"/>
  <c r="F131" i="37" s="1"/>
  <c r="G330" i="156"/>
  <c r="F132" i="37" s="1"/>
  <c r="G333" i="156"/>
  <c r="F135" i="37" s="1"/>
  <c r="G331" i="156"/>
  <c r="J314" i="156"/>
  <c r="J328" i="156" s="1"/>
  <c r="I130" i="37" s="1"/>
  <c r="J315" i="156"/>
  <c r="J329" i="156" s="1"/>
  <c r="I131" i="37" s="1"/>
  <c r="J316" i="156"/>
  <c r="J330" i="156" s="1"/>
  <c r="I132" i="37" s="1"/>
  <c r="H333" i="156"/>
  <c r="J313" i="156"/>
  <c r="J327" i="156" s="1"/>
  <c r="I129" i="37" s="1"/>
  <c r="I312" i="156"/>
  <c r="I324" i="156" s="1"/>
  <c r="G312" i="156"/>
  <c r="G324" i="156" s="1"/>
  <c r="I299" i="156"/>
  <c r="H104" i="37" s="1"/>
  <c r="I300" i="156"/>
  <c r="H105" i="37" s="1"/>
  <c r="I301" i="156"/>
  <c r="H106" i="37" s="1"/>
  <c r="I302" i="156"/>
  <c r="H107" i="37" s="1"/>
  <c r="I305" i="156"/>
  <c r="H110" i="37" s="1"/>
  <c r="G299" i="156"/>
  <c r="F104" i="37" s="1"/>
  <c r="G300" i="156"/>
  <c r="F105" i="37" s="1"/>
  <c r="G301" i="156"/>
  <c r="F106" i="37" s="1"/>
  <c r="G302" i="156"/>
  <c r="F107" i="37" s="1"/>
  <c r="G305" i="156"/>
  <c r="F110" i="37" s="1"/>
  <c r="I303" i="156"/>
  <c r="H108" i="37" s="1"/>
  <c r="G303" i="156"/>
  <c r="F108" i="37" s="1"/>
  <c r="H300" i="156"/>
  <c r="H301" i="156"/>
  <c r="H302" i="156"/>
  <c r="J286" i="156"/>
  <c r="J299" i="156" s="1"/>
  <c r="I104" i="37" s="1"/>
  <c r="I285" i="156"/>
  <c r="I296" i="156" s="1"/>
  <c r="G285" i="156"/>
  <c r="F133" i="37" l="1"/>
  <c r="G107" i="37"/>
  <c r="G149" i="37"/>
  <c r="G106" i="37"/>
  <c r="G105" i="37"/>
  <c r="G135" i="37"/>
  <c r="G145" i="37"/>
  <c r="J84" i="157"/>
  <c r="G21" i="57"/>
  <c r="G195" i="37" s="1"/>
  <c r="G210" i="37"/>
  <c r="G209" i="37"/>
  <c r="G208" i="37"/>
  <c r="G186" i="37"/>
  <c r="G185" i="37"/>
  <c r="G184" i="37"/>
  <c r="G183" i="37"/>
  <c r="G158" i="37"/>
  <c r="G157" i="37"/>
  <c r="G156" i="37"/>
  <c r="G155" i="37"/>
  <c r="G93" i="37"/>
  <c r="G92" i="37"/>
  <c r="H198" i="157"/>
  <c r="G91" i="37"/>
  <c r="G172" i="37"/>
  <c r="G171" i="37"/>
  <c r="G170" i="37"/>
  <c r="G169" i="37"/>
  <c r="H168" i="157"/>
  <c r="G80" i="37"/>
  <c r="G79" i="37"/>
  <c r="G78" i="37"/>
  <c r="H158" i="157"/>
  <c r="G77" i="37"/>
  <c r="G40" i="37"/>
  <c r="G39" i="37"/>
  <c r="G38" i="37"/>
  <c r="G120" i="37"/>
  <c r="G119" i="37"/>
  <c r="G118" i="37"/>
  <c r="H222" i="157"/>
  <c r="G117" i="37"/>
  <c r="J59" i="157"/>
  <c r="H77" i="157"/>
  <c r="F31" i="46"/>
  <c r="F61" i="37" s="1"/>
  <c r="H31" i="46"/>
  <c r="H61" i="37" s="1"/>
  <c r="G19" i="57"/>
  <c r="G21" i="46"/>
  <c r="G51" i="37" s="1"/>
  <c r="G19" i="46"/>
  <c r="G31" i="46" s="1"/>
  <c r="H280" i="157"/>
  <c r="H278" i="157"/>
  <c r="H308" i="157"/>
  <c r="H306" i="157"/>
  <c r="H99" i="157"/>
  <c r="H334" i="157"/>
  <c r="H332" i="157"/>
  <c r="J62" i="157"/>
  <c r="H68" i="157"/>
  <c r="H359" i="157"/>
  <c r="J359" i="157" s="1"/>
  <c r="I219" i="37" s="1"/>
  <c r="H357" i="157"/>
  <c r="H196" i="157"/>
  <c r="J80" i="157"/>
  <c r="H90" i="157"/>
  <c r="J117" i="157"/>
  <c r="J131" i="157" s="1"/>
  <c r="I37" i="37" s="1"/>
  <c r="H129" i="157"/>
  <c r="J237" i="157"/>
  <c r="J251" i="157" s="1"/>
  <c r="I154" i="37" s="1"/>
  <c r="H249" i="157"/>
  <c r="G296" i="156"/>
  <c r="G309" i="156" s="1"/>
  <c r="F114" i="37" s="1"/>
  <c r="G350" i="156"/>
  <c r="G362" i="156" s="1"/>
  <c r="F152" i="37" s="1"/>
  <c r="H224" i="157"/>
  <c r="J174" i="157"/>
  <c r="I80" i="37" s="1"/>
  <c r="I182" i="157"/>
  <c r="H88" i="37" s="1"/>
  <c r="J173" i="157"/>
  <c r="I79" i="37" s="1"/>
  <c r="G326" i="156"/>
  <c r="G338" i="156" s="1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J190" i="157"/>
  <c r="J203" i="157" s="1"/>
  <c r="I95" i="37" s="1"/>
  <c r="J185" i="157"/>
  <c r="J198" i="157" s="1"/>
  <c r="I90" i="37" s="1"/>
  <c r="H219" i="37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I101" i="157"/>
  <c r="H48" i="157"/>
  <c r="I14" i="57"/>
  <c r="I26" i="57" s="1"/>
  <c r="I200" i="37" s="1"/>
  <c r="G26" i="57"/>
  <c r="G200" i="37" s="1"/>
  <c r="I326" i="156"/>
  <c r="I352" i="156"/>
  <c r="H142" i="37" s="1"/>
  <c r="I362" i="156"/>
  <c r="H152" i="37" s="1"/>
  <c r="I389" i="156"/>
  <c r="H231" i="37" s="1"/>
  <c r="G399" i="156"/>
  <c r="F241" i="37" s="1"/>
  <c r="I399" i="156"/>
  <c r="H241" i="37" s="1"/>
  <c r="I298" i="156"/>
  <c r="H103" i="37" s="1"/>
  <c r="I309" i="156"/>
  <c r="H114" i="37" s="1"/>
  <c r="H251" i="157"/>
  <c r="H108" i="157"/>
  <c r="H131" i="157"/>
  <c r="H102" i="157"/>
  <c r="H170" i="157"/>
  <c r="G113" i="157"/>
  <c r="F35" i="37" s="1"/>
  <c r="G101" i="157"/>
  <c r="F23" i="37" s="1"/>
  <c r="I113" i="157"/>
  <c r="H38" i="157"/>
  <c r="J31" i="157"/>
  <c r="H29" i="157"/>
  <c r="J17" i="157"/>
  <c r="H15" i="157"/>
  <c r="J14" i="157"/>
  <c r="H105" i="157"/>
  <c r="J13" i="157"/>
  <c r="H104" i="157"/>
  <c r="J12" i="157"/>
  <c r="H103" i="157"/>
  <c r="H394" i="156"/>
  <c r="H391" i="156"/>
  <c r="H393" i="156"/>
  <c r="H303" i="156"/>
  <c r="J288" i="156"/>
  <c r="J301" i="156" s="1"/>
  <c r="I106" i="37" s="1"/>
  <c r="H305" i="156"/>
  <c r="J319" i="156"/>
  <c r="J333" i="156" s="1"/>
  <c r="I135" i="37" s="1"/>
  <c r="I331" i="156"/>
  <c r="H330" i="156"/>
  <c r="H357" i="156"/>
  <c r="J359" i="156"/>
  <c r="I149" i="37" s="1"/>
  <c r="G352" i="156"/>
  <c r="F142" i="37" s="1"/>
  <c r="H353" i="156"/>
  <c r="J379" i="156"/>
  <c r="G389" i="156"/>
  <c r="F231" i="37" s="1"/>
  <c r="G394" i="156"/>
  <c r="F236" i="37" s="1"/>
  <c r="H396" i="156"/>
  <c r="J305" i="156"/>
  <c r="I110" i="37" s="1"/>
  <c r="J287" i="156"/>
  <c r="J300" i="156" s="1"/>
  <c r="I105" i="37" s="1"/>
  <c r="H327" i="156"/>
  <c r="J345" i="156"/>
  <c r="J357" i="156" s="1"/>
  <c r="I147" i="37" s="1"/>
  <c r="H354" i="156"/>
  <c r="H365" i="156"/>
  <c r="J303" i="156"/>
  <c r="I108" i="37" s="1"/>
  <c r="H331" i="156"/>
  <c r="H328" i="156"/>
  <c r="I394" i="156"/>
  <c r="H236" i="37" s="1"/>
  <c r="J289" i="156"/>
  <c r="J302" i="156" s="1"/>
  <c r="I107" i="37" s="1"/>
  <c r="H329" i="156"/>
  <c r="H356" i="156"/>
  <c r="H390" i="156"/>
  <c r="H392" i="156"/>
  <c r="I9" i="57"/>
  <c r="I21" i="57" s="1"/>
  <c r="I195" i="37" s="1"/>
  <c r="I9" i="46"/>
  <c r="I21" i="46" s="1"/>
  <c r="I51" i="37" s="1"/>
  <c r="H24" i="157"/>
  <c r="J25" i="157"/>
  <c r="H10" i="157"/>
  <c r="H377" i="156"/>
  <c r="H340" i="156"/>
  <c r="J343" i="156"/>
  <c r="J355" i="156" s="1"/>
  <c r="I145" i="37" s="1"/>
  <c r="H312" i="156"/>
  <c r="H285" i="156"/>
  <c r="H299" i="156"/>
  <c r="G298" i="156"/>
  <c r="F103" i="37" s="1"/>
  <c r="H128" i="37" l="1"/>
  <c r="I338" i="156"/>
  <c r="H140" i="37" s="1"/>
  <c r="G133" i="37"/>
  <c r="G132" i="37"/>
  <c r="H296" i="156"/>
  <c r="J296" i="156" s="1"/>
  <c r="J309" i="156" s="1"/>
  <c r="H387" i="156"/>
  <c r="G146" i="37"/>
  <c r="G130" i="37"/>
  <c r="G144" i="37"/>
  <c r="G147" i="37"/>
  <c r="G110" i="37"/>
  <c r="H324" i="156"/>
  <c r="G131" i="37"/>
  <c r="G143" i="37"/>
  <c r="G129" i="37"/>
  <c r="G108" i="37"/>
  <c r="G104" i="37"/>
  <c r="H350" i="156"/>
  <c r="H375" i="156"/>
  <c r="J375" i="156" s="1"/>
  <c r="G95" i="37"/>
  <c r="J77" i="157"/>
  <c r="J15" i="157"/>
  <c r="H369" i="157"/>
  <c r="G219" i="37"/>
  <c r="H344" i="157"/>
  <c r="G207" i="37"/>
  <c r="G182" i="37"/>
  <c r="H319" i="157"/>
  <c r="G154" i="37"/>
  <c r="H263" i="157"/>
  <c r="H209" i="157"/>
  <c r="G90" i="37"/>
  <c r="G168" i="37"/>
  <c r="H292" i="157"/>
  <c r="J168" i="157"/>
  <c r="H182" i="157"/>
  <c r="J158" i="157"/>
  <c r="G76" i="37"/>
  <c r="G37" i="37"/>
  <c r="H143" i="157"/>
  <c r="J222" i="157"/>
  <c r="J234" i="157" s="1"/>
  <c r="I126" i="37" s="1"/>
  <c r="G116" i="37"/>
  <c r="J99" i="157"/>
  <c r="J90" i="157"/>
  <c r="J68" i="157"/>
  <c r="H56" i="157"/>
  <c r="H45" i="157"/>
  <c r="J45" i="157" s="1"/>
  <c r="J24" i="157"/>
  <c r="H35" i="157"/>
  <c r="H21" i="157"/>
  <c r="H234" i="157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29" i="157"/>
  <c r="J143" i="157" s="1"/>
  <c r="I49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38" i="157"/>
  <c r="G238" i="37"/>
  <c r="J396" i="156"/>
  <c r="I238" i="37" s="1"/>
  <c r="G233" i="37"/>
  <c r="J391" i="156"/>
  <c r="I233" i="37" s="1"/>
  <c r="G235" i="37"/>
  <c r="J393" i="156"/>
  <c r="I235" i="37" s="1"/>
  <c r="G234" i="37"/>
  <c r="J392" i="156"/>
  <c r="I234" i="37" s="1"/>
  <c r="G236" i="37"/>
  <c r="J394" i="156"/>
  <c r="I236" i="37" s="1"/>
  <c r="G232" i="37"/>
  <c r="J390" i="156"/>
  <c r="I232" i="37" s="1"/>
  <c r="I19" i="57"/>
  <c r="I31" i="57" s="1"/>
  <c r="I205" i="37" s="1"/>
  <c r="G31" i="57"/>
  <c r="G205" i="37" s="1"/>
  <c r="I19" i="46"/>
  <c r="G61" i="37"/>
  <c r="H133" i="37"/>
  <c r="F140" i="37"/>
  <c r="F128" i="37"/>
  <c r="H101" i="157"/>
  <c r="H106" i="157"/>
  <c r="J29" i="157"/>
  <c r="J10" i="157"/>
  <c r="J365" i="156"/>
  <c r="J340" i="156"/>
  <c r="J352" i="156" s="1"/>
  <c r="I142" i="37" s="1"/>
  <c r="H326" i="156"/>
  <c r="H338" i="156" s="1"/>
  <c r="J324" i="156"/>
  <c r="H389" i="156"/>
  <c r="J317" i="156"/>
  <c r="J331" i="156" s="1"/>
  <c r="I133" i="37" s="1"/>
  <c r="H352" i="156"/>
  <c r="J377" i="156"/>
  <c r="J312" i="156"/>
  <c r="J285" i="156"/>
  <c r="J298" i="156" s="1"/>
  <c r="I103" i="37" s="1"/>
  <c r="H298" i="156"/>
  <c r="H309" i="156" l="1"/>
  <c r="G114" i="37" s="1"/>
  <c r="G103" i="37"/>
  <c r="G142" i="37"/>
  <c r="J387" i="156"/>
  <c r="G88" i="37"/>
  <c r="J182" i="157"/>
  <c r="I88" i="37" s="1"/>
  <c r="J56" i="157"/>
  <c r="G229" i="37"/>
  <c r="G217" i="37"/>
  <c r="G193" i="37"/>
  <c r="G166" i="37"/>
  <c r="G101" i="37"/>
  <c r="G180" i="37"/>
  <c r="G49" i="37"/>
  <c r="G126" i="37"/>
  <c r="J35" i="157"/>
  <c r="G23" i="37"/>
  <c r="J21" i="157"/>
  <c r="I114" i="37"/>
  <c r="I31" i="46"/>
  <c r="I61" i="37" s="1"/>
  <c r="J101" i="157"/>
  <c r="I23" i="37" s="1"/>
  <c r="G28" i="37"/>
  <c r="J106" i="157"/>
  <c r="I28" i="37" s="1"/>
  <c r="G231" i="37"/>
  <c r="J389" i="156"/>
  <c r="I231" i="37" s="1"/>
  <c r="G128" i="37"/>
  <c r="H113" i="157"/>
  <c r="J350" i="156"/>
  <c r="J362" i="156" s="1"/>
  <c r="I152" i="37" s="1"/>
  <c r="H362" i="156"/>
  <c r="J338" i="156"/>
  <c r="I140" i="37" s="1"/>
  <c r="J326" i="156"/>
  <c r="I128" i="37" s="1"/>
  <c r="H399" i="156"/>
  <c r="I278" i="156"/>
  <c r="H70" i="37" s="1"/>
  <c r="H258" i="37" s="1"/>
  <c r="G278" i="156"/>
  <c r="F70" i="37" s="1"/>
  <c r="F258" i="37" s="1"/>
  <c r="I275" i="156"/>
  <c r="H67" i="37" s="1"/>
  <c r="I274" i="156"/>
  <c r="H66" i="37" s="1"/>
  <c r="I273" i="156"/>
  <c r="H65" i="37" s="1"/>
  <c r="I272" i="156"/>
  <c r="H64" i="37" s="1"/>
  <c r="G272" i="156"/>
  <c r="F64" i="37" s="1"/>
  <c r="G273" i="156"/>
  <c r="F65" i="37" s="1"/>
  <c r="G274" i="156"/>
  <c r="F66" i="37" s="1"/>
  <c r="G275" i="156"/>
  <c r="F67" i="37" s="1"/>
  <c r="G276" i="156"/>
  <c r="F68" i="37" s="1"/>
  <c r="J258" i="156"/>
  <c r="J259" i="156"/>
  <c r="H274" i="156"/>
  <c r="J261" i="156"/>
  <c r="H278" i="156"/>
  <c r="I257" i="156"/>
  <c r="I268" i="156" s="1"/>
  <c r="G257" i="156"/>
  <c r="J54" i="156"/>
  <c r="J55" i="156"/>
  <c r="I244" i="156"/>
  <c r="I242" i="156"/>
  <c r="G244" i="156"/>
  <c r="F11" i="37" s="1"/>
  <c r="G223" i="156"/>
  <c r="G229" i="156" s="1"/>
  <c r="G232" i="156"/>
  <c r="G238" i="156" s="1"/>
  <c r="F12" i="37"/>
  <c r="I232" i="156"/>
  <c r="I238" i="156" s="1"/>
  <c r="J234" i="156"/>
  <c r="H232" i="156"/>
  <c r="I229" i="156"/>
  <c r="I201" i="156"/>
  <c r="I207" i="156" s="1"/>
  <c r="G201" i="156"/>
  <c r="G207" i="156" s="1"/>
  <c r="J203" i="156"/>
  <c r="J189" i="156"/>
  <c r="J188" i="156"/>
  <c r="I198" i="156"/>
  <c r="I180" i="156"/>
  <c r="J178" i="156"/>
  <c r="I177" i="156"/>
  <c r="G177" i="156"/>
  <c r="G184" i="156" s="1"/>
  <c r="J171" i="156"/>
  <c r="I170" i="156"/>
  <c r="I167" i="156"/>
  <c r="G167" i="156"/>
  <c r="G174" i="156" s="1"/>
  <c r="I157" i="156"/>
  <c r="I164" i="156" s="1"/>
  <c r="G157" i="156"/>
  <c r="G164" i="156" s="1"/>
  <c r="J159" i="156"/>
  <c r="J158" i="156"/>
  <c r="G147" i="156"/>
  <c r="G154" i="156" s="1"/>
  <c r="J149" i="156"/>
  <c r="J148" i="156"/>
  <c r="I147" i="156"/>
  <c r="I154" i="156" s="1"/>
  <c r="I138" i="156"/>
  <c r="I144" i="156" s="1"/>
  <c r="G138" i="156"/>
  <c r="G144" i="156" s="1"/>
  <c r="J140" i="156"/>
  <c r="I125" i="156"/>
  <c r="I135" i="156" s="1"/>
  <c r="G125" i="156"/>
  <c r="G135" i="156" s="1"/>
  <c r="J127" i="156"/>
  <c r="H245" i="156"/>
  <c r="J126" i="156"/>
  <c r="I122" i="156"/>
  <c r="J104" i="156"/>
  <c r="J105" i="156"/>
  <c r="I102" i="156"/>
  <c r="I112" i="156" s="1"/>
  <c r="G102" i="156"/>
  <c r="G112" i="156" s="1"/>
  <c r="J103" i="156"/>
  <c r="J91" i="156"/>
  <c r="J92" i="156"/>
  <c r="J93" i="156"/>
  <c r="J90" i="156"/>
  <c r="I89" i="156"/>
  <c r="I99" i="156" s="1"/>
  <c r="G89" i="156"/>
  <c r="G99" i="156" s="1"/>
  <c r="J82" i="156"/>
  <c r="I80" i="156"/>
  <c r="I86" i="156" s="1"/>
  <c r="G80" i="156"/>
  <c r="G86" i="156" s="1"/>
  <c r="J73" i="156"/>
  <c r="J72" i="156"/>
  <c r="I71" i="156"/>
  <c r="I77" i="156" s="1"/>
  <c r="G71" i="156"/>
  <c r="G77" i="156" s="1"/>
  <c r="J63" i="156"/>
  <c r="I68" i="156"/>
  <c r="G62" i="156"/>
  <c r="G68" i="156" s="1"/>
  <c r="J52" i="156"/>
  <c r="I51" i="156"/>
  <c r="I59" i="156" s="1"/>
  <c r="G51" i="156"/>
  <c r="G59" i="156" s="1"/>
  <c r="I41" i="156"/>
  <c r="I48" i="156" s="1"/>
  <c r="G41" i="156"/>
  <c r="G48" i="156" s="1"/>
  <c r="H238" i="156" l="1"/>
  <c r="J238" i="156" s="1"/>
  <c r="G152" i="37"/>
  <c r="G140" i="37"/>
  <c r="G66" i="37"/>
  <c r="J129" i="156"/>
  <c r="H150" i="156"/>
  <c r="J225" i="156"/>
  <c r="F255" i="37"/>
  <c r="F254" i="37"/>
  <c r="G241" i="37"/>
  <c r="J399" i="156"/>
  <c r="I241" i="37" s="1"/>
  <c r="I174" i="156"/>
  <c r="I184" i="156"/>
  <c r="I271" i="156"/>
  <c r="H63" i="37" s="1"/>
  <c r="I282" i="156"/>
  <c r="G268" i="156"/>
  <c r="G282" i="156" s="1"/>
  <c r="G35" i="37"/>
  <c r="J113" i="157"/>
  <c r="I35" i="37" s="1"/>
  <c r="H10" i="37"/>
  <c r="H11" i="37"/>
  <c r="H254" i="37" s="1"/>
  <c r="H12" i="37"/>
  <c r="H255" i="37" s="1"/>
  <c r="H9" i="37"/>
  <c r="I246" i="156"/>
  <c r="J278" i="156"/>
  <c r="I70" i="37" s="1"/>
  <c r="G70" i="37"/>
  <c r="H223" i="156"/>
  <c r="H262" i="156"/>
  <c r="J181" i="156"/>
  <c r="H177" i="156"/>
  <c r="H180" i="156"/>
  <c r="J161" i="156"/>
  <c r="H160" i="156"/>
  <c r="H130" i="156"/>
  <c r="H80" i="156"/>
  <c r="H51" i="156"/>
  <c r="H62" i="156"/>
  <c r="J274" i="156"/>
  <c r="I66" i="37" s="1"/>
  <c r="J81" i="156"/>
  <c r="J132" i="156"/>
  <c r="J151" i="156"/>
  <c r="J179" i="156"/>
  <c r="J232" i="156"/>
  <c r="I276" i="156"/>
  <c r="H138" i="156"/>
  <c r="H170" i="156"/>
  <c r="H201" i="156"/>
  <c r="J139" i="156"/>
  <c r="J202" i="156"/>
  <c r="J260" i="156"/>
  <c r="H273" i="156"/>
  <c r="H275" i="156"/>
  <c r="J53" i="156"/>
  <c r="J64" i="156"/>
  <c r="J224" i="156"/>
  <c r="J233" i="156"/>
  <c r="G271" i="156"/>
  <c r="H272" i="156"/>
  <c r="H257" i="156"/>
  <c r="H167" i="156"/>
  <c r="H157" i="156"/>
  <c r="H125" i="156"/>
  <c r="H102" i="156"/>
  <c r="H89" i="156"/>
  <c r="H71" i="156"/>
  <c r="H271" i="156" l="1"/>
  <c r="G63" i="37" s="1"/>
  <c r="J125" i="156"/>
  <c r="H112" i="156"/>
  <c r="H59" i="156"/>
  <c r="H144" i="156"/>
  <c r="J177" i="156"/>
  <c r="J150" i="156"/>
  <c r="H77" i="156"/>
  <c r="H99" i="156"/>
  <c r="H164" i="156"/>
  <c r="H207" i="156"/>
  <c r="H86" i="156"/>
  <c r="J170" i="156"/>
  <c r="H174" i="156"/>
  <c r="J130" i="156"/>
  <c r="H135" i="156"/>
  <c r="H68" i="156"/>
  <c r="H229" i="156"/>
  <c r="J180" i="156"/>
  <c r="H184" i="156"/>
  <c r="J262" i="156"/>
  <c r="H268" i="156"/>
  <c r="H13" i="37"/>
  <c r="H74" i="37"/>
  <c r="H68" i="37"/>
  <c r="F74" i="37"/>
  <c r="F63" i="37"/>
  <c r="J275" i="156"/>
  <c r="I67" i="37" s="1"/>
  <c r="G67" i="37"/>
  <c r="J273" i="156"/>
  <c r="I65" i="37" s="1"/>
  <c r="G65" i="37"/>
  <c r="J271" i="156"/>
  <c r="I63" i="37" s="1"/>
  <c r="J272" i="156"/>
  <c r="I64" i="37" s="1"/>
  <c r="G64" i="37"/>
  <c r="J223" i="156"/>
  <c r="H276" i="156"/>
  <c r="J187" i="156"/>
  <c r="J160" i="156"/>
  <c r="J80" i="156"/>
  <c r="J157" i="156"/>
  <c r="J102" i="156"/>
  <c r="J51" i="156"/>
  <c r="J62" i="156"/>
  <c r="J71" i="156"/>
  <c r="J89" i="156"/>
  <c r="J138" i="156"/>
  <c r="J201" i="156"/>
  <c r="J167" i="156"/>
  <c r="J257" i="156"/>
  <c r="J144" i="156" l="1"/>
  <c r="J229" i="156"/>
  <c r="J207" i="156"/>
  <c r="J112" i="156"/>
  <c r="J59" i="156"/>
  <c r="J174" i="156"/>
  <c r="J164" i="156"/>
  <c r="J184" i="156"/>
  <c r="J68" i="156"/>
  <c r="J99" i="156"/>
  <c r="J135" i="156"/>
  <c r="J86" i="156"/>
  <c r="J77" i="156"/>
  <c r="H256" i="37"/>
  <c r="J268" i="156"/>
  <c r="J282" i="156" s="1"/>
  <c r="I74" i="37" s="1"/>
  <c r="H282" i="156"/>
  <c r="J276" i="156"/>
  <c r="I68" i="37" s="1"/>
  <c r="G68" i="37"/>
  <c r="G74" i="37" l="1"/>
  <c r="H248" i="156"/>
  <c r="H244" i="156"/>
  <c r="J32" i="156"/>
  <c r="G30" i="156"/>
  <c r="G38" i="156" s="1"/>
  <c r="I10" i="156"/>
  <c r="I17" i="156" s="1"/>
  <c r="G10" i="156"/>
  <c r="G17" i="156" s="1"/>
  <c r="C30" i="156"/>
  <c r="E22" i="156"/>
  <c r="D245" i="37" s="1"/>
  <c r="G22" i="156"/>
  <c r="F245" i="37" s="1"/>
  <c r="I22" i="156"/>
  <c r="E21" i="156"/>
  <c r="D244" i="37" s="1"/>
  <c r="G21" i="156"/>
  <c r="F244" i="37" s="1"/>
  <c r="I21" i="156"/>
  <c r="E20" i="156"/>
  <c r="D243" i="37" s="1"/>
  <c r="F11" i="156"/>
  <c r="C22" i="156"/>
  <c r="B245" i="37" s="1"/>
  <c r="C20" i="156"/>
  <c r="B243" i="37" s="1"/>
  <c r="I38" i="156" l="1"/>
  <c r="I253" i="156" s="1"/>
  <c r="H20" i="37" s="1"/>
  <c r="H245" i="37"/>
  <c r="H253" i="37" s="1"/>
  <c r="H244" i="37"/>
  <c r="H252" i="37" s="1"/>
  <c r="G11" i="37"/>
  <c r="J244" i="156"/>
  <c r="I11" i="37" s="1"/>
  <c r="H44" i="156"/>
  <c r="J45" i="156"/>
  <c r="G20" i="156"/>
  <c r="F243" i="37" s="1"/>
  <c r="G26" i="156"/>
  <c r="F249" i="37" s="1"/>
  <c r="I26" i="156"/>
  <c r="I241" i="156"/>
  <c r="H8" i="37" s="1"/>
  <c r="J43" i="156"/>
  <c r="J31" i="156"/>
  <c r="J42" i="156"/>
  <c r="H41" i="156"/>
  <c r="H22" i="156"/>
  <c r="G245" i="37" s="1"/>
  <c r="H10" i="156"/>
  <c r="I20" i="156"/>
  <c r="J12" i="156"/>
  <c r="H21" i="156"/>
  <c r="G244" i="37" s="1"/>
  <c r="J11" i="156"/>
  <c r="H30" i="156"/>
  <c r="H17" i="156" l="1"/>
  <c r="G254" i="37"/>
  <c r="H48" i="156"/>
  <c r="H38" i="156"/>
  <c r="J21" i="156"/>
  <c r="I244" i="37" s="1"/>
  <c r="J22" i="156"/>
  <c r="I245" i="37" s="1"/>
  <c r="H243" i="37"/>
  <c r="H251" i="37" s="1"/>
  <c r="H249" i="37"/>
  <c r="H250" i="37" s="1"/>
  <c r="G12" i="37"/>
  <c r="J245" i="156"/>
  <c r="I12" i="37" s="1"/>
  <c r="G15" i="37"/>
  <c r="J248" i="156"/>
  <c r="I15" i="37" s="1"/>
  <c r="J44" i="156"/>
  <c r="J10" i="156"/>
  <c r="J41" i="156"/>
  <c r="H20" i="156"/>
  <c r="G243" i="37" s="1"/>
  <c r="J30" i="156"/>
  <c r="C62" i="156"/>
  <c r="C51" i="156"/>
  <c r="C41" i="156"/>
  <c r="J48" i="156" l="1"/>
  <c r="J38" i="156"/>
  <c r="I254" i="37"/>
  <c r="G255" i="37"/>
  <c r="G258" i="37"/>
  <c r="J20" i="156"/>
  <c r="I243" i="37" s="1"/>
  <c r="H26" i="156"/>
  <c r="J17" i="156"/>
  <c r="I258" i="37" l="1"/>
  <c r="I255" i="37"/>
  <c r="G249" i="37"/>
  <c r="J26" i="156"/>
  <c r="I249" i="37" s="1"/>
  <c r="C12" i="57"/>
  <c r="C11" i="57"/>
  <c r="C10" i="57"/>
  <c r="D9" i="57"/>
  <c r="D21" i="57" s="1"/>
  <c r="D195" i="37" s="1"/>
  <c r="B9" i="57"/>
  <c r="B21" i="57" l="1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3" i="156"/>
  <c r="D235" i="37" s="1"/>
  <c r="C393" i="156"/>
  <c r="B235" i="37" s="1"/>
  <c r="E392" i="156"/>
  <c r="D234" i="37" s="1"/>
  <c r="C392" i="156"/>
  <c r="B234" i="37" s="1"/>
  <c r="E391" i="156"/>
  <c r="D233" i="37" s="1"/>
  <c r="C391" i="156"/>
  <c r="B233" i="37" s="1"/>
  <c r="E390" i="156"/>
  <c r="C390" i="156"/>
  <c r="B232" i="37" s="1"/>
  <c r="D232" i="37" l="1"/>
  <c r="F381" i="156"/>
  <c r="E377" i="156"/>
  <c r="C377" i="156"/>
  <c r="F378" i="156" l="1"/>
  <c r="C394" i="156"/>
  <c r="B236" i="37" s="1"/>
  <c r="F380" i="156"/>
  <c r="E394" i="156"/>
  <c r="D236" i="37" s="1"/>
  <c r="F379" i="156"/>
  <c r="F377" i="156" l="1"/>
  <c r="E365" i="156" l="1"/>
  <c r="E399" i="156" s="1"/>
  <c r="D241" i="37" s="1"/>
  <c r="C365" i="156"/>
  <c r="C399" i="156" s="1"/>
  <c r="E359" i="156"/>
  <c r="D149" i="37" s="1"/>
  <c r="C359" i="156"/>
  <c r="B149" i="37" s="1"/>
  <c r="E356" i="156"/>
  <c r="D146" i="37" s="1"/>
  <c r="C356" i="156"/>
  <c r="B146" i="37" s="1"/>
  <c r="E355" i="156"/>
  <c r="D145" i="37" s="1"/>
  <c r="C355" i="156"/>
  <c r="B145" i="37" s="1"/>
  <c r="E354" i="156"/>
  <c r="D144" i="37" s="1"/>
  <c r="C354" i="156"/>
  <c r="B144" i="37" s="1"/>
  <c r="E353" i="156"/>
  <c r="C353" i="156"/>
  <c r="B143" i="37" s="1"/>
  <c r="D143" i="37" l="1"/>
  <c r="E389" i="156"/>
  <c r="D231" i="37" s="1"/>
  <c r="F369" i="156"/>
  <c r="F366" i="156"/>
  <c r="F367" i="156"/>
  <c r="C238" i="37"/>
  <c r="C389" i="156"/>
  <c r="B231" i="37" s="1"/>
  <c r="C233" i="37" l="1"/>
  <c r="F391" i="156"/>
  <c r="E233" i="37" s="1"/>
  <c r="C232" i="37"/>
  <c r="F390" i="156"/>
  <c r="E232" i="37" s="1"/>
  <c r="C234" i="37"/>
  <c r="F392" i="156"/>
  <c r="E234" i="37" s="1"/>
  <c r="C231" i="37"/>
  <c r="F389" i="156"/>
  <c r="E231" i="37" s="1"/>
  <c r="C235" i="37"/>
  <c r="F393" i="156"/>
  <c r="E235" i="37" s="1"/>
  <c r="B241" i="37"/>
  <c r="E238" i="37"/>
  <c r="F365" i="156"/>
  <c r="C236" i="37" l="1"/>
  <c r="F394" i="156"/>
  <c r="E236" i="37" s="1"/>
  <c r="F399" i="156"/>
  <c r="C241" i="37"/>
  <c r="E333" i="156" l="1"/>
  <c r="D135" i="37" s="1"/>
  <c r="C333" i="156"/>
  <c r="B135" i="37" s="1"/>
  <c r="E330" i="156"/>
  <c r="D132" i="37" s="1"/>
  <c r="C330" i="156"/>
  <c r="B132" i="37" s="1"/>
  <c r="E329" i="156"/>
  <c r="D131" i="37" s="1"/>
  <c r="C329" i="156"/>
  <c r="B131" i="37" s="1"/>
  <c r="E328" i="156"/>
  <c r="D130" i="37" s="1"/>
  <c r="C328" i="156"/>
  <c r="B130" i="37" s="1"/>
  <c r="E327" i="156"/>
  <c r="C327" i="156"/>
  <c r="B129" i="37" s="1"/>
  <c r="E305" i="156"/>
  <c r="D110" i="37" s="1"/>
  <c r="C305" i="156"/>
  <c r="B110" i="37" s="1"/>
  <c r="E302" i="156"/>
  <c r="D107" i="37" s="1"/>
  <c r="C302" i="156"/>
  <c r="B107" i="37" s="1"/>
  <c r="E301" i="156"/>
  <c r="D106" i="37" s="1"/>
  <c r="C301" i="156"/>
  <c r="B106" i="37" s="1"/>
  <c r="E300" i="156"/>
  <c r="D105" i="37" s="1"/>
  <c r="C300" i="156"/>
  <c r="B105" i="37" s="1"/>
  <c r="E299" i="156"/>
  <c r="C299" i="156"/>
  <c r="B104" i="37" s="1"/>
  <c r="E278" i="156"/>
  <c r="D70" i="37" s="1"/>
  <c r="C278" i="156"/>
  <c r="B70" i="37" s="1"/>
  <c r="E275" i="156"/>
  <c r="D67" i="37" s="1"/>
  <c r="C275" i="156"/>
  <c r="B67" i="37" s="1"/>
  <c r="E274" i="156"/>
  <c r="D66" i="37" s="1"/>
  <c r="C274" i="156"/>
  <c r="B66" i="37" s="1"/>
  <c r="E273" i="156"/>
  <c r="D65" i="37" s="1"/>
  <c r="C273" i="156"/>
  <c r="B65" i="37" s="1"/>
  <c r="E272" i="156"/>
  <c r="C272" i="156"/>
  <c r="B64" i="37" s="1"/>
  <c r="D104" i="37" l="1"/>
  <c r="D64" i="37"/>
  <c r="D129" i="37"/>
  <c r="D258" i="37"/>
  <c r="B258" i="37"/>
  <c r="F344" i="156"/>
  <c r="E340" i="156"/>
  <c r="C340" i="156"/>
  <c r="C362" i="156" s="1"/>
  <c r="B152" i="37" s="1"/>
  <c r="E312" i="156"/>
  <c r="C312" i="156"/>
  <c r="E285" i="156"/>
  <c r="C285" i="156"/>
  <c r="E298" i="156" l="1"/>
  <c r="D103" i="37" s="1"/>
  <c r="E309" i="156"/>
  <c r="D114" i="37" s="1"/>
  <c r="E352" i="156"/>
  <c r="D142" i="37" s="1"/>
  <c r="E362" i="156"/>
  <c r="D152" i="37" s="1"/>
  <c r="E326" i="156"/>
  <c r="D128" i="37" s="1"/>
  <c r="C298" i="156"/>
  <c r="B103" i="37" s="1"/>
  <c r="C309" i="156"/>
  <c r="B114" i="37" s="1"/>
  <c r="E357" i="156"/>
  <c r="D147" i="37" s="1"/>
  <c r="E331" i="156"/>
  <c r="D133" i="37" s="1"/>
  <c r="E303" i="156"/>
  <c r="D108" i="37" s="1"/>
  <c r="C331" i="156"/>
  <c r="B133" i="37" s="1"/>
  <c r="C303" i="156"/>
  <c r="B108" i="37" s="1"/>
  <c r="C149" i="37"/>
  <c r="C326" i="156"/>
  <c r="B128" i="37" s="1"/>
  <c r="C352" i="156"/>
  <c r="B142" i="37" s="1"/>
  <c r="C357" i="156"/>
  <c r="B147" i="37" s="1"/>
  <c r="C130" i="37"/>
  <c r="C146" i="37"/>
  <c r="F343" i="156"/>
  <c r="F355" i="156" s="1"/>
  <c r="E145" i="37" s="1"/>
  <c r="C145" i="37"/>
  <c r="F341" i="156"/>
  <c r="F353" i="156" s="1"/>
  <c r="E143" i="37" s="1"/>
  <c r="C143" i="37"/>
  <c r="F342" i="156"/>
  <c r="F354" i="156" s="1"/>
  <c r="E144" i="37" s="1"/>
  <c r="C144" i="37"/>
  <c r="F315" i="156"/>
  <c r="F329" i="156" s="1"/>
  <c r="E131" i="37" s="1"/>
  <c r="C131" i="37"/>
  <c r="F316" i="156"/>
  <c r="F330" i="156" s="1"/>
  <c r="E132" i="37" s="1"/>
  <c r="C132" i="37"/>
  <c r="F313" i="156"/>
  <c r="F327" i="156" s="1"/>
  <c r="E129" i="37" s="1"/>
  <c r="C129" i="37"/>
  <c r="C135" i="37"/>
  <c r="F289" i="156"/>
  <c r="F302" i="156" s="1"/>
  <c r="E107" i="37" s="1"/>
  <c r="C107" i="37"/>
  <c r="F287" i="156"/>
  <c r="F300" i="156" s="1"/>
  <c r="E105" i="37" s="1"/>
  <c r="C105" i="37"/>
  <c r="F305" i="156"/>
  <c r="E110" i="37" s="1"/>
  <c r="C110" i="37"/>
  <c r="F286" i="156"/>
  <c r="F299" i="156" s="1"/>
  <c r="E104" i="37" s="1"/>
  <c r="C104" i="37"/>
  <c r="F288" i="156"/>
  <c r="F301" i="156" s="1"/>
  <c r="E106" i="37" s="1"/>
  <c r="C106" i="37"/>
  <c r="F356" i="156"/>
  <c r="E146" i="37" s="1"/>
  <c r="F359" i="156"/>
  <c r="E149" i="37" s="1"/>
  <c r="F314" i="156"/>
  <c r="F328" i="156" s="1"/>
  <c r="E130" i="37" s="1"/>
  <c r="F362" i="156" l="1"/>
  <c r="E152" i="37" s="1"/>
  <c r="C152" i="37"/>
  <c r="F333" i="156"/>
  <c r="E135" i="37" s="1"/>
  <c r="F331" i="156"/>
  <c r="E133" i="37" s="1"/>
  <c r="F309" i="156"/>
  <c r="E114" i="37" s="1"/>
  <c r="C114" i="37"/>
  <c r="B140" i="37"/>
  <c r="D140" i="37"/>
  <c r="C128" i="37"/>
  <c r="C108" i="37"/>
  <c r="C147" i="37"/>
  <c r="C103" i="37"/>
  <c r="C133" i="37"/>
  <c r="F340" i="156"/>
  <c r="F352" i="156" s="1"/>
  <c r="E142" i="37" s="1"/>
  <c r="C142" i="37"/>
  <c r="F357" i="156"/>
  <c r="E147" i="37" s="1"/>
  <c r="F312" i="156"/>
  <c r="F326" i="156" s="1"/>
  <c r="E128" i="37" s="1"/>
  <c r="F303" i="156"/>
  <c r="E108" i="37" s="1"/>
  <c r="F285" i="156"/>
  <c r="F298" i="156" s="1"/>
  <c r="E103" i="37" s="1"/>
  <c r="C140" i="37" l="1"/>
  <c r="E257" i="156" l="1"/>
  <c r="C257" i="156"/>
  <c r="F262" i="156" l="1"/>
  <c r="C65" i="37"/>
  <c r="C70" i="37"/>
  <c r="C66" i="37"/>
  <c r="C67" i="37"/>
  <c r="C64" i="37"/>
  <c r="C271" i="156"/>
  <c r="B63" i="37" s="1"/>
  <c r="E271" i="156"/>
  <c r="D63" i="37" s="1"/>
  <c r="C276" i="156"/>
  <c r="E276" i="156"/>
  <c r="D68" i="37" s="1"/>
  <c r="F261" i="156"/>
  <c r="F258" i="156"/>
  <c r="F259" i="156"/>
  <c r="F260" i="156"/>
  <c r="B68" i="37" l="1"/>
  <c r="C68" i="37"/>
  <c r="C63" i="37"/>
  <c r="F274" i="156"/>
  <c r="E66" i="37" s="1"/>
  <c r="F278" i="156"/>
  <c r="E70" i="37" s="1"/>
  <c r="F275" i="156"/>
  <c r="E67" i="37" s="1"/>
  <c r="F273" i="156"/>
  <c r="E65" i="37" s="1"/>
  <c r="F272" i="156"/>
  <c r="E64" i="37" s="1"/>
  <c r="F257" i="156"/>
  <c r="F276" i="156" l="1"/>
  <c r="E68" i="37" s="1"/>
  <c r="F271" i="156"/>
  <c r="E63" i="37" s="1"/>
  <c r="B12" i="37" l="1"/>
  <c r="B255" i="37" s="1"/>
  <c r="E244" i="156"/>
  <c r="C244" i="156"/>
  <c r="B11" i="37" s="1"/>
  <c r="B254" i="37" s="1"/>
  <c r="C243" i="156"/>
  <c r="B10" i="37" s="1"/>
  <c r="B253" i="37" s="1"/>
  <c r="E242" i="156"/>
  <c r="C242" i="156"/>
  <c r="B9" i="37" s="1"/>
  <c r="D12" i="37" l="1"/>
  <c r="D255" i="37" s="1"/>
  <c r="D11" i="37"/>
  <c r="D254" i="37" s="1"/>
  <c r="D10" i="37"/>
  <c r="D253" i="37" s="1"/>
  <c r="D9" i="37"/>
  <c r="D252" i="37" s="1"/>
  <c r="E232" i="156" l="1"/>
  <c r="C232" i="156"/>
  <c r="E223" i="156"/>
  <c r="C223" i="156"/>
  <c r="F224" i="156" l="1"/>
  <c r="F225" i="156"/>
  <c r="F234" i="156"/>
  <c r="F233" i="156"/>
  <c r="F232" i="156" l="1"/>
  <c r="F223" i="156"/>
  <c r="E201" i="156" l="1"/>
  <c r="C201" i="156"/>
  <c r="E177" i="156"/>
  <c r="C177" i="156"/>
  <c r="C170" i="156"/>
  <c r="C246" i="156" s="1"/>
  <c r="B13" i="37" s="1"/>
  <c r="B256" i="37" s="1"/>
  <c r="C167" i="156"/>
  <c r="E157" i="156"/>
  <c r="C157" i="156"/>
  <c r="F161" i="156" l="1"/>
  <c r="F178" i="156"/>
  <c r="F181" i="156"/>
  <c r="F158" i="156"/>
  <c r="F179" i="156"/>
  <c r="F202" i="156"/>
  <c r="F159" i="156"/>
  <c r="F171" i="156"/>
  <c r="F203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6" i="156"/>
  <c r="F118" i="156"/>
  <c r="C253" i="156"/>
  <c r="B20" i="37" s="1"/>
  <c r="F55" i="156"/>
  <c r="F54" i="156"/>
  <c r="F160" i="156"/>
  <c r="F151" i="156"/>
  <c r="F150" i="156"/>
  <c r="F130" i="156"/>
  <c r="C241" i="156"/>
  <c r="B8" i="37" s="1"/>
  <c r="B251" i="37" s="1"/>
  <c r="E253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201" i="156"/>
  <c r="F64" i="156"/>
  <c r="F90" i="156"/>
  <c r="F127" i="156"/>
  <c r="F148" i="156"/>
  <c r="F180" i="156"/>
  <c r="F52" i="156"/>
  <c r="F104" i="156"/>
  <c r="F139" i="156"/>
  <c r="F149" i="156"/>
  <c r="F177" i="156"/>
  <c r="F157" i="156"/>
  <c r="F103" i="156"/>
  <c r="F91" i="156"/>
  <c r="F44" i="156"/>
  <c r="F41" i="156"/>
  <c r="C11" i="37" l="1"/>
  <c r="F244" i="156"/>
  <c r="E11" i="37" s="1"/>
  <c r="C12" i="37"/>
  <c r="F245" i="156"/>
  <c r="E12" i="37" s="1"/>
  <c r="C15" i="37"/>
  <c r="F248" i="156"/>
  <c r="C14" i="37"/>
  <c r="F247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C255" i="37"/>
  <c r="C258" i="37"/>
  <c r="C254" i="37"/>
  <c r="F246" i="156"/>
  <c r="E13" i="37" s="1"/>
  <c r="E241" i="156"/>
  <c r="D8" i="37" s="1"/>
  <c r="D251" i="37" s="1"/>
  <c r="F32" i="156"/>
  <c r="F31" i="156"/>
  <c r="E254" i="37" l="1"/>
  <c r="E257" i="37"/>
  <c r="E258" i="37"/>
  <c r="E255" i="37"/>
  <c r="F30" i="156"/>
  <c r="C21" i="156" l="1"/>
  <c r="B244" i="37" l="1"/>
  <c r="B252" i="37" s="1"/>
  <c r="E249" i="37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43" i="156"/>
  <c r="E10" i="37" s="1"/>
  <c r="C9" i="37"/>
  <c r="F242" i="156"/>
  <c r="E9" i="37" s="1"/>
  <c r="F253" i="156"/>
  <c r="E20" i="37" s="1"/>
  <c r="C20" i="37"/>
  <c r="C8" i="37"/>
  <c r="F187" i="156"/>
  <c r="C251" i="37" l="1"/>
  <c r="C252" i="37"/>
  <c r="C253" i="37"/>
  <c r="F241" i="156"/>
  <c r="E8" i="37" s="1"/>
  <c r="E253" i="37" l="1"/>
  <c r="E252" i="37"/>
  <c r="E251" i="37"/>
  <c r="E241" i="37"/>
  <c r="C209" i="157" l="1"/>
  <c r="B101" i="37" s="1"/>
  <c r="D190" i="157" l="1"/>
  <c r="F190" i="157" l="1"/>
  <c r="F203" i="157" s="1"/>
  <c r="E95" i="37" s="1"/>
  <c r="D203" i="157"/>
  <c r="C95" i="37" s="1"/>
  <c r="C256" i="37" l="1"/>
  <c r="F209" i="157"/>
  <c r="E101" i="37" s="1"/>
  <c r="D209" i="157"/>
  <c r="C101" i="37" s="1"/>
  <c r="E256" i="37" l="1"/>
  <c r="H147" i="156"/>
  <c r="H154" i="156" l="1"/>
  <c r="J147" i="156"/>
  <c r="J154" i="156" l="1"/>
  <c r="G242" i="156" l="1"/>
  <c r="F9" i="37" s="1"/>
  <c r="F252" i="37" s="1"/>
  <c r="F10" i="37"/>
  <c r="F253" i="37" s="1"/>
  <c r="G115" i="156"/>
  <c r="J116" i="156"/>
  <c r="J117" i="156" l="1"/>
  <c r="H243" i="156"/>
  <c r="G241" i="156"/>
  <c r="F8" i="37" s="1"/>
  <c r="F251" i="37" s="1"/>
  <c r="G122" i="156"/>
  <c r="H115" i="156"/>
  <c r="J119" i="156"/>
  <c r="H242" i="156"/>
  <c r="H118" i="156"/>
  <c r="H122" i="156" l="1"/>
  <c r="J115" i="156"/>
  <c r="H241" i="156"/>
  <c r="G9" i="37"/>
  <c r="J242" i="156"/>
  <c r="I9" i="37" s="1"/>
  <c r="G10" i="37"/>
  <c r="J243" i="156"/>
  <c r="I10" i="37" s="1"/>
  <c r="J118" i="156"/>
  <c r="G252" i="37" l="1"/>
  <c r="G253" i="37"/>
  <c r="J241" i="156"/>
  <c r="I8" i="37" s="1"/>
  <c r="G8" i="37"/>
  <c r="J122" i="156"/>
  <c r="I253" i="37" l="1"/>
  <c r="I252" i="37"/>
  <c r="G251" i="37"/>
  <c r="F127" i="157"/>
  <c r="F141" i="157" s="1"/>
  <c r="E47" i="37" s="1"/>
  <c r="E141" i="157"/>
  <c r="D47" i="37" s="1"/>
  <c r="D261" i="37" l="1"/>
  <c r="E261" i="37" s="1"/>
  <c r="I251" i="37"/>
  <c r="I262" i="37" l="1"/>
  <c r="G247" i="156" l="1"/>
  <c r="F14" i="37" s="1"/>
  <c r="F257" i="37" s="1"/>
  <c r="G192" i="156"/>
  <c r="G246" i="156" s="1"/>
  <c r="F13" i="37" s="1"/>
  <c r="F256" i="37" s="1"/>
  <c r="H193" i="156"/>
  <c r="H192" i="156" s="1"/>
  <c r="H198" i="156" l="1"/>
  <c r="H246" i="156"/>
  <c r="J192" i="156"/>
  <c r="J193" i="156"/>
  <c r="H247" i="156"/>
  <c r="G198" i="156"/>
  <c r="G253" i="156" s="1"/>
  <c r="F20" i="37" s="1"/>
  <c r="F250" i="37" s="1"/>
  <c r="J246" i="156" l="1"/>
  <c r="I13" i="37" s="1"/>
  <c r="G13" i="37"/>
  <c r="G256" i="37" s="1"/>
  <c r="I256" i="37" s="1"/>
  <c r="G14" i="37"/>
  <c r="G257" i="37" s="1"/>
  <c r="I257" i="37" s="1"/>
  <c r="J247" i="156"/>
  <c r="I14" i="37" s="1"/>
  <c r="J198" i="156"/>
  <c r="H253" i="156"/>
  <c r="J253" i="156" l="1"/>
  <c r="I20" i="37" s="1"/>
  <c r="G20" i="37"/>
  <c r="G250" i="37" s="1"/>
  <c r="I250" i="37" s="1"/>
</calcChain>
</file>

<file path=xl/sharedStrings.xml><?xml version="1.0" encoding="utf-8"?>
<sst xmlns="http://schemas.openxmlformats.org/spreadsheetml/2006/main" count="1065" uniqueCount="140">
  <si>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</si>
  <si>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</si>
  <si>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</si>
  <si>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</si>
  <si>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</si>
  <si>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</si>
  <si>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</si>
  <si>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</si>
  <si>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</si>
  <si>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</si>
  <si>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</si>
  <si>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</si>
  <si>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</si>
  <si>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</si>
  <si>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</si>
  <si>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</si>
  <si>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</si>
  <si>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</si>
  <si>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</si>
  <si>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</si>
  <si>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</si>
  <si>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</si>
  <si>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</si>
  <si>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</si>
  <si>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</si>
  <si>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</si>
  <si>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</si>
  <si>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</si>
  <si>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</si>
  <si>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</si>
  <si>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</si>
  <si>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</si>
  <si>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</si>
  <si>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</si>
  <si>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</si>
  <si>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</si>
  <si>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</si>
  <si>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</si>
  <si>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</si>
  <si>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</si>
  <si>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</si>
  <si>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</si>
  <si>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</si>
  <si>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</si>
  <si>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</si>
  <si>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</si>
  <si>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</si>
  <si>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</si>
  <si>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</si>
  <si>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</si>
  <si>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</si>
  <si>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</si>
  <si>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</si>
  <si>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</si>
  <si>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</si>
  <si>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</si>
  <si>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</si>
  <si>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</si>
  <si>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</si>
  <si>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</si>
  <si>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</si>
  <si>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</si>
  <si>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</si>
  <si>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</si>
  <si>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</si>
  <si>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</si>
  <si>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</si>
  <si>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</si>
  <si>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</si>
  <si>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</si>
  <si>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</si>
  <si>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</si>
  <si>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</si>
  <si>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</si>
  <si>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</si>
  <si>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</si>
  <si>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</si>
  <si>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</si>
  <si>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</si>
  <si>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</si>
  <si>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</si>
  <si>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</si>
  <si>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</si>
  <si>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</si>
  <si>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</si>
  <si>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</si>
  <si>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</si>
  <si>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</si>
  <si>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</si>
  <si>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</si>
  <si>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</si>
  <si>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</si>
  <si>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</si>
  <si>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</si>
  <si>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</si>
  <si>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</si>
  <si>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</si>
  <si>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</si>
  <si>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</si>
  <si>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</si>
  <si>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</si>
  <si>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</si>
  <si>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</si>
  <si>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</si>
  <si>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</si>
  <si>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</si>
  <si>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</si>
  <si>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</si>
  <si>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</si>
  <si>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</si>
  <si>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</si>
  <si>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</si>
  <si>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</si>
  <si>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</si>
  <si>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</si>
  <si>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</si>
  <si>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</si>
  <si>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</si>
  <si>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</si>
  <si>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</si>
  <si>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</si>
  <si>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</si>
  <si>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</si>
  <si>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</si>
  <si>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</si>
  <si>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</si>
  <si>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</si>
  <si>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</si>
  <si>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План 2018 (законченный случай)</t>
  </si>
  <si>
    <t>План 2018 (тыс.руб)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</si>
  <si>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</si>
  <si>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</si>
  <si>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 2018</t>
  </si>
  <si>
    <t>План 11 мес. 2018 г. (законченный случай)</t>
  </si>
  <si>
    <t>План 11 мес. 2018 г. (тыс.руб)</t>
  </si>
  <si>
    <t>План 11 мес.. 2018 г. (законченный случай)</t>
  </si>
  <si>
    <t>План 11 мес.. 2018 г. (тыс.руб)</t>
  </si>
  <si>
    <t xml:space="preserve">План 11 мес.. 2018 г. (законченный случай) 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</si>
  <si>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2018 (профилактические мероприятия и неотложная помощь) *</t>
  </si>
  <si>
    <t>План 11 мес. 2018 (законченный случай)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</si>
</sst>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67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70" fontId="6" fillId="10" borderId="8" xfId="2" applyNumberFormat="1" applyFont="1" applyFill="1" applyBorder="1"/>
    <xf numFmtId="170" fontId="9" fillId="10" borderId="21" xfId="1" applyNumberFormat="1" applyFont="1" applyFill="1" applyBorder="1"/>
    <xf numFmtId="165" fontId="16" fillId="0" borderId="0" xfId="2" applyFont="1" applyFill="1" applyBorder="1"/>
    <xf numFmtId="165" fontId="6" fillId="0" borderId="0" xfId="2" applyFont="1" applyFill="1" applyBorder="1"/>
    <xf numFmtId="170" fontId="9" fillId="10" borderId="10" xfId="1" applyNumberFormat="1" applyFont="1" applyFill="1" applyBorder="1"/>
    <xf numFmtId="165" fontId="9" fillId="0" borderId="0" xfId="2" applyFont="1" applyFill="1"/>
    <xf numFmtId="165" fontId="7" fillId="0" borderId="0" xfId="2" applyFont="1" applyFill="1"/>
    <xf numFmtId="173" fontId="6" fillId="0" borderId="10" xfId="1" applyNumberFormat="1" applyFont="1" applyFill="1" applyBorder="1" applyAlignment="1">
      <alignment horizontal="right"/>
    </xf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171" fontId="11" fillId="25" borderId="13" xfId="2" applyNumberFormat="1" applyFont="1" applyFill="1" applyBorder="1"/>
    <xf numFmtId="171" fontId="6" fillId="25" borderId="13" xfId="2" applyNumberFormat="1" applyFont="1" applyFill="1" applyBorder="1"/>
    <xf numFmtId="171" fontId="8" fillId="25" borderId="10" xfId="2" applyNumberFormat="1" applyFont="1" applyFill="1" applyBorder="1"/>
    <xf numFmtId="0" fontId="7" fillId="25" borderId="12" xfId="1" applyFont="1" applyFill="1" applyBorder="1"/>
    <xf numFmtId="164" fontId="7" fillId="25" borderId="12" xfId="1" applyNumberFormat="1" applyFont="1" applyFill="1" applyBorder="1"/>
    <xf numFmtId="164" fontId="9" fillId="25" borderId="12" xfId="1" applyNumberFormat="1" applyFont="1" applyFill="1" applyBorder="1"/>
    <xf numFmtId="172" fontId="7" fillId="25" borderId="22" xfId="1" applyNumberFormat="1" applyFont="1" applyFill="1" applyBorder="1"/>
    <xf numFmtId="172" fontId="7" fillId="25" borderId="12" xfId="1" applyNumberFormat="1" applyFont="1" applyFill="1" applyBorder="1"/>
    <xf numFmtId="164" fontId="8" fillId="25" borderId="10" xfId="1" applyNumberFormat="1" applyFont="1" applyFill="1" applyBorder="1"/>
    <xf numFmtId="170" fontId="6" fillId="25" borderId="10" xfId="2" applyNumberFormat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164" fontId="8" fillId="25" borderId="12" xfId="1" applyNumberFormat="1" applyFont="1" applyFill="1" applyBorder="1"/>
    <xf numFmtId="170" fontId="6" fillId="25" borderId="12" xfId="2" applyNumberFormat="1" applyFont="1" applyFill="1" applyBorder="1"/>
    <xf numFmtId="164" fontId="8" fillId="25" borderId="2" xfId="1" applyNumberFormat="1" applyFont="1" applyFill="1" applyBorder="1"/>
    <xf numFmtId="0" fontId="11" fillId="25" borderId="6" xfId="1" applyFont="1" applyFill="1" applyBorder="1" applyAlignment="1">
      <alignment horizontal="left" indent="1"/>
    </xf>
    <xf numFmtId="164" fontId="12" fillId="25" borderId="6" xfId="1" applyNumberFormat="1" applyFont="1" applyFill="1" applyBorder="1"/>
    <xf numFmtId="164" fontId="8" fillId="25" borderId="6" xfId="1" applyNumberFormat="1" applyFont="1" applyFill="1" applyBorder="1"/>
    <xf numFmtId="172" fontId="12" fillId="25" borderId="6" xfId="1" applyNumberFormat="1" applyFont="1" applyFill="1" applyBorder="1"/>
    <xf numFmtId="164" fontId="9" fillId="11" borderId="13" xfId="1" applyNumberFormat="1" applyFont="1" applyFill="1" applyBorder="1"/>
    <xf numFmtId="43" fontId="7" fillId="0" borderId="0" xfId="0" applyNumberFormat="1" applyFont="1" applyFill="1"/>
    <xf numFmtId="175" fontId="16" fillId="10" borderId="0" xfId="1" applyNumberFormat="1" applyFont="1" applyFill="1" applyBorder="1"/>
    <xf numFmtId="174" fontId="16" fillId="10" borderId="0" xfId="1" applyNumberFormat="1" applyFont="1" applyFill="1" applyBorder="1"/>
    <xf numFmtId="0" fontId="11" fillId="25" borderId="8" xfId="1" applyFont="1" applyFill="1" applyBorder="1" applyAlignment="1">
      <alignment horizontal="left" indent="1"/>
    </xf>
    <xf numFmtId="171" fontId="7" fillId="25" borderId="8" xfId="2" applyNumberFormat="1" applyFont="1" applyFill="1" applyBorder="1"/>
    <xf numFmtId="0" fontId="14" fillId="0" borderId="31" xfId="1" applyFont="1" applyFill="1" applyBorder="1" applyAlignment="1">
      <alignment horizontal="left"/>
    </xf>
    <xf numFmtId="172" fontId="9" fillId="10" borderId="1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5"/>
  <sheetViews>
    <sheetView showZeros="0" zoomScale="90" zoomScaleNormal="9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D12" sqref="D12"/>
    </sheetView>
  </sheetViews>
  <sheetFormatPr defaultColWidth="9.140625" defaultRowHeight="15" x14ac:dyDescent="0.25"/>
  <cols>
    <col min="1" max="1" width="5.140625" style="35" hidden="1" customWidth="1"/>
    <col min="2" max="2" width="44.5703125" style="34" customWidth="1"/>
    <col min="3" max="3" width="15.5703125" style="34" customWidth="1"/>
    <col min="4" max="4" width="14.85546875" style="34" customWidth="1"/>
    <col min="5" max="5" width="14.28515625" style="149" customWidth="1"/>
    <col min="6" max="6" width="12.7109375" style="34" customWidth="1"/>
    <col min="7" max="7" width="13.42578125" style="355" customWidth="1"/>
    <col min="8" max="8" width="14" style="355" customWidth="1"/>
    <col min="9" max="9" width="14.42578125" style="372" customWidth="1"/>
    <col min="10" max="10" width="11" style="34" customWidth="1"/>
    <col min="11" max="11" width="13.7109375" style="106" customWidth="1"/>
    <col min="12" max="12" width="10" style="723" bestFit="1" customWidth="1"/>
    <col min="13" max="16384" width="9.140625" style="35"/>
  </cols>
  <sheetData>
    <row r="1" spans="1:12" ht="30.75" customHeight="1" x14ac:dyDescent="0.25">
      <c r="B1" s="764" t="s">
        <v>132</v>
      </c>
      <c r="C1" s="765"/>
      <c r="D1" s="765"/>
      <c r="E1" s="765"/>
      <c r="F1" s="765"/>
      <c r="G1" s="765"/>
      <c r="H1" s="765"/>
      <c r="I1" s="765"/>
      <c r="J1" s="765"/>
    </row>
    <row r="2" spans="1:12" ht="15.75" x14ac:dyDescent="0.25">
      <c r="B2" s="333"/>
      <c r="C2" s="333"/>
      <c r="D2" s="333"/>
      <c r="E2" s="333"/>
      <c r="F2" s="428"/>
      <c r="G2" s="333"/>
      <c r="H2" s="333"/>
      <c r="I2" s="333"/>
      <c r="J2" s="333"/>
    </row>
    <row r="3" spans="1:12" ht="18.75" x14ac:dyDescent="0.3">
      <c r="B3" s="151">
        <v>11</v>
      </c>
      <c r="C3" s="133"/>
      <c r="D3" s="133"/>
      <c r="E3" s="134"/>
      <c r="F3" s="429"/>
      <c r="G3" s="381"/>
      <c r="H3" s="381"/>
      <c r="I3" s="340"/>
      <c r="J3" s="133"/>
    </row>
    <row r="4" spans="1:12" ht="18.75" customHeight="1" thickBot="1" x14ac:dyDescent="0.35">
      <c r="B4" s="151"/>
      <c r="C4" s="150"/>
      <c r="D4" s="150"/>
      <c r="E4" s="134"/>
      <c r="F4" s="429"/>
      <c r="G4" s="381"/>
      <c r="H4" s="381"/>
      <c r="I4" s="340"/>
      <c r="J4" s="150"/>
    </row>
    <row r="5" spans="1:12" ht="31.5" customHeight="1" thickBot="1" x14ac:dyDescent="0.3">
      <c r="B5" s="38" t="s">
        <v>0</v>
      </c>
      <c r="C5" s="761" t="s">
        <v>102</v>
      </c>
      <c r="D5" s="762"/>
      <c r="E5" s="762"/>
      <c r="F5" s="763"/>
      <c r="G5" s="761" t="s">
        <v>101</v>
      </c>
      <c r="H5" s="762"/>
      <c r="I5" s="762"/>
      <c r="J5" s="763"/>
    </row>
    <row r="6" spans="1:12" ht="60.75" thickBot="1" x14ac:dyDescent="0.3">
      <c r="B6" s="39"/>
      <c r="C6" s="297" t="s">
        <v>128</v>
      </c>
      <c r="D6" s="297" t="s">
        <v>133</v>
      </c>
      <c r="E6" s="298" t="s">
        <v>103</v>
      </c>
      <c r="F6" s="95" t="s">
        <v>35</v>
      </c>
      <c r="G6" s="382" t="s">
        <v>129</v>
      </c>
      <c r="H6" s="382" t="s">
        <v>134</v>
      </c>
      <c r="I6" s="341" t="s">
        <v>104</v>
      </c>
      <c r="J6" s="95" t="s">
        <v>35</v>
      </c>
    </row>
    <row r="7" spans="1:12" s="18" customFormat="1" ht="15.75" thickBot="1" x14ac:dyDescent="0.3"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342">
        <v>6</v>
      </c>
      <c r="H7" s="342">
        <v>7</v>
      </c>
      <c r="I7" s="342">
        <v>8</v>
      </c>
      <c r="J7" s="55">
        <v>9</v>
      </c>
      <c r="K7" s="105"/>
      <c r="L7" s="724"/>
    </row>
    <row r="8" spans="1:12" ht="13.9" customHeight="1" x14ac:dyDescent="0.25">
      <c r="B8" s="20"/>
      <c r="C8" s="67"/>
      <c r="D8" s="67"/>
      <c r="E8" s="135"/>
      <c r="F8" s="67"/>
      <c r="G8" s="383"/>
      <c r="H8" s="383"/>
      <c r="I8" s="343"/>
      <c r="J8" s="94"/>
      <c r="K8" s="105"/>
    </row>
    <row r="9" spans="1:12" ht="28.5" customHeight="1" x14ac:dyDescent="0.25">
      <c r="A9" s="35">
        <v>1</v>
      </c>
      <c r="B9" s="110" t="s">
        <v>59</v>
      </c>
      <c r="C9" s="118"/>
      <c r="D9" s="647"/>
      <c r="E9" s="118"/>
      <c r="F9" s="118"/>
      <c r="G9" s="648"/>
      <c r="H9" s="344"/>
      <c r="I9" s="344"/>
      <c r="J9" s="154"/>
      <c r="K9" s="105"/>
    </row>
    <row r="10" spans="1:12" ht="30" customHeight="1" x14ac:dyDescent="0.25">
      <c r="B10" s="198" t="s">
        <v>120</v>
      </c>
      <c r="C10" s="109">
        <f>SUM(C11:C12)</f>
        <v>1533</v>
      </c>
      <c r="D10" s="109">
        <f>SUM(D11:D12)</f>
        <v>1406</v>
      </c>
      <c r="E10" s="109">
        <f>SUM(E11:E12)</f>
        <v>854</v>
      </c>
      <c r="F10" s="109">
        <f t="shared" ref="F10:F15" si="0">E10/D10*100</f>
        <v>60.73968705547653</v>
      </c>
      <c r="G10" s="596">
        <f>SUM(G11:G12)</f>
        <v>2129.9957899999999</v>
      </c>
      <c r="H10" s="596">
        <f>SUM(H11:H12)</f>
        <v>1952.5</v>
      </c>
      <c r="I10" s="596">
        <f>SUM(I11:I12)</f>
        <v>1107.49098</v>
      </c>
      <c r="J10" s="109">
        <f>I10/H10*100</f>
        <v>56.721689116517283</v>
      </c>
      <c r="K10" s="105"/>
    </row>
    <row r="11" spans="1:12" ht="30" customHeight="1" x14ac:dyDescent="0.25">
      <c r="A11" s="35">
        <v>1</v>
      </c>
      <c r="B11" s="70" t="s">
        <v>79</v>
      </c>
      <c r="C11" s="109">
        <v>1179</v>
      </c>
      <c r="D11" s="636">
        <f>ROUND(C11/12*$B$3,0)</f>
        <v>1081</v>
      </c>
      <c r="E11" s="109">
        <v>686</v>
      </c>
      <c r="F11" s="109">
        <f t="shared" si="0"/>
        <v>63.459759481961143</v>
      </c>
      <c r="G11" s="596">
        <v>1550.6734000000001</v>
      </c>
      <c r="H11" s="722">
        <f>ROUND(G11/12*$B$3,2)</f>
        <v>1421.45</v>
      </c>
      <c r="I11" s="596">
        <v>822.78280000000007</v>
      </c>
      <c r="J11" s="109">
        <f t="shared" ref="J11:J17" si="1">I11/H11*100</f>
        <v>57.88334447219389</v>
      </c>
      <c r="K11" s="105"/>
    </row>
    <row r="12" spans="1:12" ht="30" x14ac:dyDescent="0.25">
      <c r="A12" s="35">
        <v>1</v>
      </c>
      <c r="B12" s="70" t="s">
        <v>80</v>
      </c>
      <c r="C12" s="109">
        <v>354</v>
      </c>
      <c r="D12" s="636">
        <f>ROUND(C12/12*$B$3,0)</f>
        <v>325</v>
      </c>
      <c r="E12" s="109">
        <v>168</v>
      </c>
      <c r="F12" s="637">
        <f t="shared" si="0"/>
        <v>51.692307692307693</v>
      </c>
      <c r="G12" s="596">
        <v>579.32239000000004</v>
      </c>
      <c r="H12" s="596">
        <f>ROUND(G12/12*$B$3,2)</f>
        <v>531.04999999999995</v>
      </c>
      <c r="I12" s="596">
        <v>284.70818000000003</v>
      </c>
      <c r="J12" s="637">
        <f t="shared" si="1"/>
        <v>53.612311458431414</v>
      </c>
      <c r="K12" s="105"/>
    </row>
    <row r="13" spans="1:12" ht="30" x14ac:dyDescent="0.25">
      <c r="A13" s="35">
        <v>1</v>
      </c>
      <c r="B13" s="315" t="s">
        <v>112</v>
      </c>
      <c r="C13" s="109">
        <f>SUM(C14)</f>
        <v>0</v>
      </c>
      <c r="D13" s="109">
        <f>SUM(D14)</f>
        <v>0</v>
      </c>
      <c r="E13" s="109">
        <f>SUM(E14)</f>
        <v>0</v>
      </c>
      <c r="F13" s="109"/>
      <c r="G13" s="596">
        <f>SUM(G14)</f>
        <v>0</v>
      </c>
      <c r="H13" s="596">
        <f>SUM(H14)</f>
        <v>0</v>
      </c>
      <c r="I13" s="596">
        <f>SUM(I14)</f>
        <v>0</v>
      </c>
      <c r="J13" s="109"/>
      <c r="K13" s="105"/>
    </row>
    <row r="14" spans="1:12" ht="30" x14ac:dyDescent="0.25">
      <c r="A14" s="35">
        <v>1</v>
      </c>
      <c r="B14" s="334" t="s">
        <v>108</v>
      </c>
      <c r="C14" s="637"/>
      <c r="D14" s="637">
        <f>ROUND(C14/12*$B$3,0)</f>
        <v>0</v>
      </c>
      <c r="E14" s="637"/>
      <c r="F14" s="637"/>
      <c r="G14" s="596"/>
      <c r="H14" s="596">
        <f>ROUND(G14/12*$B$3,2)</f>
        <v>0</v>
      </c>
      <c r="I14" s="596"/>
      <c r="J14" s="637"/>
      <c r="K14" s="105"/>
    </row>
    <row r="15" spans="1:12" ht="30" x14ac:dyDescent="0.25">
      <c r="A15" s="35">
        <v>1</v>
      </c>
      <c r="B15" s="658" t="s">
        <v>123</v>
      </c>
      <c r="C15" s="660">
        <v>100</v>
      </c>
      <c r="D15" s="109">
        <f>ROUND(C15/12*$B$3,0)</f>
        <v>92</v>
      </c>
      <c r="E15" s="660">
        <v>18</v>
      </c>
      <c r="F15" s="109">
        <f t="shared" si="0"/>
        <v>19.565217391304348</v>
      </c>
      <c r="G15" s="596">
        <f>81102/1000</f>
        <v>81.102000000000004</v>
      </c>
      <c r="H15" s="596">
        <f>ROUND(G15/12*$B$3,2)</f>
        <v>74.34</v>
      </c>
      <c r="I15" s="596">
        <v>14.517259999999998</v>
      </c>
      <c r="J15" s="109">
        <f t="shared" si="1"/>
        <v>19.528194780737152</v>
      </c>
      <c r="K15" s="105"/>
    </row>
    <row r="16" spans="1:12" ht="15.75" thickBot="1" x14ac:dyDescent="0.3">
      <c r="A16" s="35">
        <v>1</v>
      </c>
      <c r="B16" s="659"/>
      <c r="C16" s="603"/>
      <c r="D16" s="603"/>
      <c r="E16" s="603"/>
      <c r="F16" s="603"/>
      <c r="G16" s="657"/>
      <c r="H16" s="635"/>
      <c r="I16" s="635"/>
      <c r="J16" s="603"/>
      <c r="K16" s="105"/>
    </row>
    <row r="17" spans="1:12" s="33" customFormat="1" ht="15.75" thickBot="1" x14ac:dyDescent="0.3">
      <c r="A17" s="35">
        <v>1</v>
      </c>
      <c r="B17" s="335" t="s">
        <v>3</v>
      </c>
      <c r="C17" s="336"/>
      <c r="D17" s="336"/>
      <c r="E17" s="336"/>
      <c r="F17" s="337"/>
      <c r="G17" s="384">
        <f>G13+G10+G15</f>
        <v>2211.0977899999998</v>
      </c>
      <c r="H17" s="384">
        <f>H13+H10+H15</f>
        <v>2026.84</v>
      </c>
      <c r="I17" s="384">
        <f>I13+I10+I15</f>
        <v>1122.0082400000001</v>
      </c>
      <c r="J17" s="337">
        <f t="shared" si="1"/>
        <v>55.357514159973164</v>
      </c>
      <c r="K17" s="105"/>
      <c r="L17" s="723"/>
    </row>
    <row r="18" spans="1:12" s="106" customFormat="1" ht="15" customHeight="1" x14ac:dyDescent="0.25">
      <c r="A18" s="35">
        <v>1</v>
      </c>
      <c r="B18" s="196"/>
      <c r="C18" s="104"/>
      <c r="D18" s="176"/>
      <c r="E18" s="104"/>
      <c r="F18" s="430"/>
      <c r="G18" s="385"/>
      <c r="H18" s="345"/>
      <c r="I18" s="345"/>
      <c r="J18" s="104"/>
      <c r="K18" s="105"/>
      <c r="L18" s="723"/>
    </row>
    <row r="19" spans="1:12" ht="15" customHeight="1" x14ac:dyDescent="0.25">
      <c r="A19" s="35">
        <v>1</v>
      </c>
      <c r="B19" s="736" t="s">
        <v>87</v>
      </c>
      <c r="C19" s="737"/>
      <c r="D19" s="737"/>
      <c r="E19" s="737"/>
      <c r="F19" s="738"/>
      <c r="G19" s="739"/>
      <c r="H19" s="740"/>
      <c r="I19" s="740"/>
      <c r="J19" s="737"/>
      <c r="K19" s="105"/>
    </row>
    <row r="20" spans="1:12" ht="51" customHeight="1" x14ac:dyDescent="0.25">
      <c r="A20" s="35">
        <v>1</v>
      </c>
      <c r="B20" s="542" t="s">
        <v>120</v>
      </c>
      <c r="C20" s="741">
        <f>C10</f>
        <v>1533</v>
      </c>
      <c r="D20" s="741">
        <f>D10</f>
        <v>1406</v>
      </c>
      <c r="E20" s="741">
        <f>E10</f>
        <v>854</v>
      </c>
      <c r="F20" s="741">
        <f>E20/D20*100</f>
        <v>60.73968705547653</v>
      </c>
      <c r="G20" s="742">
        <f>G10</f>
        <v>2129.9957899999999</v>
      </c>
      <c r="H20" s="742">
        <f>H10</f>
        <v>1952.5</v>
      </c>
      <c r="I20" s="742">
        <f>I10</f>
        <v>1107.49098</v>
      </c>
      <c r="J20" s="741">
        <f>I20/H20*100</f>
        <v>56.721689116517283</v>
      </c>
      <c r="K20" s="105"/>
    </row>
    <row r="21" spans="1:12" ht="42.75" customHeight="1" x14ac:dyDescent="0.25">
      <c r="A21" s="35">
        <v>1</v>
      </c>
      <c r="B21" s="743" t="s">
        <v>79</v>
      </c>
      <c r="C21" s="741">
        <f t="shared" ref="C21:E24" si="2">SUM(C11)</f>
        <v>1179</v>
      </c>
      <c r="D21" s="741">
        <f t="shared" si="2"/>
        <v>1081</v>
      </c>
      <c r="E21" s="741">
        <f t="shared" si="2"/>
        <v>686</v>
      </c>
      <c r="F21" s="741">
        <f>E21/D21*100</f>
        <v>63.459759481961143</v>
      </c>
      <c r="G21" s="742">
        <f t="shared" ref="G21:I24" si="3">SUM(G11)</f>
        <v>1550.6734000000001</v>
      </c>
      <c r="H21" s="742">
        <f t="shared" si="3"/>
        <v>1421.45</v>
      </c>
      <c r="I21" s="742">
        <f t="shared" si="3"/>
        <v>822.78280000000007</v>
      </c>
      <c r="J21" s="741">
        <f t="shared" ref="J21:J26" si="4">I21/H21*100</f>
        <v>57.88334447219389</v>
      </c>
      <c r="K21" s="105"/>
    </row>
    <row r="22" spans="1:12" ht="37.5" customHeight="1" x14ac:dyDescent="0.25">
      <c r="A22" s="35">
        <v>1</v>
      </c>
      <c r="B22" s="743" t="s">
        <v>80</v>
      </c>
      <c r="C22" s="741">
        <f t="shared" si="2"/>
        <v>354</v>
      </c>
      <c r="D22" s="741">
        <f t="shared" si="2"/>
        <v>325</v>
      </c>
      <c r="E22" s="741">
        <f t="shared" si="2"/>
        <v>168</v>
      </c>
      <c r="F22" s="741">
        <f>E22/D22*100</f>
        <v>51.692307692307693</v>
      </c>
      <c r="G22" s="742">
        <f t="shared" si="3"/>
        <v>579.32239000000004</v>
      </c>
      <c r="H22" s="742">
        <f t="shared" si="3"/>
        <v>531.04999999999995</v>
      </c>
      <c r="I22" s="742">
        <f t="shared" si="3"/>
        <v>284.70818000000003</v>
      </c>
      <c r="J22" s="741">
        <f t="shared" si="4"/>
        <v>53.612311458431414</v>
      </c>
      <c r="K22" s="105"/>
    </row>
    <row r="23" spans="1:12" ht="30" x14ac:dyDescent="0.25">
      <c r="A23" s="35">
        <v>1</v>
      </c>
      <c r="B23" s="744" t="s">
        <v>112</v>
      </c>
      <c r="C23" s="741">
        <f t="shared" si="2"/>
        <v>0</v>
      </c>
      <c r="D23" s="741">
        <f t="shared" si="2"/>
        <v>0</v>
      </c>
      <c r="E23" s="741">
        <f t="shared" si="2"/>
        <v>0</v>
      </c>
      <c r="F23" s="741"/>
      <c r="G23" s="742">
        <f t="shared" si="3"/>
        <v>0</v>
      </c>
      <c r="H23" s="742">
        <f t="shared" si="3"/>
        <v>0</v>
      </c>
      <c r="I23" s="742">
        <f t="shared" si="3"/>
        <v>0</v>
      </c>
      <c r="J23" s="741"/>
      <c r="K23" s="105"/>
    </row>
    <row r="24" spans="1:12" ht="37.5" customHeight="1" x14ac:dyDescent="0.25">
      <c r="A24" s="35">
        <v>1</v>
      </c>
      <c r="B24" s="745" t="s">
        <v>108</v>
      </c>
      <c r="C24" s="746">
        <f t="shared" si="2"/>
        <v>0</v>
      </c>
      <c r="D24" s="746">
        <f t="shared" si="2"/>
        <v>0</v>
      </c>
      <c r="E24" s="746">
        <f t="shared" si="2"/>
        <v>0</v>
      </c>
      <c r="F24" s="746"/>
      <c r="G24" s="747">
        <f t="shared" si="3"/>
        <v>0</v>
      </c>
      <c r="H24" s="747">
        <f t="shared" si="3"/>
        <v>0</v>
      </c>
      <c r="I24" s="747">
        <f t="shared" si="3"/>
        <v>0</v>
      </c>
      <c r="J24" s="746"/>
      <c r="K24" s="105"/>
    </row>
    <row r="25" spans="1:12" ht="37.5" customHeight="1" thickBot="1" x14ac:dyDescent="0.3">
      <c r="A25" s="35">
        <v>1</v>
      </c>
      <c r="B25" s="745" t="s">
        <v>123</v>
      </c>
      <c r="C25" s="748">
        <f>SUM(C15)</f>
        <v>100</v>
      </c>
      <c r="D25" s="748">
        <f t="shared" ref="D25:J25" si="5">SUM(D15)</f>
        <v>92</v>
      </c>
      <c r="E25" s="748">
        <f t="shared" si="5"/>
        <v>18</v>
      </c>
      <c r="F25" s="748">
        <f t="shared" si="5"/>
        <v>19.565217391304348</v>
      </c>
      <c r="G25" s="748">
        <f t="shared" si="5"/>
        <v>81.102000000000004</v>
      </c>
      <c r="H25" s="748">
        <f t="shared" si="5"/>
        <v>74.34</v>
      </c>
      <c r="I25" s="748">
        <f t="shared" si="5"/>
        <v>14.517259999999998</v>
      </c>
      <c r="J25" s="748">
        <f t="shared" si="5"/>
        <v>19.528194780737152</v>
      </c>
      <c r="K25" s="105"/>
    </row>
    <row r="26" spans="1:12" s="33" customFormat="1" ht="15" customHeight="1" thickBot="1" x14ac:dyDescent="0.3">
      <c r="A26" s="35">
        <v>1</v>
      </c>
      <c r="B26" s="749" t="s">
        <v>105</v>
      </c>
      <c r="C26" s="750">
        <f t="shared" ref="C26:I26" si="6">SUM(C17)</f>
        <v>0</v>
      </c>
      <c r="D26" s="750">
        <f t="shared" si="6"/>
        <v>0</v>
      </c>
      <c r="E26" s="750">
        <f t="shared" si="6"/>
        <v>0</v>
      </c>
      <c r="F26" s="751"/>
      <c r="G26" s="752">
        <f t="shared" si="6"/>
        <v>2211.0977899999998</v>
      </c>
      <c r="H26" s="752">
        <f t="shared" si="6"/>
        <v>2026.84</v>
      </c>
      <c r="I26" s="752">
        <f t="shared" si="6"/>
        <v>1122.0082400000001</v>
      </c>
      <c r="J26" s="751">
        <f t="shared" si="4"/>
        <v>55.357514159973164</v>
      </c>
      <c r="K26" s="105"/>
      <c r="L26" s="723"/>
    </row>
    <row r="27" spans="1:12" s="33" customFormat="1" ht="15" customHeight="1" x14ac:dyDescent="0.25">
      <c r="A27" s="35">
        <v>1</v>
      </c>
      <c r="B27" s="6"/>
      <c r="C27" s="602"/>
      <c r="D27" s="602"/>
      <c r="E27" s="602"/>
      <c r="F27" s="603"/>
      <c r="G27" s="604"/>
      <c r="H27" s="605"/>
      <c r="I27" s="605"/>
      <c r="J27" s="606"/>
      <c r="K27" s="105"/>
      <c r="L27" s="723"/>
    </row>
    <row r="28" spans="1:12" ht="15" customHeight="1" x14ac:dyDescent="0.25">
      <c r="A28" s="35">
        <v>1</v>
      </c>
      <c r="B28" s="79" t="s">
        <v>1</v>
      </c>
      <c r="C28" s="139"/>
      <c r="D28" s="139"/>
      <c r="E28" s="139"/>
      <c r="F28" s="139"/>
      <c r="G28" s="607"/>
      <c r="H28" s="346"/>
      <c r="I28" s="346"/>
      <c r="J28" s="140"/>
      <c r="K28" s="105"/>
    </row>
    <row r="29" spans="1:12" ht="33.75" customHeight="1" x14ac:dyDescent="0.25">
      <c r="A29" s="35">
        <v>1</v>
      </c>
      <c r="B29" s="73" t="s">
        <v>60</v>
      </c>
      <c r="C29" s="118"/>
      <c r="D29" s="118"/>
      <c r="E29" s="118"/>
      <c r="F29" s="118"/>
      <c r="G29" s="608"/>
      <c r="H29" s="347"/>
      <c r="I29" s="347"/>
      <c r="J29" s="113"/>
      <c r="K29" s="105"/>
    </row>
    <row r="30" spans="1:12" ht="30" x14ac:dyDescent="0.25">
      <c r="A30" s="35">
        <v>1</v>
      </c>
      <c r="B30" s="198" t="s">
        <v>120</v>
      </c>
      <c r="C30" s="113">
        <f>SUM(C31,C32)</f>
        <v>17727</v>
      </c>
      <c r="D30" s="113">
        <f>SUM(D31,D32)</f>
        <v>16250</v>
      </c>
      <c r="E30" s="113">
        <f>SUM(E31:E32)</f>
        <v>17065</v>
      </c>
      <c r="F30" s="113">
        <f>E30/D30*100</f>
        <v>105.01538461538462</v>
      </c>
      <c r="G30" s="596">
        <f>SUM(G31,G32)</f>
        <v>24357.382740000001</v>
      </c>
      <c r="H30" s="596">
        <f>SUM(H31,H32)</f>
        <v>22327.600000000002</v>
      </c>
      <c r="I30" s="596">
        <f>SUM(I31:I32)</f>
        <v>23118.864170000001</v>
      </c>
      <c r="J30" s="113">
        <f>I30/H30*100</f>
        <v>103.54388366864329</v>
      </c>
      <c r="K30" s="105"/>
    </row>
    <row r="31" spans="1:12" ht="32.25" customHeight="1" x14ac:dyDescent="0.25">
      <c r="A31" s="35">
        <v>1</v>
      </c>
      <c r="B31" s="71" t="s">
        <v>79</v>
      </c>
      <c r="C31" s="113">
        <v>13636</v>
      </c>
      <c r="D31" s="107">
        <f t="shared" ref="D31:D37" si="7">ROUND(C31/12*$B$3,0)</f>
        <v>12500</v>
      </c>
      <c r="E31" s="113">
        <v>13047</v>
      </c>
      <c r="F31" s="113">
        <f t="shared" ref="F31:F37" si="8">E31/D31*100</f>
        <v>104.376</v>
      </c>
      <c r="G31" s="596">
        <v>18036.9084</v>
      </c>
      <c r="H31" s="596">
        <f t="shared" ref="H31:H32" si="9">ROUND(G31/12*$B$3,2)</f>
        <v>16533.830000000002</v>
      </c>
      <c r="I31" s="596">
        <v>17154.598169999997</v>
      </c>
      <c r="J31" s="113">
        <f t="shared" ref="J31:J38" si="10">I31/H31*100</f>
        <v>103.75453340212158</v>
      </c>
      <c r="K31" s="105"/>
    </row>
    <row r="32" spans="1:12" ht="30" customHeight="1" x14ac:dyDescent="0.25">
      <c r="A32" s="35">
        <v>1</v>
      </c>
      <c r="B32" s="71" t="s">
        <v>80</v>
      </c>
      <c r="C32" s="174">
        <v>4091</v>
      </c>
      <c r="D32" s="174">
        <f t="shared" si="7"/>
        <v>3750</v>
      </c>
      <c r="E32" s="174">
        <v>4018</v>
      </c>
      <c r="F32" s="174">
        <f t="shared" si="8"/>
        <v>107.14666666666666</v>
      </c>
      <c r="G32" s="596">
        <v>6320.4743399999998</v>
      </c>
      <c r="H32" s="596">
        <f t="shared" si="9"/>
        <v>5793.77</v>
      </c>
      <c r="I32" s="596">
        <v>5964.2660000000014</v>
      </c>
      <c r="J32" s="113">
        <f t="shared" si="10"/>
        <v>102.94274712320303</v>
      </c>
      <c r="K32" s="105"/>
    </row>
    <row r="33" spans="1:12" ht="30" customHeight="1" x14ac:dyDescent="0.25">
      <c r="A33" s="35">
        <v>1</v>
      </c>
      <c r="B33" s="198" t="s">
        <v>112</v>
      </c>
      <c r="C33" s="174">
        <f>SUM(C34)</f>
        <v>800</v>
      </c>
      <c r="D33" s="174">
        <f t="shared" ref="D33:H33" si="11">SUM(D34)</f>
        <v>733</v>
      </c>
      <c r="E33" s="174">
        <f>E34</f>
        <v>355</v>
      </c>
      <c r="F33" s="174">
        <f t="shared" si="8"/>
        <v>48.431105047748979</v>
      </c>
      <c r="G33" s="596">
        <f t="shared" si="11"/>
        <v>1413.68</v>
      </c>
      <c r="H33" s="596">
        <f t="shared" si="11"/>
        <v>1295.8699999999999</v>
      </c>
      <c r="I33" s="596">
        <f>I34</f>
        <v>617.85555999999997</v>
      </c>
      <c r="J33" s="113">
        <f t="shared" si="10"/>
        <v>47.67882272141496</v>
      </c>
      <c r="K33" s="105"/>
    </row>
    <row r="34" spans="1:12" ht="30" customHeight="1" x14ac:dyDescent="0.25">
      <c r="A34" s="35">
        <v>1</v>
      </c>
      <c r="B34" s="286" t="s">
        <v>108</v>
      </c>
      <c r="C34" s="174">
        <v>800</v>
      </c>
      <c r="D34" s="174">
        <f t="shared" si="7"/>
        <v>733</v>
      </c>
      <c r="E34" s="113">
        <v>355</v>
      </c>
      <c r="F34" s="113">
        <f t="shared" si="8"/>
        <v>48.431105047748979</v>
      </c>
      <c r="G34" s="596">
        <v>1413.68</v>
      </c>
      <c r="H34" s="596">
        <f t="shared" ref="H34:H37" si="12">ROUND(G34/12*$B$3,2)</f>
        <v>1295.8699999999999</v>
      </c>
      <c r="I34" s="596">
        <v>617.85555999999997</v>
      </c>
      <c r="J34" s="113">
        <f t="shared" si="10"/>
        <v>47.67882272141496</v>
      </c>
      <c r="K34" s="105"/>
    </row>
    <row r="35" spans="1:12" s="106" customFormat="1" ht="30" customHeight="1" x14ac:dyDescent="0.25">
      <c r="A35" s="35">
        <v>1</v>
      </c>
      <c r="B35" s="116" t="s">
        <v>123</v>
      </c>
      <c r="C35" s="174">
        <v>29996</v>
      </c>
      <c r="D35" s="174">
        <f t="shared" si="7"/>
        <v>27496</v>
      </c>
      <c r="E35" s="174">
        <v>26943</v>
      </c>
      <c r="F35" s="174">
        <f t="shared" si="8"/>
        <v>97.9887983706721</v>
      </c>
      <c r="G35" s="596">
        <v>24327.355920000002</v>
      </c>
      <c r="H35" s="596">
        <f t="shared" si="12"/>
        <v>22300.080000000002</v>
      </c>
      <c r="I35" s="596">
        <v>21835.65</v>
      </c>
      <c r="J35" s="113">
        <f>I35/H35*100</f>
        <v>97.917361731437737</v>
      </c>
      <c r="K35" s="105"/>
      <c r="L35" s="723"/>
    </row>
    <row r="36" spans="1:12" s="106" customFormat="1" ht="30" x14ac:dyDescent="0.25">
      <c r="A36" s="35">
        <v>1</v>
      </c>
      <c r="B36" s="116" t="s">
        <v>124</v>
      </c>
      <c r="C36" s="174">
        <v>12364.4</v>
      </c>
      <c r="D36" s="174">
        <f t="shared" si="7"/>
        <v>11334</v>
      </c>
      <c r="E36" s="174">
        <v>12340</v>
      </c>
      <c r="F36" s="174">
        <f t="shared" si="8"/>
        <v>108.87594847361919</v>
      </c>
      <c r="G36" s="596">
        <v>10027.847719373913</v>
      </c>
      <c r="H36" s="596">
        <f t="shared" si="12"/>
        <v>9192.19</v>
      </c>
      <c r="I36" s="596">
        <v>10007.986800000001</v>
      </c>
      <c r="J36" s="113">
        <f>I36/H36*100</f>
        <v>108.87489053207125</v>
      </c>
      <c r="K36" s="105"/>
      <c r="L36" s="723"/>
    </row>
    <row r="37" spans="1:12" s="106" customFormat="1" ht="15.75" thickBot="1" x14ac:dyDescent="0.3">
      <c r="A37" s="35">
        <v>1</v>
      </c>
      <c r="B37" s="116" t="s">
        <v>125</v>
      </c>
      <c r="C37" s="174">
        <v>8485.6</v>
      </c>
      <c r="D37" s="174">
        <f t="shared" si="7"/>
        <v>7778</v>
      </c>
      <c r="E37" s="174">
        <v>9150</v>
      </c>
      <c r="F37" s="174">
        <f t="shared" si="8"/>
        <v>117.63949601439958</v>
      </c>
      <c r="G37" s="596">
        <v>6882.0407466208862</v>
      </c>
      <c r="H37" s="596">
        <f t="shared" si="12"/>
        <v>6308.54</v>
      </c>
      <c r="I37" s="596">
        <v>7414.4816200000005</v>
      </c>
      <c r="J37" s="113">
        <f>I37/H37*100</f>
        <v>117.53086482767804</v>
      </c>
      <c r="K37" s="105"/>
      <c r="L37" s="723"/>
    </row>
    <row r="38" spans="1:12" ht="15.75" thickBot="1" x14ac:dyDescent="0.3">
      <c r="A38" s="35">
        <v>1</v>
      </c>
      <c r="B38" s="299" t="s">
        <v>3</v>
      </c>
      <c r="C38" s="609"/>
      <c r="D38" s="609"/>
      <c r="E38" s="609"/>
      <c r="F38" s="610"/>
      <c r="G38" s="611">
        <f>G30+G33+G35</f>
        <v>50098.418660000003</v>
      </c>
      <c r="H38" s="611">
        <f>H30+H33+H35</f>
        <v>45923.55</v>
      </c>
      <c r="I38" s="611">
        <f>I30+I33+I35</f>
        <v>45572.369730000006</v>
      </c>
      <c r="J38" s="426">
        <f t="shared" si="10"/>
        <v>99.235293721848606</v>
      </c>
      <c r="K38" s="105"/>
    </row>
    <row r="39" spans="1:12" ht="15" customHeight="1" x14ac:dyDescent="0.25">
      <c r="A39" s="35">
        <v>1</v>
      </c>
      <c r="B39" s="28"/>
      <c r="C39" s="141"/>
      <c r="D39" s="141"/>
      <c r="E39" s="141"/>
      <c r="F39" s="141"/>
      <c r="G39" s="612"/>
      <c r="H39" s="348"/>
      <c r="I39" s="348"/>
      <c r="J39" s="613"/>
      <c r="K39" s="105"/>
    </row>
    <row r="40" spans="1:12" ht="43.5" x14ac:dyDescent="0.25">
      <c r="A40" s="35">
        <v>1</v>
      </c>
      <c r="B40" s="73" t="s">
        <v>61</v>
      </c>
      <c r="C40" s="118"/>
      <c r="D40" s="118"/>
      <c r="E40" s="118"/>
      <c r="F40" s="118"/>
      <c r="G40" s="349"/>
      <c r="H40" s="349"/>
      <c r="I40" s="349"/>
      <c r="J40" s="118"/>
      <c r="K40" s="105"/>
    </row>
    <row r="41" spans="1:12" ht="30" customHeight="1" x14ac:dyDescent="0.25">
      <c r="A41" s="35">
        <v>1</v>
      </c>
      <c r="B41" s="198" t="s">
        <v>120</v>
      </c>
      <c r="C41" s="113">
        <f>SUM(C42:C43)</f>
        <v>167</v>
      </c>
      <c r="D41" s="113">
        <f>SUM(D42:D43)</f>
        <v>154</v>
      </c>
      <c r="E41" s="113">
        <f>SUM(E42:E43)</f>
        <v>160</v>
      </c>
      <c r="F41" s="113">
        <f t="shared" ref="F41:F47" si="13">E41/D41*100</f>
        <v>103.89610389610388</v>
      </c>
      <c r="G41" s="596">
        <f>SUM(G42:G43)</f>
        <v>913.22280000000001</v>
      </c>
      <c r="H41" s="596">
        <f>SUM(H42:H43)</f>
        <v>837.12</v>
      </c>
      <c r="I41" s="596">
        <f>SUM(I42:I43)</f>
        <v>866.19456000000014</v>
      </c>
      <c r="J41" s="113">
        <f>I41/H41*100</f>
        <v>103.47316513761469</v>
      </c>
      <c r="K41" s="105"/>
    </row>
    <row r="42" spans="1:12" ht="30" x14ac:dyDescent="0.25">
      <c r="A42" s="35">
        <v>1</v>
      </c>
      <c r="B42" s="71" t="s">
        <v>114</v>
      </c>
      <c r="C42" s="113">
        <v>90</v>
      </c>
      <c r="D42" s="107">
        <f t="shared" ref="D42:D47" si="14">ROUND(C42/12*$B$3,0)</f>
        <v>83</v>
      </c>
      <c r="E42" s="113">
        <v>88</v>
      </c>
      <c r="F42" s="113">
        <f t="shared" si="13"/>
        <v>106.02409638554218</v>
      </c>
      <c r="G42" s="596">
        <v>492.15599999999995</v>
      </c>
      <c r="H42" s="596">
        <f t="shared" ref="H42:H43" si="15">ROUND(G42/12*$B$3,2)</f>
        <v>451.14</v>
      </c>
      <c r="I42" s="596">
        <v>473.56344000000001</v>
      </c>
      <c r="J42" s="113">
        <f>I42/H42*100</f>
        <v>104.97039499933503</v>
      </c>
      <c r="K42" s="105"/>
    </row>
    <row r="43" spans="1:12" ht="30" x14ac:dyDescent="0.25">
      <c r="A43" s="35">
        <v>1</v>
      </c>
      <c r="B43" s="71" t="s">
        <v>115</v>
      </c>
      <c r="C43" s="113">
        <v>77</v>
      </c>
      <c r="D43" s="107">
        <f t="shared" si="14"/>
        <v>71</v>
      </c>
      <c r="E43" s="113">
        <v>72</v>
      </c>
      <c r="F43" s="113">
        <f t="shared" si="13"/>
        <v>101.40845070422534</v>
      </c>
      <c r="G43" s="596">
        <v>421.0668</v>
      </c>
      <c r="H43" s="596">
        <f t="shared" si="15"/>
        <v>385.98</v>
      </c>
      <c r="I43" s="596">
        <v>392.63112000000007</v>
      </c>
      <c r="J43" s="113">
        <f t="shared" ref="J43:J48" si="16">I43/H43*100</f>
        <v>101.72317736670296</v>
      </c>
      <c r="K43" s="105"/>
    </row>
    <row r="44" spans="1:12" ht="30" x14ac:dyDescent="0.25">
      <c r="A44" s="35">
        <v>1</v>
      </c>
      <c r="B44" s="198" t="s">
        <v>112</v>
      </c>
      <c r="C44" s="113">
        <f>SUM(C45:C46)</f>
        <v>11295</v>
      </c>
      <c r="D44" s="113">
        <f>SUM(D45:D46)</f>
        <v>10353</v>
      </c>
      <c r="E44" s="113">
        <f>SUM(E45:E46)</f>
        <v>9900</v>
      </c>
      <c r="F44" s="113">
        <f t="shared" si="13"/>
        <v>95.624456679223414</v>
      </c>
      <c r="G44" s="596">
        <f>SUM(G45:G46)</f>
        <v>21932.256000000001</v>
      </c>
      <c r="H44" s="596">
        <f>SUM(H45:H46)</f>
        <v>20104.57</v>
      </c>
      <c r="I44" s="596">
        <f>SUM(I45:I46)</f>
        <v>19130.317340000005</v>
      </c>
      <c r="J44" s="113">
        <f t="shared" si="16"/>
        <v>95.154073626046241</v>
      </c>
      <c r="K44" s="105"/>
    </row>
    <row r="45" spans="1:12" ht="60" x14ac:dyDescent="0.25">
      <c r="A45" s="35">
        <v>1</v>
      </c>
      <c r="B45" s="71" t="s">
        <v>118</v>
      </c>
      <c r="C45" s="113">
        <v>8600</v>
      </c>
      <c r="D45" s="107">
        <f t="shared" si="14"/>
        <v>7883</v>
      </c>
      <c r="E45" s="107">
        <v>7166</v>
      </c>
      <c r="F45" s="113">
        <f t="shared" si="13"/>
        <v>90.904477990612705</v>
      </c>
      <c r="G45" s="596">
        <v>19730.98</v>
      </c>
      <c r="H45" s="596">
        <f t="shared" ref="H45:H47" si="17">ROUND(G45/12*$B$3,2)</f>
        <v>18086.73</v>
      </c>
      <c r="I45" s="596">
        <v>16552.231570000004</v>
      </c>
      <c r="J45" s="113">
        <f t="shared" si="16"/>
        <v>91.515888001866585</v>
      </c>
      <c r="K45" s="105"/>
    </row>
    <row r="46" spans="1:12" ht="45" x14ac:dyDescent="0.25">
      <c r="A46" s="35">
        <v>1</v>
      </c>
      <c r="B46" s="71" t="s">
        <v>109</v>
      </c>
      <c r="C46" s="113">
        <v>2695</v>
      </c>
      <c r="D46" s="107">
        <f t="shared" si="14"/>
        <v>2470</v>
      </c>
      <c r="E46" s="107">
        <v>2734</v>
      </c>
      <c r="F46" s="113">
        <f t="shared" si="13"/>
        <v>110.68825910931174</v>
      </c>
      <c r="G46" s="596">
        <v>2201.2759999999998</v>
      </c>
      <c r="H46" s="596">
        <f t="shared" si="17"/>
        <v>2017.84</v>
      </c>
      <c r="I46" s="596">
        <v>2578.0857700000001</v>
      </c>
      <c r="J46" s="113">
        <f t="shared" si="16"/>
        <v>127.76462801807875</v>
      </c>
      <c r="K46" s="105"/>
    </row>
    <row r="47" spans="1:12" ht="32.25" customHeight="1" thickBot="1" x14ac:dyDescent="0.3">
      <c r="A47" s="35">
        <v>1</v>
      </c>
      <c r="B47" s="667" t="s">
        <v>123</v>
      </c>
      <c r="C47" s="662">
        <v>8700</v>
      </c>
      <c r="D47" s="663">
        <f t="shared" si="14"/>
        <v>7975</v>
      </c>
      <c r="E47" s="661">
        <v>8330</v>
      </c>
      <c r="F47" s="113">
        <f t="shared" si="13"/>
        <v>104.45141065830721</v>
      </c>
      <c r="G47" s="635">
        <v>7055.8739999999998</v>
      </c>
      <c r="H47" s="596">
        <f t="shared" si="17"/>
        <v>6467.88</v>
      </c>
      <c r="I47" s="721">
        <v>6732.4080199999999</v>
      </c>
      <c r="J47" s="599">
        <f>I47/H47*100</f>
        <v>104.08987210647074</v>
      </c>
      <c r="K47" s="105"/>
    </row>
    <row r="48" spans="1:12" ht="15.75" thickBot="1" x14ac:dyDescent="0.3">
      <c r="A48" s="35">
        <v>1</v>
      </c>
      <c r="B48" s="119" t="s">
        <v>3</v>
      </c>
      <c r="C48" s="666"/>
      <c r="D48" s="426"/>
      <c r="E48" s="622"/>
      <c r="F48" s="614"/>
      <c r="G48" s="624">
        <f>G41+G44+G47</f>
        <v>29901.352800000001</v>
      </c>
      <c r="H48" s="624">
        <f>H41+H44+H47</f>
        <v>27409.57</v>
      </c>
      <c r="I48" s="624">
        <f>I41+I44+I47</f>
        <v>26728.919920000004</v>
      </c>
      <c r="J48" s="615">
        <f t="shared" si="16"/>
        <v>97.51674294780986</v>
      </c>
      <c r="K48" s="105"/>
    </row>
    <row r="49" spans="1:12" ht="15" customHeight="1" x14ac:dyDescent="0.25">
      <c r="A49" s="35">
        <v>1</v>
      </c>
      <c r="B49" s="81"/>
      <c r="C49" s="142"/>
      <c r="D49" s="142"/>
      <c r="E49" s="598"/>
      <c r="F49" s="142"/>
      <c r="G49" s="352"/>
      <c r="H49" s="352"/>
      <c r="I49" s="664"/>
      <c r="J49" s="616"/>
      <c r="K49" s="105"/>
    </row>
    <row r="50" spans="1:12" ht="29.25" customHeight="1" x14ac:dyDescent="0.25">
      <c r="A50" s="35">
        <v>1</v>
      </c>
      <c r="B50" s="73" t="s">
        <v>62</v>
      </c>
      <c r="C50" s="118"/>
      <c r="D50" s="118"/>
      <c r="E50" s="118"/>
      <c r="F50" s="118"/>
      <c r="G50" s="350"/>
      <c r="H50" s="350"/>
      <c r="I50" s="665"/>
      <c r="J50" s="617"/>
      <c r="K50" s="105"/>
    </row>
    <row r="51" spans="1:12" ht="33.6" customHeight="1" x14ac:dyDescent="0.25">
      <c r="A51" s="35">
        <v>1</v>
      </c>
      <c r="B51" s="198" t="s">
        <v>120</v>
      </c>
      <c r="C51" s="113">
        <f>SUM(C52:C53)</f>
        <v>340</v>
      </c>
      <c r="D51" s="113">
        <f>SUM(D52:D53)</f>
        <v>312</v>
      </c>
      <c r="E51" s="113">
        <f>SUM(E52:E53)</f>
        <v>353</v>
      </c>
      <c r="F51" s="113">
        <f t="shared" ref="F51:F58" si="18">E51/D51*100</f>
        <v>113.14102564102564</v>
      </c>
      <c r="G51" s="596">
        <f>SUM(G52:G53)</f>
        <v>1859.2559999999999</v>
      </c>
      <c r="H51" s="596">
        <f>SUM(H52:H53)</f>
        <v>1704.3200000000002</v>
      </c>
      <c r="I51" s="596">
        <f>SUM(I52:I53)</f>
        <v>1896.9879600000004</v>
      </c>
      <c r="J51" s="113">
        <f>I51/H51*100</f>
        <v>111.30468221930154</v>
      </c>
      <c r="K51" s="105"/>
    </row>
    <row r="52" spans="1:12" ht="30" customHeight="1" x14ac:dyDescent="0.25">
      <c r="A52" s="35">
        <v>1</v>
      </c>
      <c r="B52" s="71" t="s">
        <v>114</v>
      </c>
      <c r="C52" s="113">
        <v>230</v>
      </c>
      <c r="D52" s="107">
        <f t="shared" ref="D52:D58" si="19">ROUND(C52/12*$B$3,0)</f>
        <v>211</v>
      </c>
      <c r="E52" s="107">
        <v>209</v>
      </c>
      <c r="F52" s="113">
        <f t="shared" si="18"/>
        <v>99.052132701421797</v>
      </c>
      <c r="G52" s="596">
        <v>1257.732</v>
      </c>
      <c r="H52" s="596">
        <f t="shared" ref="H52:H53" si="20">ROUND(G52/12*$B$3,2)</f>
        <v>1152.92</v>
      </c>
      <c r="I52" s="596">
        <v>1112.2725600000003</v>
      </c>
      <c r="J52" s="113">
        <f t="shared" ref="J52:J59" si="21">I52/H52*100</f>
        <v>96.474391978628205</v>
      </c>
      <c r="K52" s="105"/>
    </row>
    <row r="53" spans="1:12" ht="36" customHeight="1" x14ac:dyDescent="0.25">
      <c r="A53" s="35">
        <v>1</v>
      </c>
      <c r="B53" s="71" t="s">
        <v>115</v>
      </c>
      <c r="C53" s="113">
        <v>110</v>
      </c>
      <c r="D53" s="107">
        <f t="shared" si="19"/>
        <v>101</v>
      </c>
      <c r="E53" s="113">
        <v>144</v>
      </c>
      <c r="F53" s="113">
        <f t="shared" si="18"/>
        <v>142.57425742574256</v>
      </c>
      <c r="G53" s="596">
        <v>601.524</v>
      </c>
      <c r="H53" s="596">
        <f t="shared" si="20"/>
        <v>551.4</v>
      </c>
      <c r="I53" s="596">
        <v>784.71540000000005</v>
      </c>
      <c r="J53" s="113">
        <f t="shared" si="21"/>
        <v>142.31327529923831</v>
      </c>
      <c r="K53" s="105"/>
    </row>
    <row r="54" spans="1:12" ht="30" x14ac:dyDescent="0.25">
      <c r="A54" s="35">
        <v>1</v>
      </c>
      <c r="B54" s="198" t="s">
        <v>112</v>
      </c>
      <c r="C54" s="113">
        <f>SUM(C55:C56)</f>
        <v>24285</v>
      </c>
      <c r="D54" s="113">
        <f>SUM(D55:D56)</f>
        <v>22261</v>
      </c>
      <c r="E54" s="113">
        <f>SUM(E55:E56)</f>
        <v>21051</v>
      </c>
      <c r="F54" s="113">
        <f t="shared" si="18"/>
        <v>94.564484973720852</v>
      </c>
      <c r="G54" s="596">
        <f>SUM(G55:G56)</f>
        <v>53186.117999999995</v>
      </c>
      <c r="H54" s="596">
        <f>SUM(H55:H56)</f>
        <v>48753.94</v>
      </c>
      <c r="I54" s="595">
        <f>SUM(I55:I56)</f>
        <v>48152.388450000006</v>
      </c>
      <c r="J54" s="113">
        <f t="shared" si="21"/>
        <v>98.766147823129785</v>
      </c>
      <c r="K54" s="105"/>
    </row>
    <row r="55" spans="1:12" ht="60" x14ac:dyDescent="0.25">
      <c r="A55" s="35">
        <v>1</v>
      </c>
      <c r="B55" s="71" t="s">
        <v>118</v>
      </c>
      <c r="C55" s="113">
        <v>22572</v>
      </c>
      <c r="D55" s="107">
        <f t="shared" si="19"/>
        <v>20691</v>
      </c>
      <c r="E55" s="107">
        <v>19440</v>
      </c>
      <c r="F55" s="113">
        <f t="shared" si="18"/>
        <v>93.953892996955204</v>
      </c>
      <c r="G55" s="596">
        <v>51786.939599999998</v>
      </c>
      <c r="H55" s="596">
        <f t="shared" ref="H55:H58" si="22">ROUND(G55/12*$B$3,2)</f>
        <v>47471.360000000001</v>
      </c>
      <c r="I55" s="596">
        <v>46623.821610000006</v>
      </c>
      <c r="J55" s="113">
        <f t="shared" si="21"/>
        <v>98.214632169796715</v>
      </c>
      <c r="K55" s="105"/>
    </row>
    <row r="56" spans="1:12" ht="45" x14ac:dyDescent="0.25">
      <c r="A56" s="35">
        <v>1</v>
      </c>
      <c r="B56" s="71" t="s">
        <v>109</v>
      </c>
      <c r="C56" s="113">
        <v>1713</v>
      </c>
      <c r="D56" s="107">
        <f t="shared" si="19"/>
        <v>1570</v>
      </c>
      <c r="E56" s="107">
        <v>1611</v>
      </c>
      <c r="F56" s="113">
        <f t="shared" si="18"/>
        <v>102.61146496815287</v>
      </c>
      <c r="G56" s="596">
        <v>1399.1784</v>
      </c>
      <c r="H56" s="596">
        <f t="shared" si="22"/>
        <v>1282.58</v>
      </c>
      <c r="I56" s="596">
        <v>1528.5668400000002</v>
      </c>
      <c r="J56" s="113">
        <f t="shared" si="21"/>
        <v>119.17906407397592</v>
      </c>
      <c r="K56" s="105"/>
    </row>
    <row r="57" spans="1:12" s="106" customFormat="1" ht="33.75" customHeight="1" x14ac:dyDescent="0.25">
      <c r="A57" s="35">
        <v>1</v>
      </c>
      <c r="B57" s="285" t="s">
        <v>123</v>
      </c>
      <c r="C57" s="174">
        <v>17187</v>
      </c>
      <c r="D57" s="300">
        <f t="shared" si="19"/>
        <v>15755</v>
      </c>
      <c r="E57" s="300">
        <v>17517</v>
      </c>
      <c r="F57" s="174">
        <f t="shared" si="18"/>
        <v>111.18375119009838</v>
      </c>
      <c r="G57" s="596">
        <v>13939.000739999999</v>
      </c>
      <c r="H57" s="596">
        <f t="shared" si="22"/>
        <v>12777.42</v>
      </c>
      <c r="I57" s="596">
        <v>14170.53</v>
      </c>
      <c r="J57" s="174">
        <f>I57/H57*100</f>
        <v>110.90290528134787</v>
      </c>
      <c r="K57" s="105"/>
      <c r="L57" s="723"/>
    </row>
    <row r="58" spans="1:12" s="106" customFormat="1" ht="20.45" customHeight="1" thickBot="1" x14ac:dyDescent="0.3">
      <c r="A58" s="35">
        <v>1</v>
      </c>
      <c r="B58" s="285" t="s">
        <v>125</v>
      </c>
      <c r="C58" s="174">
        <v>200</v>
      </c>
      <c r="D58" s="300">
        <f t="shared" si="19"/>
        <v>183</v>
      </c>
      <c r="E58" s="300">
        <v>410</v>
      </c>
      <c r="F58" s="174">
        <f t="shared" si="18"/>
        <v>224.04371584699453</v>
      </c>
      <c r="G58" s="596">
        <v>162.20399999999998</v>
      </c>
      <c r="H58" s="596">
        <f t="shared" si="22"/>
        <v>148.69</v>
      </c>
      <c r="I58" s="596">
        <v>330.60327999999998</v>
      </c>
      <c r="J58" s="174">
        <f>I58/H58*100</f>
        <v>222.34399085345348</v>
      </c>
      <c r="K58" s="105"/>
      <c r="L58" s="723"/>
    </row>
    <row r="59" spans="1:12" s="13" customFormat="1" ht="15" customHeight="1" thickBot="1" x14ac:dyDescent="0.3">
      <c r="A59" s="35">
        <v>1</v>
      </c>
      <c r="B59" s="319" t="s">
        <v>3</v>
      </c>
      <c r="C59" s="609"/>
      <c r="D59" s="609"/>
      <c r="E59" s="609"/>
      <c r="F59" s="618"/>
      <c r="G59" s="611">
        <f>G54+G51+G57</f>
        <v>68984.374739999999</v>
      </c>
      <c r="H59" s="611">
        <f>H54+H51+H57</f>
        <v>63235.68</v>
      </c>
      <c r="I59" s="611">
        <f>I54+I51+I57</f>
        <v>64219.906410000003</v>
      </c>
      <c r="J59" s="619">
        <f t="shared" si="21"/>
        <v>101.55644156906354</v>
      </c>
      <c r="K59" s="105"/>
      <c r="L59" s="723"/>
    </row>
    <row r="60" spans="1:12" ht="15" customHeight="1" x14ac:dyDescent="0.25">
      <c r="A60" s="35">
        <v>1</v>
      </c>
      <c r="B60" s="81"/>
      <c r="C60" s="143"/>
      <c r="D60" s="143"/>
      <c r="E60" s="143"/>
      <c r="F60" s="142"/>
      <c r="G60" s="353"/>
      <c r="H60" s="353"/>
      <c r="I60" s="353"/>
      <c r="J60" s="143"/>
      <c r="K60" s="105"/>
    </row>
    <row r="61" spans="1:12" ht="33" customHeight="1" x14ac:dyDescent="0.25">
      <c r="A61" s="35">
        <v>1</v>
      </c>
      <c r="B61" s="26" t="s">
        <v>63</v>
      </c>
      <c r="C61" s="121"/>
      <c r="D61" s="121"/>
      <c r="E61" s="121"/>
      <c r="F61" s="118"/>
      <c r="G61" s="354"/>
      <c r="H61" s="354"/>
      <c r="I61" s="354"/>
      <c r="J61" s="121"/>
      <c r="K61" s="105"/>
    </row>
    <row r="62" spans="1:12" ht="30" x14ac:dyDescent="0.25">
      <c r="A62" s="35">
        <v>1</v>
      </c>
      <c r="B62" s="198" t="s">
        <v>120</v>
      </c>
      <c r="C62" s="113">
        <f>SUM(C63:C64)</f>
        <v>19270</v>
      </c>
      <c r="D62" s="113">
        <f>SUM(D63:D64)</f>
        <v>17664</v>
      </c>
      <c r="E62" s="113">
        <f>SUM(E63:E64)</f>
        <v>16068</v>
      </c>
      <c r="F62" s="113">
        <f t="shared" ref="F62:F67" si="23">E62/D62*100</f>
        <v>90.964673913043484</v>
      </c>
      <c r="G62" s="596">
        <f>SUM(G63:G64)</f>
        <v>25813.701850000001</v>
      </c>
      <c r="H62" s="596">
        <f>SUM(H63:H64)</f>
        <v>23662.560000000001</v>
      </c>
      <c r="I62" s="596">
        <f>SUM(I63:I64)</f>
        <v>18847.986250000009</v>
      </c>
      <c r="J62" s="113">
        <f t="shared" ref="J62:J68" si="24">I62/H62*100</f>
        <v>79.653200034146806</v>
      </c>
      <c r="K62" s="105"/>
    </row>
    <row r="63" spans="1:12" ht="30" customHeight="1" x14ac:dyDescent="0.25">
      <c r="A63" s="35">
        <v>1</v>
      </c>
      <c r="B63" s="71" t="s">
        <v>79</v>
      </c>
      <c r="C63" s="113">
        <v>14823</v>
      </c>
      <c r="D63" s="107">
        <f>ROUND(C63/12*$B$3,0)</f>
        <v>13588</v>
      </c>
      <c r="E63" s="113">
        <v>12277</v>
      </c>
      <c r="F63" s="113">
        <f t="shared" si="23"/>
        <v>90.351780983220493</v>
      </c>
      <c r="G63" s="596">
        <v>18894.4162</v>
      </c>
      <c r="H63" s="596">
        <f t="shared" ref="H63:H64" si="25">ROUND(G63/12*$B$3,2)</f>
        <v>17319.88</v>
      </c>
      <c r="I63" s="596">
        <v>12934.50299000001</v>
      </c>
      <c r="J63" s="113">
        <f t="shared" si="24"/>
        <v>74.680095878262492</v>
      </c>
      <c r="K63" s="105"/>
    </row>
    <row r="64" spans="1:12" ht="28.5" customHeight="1" x14ac:dyDescent="0.25">
      <c r="A64" s="35">
        <v>1</v>
      </c>
      <c r="B64" s="71" t="s">
        <v>80</v>
      </c>
      <c r="C64" s="113">
        <v>4447</v>
      </c>
      <c r="D64" s="107">
        <f>ROUND(C64/12*$B$3,0)</f>
        <v>4076</v>
      </c>
      <c r="E64" s="113">
        <v>3791</v>
      </c>
      <c r="F64" s="174">
        <f t="shared" si="23"/>
        <v>93.007850834151128</v>
      </c>
      <c r="G64" s="596">
        <v>6919.2856500000007</v>
      </c>
      <c r="H64" s="596">
        <f t="shared" si="25"/>
        <v>6342.68</v>
      </c>
      <c r="I64" s="596">
        <v>5913.4832599999972</v>
      </c>
      <c r="J64" s="113">
        <f t="shared" si="24"/>
        <v>93.233195746908208</v>
      </c>
      <c r="K64" s="105"/>
    </row>
    <row r="65" spans="1:12" ht="28.5" customHeight="1" x14ac:dyDescent="0.25">
      <c r="A65" s="35">
        <v>1</v>
      </c>
      <c r="B65" s="198" t="s">
        <v>112</v>
      </c>
      <c r="C65" s="174">
        <f>SUM(C66)</f>
        <v>500</v>
      </c>
      <c r="D65" s="174">
        <f t="shared" ref="D65:I65" si="26">SUM(D66)</f>
        <v>458</v>
      </c>
      <c r="E65" s="174">
        <f t="shared" si="26"/>
        <v>461</v>
      </c>
      <c r="F65" s="174">
        <f t="shared" si="23"/>
        <v>100.65502183406115</v>
      </c>
      <c r="G65" s="596">
        <f t="shared" si="26"/>
        <v>883.55</v>
      </c>
      <c r="H65" s="596">
        <f t="shared" si="26"/>
        <v>809.92</v>
      </c>
      <c r="I65" s="596">
        <f t="shared" si="26"/>
        <v>815.60215999999991</v>
      </c>
      <c r="J65" s="113">
        <f t="shared" si="24"/>
        <v>100.70157052548399</v>
      </c>
      <c r="K65" s="105"/>
    </row>
    <row r="66" spans="1:12" ht="28.5" customHeight="1" x14ac:dyDescent="0.25">
      <c r="A66" s="35">
        <v>1</v>
      </c>
      <c r="B66" s="286" t="s">
        <v>108</v>
      </c>
      <c r="C66" s="174">
        <v>500</v>
      </c>
      <c r="D66" s="174">
        <f>ROUND(C66/12*$B$3,0)</f>
        <v>458</v>
      </c>
      <c r="E66" s="174">
        <v>461</v>
      </c>
      <c r="F66" s="174">
        <f t="shared" si="23"/>
        <v>100.65502183406115</v>
      </c>
      <c r="G66" s="596">
        <v>883.55</v>
      </c>
      <c r="H66" s="596">
        <f>ROUND(G66/12*$B$3,2)</f>
        <v>809.92</v>
      </c>
      <c r="I66" s="596">
        <v>815.60215999999991</v>
      </c>
      <c r="J66" s="174">
        <f t="shared" si="24"/>
        <v>100.70157052548399</v>
      </c>
      <c r="K66" s="105"/>
    </row>
    <row r="67" spans="1:12" s="106" customFormat="1" ht="28.5" customHeight="1" thickBot="1" x14ac:dyDescent="0.3">
      <c r="A67" s="35">
        <v>1</v>
      </c>
      <c r="B67" s="116" t="s">
        <v>123</v>
      </c>
      <c r="C67" s="174">
        <v>18000</v>
      </c>
      <c r="D67" s="174">
        <f>ROUND(C67/12*$B$3,0)</f>
        <v>16500</v>
      </c>
      <c r="E67" s="174">
        <v>16668</v>
      </c>
      <c r="F67" s="174">
        <f t="shared" si="23"/>
        <v>101.01818181818183</v>
      </c>
      <c r="G67" s="596">
        <v>14598.36</v>
      </c>
      <c r="H67" s="596">
        <f>ROUND(G67/12*$B$3,2)</f>
        <v>13381.83</v>
      </c>
      <c r="I67" s="596">
        <v>13514.877710000001</v>
      </c>
      <c r="J67" s="174">
        <f>I67/H67*100</f>
        <v>100.99424152003127</v>
      </c>
      <c r="K67" s="105"/>
      <c r="L67" s="723"/>
    </row>
    <row r="68" spans="1:12" ht="15.75" customHeight="1" thickBot="1" x14ac:dyDescent="0.3">
      <c r="A68" s="35">
        <v>1</v>
      </c>
      <c r="B68" s="299" t="s">
        <v>3</v>
      </c>
      <c r="C68" s="609"/>
      <c r="D68" s="609"/>
      <c r="E68" s="609"/>
      <c r="F68" s="618"/>
      <c r="G68" s="611">
        <f>G65+G62+G67</f>
        <v>41295.611850000001</v>
      </c>
      <c r="H68" s="611">
        <f>H65+H62+H67</f>
        <v>37854.31</v>
      </c>
      <c r="I68" s="611">
        <f>I65+I62+I67</f>
        <v>33178.466120000012</v>
      </c>
      <c r="J68" s="619">
        <f t="shared" si="24"/>
        <v>87.647789961037503</v>
      </c>
      <c r="K68" s="105"/>
    </row>
    <row r="69" spans="1:12" x14ac:dyDescent="0.25">
      <c r="A69" s="35">
        <v>1</v>
      </c>
      <c r="B69" s="30"/>
      <c r="C69" s="143"/>
      <c r="D69" s="143"/>
      <c r="E69" s="143"/>
      <c r="F69" s="142"/>
      <c r="G69" s="353"/>
      <c r="H69" s="353"/>
      <c r="I69" s="353"/>
      <c r="J69" s="143"/>
      <c r="K69" s="105"/>
    </row>
    <row r="70" spans="1:12" ht="29.25" x14ac:dyDescent="0.25">
      <c r="A70" s="35">
        <v>1</v>
      </c>
      <c r="B70" s="26" t="s">
        <v>64</v>
      </c>
      <c r="C70" s="121"/>
      <c r="D70" s="121"/>
      <c r="E70" s="121"/>
      <c r="F70" s="118"/>
      <c r="G70" s="354"/>
      <c r="H70" s="354"/>
      <c r="I70" s="354"/>
      <c r="J70" s="121"/>
      <c r="K70" s="105"/>
    </row>
    <row r="71" spans="1:12" ht="44.25" customHeight="1" x14ac:dyDescent="0.25">
      <c r="A71" s="35">
        <v>1</v>
      </c>
      <c r="B71" s="198" t="s">
        <v>120</v>
      </c>
      <c r="C71" s="113">
        <f>SUM(C72:C73)</f>
        <v>11144</v>
      </c>
      <c r="D71" s="113">
        <f>SUM(D72:D73)</f>
        <v>10216</v>
      </c>
      <c r="E71" s="113">
        <f>SUM(E72:E73)</f>
        <v>10286</v>
      </c>
      <c r="F71" s="113">
        <f t="shared" ref="F71:F76" si="27">E71/D71*100</f>
        <v>100.68519968676586</v>
      </c>
      <c r="G71" s="596">
        <f>SUM(G72:G73)</f>
        <v>15344.157569999999</v>
      </c>
      <c r="H71" s="596">
        <f>SUM(H72:H73)</f>
        <v>14065.48</v>
      </c>
      <c r="I71" s="596">
        <f>SUM(I72:I73)</f>
        <v>13691.306010000006</v>
      </c>
      <c r="J71" s="113">
        <f t="shared" ref="J71:J77" si="28">I71/H71*100</f>
        <v>97.339770914323623</v>
      </c>
      <c r="K71" s="105"/>
    </row>
    <row r="72" spans="1:12" ht="29.25" customHeight="1" x14ac:dyDescent="0.25">
      <c r="A72" s="35">
        <v>1</v>
      </c>
      <c r="B72" s="71" t="s">
        <v>79</v>
      </c>
      <c r="C72" s="113">
        <v>8572</v>
      </c>
      <c r="D72" s="107">
        <f>ROUND(C72/12*$B$3,0)</f>
        <v>7858</v>
      </c>
      <c r="E72" s="113">
        <v>7860</v>
      </c>
      <c r="F72" s="113">
        <f t="shared" si="27"/>
        <v>100.02545176889794</v>
      </c>
      <c r="G72" s="596">
        <v>11435.6788</v>
      </c>
      <c r="H72" s="596">
        <f t="shared" ref="H72:H73" si="29">ROUND(G72/12*$B$3,2)</f>
        <v>10482.709999999999</v>
      </c>
      <c r="I72" s="596">
        <v>9956.4703000000063</v>
      </c>
      <c r="J72" s="113">
        <f t="shared" si="28"/>
        <v>94.979926946371762</v>
      </c>
      <c r="K72" s="105"/>
    </row>
    <row r="73" spans="1:12" ht="30" x14ac:dyDescent="0.25">
      <c r="A73" s="35">
        <v>1</v>
      </c>
      <c r="B73" s="71" t="s">
        <v>80</v>
      </c>
      <c r="C73" s="174">
        <v>2572</v>
      </c>
      <c r="D73" s="300">
        <f>ROUND(C73/12*$B$3,0)</f>
        <v>2358</v>
      </c>
      <c r="E73" s="174">
        <v>2426</v>
      </c>
      <c r="F73" s="174">
        <f t="shared" si="27"/>
        <v>102.88379983036471</v>
      </c>
      <c r="G73" s="596">
        <v>3908.4787700000002</v>
      </c>
      <c r="H73" s="596">
        <f t="shared" si="29"/>
        <v>3582.77</v>
      </c>
      <c r="I73" s="596">
        <v>3734.8357099999994</v>
      </c>
      <c r="J73" s="174">
        <f t="shared" si="28"/>
        <v>104.24436148566609</v>
      </c>
      <c r="K73" s="105"/>
    </row>
    <row r="74" spans="1:12" ht="30" x14ac:dyDescent="0.25">
      <c r="A74" s="35">
        <v>1</v>
      </c>
      <c r="B74" s="198" t="s">
        <v>112</v>
      </c>
      <c r="C74" s="113">
        <f>SUM(C75)</f>
        <v>960</v>
      </c>
      <c r="D74" s="113">
        <f t="shared" ref="D74:I74" si="30">SUM(D75)</f>
        <v>880</v>
      </c>
      <c r="E74" s="113">
        <f t="shared" si="30"/>
        <v>900</v>
      </c>
      <c r="F74" s="113">
        <f t="shared" si="27"/>
        <v>102.27272727272727</v>
      </c>
      <c r="G74" s="596">
        <f t="shared" si="30"/>
        <v>1696.4159999999999</v>
      </c>
      <c r="H74" s="596">
        <f t="shared" si="30"/>
        <v>1555.05</v>
      </c>
      <c r="I74" s="596">
        <f t="shared" si="30"/>
        <v>1571.9757600000003</v>
      </c>
      <c r="J74" s="174">
        <f t="shared" si="28"/>
        <v>101.08843831388062</v>
      </c>
      <c r="K74" s="105"/>
    </row>
    <row r="75" spans="1:12" ht="30" x14ac:dyDescent="0.25">
      <c r="A75" s="35">
        <v>1</v>
      </c>
      <c r="B75" s="286" t="s">
        <v>108</v>
      </c>
      <c r="C75" s="318">
        <v>960</v>
      </c>
      <c r="D75" s="620">
        <f>ROUND(C75/12*$B$3,0)</f>
        <v>880</v>
      </c>
      <c r="E75" s="318">
        <v>900</v>
      </c>
      <c r="F75" s="621">
        <f t="shared" si="27"/>
        <v>102.27272727272727</v>
      </c>
      <c r="G75" s="596">
        <v>1696.4159999999999</v>
      </c>
      <c r="H75" s="596">
        <f t="shared" ref="H75:H76" si="31">ROUND(G75/12*$B$3,2)</f>
        <v>1555.05</v>
      </c>
      <c r="I75" s="596">
        <v>1571.9757600000003</v>
      </c>
      <c r="J75" s="174">
        <f t="shared" si="28"/>
        <v>101.08843831388062</v>
      </c>
      <c r="K75" s="105"/>
    </row>
    <row r="76" spans="1:12" ht="30.75" thickBot="1" x14ac:dyDescent="0.3">
      <c r="A76" s="35">
        <v>1</v>
      </c>
      <c r="B76" s="116" t="s">
        <v>123</v>
      </c>
      <c r="C76" s="174">
        <v>12978</v>
      </c>
      <c r="D76" s="300">
        <f>ROUND(C76/12*$B$3,0)</f>
        <v>11897</v>
      </c>
      <c r="E76" s="174">
        <v>12206</v>
      </c>
      <c r="F76" s="174">
        <f t="shared" si="27"/>
        <v>102.59729343531983</v>
      </c>
      <c r="G76" s="596">
        <v>10525.41756</v>
      </c>
      <c r="H76" s="596">
        <f t="shared" si="31"/>
        <v>9648.2999999999993</v>
      </c>
      <c r="I76" s="596">
        <v>9897.6880799999999</v>
      </c>
      <c r="J76" s="174">
        <f>I76/H76*100</f>
        <v>102.58478778644944</v>
      </c>
      <c r="K76" s="105"/>
    </row>
    <row r="77" spans="1:12" ht="15" customHeight="1" thickBot="1" x14ac:dyDescent="0.3">
      <c r="A77" s="35">
        <v>1</v>
      </c>
      <c r="B77" s="111" t="s">
        <v>3</v>
      </c>
      <c r="C77" s="622"/>
      <c r="D77" s="609"/>
      <c r="E77" s="609"/>
      <c r="F77" s="610"/>
      <c r="G77" s="611">
        <f>G74+G71+G76</f>
        <v>27565.991130000002</v>
      </c>
      <c r="H77" s="611">
        <f>H74+H71+H76</f>
        <v>25268.829999999998</v>
      </c>
      <c r="I77" s="611">
        <f>I74+I71+I76</f>
        <v>25160.969850000005</v>
      </c>
      <c r="J77" s="615">
        <f t="shared" si="28"/>
        <v>99.573149409766927</v>
      </c>
      <c r="K77" s="105"/>
    </row>
    <row r="78" spans="1:12" x14ac:dyDescent="0.25">
      <c r="A78" s="35">
        <v>1</v>
      </c>
      <c r="B78" s="30"/>
      <c r="C78" s="143"/>
      <c r="D78" s="143"/>
      <c r="E78" s="143"/>
      <c r="F78" s="142"/>
      <c r="G78" s="353"/>
      <c r="H78" s="353"/>
      <c r="I78" s="353"/>
      <c r="J78" s="143"/>
      <c r="K78" s="105"/>
    </row>
    <row r="79" spans="1:12" ht="29.25" x14ac:dyDescent="0.25">
      <c r="A79" s="35">
        <v>1</v>
      </c>
      <c r="B79" s="73" t="s">
        <v>65</v>
      </c>
      <c r="C79" s="121"/>
      <c r="D79" s="121"/>
      <c r="E79" s="121"/>
      <c r="F79" s="118"/>
      <c r="G79" s="354"/>
      <c r="H79" s="354"/>
      <c r="I79" s="354"/>
      <c r="J79" s="121"/>
      <c r="K79" s="105"/>
    </row>
    <row r="80" spans="1:12" ht="30" x14ac:dyDescent="0.25">
      <c r="A80" s="35">
        <v>1</v>
      </c>
      <c r="B80" s="198" t="s">
        <v>120</v>
      </c>
      <c r="C80" s="113">
        <f>SUM(C81:C82)</f>
        <v>15513</v>
      </c>
      <c r="D80" s="113">
        <f>SUM(D81:D82)</f>
        <v>14221</v>
      </c>
      <c r="E80" s="113">
        <f>SUM(E81:E82)</f>
        <v>14867</v>
      </c>
      <c r="F80" s="113">
        <f t="shared" ref="F80:F85" si="32">E80/D80*100</f>
        <v>104.54257787778639</v>
      </c>
      <c r="G80" s="596">
        <f>SUM(G81:G82)</f>
        <v>22055.219560000001</v>
      </c>
      <c r="H80" s="596">
        <f>SUM(H81:H82)</f>
        <v>20217.29</v>
      </c>
      <c r="I80" s="596">
        <f>SUM(I81:I82)</f>
        <v>20696.695259999986</v>
      </c>
      <c r="J80" s="115">
        <f t="shared" ref="J80:J99" si="33">I80/H80*100</f>
        <v>102.37126370547183</v>
      </c>
      <c r="K80" s="105"/>
    </row>
    <row r="81" spans="1:11" ht="30" x14ac:dyDescent="0.25">
      <c r="A81" s="35">
        <v>1</v>
      </c>
      <c r="B81" s="71" t="s">
        <v>79</v>
      </c>
      <c r="C81" s="113">
        <v>11933</v>
      </c>
      <c r="D81" s="107">
        <f>ROUND(C81/12*$B$3,0)</f>
        <v>10939</v>
      </c>
      <c r="E81" s="113">
        <v>11558</v>
      </c>
      <c r="F81" s="113">
        <f t="shared" si="32"/>
        <v>105.65865252765335</v>
      </c>
      <c r="G81" s="596">
        <v>16478.485800000002</v>
      </c>
      <c r="H81" s="596">
        <f t="shared" ref="H81:H82" si="34">ROUND(G81/12*$B$3,2)</f>
        <v>15105.28</v>
      </c>
      <c r="I81" s="596">
        <v>15654.386919999984</v>
      </c>
      <c r="J81" s="115">
        <f t="shared" si="33"/>
        <v>103.6351985530886</v>
      </c>
      <c r="K81" s="105"/>
    </row>
    <row r="82" spans="1:11" ht="30" x14ac:dyDescent="0.25">
      <c r="A82" s="35">
        <v>1</v>
      </c>
      <c r="B82" s="71" t="s">
        <v>80</v>
      </c>
      <c r="C82" s="113">
        <v>3580</v>
      </c>
      <c r="D82" s="107">
        <f>ROUND(C82/12*$B$3,0)</f>
        <v>3282</v>
      </c>
      <c r="E82" s="113">
        <v>3309</v>
      </c>
      <c r="F82" s="174">
        <f t="shared" si="32"/>
        <v>100.82266910420475</v>
      </c>
      <c r="G82" s="596">
        <v>5576.7337600000001</v>
      </c>
      <c r="H82" s="596">
        <f t="shared" si="34"/>
        <v>5112.01</v>
      </c>
      <c r="I82" s="596">
        <v>5042.3083400000005</v>
      </c>
      <c r="J82" s="115">
        <f t="shared" si="33"/>
        <v>98.636511665665765</v>
      </c>
      <c r="K82" s="105"/>
    </row>
    <row r="83" spans="1:11" ht="30" x14ac:dyDescent="0.25">
      <c r="A83" s="35">
        <v>1</v>
      </c>
      <c r="B83" s="198" t="s">
        <v>112</v>
      </c>
      <c r="C83" s="113">
        <f>SUM(C84)</f>
        <v>1800</v>
      </c>
      <c r="D83" s="113">
        <f t="shared" ref="D83:I83" si="35">SUM(D84)</f>
        <v>1650</v>
      </c>
      <c r="E83" s="113">
        <f t="shared" si="35"/>
        <v>1617</v>
      </c>
      <c r="F83" s="174">
        <f t="shared" si="32"/>
        <v>98</v>
      </c>
      <c r="G83" s="596">
        <f t="shared" si="35"/>
        <v>3180.78</v>
      </c>
      <c r="H83" s="596">
        <f t="shared" si="35"/>
        <v>2915.72</v>
      </c>
      <c r="I83" s="596">
        <f t="shared" si="35"/>
        <v>2873.7374000000004</v>
      </c>
      <c r="J83" s="115">
        <f t="shared" si="33"/>
        <v>98.560129230515983</v>
      </c>
      <c r="K83" s="105"/>
    </row>
    <row r="84" spans="1:11" ht="30" x14ac:dyDescent="0.25">
      <c r="A84" s="35">
        <v>1</v>
      </c>
      <c r="B84" s="286" t="s">
        <v>108</v>
      </c>
      <c r="C84" s="174">
        <v>1800</v>
      </c>
      <c r="D84" s="300">
        <f>ROUND(C84/12*$B$3,0)</f>
        <v>1650</v>
      </c>
      <c r="E84" s="320">
        <v>1617</v>
      </c>
      <c r="F84" s="174">
        <f t="shared" si="32"/>
        <v>98</v>
      </c>
      <c r="G84" s="596">
        <v>3180.78</v>
      </c>
      <c r="H84" s="596">
        <f t="shared" ref="H84:H85" si="36">ROUND(G84/12*$B$3,2)</f>
        <v>2915.72</v>
      </c>
      <c r="I84" s="596">
        <v>2873.7374000000004</v>
      </c>
      <c r="J84" s="599">
        <f t="shared" si="33"/>
        <v>98.560129230515983</v>
      </c>
      <c r="K84" s="105"/>
    </row>
    <row r="85" spans="1:11" ht="30.75" thickBot="1" x14ac:dyDescent="0.3">
      <c r="A85" s="35">
        <v>1</v>
      </c>
      <c r="B85" s="116" t="s">
        <v>123</v>
      </c>
      <c r="C85" s="113">
        <v>19927</v>
      </c>
      <c r="D85" s="107">
        <f>ROUND(C85/12*$B$3,0)</f>
        <v>18266</v>
      </c>
      <c r="E85" s="113">
        <v>18388</v>
      </c>
      <c r="F85" s="174">
        <f t="shared" si="32"/>
        <v>100.66790758786817</v>
      </c>
      <c r="G85" s="596">
        <v>16161.195539999999</v>
      </c>
      <c r="H85" s="596">
        <f t="shared" si="36"/>
        <v>14814.43</v>
      </c>
      <c r="I85" s="596">
        <v>14905.582219999998</v>
      </c>
      <c r="J85" s="115">
        <f>I85/H85*100</f>
        <v>100.6152934672478</v>
      </c>
      <c r="K85" s="105"/>
    </row>
    <row r="86" spans="1:11" ht="15" customHeight="1" thickBot="1" x14ac:dyDescent="0.3">
      <c r="A86" s="35">
        <v>1</v>
      </c>
      <c r="B86" s="111" t="s">
        <v>3</v>
      </c>
      <c r="C86" s="426"/>
      <c r="D86" s="426"/>
      <c r="E86" s="426"/>
      <c r="F86" s="614"/>
      <c r="G86" s="623">
        <f>G83+G80+G85</f>
        <v>41397.195099999997</v>
      </c>
      <c r="H86" s="623">
        <f>H83+H80+H85</f>
        <v>37947.440000000002</v>
      </c>
      <c r="I86" s="623">
        <f>I83+I80+I85</f>
        <v>38476.014879999988</v>
      </c>
      <c r="J86" s="615">
        <f t="shared" si="33"/>
        <v>101.39291314512913</v>
      </c>
      <c r="K86" s="105"/>
    </row>
    <row r="87" spans="1:11" x14ac:dyDescent="0.25">
      <c r="A87" s="35">
        <v>1</v>
      </c>
      <c r="B87" s="30"/>
      <c r="C87" s="142"/>
      <c r="D87" s="142"/>
      <c r="E87" s="142"/>
      <c r="F87" s="142"/>
      <c r="G87" s="353"/>
      <c r="H87" s="353"/>
      <c r="I87" s="353"/>
      <c r="J87" s="143"/>
      <c r="K87" s="105"/>
    </row>
    <row r="88" spans="1:11" ht="29.25" x14ac:dyDescent="0.25">
      <c r="A88" s="35">
        <v>1</v>
      </c>
      <c r="B88" s="26" t="s">
        <v>66</v>
      </c>
      <c r="C88" s="118"/>
      <c r="D88" s="118"/>
      <c r="E88" s="118"/>
      <c r="F88" s="118"/>
      <c r="G88" s="596"/>
      <c r="H88" s="596"/>
      <c r="I88" s="596"/>
      <c r="J88" s="115"/>
      <c r="K88" s="105"/>
    </row>
    <row r="89" spans="1:11" ht="30" x14ac:dyDescent="0.25">
      <c r="A89" s="35">
        <v>1</v>
      </c>
      <c r="B89" s="198" t="s">
        <v>120</v>
      </c>
      <c r="C89" s="113">
        <f>SUM(C90:C93)</f>
        <v>7431</v>
      </c>
      <c r="D89" s="113">
        <f>SUM(D90:D93)</f>
        <v>6811</v>
      </c>
      <c r="E89" s="113">
        <f>SUM(E90:E93)</f>
        <v>7468</v>
      </c>
      <c r="F89" s="625">
        <f t="shared" ref="F89:F97" si="37">E89/D89*100</f>
        <v>109.64616062252239</v>
      </c>
      <c r="G89" s="596">
        <f>SUM(G90:G93)</f>
        <v>11223.49158</v>
      </c>
      <c r="H89" s="596">
        <f>SUM(H90:H93)</f>
        <v>10288.199999999999</v>
      </c>
      <c r="I89" s="596">
        <f>SUM(I90:I93)</f>
        <v>11119.112580000006</v>
      </c>
      <c r="J89" s="113">
        <f t="shared" si="33"/>
        <v>108.07636496180098</v>
      </c>
      <c r="K89" s="105"/>
    </row>
    <row r="90" spans="1:11" ht="29.25" customHeight="1" x14ac:dyDescent="0.25">
      <c r="A90" s="35">
        <v>1</v>
      </c>
      <c r="B90" s="71" t="s">
        <v>79</v>
      </c>
      <c r="C90" s="113">
        <v>5594</v>
      </c>
      <c r="D90" s="107">
        <f t="shared" ref="D90:D97" si="38">ROUND(C90/12*$B$3,0)</f>
        <v>5128</v>
      </c>
      <c r="E90" s="107">
        <v>5603</v>
      </c>
      <c r="F90" s="625">
        <f t="shared" si="37"/>
        <v>109.26287051482061</v>
      </c>
      <c r="G90" s="596">
        <v>7756.0923999999995</v>
      </c>
      <c r="H90" s="596">
        <f t="shared" ref="H90:H93" si="39">ROUND(G90/12*$B$3,2)</f>
        <v>7109.75</v>
      </c>
      <c r="I90" s="596">
        <v>7593.2492000000047</v>
      </c>
      <c r="J90" s="113">
        <f t="shared" si="33"/>
        <v>106.80050915995648</v>
      </c>
      <c r="K90" s="105"/>
    </row>
    <row r="91" spans="1:11" ht="26.25" customHeight="1" x14ac:dyDescent="0.25">
      <c r="A91" s="35">
        <v>1</v>
      </c>
      <c r="B91" s="71" t="s">
        <v>80</v>
      </c>
      <c r="C91" s="113">
        <v>1678</v>
      </c>
      <c r="D91" s="107">
        <f t="shared" si="38"/>
        <v>1538</v>
      </c>
      <c r="E91" s="107">
        <v>1706</v>
      </c>
      <c r="F91" s="625">
        <f t="shared" si="37"/>
        <v>110.92327698309492</v>
      </c>
      <c r="G91" s="596">
        <v>2597.9235800000001</v>
      </c>
      <c r="H91" s="596">
        <f t="shared" si="39"/>
        <v>2381.4299999999998</v>
      </c>
      <c r="I91" s="596">
        <v>2674.9803400000014</v>
      </c>
      <c r="J91" s="113">
        <f t="shared" si="33"/>
        <v>112.326641555704</v>
      </c>
      <c r="K91" s="105"/>
    </row>
    <row r="92" spans="1:11" ht="27.75" customHeight="1" x14ac:dyDescent="0.25">
      <c r="A92" s="35">
        <v>1</v>
      </c>
      <c r="B92" s="71" t="s">
        <v>114</v>
      </c>
      <c r="C92" s="113">
        <v>115</v>
      </c>
      <c r="D92" s="107">
        <f t="shared" si="38"/>
        <v>105</v>
      </c>
      <c r="E92" s="107">
        <v>115</v>
      </c>
      <c r="F92" s="625">
        <f t="shared" si="37"/>
        <v>109.52380952380953</v>
      </c>
      <c r="G92" s="596">
        <v>628.86599999999999</v>
      </c>
      <c r="H92" s="596">
        <f t="shared" si="39"/>
        <v>576.46</v>
      </c>
      <c r="I92" s="596">
        <v>612.46080000000006</v>
      </c>
      <c r="J92" s="113">
        <f t="shared" si="33"/>
        <v>106.24515144155708</v>
      </c>
      <c r="K92" s="105"/>
    </row>
    <row r="93" spans="1:11" ht="27.75" customHeight="1" x14ac:dyDescent="0.25">
      <c r="A93" s="35">
        <v>1</v>
      </c>
      <c r="B93" s="71" t="s">
        <v>115</v>
      </c>
      <c r="C93" s="113">
        <v>44</v>
      </c>
      <c r="D93" s="107">
        <f t="shared" si="38"/>
        <v>40</v>
      </c>
      <c r="E93" s="107">
        <v>44</v>
      </c>
      <c r="F93" s="625">
        <f t="shared" si="37"/>
        <v>110.00000000000001</v>
      </c>
      <c r="G93" s="596">
        <v>240.60959999999997</v>
      </c>
      <c r="H93" s="596">
        <f t="shared" si="39"/>
        <v>220.56</v>
      </c>
      <c r="I93" s="596">
        <v>238.42224000000002</v>
      </c>
      <c r="J93" s="113">
        <f t="shared" si="33"/>
        <v>108.09858541893362</v>
      </c>
      <c r="K93" s="105"/>
    </row>
    <row r="94" spans="1:11" ht="45.75" customHeight="1" x14ac:dyDescent="0.25">
      <c r="A94" s="35">
        <v>1</v>
      </c>
      <c r="B94" s="227" t="s">
        <v>112</v>
      </c>
      <c r="C94" s="113">
        <f>SUM(C95:C97)</f>
        <v>7029</v>
      </c>
      <c r="D94" s="113">
        <f>SUM(D95:D97)</f>
        <v>6444</v>
      </c>
      <c r="E94" s="113">
        <f>SUM(E95:E97)</f>
        <v>5825</v>
      </c>
      <c r="F94" s="625">
        <f t="shared" si="37"/>
        <v>90.394165114835502</v>
      </c>
      <c r="G94" s="596">
        <f>SUM(G95:G97)</f>
        <v>12477.5447</v>
      </c>
      <c r="H94" s="596">
        <f>SUM(H95:H97)</f>
        <v>11437.75</v>
      </c>
      <c r="I94" s="596">
        <f>SUM(I95:I97)</f>
        <v>10309.91712</v>
      </c>
      <c r="J94" s="113">
        <f t="shared" si="33"/>
        <v>90.139381609145147</v>
      </c>
      <c r="K94" s="105"/>
    </row>
    <row r="95" spans="1:11" ht="30" x14ac:dyDescent="0.25">
      <c r="A95" s="35">
        <v>1</v>
      </c>
      <c r="B95" s="71" t="s">
        <v>108</v>
      </c>
      <c r="C95" s="113">
        <v>700</v>
      </c>
      <c r="D95" s="107">
        <f t="shared" si="38"/>
        <v>642</v>
      </c>
      <c r="E95" s="113">
        <v>618</v>
      </c>
      <c r="F95" s="625">
        <f t="shared" si="37"/>
        <v>96.261682242990659</v>
      </c>
      <c r="G95" s="596">
        <v>1236.97</v>
      </c>
      <c r="H95" s="596">
        <f t="shared" ref="H95:H98" si="40">ROUND(G95/12*$B$3,2)</f>
        <v>1133.8900000000001</v>
      </c>
      <c r="I95" s="596">
        <v>1106.5757599999999</v>
      </c>
      <c r="J95" s="113">
        <f t="shared" si="33"/>
        <v>97.591103193431451</v>
      </c>
      <c r="K95" s="105"/>
    </row>
    <row r="96" spans="1:11" ht="57" customHeight="1" x14ac:dyDescent="0.25">
      <c r="A96" s="35">
        <v>1</v>
      </c>
      <c r="B96" s="71" t="s">
        <v>118</v>
      </c>
      <c r="C96" s="113">
        <v>4109</v>
      </c>
      <c r="D96" s="107">
        <f t="shared" si="38"/>
        <v>3767</v>
      </c>
      <c r="E96" s="107">
        <v>3071</v>
      </c>
      <c r="F96" s="625">
        <f t="shared" si="37"/>
        <v>81.523758959384125</v>
      </c>
      <c r="G96" s="596">
        <v>9427.2787000000008</v>
      </c>
      <c r="H96" s="596">
        <f t="shared" si="40"/>
        <v>8641.67</v>
      </c>
      <c r="I96" s="596">
        <v>7392.4852599999995</v>
      </c>
      <c r="J96" s="113">
        <f t="shared" si="33"/>
        <v>85.544637321258506</v>
      </c>
      <c r="K96" s="105"/>
    </row>
    <row r="97" spans="1:12" ht="43.5" customHeight="1" x14ac:dyDescent="0.25">
      <c r="A97" s="35">
        <v>1</v>
      </c>
      <c r="B97" s="71" t="s">
        <v>109</v>
      </c>
      <c r="C97" s="113">
        <v>2220</v>
      </c>
      <c r="D97" s="107">
        <f t="shared" si="38"/>
        <v>2035</v>
      </c>
      <c r="E97" s="107">
        <v>2136</v>
      </c>
      <c r="F97" s="625">
        <f t="shared" si="37"/>
        <v>104.96314496314496</v>
      </c>
      <c r="G97" s="596">
        <v>1813.296</v>
      </c>
      <c r="H97" s="596">
        <f t="shared" si="40"/>
        <v>1662.19</v>
      </c>
      <c r="I97" s="596">
        <v>1810.8561000000002</v>
      </c>
      <c r="J97" s="113">
        <f t="shared" si="33"/>
        <v>108.94398955594728</v>
      </c>
      <c r="K97" s="105"/>
    </row>
    <row r="98" spans="1:12" ht="30" customHeight="1" thickBot="1" x14ac:dyDescent="0.3">
      <c r="A98" s="35">
        <v>1</v>
      </c>
      <c r="B98" s="116" t="s">
        <v>123</v>
      </c>
      <c r="C98" s="113">
        <v>17404</v>
      </c>
      <c r="D98" s="107">
        <f>ROUND(C98/12*$B$3,0)</f>
        <v>15954</v>
      </c>
      <c r="E98" s="107">
        <v>16221</v>
      </c>
      <c r="F98" s="625">
        <f>E98/D98*100</f>
        <v>101.67356148928168</v>
      </c>
      <c r="G98" s="596">
        <v>14114.99208</v>
      </c>
      <c r="H98" s="596">
        <f t="shared" si="40"/>
        <v>12938.74</v>
      </c>
      <c r="I98" s="596">
        <v>13114.668179999997</v>
      </c>
      <c r="J98" s="599">
        <f>I98/H98*100</f>
        <v>101.35970102189238</v>
      </c>
      <c r="K98" s="105"/>
    </row>
    <row r="99" spans="1:12" s="33" customFormat="1" ht="15.75" thickBot="1" x14ac:dyDescent="0.3">
      <c r="A99" s="35">
        <v>1</v>
      </c>
      <c r="B99" s="119" t="s">
        <v>3</v>
      </c>
      <c r="C99" s="426"/>
      <c r="D99" s="426"/>
      <c r="E99" s="426"/>
      <c r="F99" s="626"/>
      <c r="G99" s="623">
        <f>G94+G89+G98</f>
        <v>37816.028359999997</v>
      </c>
      <c r="H99" s="623">
        <f>H94+H89+H98</f>
        <v>34664.689999999995</v>
      </c>
      <c r="I99" s="623">
        <f>I94+I89+I98</f>
        <v>34543.697880000007</v>
      </c>
      <c r="J99" s="615">
        <f t="shared" si="33"/>
        <v>99.650964367487532</v>
      </c>
      <c r="K99" s="105"/>
      <c r="L99" s="723"/>
    </row>
    <row r="100" spans="1:12" ht="15" customHeight="1" x14ac:dyDescent="0.25">
      <c r="A100" s="35">
        <v>1</v>
      </c>
      <c r="B100" s="30"/>
      <c r="C100" s="143"/>
      <c r="D100" s="143"/>
      <c r="E100" s="143"/>
      <c r="F100" s="142"/>
      <c r="G100" s="353"/>
      <c r="H100" s="353"/>
      <c r="I100" s="353"/>
      <c r="J100" s="143"/>
      <c r="K100" s="105"/>
    </row>
    <row r="101" spans="1:12" ht="29.25" x14ac:dyDescent="0.25">
      <c r="A101" s="35">
        <v>1</v>
      </c>
      <c r="B101" s="26" t="s">
        <v>67</v>
      </c>
      <c r="C101" s="121"/>
      <c r="D101" s="121"/>
      <c r="E101" s="121"/>
      <c r="F101" s="118"/>
      <c r="G101" s="354"/>
      <c r="H101" s="354"/>
      <c r="I101" s="349"/>
      <c r="J101" s="121"/>
      <c r="K101" s="105"/>
    </row>
    <row r="102" spans="1:12" ht="42" customHeight="1" x14ac:dyDescent="0.25">
      <c r="A102" s="35">
        <v>1</v>
      </c>
      <c r="B102" s="198" t="s">
        <v>120</v>
      </c>
      <c r="C102" s="113">
        <f>SUM(C103:C106)</f>
        <v>5469</v>
      </c>
      <c r="D102" s="107">
        <f>SUM(D103:D106)</f>
        <v>5013</v>
      </c>
      <c r="E102" s="113">
        <f>SUM(E103:E106)</f>
        <v>5031</v>
      </c>
      <c r="F102" s="113">
        <f t="shared" ref="F102:F110" si="41">E102/D102*100</f>
        <v>100.35906642728905</v>
      </c>
      <c r="G102" s="596">
        <f>SUM(G103:G106)</f>
        <v>7993.9445299999998</v>
      </c>
      <c r="H102" s="596">
        <f>SUM(H103:H106)</f>
        <v>7327.7900000000009</v>
      </c>
      <c r="I102" s="596">
        <f>SUM(I103:I106)</f>
        <v>7090.397719999999</v>
      </c>
      <c r="J102" s="113">
        <f t="shared" ref="J102:J112" si="42">I102/H102*100</f>
        <v>96.760383690034757</v>
      </c>
      <c r="K102" s="105"/>
    </row>
    <row r="103" spans="1:12" ht="35.25" customHeight="1" x14ac:dyDescent="0.25">
      <c r="A103" s="35">
        <v>1</v>
      </c>
      <c r="B103" s="71" t="s">
        <v>79</v>
      </c>
      <c r="C103" s="113">
        <v>4104</v>
      </c>
      <c r="D103" s="107">
        <f t="shared" ref="D103:D110" si="43">ROUND(C103/12*$B$3,0)</f>
        <v>3762</v>
      </c>
      <c r="E103" s="113">
        <v>3771</v>
      </c>
      <c r="F103" s="113">
        <f t="shared" si="41"/>
        <v>100.23923444976077</v>
      </c>
      <c r="G103" s="596">
        <v>5420.0132000000003</v>
      </c>
      <c r="H103" s="596">
        <f t="shared" ref="H103:H106" si="44">ROUND(G103/12*$B$3,2)</f>
        <v>4968.3500000000004</v>
      </c>
      <c r="I103" s="596">
        <v>4738.4663799999989</v>
      </c>
      <c r="J103" s="113">
        <f t="shared" si="42"/>
        <v>95.373038936467808</v>
      </c>
      <c r="K103" s="105"/>
    </row>
    <row r="104" spans="1:12" ht="31.5" customHeight="1" x14ac:dyDescent="0.25">
      <c r="A104" s="35">
        <v>1</v>
      </c>
      <c r="B104" s="71" t="s">
        <v>80</v>
      </c>
      <c r="C104" s="113">
        <v>1231</v>
      </c>
      <c r="D104" s="107">
        <f t="shared" si="43"/>
        <v>1128</v>
      </c>
      <c r="E104" s="113">
        <v>1140</v>
      </c>
      <c r="F104" s="113">
        <f t="shared" si="41"/>
        <v>101.06382978723406</v>
      </c>
      <c r="G104" s="596">
        <v>1841.1657299999999</v>
      </c>
      <c r="H104" s="596">
        <f t="shared" si="44"/>
        <v>1687.74</v>
      </c>
      <c r="I104" s="596">
        <v>1697.9107000000004</v>
      </c>
      <c r="J104" s="113">
        <f t="shared" si="42"/>
        <v>100.60262244184533</v>
      </c>
      <c r="K104" s="105"/>
    </row>
    <row r="105" spans="1:12" ht="28.5" customHeight="1" x14ac:dyDescent="0.25">
      <c r="A105" s="35">
        <v>1</v>
      </c>
      <c r="B105" s="71" t="s">
        <v>114</v>
      </c>
      <c r="C105" s="113">
        <v>90</v>
      </c>
      <c r="D105" s="107">
        <f t="shared" si="43"/>
        <v>83</v>
      </c>
      <c r="E105" s="113">
        <v>77</v>
      </c>
      <c r="F105" s="113">
        <f t="shared" si="41"/>
        <v>92.771084337349393</v>
      </c>
      <c r="G105" s="596">
        <v>492.15599999999995</v>
      </c>
      <c r="H105" s="596">
        <f t="shared" si="44"/>
        <v>451.14</v>
      </c>
      <c r="I105" s="596">
        <v>418.87943999999999</v>
      </c>
      <c r="J105" s="113">
        <f t="shared" si="42"/>
        <v>92.849102274238589</v>
      </c>
      <c r="K105" s="105"/>
    </row>
    <row r="106" spans="1:12" ht="27.75" customHeight="1" x14ac:dyDescent="0.25">
      <c r="A106" s="35">
        <v>1</v>
      </c>
      <c r="B106" s="71" t="s">
        <v>115</v>
      </c>
      <c r="C106" s="113">
        <v>44</v>
      </c>
      <c r="D106" s="107">
        <f t="shared" si="43"/>
        <v>40</v>
      </c>
      <c r="E106" s="113">
        <v>43</v>
      </c>
      <c r="F106" s="113">
        <f t="shared" si="41"/>
        <v>107.5</v>
      </c>
      <c r="G106" s="596">
        <v>240.60959999999997</v>
      </c>
      <c r="H106" s="596">
        <f t="shared" si="44"/>
        <v>220.56</v>
      </c>
      <c r="I106" s="596">
        <v>235.1412</v>
      </c>
      <c r="J106" s="113">
        <f t="shared" si="42"/>
        <v>106.61099020674646</v>
      </c>
      <c r="K106" s="105"/>
    </row>
    <row r="107" spans="1:12" ht="43.5" customHeight="1" x14ac:dyDescent="0.25">
      <c r="A107" s="35">
        <v>1</v>
      </c>
      <c r="B107" s="227" t="s">
        <v>112</v>
      </c>
      <c r="C107" s="113">
        <f>SUM(C108:C110)</f>
        <v>7090</v>
      </c>
      <c r="D107" s="113">
        <f>SUM(D108:D110)</f>
        <v>6500</v>
      </c>
      <c r="E107" s="113">
        <f>SUM(E108:E110)</f>
        <v>6736</v>
      </c>
      <c r="F107" s="113">
        <f t="shared" si="41"/>
        <v>103.63076923076923</v>
      </c>
      <c r="G107" s="596">
        <f>SUM(G108:G110)</f>
        <v>13739.135780000001</v>
      </c>
      <c r="H107" s="596">
        <f>SUM(H108:H110)</f>
        <v>12594.2</v>
      </c>
      <c r="I107" s="596">
        <f>SUM(I108:I110)</f>
        <v>13574.595380000004</v>
      </c>
      <c r="J107" s="113">
        <f t="shared" si="42"/>
        <v>107.78449905512065</v>
      </c>
      <c r="K107" s="105"/>
    </row>
    <row r="108" spans="1:12" ht="43.5" customHeight="1" x14ac:dyDescent="0.25">
      <c r="A108" s="35">
        <v>1</v>
      </c>
      <c r="B108" s="71" t="s">
        <v>108</v>
      </c>
      <c r="C108" s="113">
        <v>3528</v>
      </c>
      <c r="D108" s="107">
        <f t="shared" si="43"/>
        <v>3234</v>
      </c>
      <c r="E108" s="113">
        <v>3204</v>
      </c>
      <c r="F108" s="113">
        <f t="shared" si="41"/>
        <v>99.072356215213347</v>
      </c>
      <c r="G108" s="596">
        <v>6234.3288000000002</v>
      </c>
      <c r="H108" s="596">
        <f t="shared" ref="H108:H111" si="45">ROUND(G108/12*$B$3,2)</f>
        <v>5714.8</v>
      </c>
      <c r="I108" s="596">
        <v>5676.4120000000048</v>
      </c>
      <c r="J108" s="113">
        <f t="shared" si="42"/>
        <v>99.32827045565908</v>
      </c>
      <c r="K108" s="105"/>
    </row>
    <row r="109" spans="1:12" ht="59.25" customHeight="1" x14ac:dyDescent="0.25">
      <c r="A109" s="35">
        <v>1</v>
      </c>
      <c r="B109" s="71" t="s">
        <v>118</v>
      </c>
      <c r="C109" s="113">
        <v>3100</v>
      </c>
      <c r="D109" s="107">
        <f t="shared" si="43"/>
        <v>2842</v>
      </c>
      <c r="E109" s="113">
        <v>3028</v>
      </c>
      <c r="F109" s="113">
        <f t="shared" si="41"/>
        <v>106.54468684025333</v>
      </c>
      <c r="G109" s="596">
        <v>7127.445380000001</v>
      </c>
      <c r="H109" s="596">
        <f t="shared" si="45"/>
        <v>6533.49</v>
      </c>
      <c r="I109" s="596">
        <v>7412.641529999999</v>
      </c>
      <c r="J109" s="113">
        <f t="shared" si="42"/>
        <v>113.45607829812243</v>
      </c>
      <c r="K109" s="105"/>
    </row>
    <row r="110" spans="1:12" ht="45" x14ac:dyDescent="0.25">
      <c r="A110" s="35">
        <v>1</v>
      </c>
      <c r="B110" s="71" t="s">
        <v>109</v>
      </c>
      <c r="C110" s="113">
        <v>462</v>
      </c>
      <c r="D110" s="107">
        <f t="shared" si="43"/>
        <v>424</v>
      </c>
      <c r="E110" s="113">
        <v>504</v>
      </c>
      <c r="F110" s="113">
        <f t="shared" si="41"/>
        <v>118.86792452830188</v>
      </c>
      <c r="G110" s="596">
        <v>377.36159999999995</v>
      </c>
      <c r="H110" s="596">
        <f t="shared" si="45"/>
        <v>345.91</v>
      </c>
      <c r="I110" s="596">
        <v>485.54185000000001</v>
      </c>
      <c r="J110" s="113">
        <f t="shared" si="42"/>
        <v>140.36652597496456</v>
      </c>
      <c r="K110" s="105"/>
    </row>
    <row r="111" spans="1:12" ht="30.75" customHeight="1" thickBot="1" x14ac:dyDescent="0.3">
      <c r="A111" s="35">
        <v>1</v>
      </c>
      <c r="B111" s="116" t="s">
        <v>123</v>
      </c>
      <c r="C111" s="113">
        <v>11976</v>
      </c>
      <c r="D111" s="107">
        <f>ROUND(C111/12*$B$3,0)</f>
        <v>10978</v>
      </c>
      <c r="E111" s="113">
        <v>11035</v>
      </c>
      <c r="F111" s="113">
        <f>E111/D111*100</f>
        <v>100.51922025869922</v>
      </c>
      <c r="G111" s="596">
        <v>9712.7755199999992</v>
      </c>
      <c r="H111" s="596">
        <f t="shared" si="45"/>
        <v>8903.3799999999992</v>
      </c>
      <c r="I111" s="596">
        <v>8932.3084600000002</v>
      </c>
      <c r="J111" s="113">
        <f>I111/H111*100</f>
        <v>100.32491548153624</v>
      </c>
      <c r="K111" s="105"/>
    </row>
    <row r="112" spans="1:12" ht="15.75" thickBot="1" x14ac:dyDescent="0.3">
      <c r="A112" s="35">
        <v>1</v>
      </c>
      <c r="B112" s="301" t="s">
        <v>3</v>
      </c>
      <c r="C112" s="609"/>
      <c r="D112" s="609"/>
      <c r="E112" s="609"/>
      <c r="F112" s="610"/>
      <c r="G112" s="627">
        <f>G107+G102+G111</f>
        <v>31445.85583</v>
      </c>
      <c r="H112" s="627">
        <f>H107+H102+H111</f>
        <v>28825.370000000003</v>
      </c>
      <c r="I112" s="627">
        <f>I107+I102+I111</f>
        <v>29597.301560000004</v>
      </c>
      <c r="J112" s="426">
        <f t="shared" si="42"/>
        <v>102.67795889523708</v>
      </c>
      <c r="K112" s="105"/>
    </row>
    <row r="113" spans="1:12" x14ac:dyDescent="0.25">
      <c r="A113" s="35">
        <v>1</v>
      </c>
      <c r="B113" s="30"/>
      <c r="C113" s="143"/>
      <c r="D113" s="143"/>
      <c r="E113" s="143"/>
      <c r="F113" s="142"/>
      <c r="G113" s="353"/>
      <c r="H113" s="353"/>
      <c r="I113" s="353"/>
      <c r="J113" s="143"/>
      <c r="K113" s="105"/>
    </row>
    <row r="114" spans="1:12" ht="29.25" x14ac:dyDescent="0.25">
      <c r="A114" s="35">
        <v>1</v>
      </c>
      <c r="B114" s="26" t="s">
        <v>68</v>
      </c>
      <c r="C114" s="121"/>
      <c r="D114" s="121"/>
      <c r="E114" s="121"/>
      <c r="F114" s="118"/>
      <c r="G114" s="354"/>
      <c r="H114" s="354"/>
      <c r="I114" s="354"/>
      <c r="J114" s="121"/>
      <c r="K114" s="105"/>
    </row>
    <row r="115" spans="1:12" ht="30" x14ac:dyDescent="0.25">
      <c r="A115" s="35">
        <v>1</v>
      </c>
      <c r="B115" s="198" t="s">
        <v>120</v>
      </c>
      <c r="C115" s="113">
        <f>SUM(C116:C117)</f>
        <v>27938</v>
      </c>
      <c r="D115" s="113">
        <f>SUM(D116:D117)</f>
        <v>25610</v>
      </c>
      <c r="E115" s="113">
        <f>SUM(E116:E117)</f>
        <v>28102</v>
      </c>
      <c r="F115" s="113">
        <f t="shared" ref="F115:F121" si="46">E115/D115*100</f>
        <v>109.73057399453339</v>
      </c>
      <c r="G115" s="596">
        <f>SUM(G116:G117)</f>
        <v>39132.471449999997</v>
      </c>
      <c r="H115" s="596">
        <f>SUM(H116:H117)</f>
        <v>35871.43</v>
      </c>
      <c r="I115" s="596">
        <f>SUM(I116:I117)</f>
        <v>39269.063839999864</v>
      </c>
      <c r="J115" s="113">
        <f t="shared" ref="J115:J122" si="47">I115/H115*100</f>
        <v>109.47169889798054</v>
      </c>
      <c r="K115" s="105"/>
    </row>
    <row r="116" spans="1:12" ht="37.5" customHeight="1" x14ac:dyDescent="0.25">
      <c r="A116" s="35">
        <v>1</v>
      </c>
      <c r="B116" s="71" t="s">
        <v>79</v>
      </c>
      <c r="C116" s="113">
        <v>21491</v>
      </c>
      <c r="D116" s="107">
        <f>ROUND(C116/12*$B$3,0)</f>
        <v>19700</v>
      </c>
      <c r="E116" s="113">
        <v>21642</v>
      </c>
      <c r="F116" s="113">
        <f t="shared" si="46"/>
        <v>109.85786802030458</v>
      </c>
      <c r="G116" s="596">
        <v>29651.855799999998</v>
      </c>
      <c r="H116" s="596">
        <f t="shared" ref="H116:H117" si="48">ROUND(G116/12*$B$3,2)</f>
        <v>27180.87</v>
      </c>
      <c r="I116" s="596">
        <v>29719.540059999861</v>
      </c>
      <c r="J116" s="113">
        <f t="shared" si="47"/>
        <v>109.33991465320965</v>
      </c>
      <c r="K116" s="105"/>
    </row>
    <row r="117" spans="1:12" ht="27.75" customHeight="1" x14ac:dyDescent="0.25">
      <c r="A117" s="35">
        <v>1</v>
      </c>
      <c r="B117" s="71" t="s">
        <v>80</v>
      </c>
      <c r="C117" s="113">
        <v>6447</v>
      </c>
      <c r="D117" s="107">
        <f>ROUND(C117/12*$B$3,0)</f>
        <v>5910</v>
      </c>
      <c r="E117" s="113">
        <v>6460</v>
      </c>
      <c r="F117" s="113">
        <f t="shared" si="46"/>
        <v>109.30626057529611</v>
      </c>
      <c r="G117" s="596">
        <v>9480.6156499999979</v>
      </c>
      <c r="H117" s="596">
        <f t="shared" si="48"/>
        <v>8690.56</v>
      </c>
      <c r="I117" s="596">
        <v>9549.5237800000014</v>
      </c>
      <c r="J117" s="113">
        <f t="shared" si="47"/>
        <v>109.88387146513001</v>
      </c>
      <c r="K117" s="105"/>
    </row>
    <row r="118" spans="1:12" ht="27.75" customHeight="1" x14ac:dyDescent="0.25">
      <c r="A118" s="35">
        <v>1</v>
      </c>
      <c r="B118" s="198" t="s">
        <v>112</v>
      </c>
      <c r="C118" s="113">
        <f>SUM(C119)</f>
        <v>6000</v>
      </c>
      <c r="D118" s="113">
        <f t="shared" ref="D118:I118" si="49">SUM(D119)</f>
        <v>5500</v>
      </c>
      <c r="E118" s="113">
        <f t="shared" si="49"/>
        <v>5732</v>
      </c>
      <c r="F118" s="113">
        <f t="shared" si="46"/>
        <v>104.2181818181818</v>
      </c>
      <c r="G118" s="596">
        <f t="shared" si="49"/>
        <v>10602.6</v>
      </c>
      <c r="H118" s="596">
        <f t="shared" si="49"/>
        <v>9719.0499999999993</v>
      </c>
      <c r="I118" s="596">
        <f t="shared" si="49"/>
        <v>10153.449190000007</v>
      </c>
      <c r="J118" s="113">
        <f t="shared" si="47"/>
        <v>104.46956430926899</v>
      </c>
      <c r="K118" s="105"/>
    </row>
    <row r="119" spans="1:12" ht="27.75" customHeight="1" x14ac:dyDescent="0.25">
      <c r="A119" s="35">
        <v>1</v>
      </c>
      <c r="B119" s="286" t="s">
        <v>108</v>
      </c>
      <c r="C119" s="174">
        <v>6000</v>
      </c>
      <c r="D119" s="300">
        <f>ROUND(C119/12*$B$3,0)</f>
        <v>5500</v>
      </c>
      <c r="E119" s="320">
        <v>5732</v>
      </c>
      <c r="F119" s="174">
        <f t="shared" si="46"/>
        <v>104.2181818181818</v>
      </c>
      <c r="G119" s="596">
        <v>10602.6</v>
      </c>
      <c r="H119" s="596">
        <f t="shared" ref="H119:H121" si="50">ROUND(G119/12*$B$3,2)</f>
        <v>9719.0499999999993</v>
      </c>
      <c r="I119" s="596">
        <v>10153.449190000007</v>
      </c>
      <c r="J119" s="174">
        <f t="shared" si="47"/>
        <v>104.46956430926899</v>
      </c>
      <c r="K119" s="105"/>
    </row>
    <row r="120" spans="1:12" s="106" customFormat="1" ht="27.75" customHeight="1" x14ac:dyDescent="0.25">
      <c r="A120" s="35">
        <v>1</v>
      </c>
      <c r="B120" s="285" t="s">
        <v>123</v>
      </c>
      <c r="C120" s="174">
        <v>55185</v>
      </c>
      <c r="D120" s="300">
        <f>ROUND(C120/12*$B$3,0)</f>
        <v>50586</v>
      </c>
      <c r="E120" s="320">
        <v>51338</v>
      </c>
      <c r="F120" s="174">
        <f t="shared" si="46"/>
        <v>101.48657731388131</v>
      </c>
      <c r="G120" s="596">
        <v>44756.138699999996</v>
      </c>
      <c r="H120" s="596">
        <f t="shared" si="50"/>
        <v>41026.46</v>
      </c>
      <c r="I120" s="596">
        <v>41542.01</v>
      </c>
      <c r="J120" s="174">
        <f t="shared" si="47"/>
        <v>101.25662803956277</v>
      </c>
      <c r="K120" s="105"/>
      <c r="L120" s="723"/>
    </row>
    <row r="121" spans="1:12" s="106" customFormat="1" ht="27.75" customHeight="1" thickBot="1" x14ac:dyDescent="0.3">
      <c r="A121" s="35">
        <v>1</v>
      </c>
      <c r="B121" s="116" t="s">
        <v>124</v>
      </c>
      <c r="C121" s="113">
        <v>13500</v>
      </c>
      <c r="D121" s="107">
        <f>ROUND(C121/12*$B$3,0)</f>
        <v>12375</v>
      </c>
      <c r="E121" s="113">
        <v>13172</v>
      </c>
      <c r="F121" s="113">
        <f t="shared" si="46"/>
        <v>106.44040404040405</v>
      </c>
      <c r="G121" s="596">
        <v>10948.769999999999</v>
      </c>
      <c r="H121" s="596">
        <f t="shared" si="50"/>
        <v>10036.370000000001</v>
      </c>
      <c r="I121" s="596">
        <v>10663.48576</v>
      </c>
      <c r="J121" s="113"/>
      <c r="K121" s="105"/>
      <c r="L121" s="723"/>
    </row>
    <row r="122" spans="1:12" ht="15.75" thickBot="1" x14ac:dyDescent="0.3">
      <c r="A122" s="35">
        <v>1</v>
      </c>
      <c r="B122" s="119" t="s">
        <v>3</v>
      </c>
      <c r="C122" s="426"/>
      <c r="D122" s="426"/>
      <c r="E122" s="426"/>
      <c r="F122" s="610"/>
      <c r="G122" s="623">
        <f>G115+G118+G120</f>
        <v>94491.210149999999</v>
      </c>
      <c r="H122" s="623">
        <f>H115+H118+H120</f>
        <v>86616.94</v>
      </c>
      <c r="I122" s="623">
        <f>I115+I118+I120</f>
        <v>90964.523029999866</v>
      </c>
      <c r="J122" s="426">
        <f t="shared" si="47"/>
        <v>105.01932189015204</v>
      </c>
      <c r="K122" s="105"/>
    </row>
    <row r="123" spans="1:12" ht="15" customHeight="1" x14ac:dyDescent="0.25">
      <c r="A123" s="35">
        <v>1</v>
      </c>
      <c r="B123" s="30"/>
      <c r="C123" s="143"/>
      <c r="D123" s="143"/>
      <c r="E123" s="143"/>
      <c r="F123" s="142"/>
      <c r="G123" s="353"/>
      <c r="H123" s="353"/>
      <c r="I123" s="353"/>
      <c r="J123" s="143"/>
      <c r="K123" s="105"/>
    </row>
    <row r="124" spans="1:12" ht="29.25" x14ac:dyDescent="0.25">
      <c r="A124" s="35">
        <v>1</v>
      </c>
      <c r="B124" s="26" t="s">
        <v>69</v>
      </c>
      <c r="C124" s="121"/>
      <c r="D124" s="121"/>
      <c r="E124" s="121"/>
      <c r="F124" s="118"/>
      <c r="G124" s="354"/>
      <c r="H124" s="354"/>
      <c r="I124" s="354"/>
      <c r="J124" s="121"/>
      <c r="K124" s="105"/>
    </row>
    <row r="125" spans="1:12" ht="36" customHeight="1" x14ac:dyDescent="0.25">
      <c r="A125" s="35">
        <v>1</v>
      </c>
      <c r="B125" s="198" t="s">
        <v>120</v>
      </c>
      <c r="C125" s="113">
        <f>SUM(C126:C129)</f>
        <v>6342</v>
      </c>
      <c r="D125" s="107">
        <f>SUM(D126:D129)</f>
        <v>5814</v>
      </c>
      <c r="E125" s="113">
        <f>SUM(E126:E129)</f>
        <v>6472</v>
      </c>
      <c r="F125" s="113">
        <f>E125/D125*100</f>
        <v>111.31750945992431</v>
      </c>
      <c r="G125" s="596">
        <f>SUM(G126:G129)</f>
        <v>8530.2624799999994</v>
      </c>
      <c r="H125" s="596">
        <f>SUM(H126:H129)</f>
        <v>7819.41</v>
      </c>
      <c r="I125" s="596">
        <f>SUM(I126:I129)</f>
        <v>9196.8289500000064</v>
      </c>
      <c r="J125" s="113">
        <f t="shared" ref="J125:J144" si="51">I125/H125*100</f>
        <v>117.61538210683422</v>
      </c>
      <c r="K125" s="105"/>
    </row>
    <row r="126" spans="1:12" ht="26.25" customHeight="1" x14ac:dyDescent="0.25">
      <c r="A126" s="35">
        <v>1</v>
      </c>
      <c r="B126" s="71" t="s">
        <v>79</v>
      </c>
      <c r="C126" s="113">
        <v>4846</v>
      </c>
      <c r="D126" s="107">
        <f t="shared" ref="D126:D133" si="52">ROUND(C126/12*$B$3,0)</f>
        <v>4442</v>
      </c>
      <c r="E126" s="113">
        <v>5004</v>
      </c>
      <c r="F126" s="113">
        <f>E126/D126*100</f>
        <v>112.65195857721746</v>
      </c>
      <c r="G126" s="596">
        <v>6118.4129999999996</v>
      </c>
      <c r="H126" s="596">
        <f t="shared" ref="H126:H129" si="53">ROUND(G126/12*$B$3,2)</f>
        <v>5608.55</v>
      </c>
      <c r="I126" s="596">
        <v>6745.8085400000055</v>
      </c>
      <c r="J126" s="113">
        <f t="shared" si="51"/>
        <v>120.27722923037159</v>
      </c>
      <c r="K126" s="105"/>
    </row>
    <row r="127" spans="1:12" ht="27" customHeight="1" x14ac:dyDescent="0.25">
      <c r="A127" s="35">
        <v>1</v>
      </c>
      <c r="B127" s="71" t="s">
        <v>80</v>
      </c>
      <c r="C127" s="113">
        <v>1454</v>
      </c>
      <c r="D127" s="107">
        <f t="shared" si="52"/>
        <v>1333</v>
      </c>
      <c r="E127" s="113">
        <v>1420</v>
      </c>
      <c r="F127" s="113">
        <f>E127/D127*100</f>
        <v>106.52663165791448</v>
      </c>
      <c r="G127" s="596">
        <v>2182.1766799999996</v>
      </c>
      <c r="H127" s="596">
        <f t="shared" si="53"/>
        <v>2000.33</v>
      </c>
      <c r="I127" s="596">
        <v>2189.6308900000008</v>
      </c>
      <c r="J127" s="113">
        <f t="shared" si="51"/>
        <v>109.46348302530086</v>
      </c>
      <c r="K127" s="105"/>
    </row>
    <row r="128" spans="1:12" ht="30" x14ac:dyDescent="0.25">
      <c r="A128" s="35">
        <v>1</v>
      </c>
      <c r="B128" s="71" t="s">
        <v>114</v>
      </c>
      <c r="C128" s="113"/>
      <c r="D128" s="107">
        <f t="shared" si="52"/>
        <v>0</v>
      </c>
      <c r="E128" s="113"/>
      <c r="F128" s="113"/>
      <c r="G128" s="596"/>
      <c r="H128" s="596">
        <f t="shared" si="53"/>
        <v>0</v>
      </c>
      <c r="I128" s="596"/>
      <c r="J128" s="113"/>
      <c r="K128" s="105"/>
    </row>
    <row r="129" spans="1:12" ht="30" x14ac:dyDescent="0.25">
      <c r="A129" s="35">
        <v>1</v>
      </c>
      <c r="B129" s="71" t="s">
        <v>115</v>
      </c>
      <c r="C129" s="113">
        <v>42</v>
      </c>
      <c r="D129" s="107">
        <f t="shared" si="52"/>
        <v>39</v>
      </c>
      <c r="E129" s="113">
        <v>48</v>
      </c>
      <c r="F129" s="113">
        <f t="shared" ref="F129:F134" si="54">E129/D129*100</f>
        <v>123.07692307692308</v>
      </c>
      <c r="G129" s="596">
        <v>229.6728</v>
      </c>
      <c r="H129" s="596">
        <f t="shared" si="53"/>
        <v>210.53</v>
      </c>
      <c r="I129" s="596">
        <v>261.38952</v>
      </c>
      <c r="J129" s="113">
        <f t="shared" si="51"/>
        <v>124.15784923763835</v>
      </c>
      <c r="K129" s="105"/>
    </row>
    <row r="130" spans="1:12" ht="30" x14ac:dyDescent="0.25">
      <c r="A130" s="35">
        <v>1</v>
      </c>
      <c r="B130" s="227" t="s">
        <v>112</v>
      </c>
      <c r="C130" s="113">
        <f>SUM(C131:C133)</f>
        <v>7520</v>
      </c>
      <c r="D130" s="113">
        <f>SUM(D131:D133)</f>
        <v>6894</v>
      </c>
      <c r="E130" s="113">
        <f>SUM(E131:E133)</f>
        <v>6478</v>
      </c>
      <c r="F130" s="113">
        <f t="shared" si="54"/>
        <v>93.965767333913547</v>
      </c>
      <c r="G130" s="596">
        <f>SUM(G131:G133)</f>
        <v>13390.177</v>
      </c>
      <c r="H130" s="596">
        <f>SUM(H131:H133)</f>
        <v>12274.33</v>
      </c>
      <c r="I130" s="596">
        <f>SUM(I131:I133)</f>
        <v>11492.89565</v>
      </c>
      <c r="J130" s="113">
        <f t="shared" si="51"/>
        <v>93.633588554324348</v>
      </c>
      <c r="K130" s="105"/>
    </row>
    <row r="131" spans="1:12" ht="30" x14ac:dyDescent="0.25">
      <c r="A131" s="35">
        <v>1</v>
      </c>
      <c r="B131" s="71" t="s">
        <v>108</v>
      </c>
      <c r="C131" s="113">
        <v>1470</v>
      </c>
      <c r="D131" s="107">
        <f t="shared" si="52"/>
        <v>1348</v>
      </c>
      <c r="E131" s="113">
        <v>1389</v>
      </c>
      <c r="F131" s="113">
        <f t="shared" si="54"/>
        <v>103.04154302670622</v>
      </c>
      <c r="G131" s="596">
        <v>2597.6370000000002</v>
      </c>
      <c r="H131" s="596">
        <f t="shared" ref="H131:H134" si="55">ROUND(G131/12*$B$3,2)</f>
        <v>2381.17</v>
      </c>
      <c r="I131" s="596">
        <v>2417.0095399999996</v>
      </c>
      <c r="J131" s="113">
        <f t="shared" si="51"/>
        <v>101.50512311174758</v>
      </c>
      <c r="K131" s="105"/>
    </row>
    <row r="132" spans="1:12" ht="45" customHeight="1" x14ac:dyDescent="0.25">
      <c r="A132" s="35">
        <v>1</v>
      </c>
      <c r="B132" s="71" t="s">
        <v>118</v>
      </c>
      <c r="C132" s="113">
        <v>3960</v>
      </c>
      <c r="D132" s="107">
        <f t="shared" si="52"/>
        <v>3630</v>
      </c>
      <c r="E132" s="113">
        <v>2975</v>
      </c>
      <c r="F132" s="113">
        <f t="shared" si="54"/>
        <v>81.955922865013775</v>
      </c>
      <c r="G132" s="596">
        <v>9085.4279999999999</v>
      </c>
      <c r="H132" s="596">
        <f t="shared" si="55"/>
        <v>8328.31</v>
      </c>
      <c r="I132" s="596">
        <v>7260.501400000001</v>
      </c>
      <c r="J132" s="113">
        <f t="shared" si="51"/>
        <v>87.178568040815023</v>
      </c>
      <c r="K132" s="105"/>
    </row>
    <row r="133" spans="1:12" ht="45" customHeight="1" x14ac:dyDescent="0.25">
      <c r="A133" s="35">
        <v>1</v>
      </c>
      <c r="B133" s="71" t="s">
        <v>109</v>
      </c>
      <c r="C133" s="113">
        <v>2090</v>
      </c>
      <c r="D133" s="107">
        <f t="shared" si="52"/>
        <v>1916</v>
      </c>
      <c r="E133" s="113">
        <v>2114</v>
      </c>
      <c r="F133" s="113">
        <f t="shared" si="54"/>
        <v>110.33402922755742</v>
      </c>
      <c r="G133" s="596">
        <v>1707.1120000000001</v>
      </c>
      <c r="H133" s="596">
        <f t="shared" si="55"/>
        <v>1564.85</v>
      </c>
      <c r="I133" s="596">
        <v>1815.38471</v>
      </c>
      <c r="J133" s="113">
        <f t="shared" si="51"/>
        <v>116.01014218615204</v>
      </c>
      <c r="K133" s="105"/>
    </row>
    <row r="134" spans="1:12" ht="32.25" customHeight="1" thickBot="1" x14ac:dyDescent="0.3">
      <c r="A134" s="35">
        <v>1</v>
      </c>
      <c r="B134" s="116" t="s">
        <v>123</v>
      </c>
      <c r="C134" s="113">
        <v>12195</v>
      </c>
      <c r="D134" s="107">
        <f>ROUND(C134/12*$B$3,0)</f>
        <v>11179</v>
      </c>
      <c r="E134" s="113">
        <v>11903</v>
      </c>
      <c r="F134" s="113">
        <f t="shared" si="54"/>
        <v>106.47642901869577</v>
      </c>
      <c r="G134" s="596">
        <v>9890.3888999999999</v>
      </c>
      <c r="H134" s="596">
        <f t="shared" si="55"/>
        <v>9066.19</v>
      </c>
      <c r="I134" s="596">
        <v>9635.4566699999996</v>
      </c>
      <c r="J134" s="113">
        <f>I134/H134*100</f>
        <v>106.27900661689198</v>
      </c>
      <c r="K134" s="105"/>
    </row>
    <row r="135" spans="1:12" ht="15.75" thickBot="1" x14ac:dyDescent="0.3">
      <c r="A135" s="35">
        <v>1</v>
      </c>
      <c r="B135" s="212" t="s">
        <v>3</v>
      </c>
      <c r="C135" s="609"/>
      <c r="D135" s="609"/>
      <c r="E135" s="609"/>
      <c r="F135" s="610"/>
      <c r="G135" s="627">
        <f>G130+G125+G134</f>
        <v>31810.828379999999</v>
      </c>
      <c r="H135" s="627">
        <f>H130+H125+H134</f>
        <v>29159.93</v>
      </c>
      <c r="I135" s="627">
        <f>I130+I125+I134</f>
        <v>30325.181270000008</v>
      </c>
      <c r="J135" s="426">
        <f t="shared" si="51"/>
        <v>103.99607018946892</v>
      </c>
      <c r="K135" s="105"/>
    </row>
    <row r="136" spans="1:12" x14ac:dyDescent="0.25">
      <c r="A136" s="35">
        <v>1</v>
      </c>
      <c r="B136" s="30"/>
      <c r="C136" s="142"/>
      <c r="D136" s="142"/>
      <c r="E136" s="142"/>
      <c r="F136" s="142"/>
      <c r="G136" s="353"/>
      <c r="H136" s="353"/>
      <c r="I136" s="353"/>
      <c r="J136" s="143"/>
      <c r="K136" s="105"/>
    </row>
    <row r="137" spans="1:12" ht="29.25" x14ac:dyDescent="0.25">
      <c r="A137" s="35">
        <v>1</v>
      </c>
      <c r="B137" s="73" t="s">
        <v>70</v>
      </c>
      <c r="C137" s="118"/>
      <c r="D137" s="118"/>
      <c r="E137" s="118"/>
      <c r="F137" s="118"/>
      <c r="G137" s="354"/>
      <c r="H137" s="354"/>
      <c r="I137" s="354"/>
      <c r="J137" s="113"/>
      <c r="K137" s="105"/>
    </row>
    <row r="138" spans="1:12" ht="30" x14ac:dyDescent="0.25">
      <c r="A138" s="35">
        <v>1</v>
      </c>
      <c r="B138" s="227" t="s">
        <v>120</v>
      </c>
      <c r="C138" s="113">
        <f>SUM(C139:C140)</f>
        <v>13530</v>
      </c>
      <c r="D138" s="113">
        <f>SUM(D139:D140)</f>
        <v>12403</v>
      </c>
      <c r="E138" s="113">
        <f>SUM(E139:E140)</f>
        <v>11557</v>
      </c>
      <c r="F138" s="113">
        <f t="shared" ref="F138:F143" si="56">E138/D138*100</f>
        <v>93.179069579940332</v>
      </c>
      <c r="G138" s="351">
        <f>SUM(G139:G140)</f>
        <v>19034.915760000004</v>
      </c>
      <c r="H138" s="351">
        <f>SUM(H139:H140)</f>
        <v>17448.68</v>
      </c>
      <c r="I138" s="351">
        <f>SUM(I139:I140)</f>
        <v>15583.388450000013</v>
      </c>
      <c r="J138" s="113">
        <f t="shared" si="51"/>
        <v>89.309841489442249</v>
      </c>
      <c r="K138" s="105"/>
    </row>
    <row r="139" spans="1:12" ht="30" x14ac:dyDescent="0.25">
      <c r="A139" s="35">
        <v>1</v>
      </c>
      <c r="B139" s="71" t="s">
        <v>79</v>
      </c>
      <c r="C139" s="113">
        <v>10408</v>
      </c>
      <c r="D139" s="107">
        <f>ROUND(C139/12*$B$3,0)</f>
        <v>9541</v>
      </c>
      <c r="E139" s="113">
        <v>8885</v>
      </c>
      <c r="F139" s="113">
        <f t="shared" si="56"/>
        <v>93.12441043915733</v>
      </c>
      <c r="G139" s="351">
        <v>14164.273200000003</v>
      </c>
      <c r="H139" s="628">
        <f t="shared" ref="H139:H140" si="57">ROUND(G139/12*$B$3,2)</f>
        <v>12983.92</v>
      </c>
      <c r="I139" s="351">
        <v>11502.177480000013</v>
      </c>
      <c r="J139" s="113">
        <f t="shared" si="51"/>
        <v>88.587864681852736</v>
      </c>
      <c r="K139" s="105"/>
    </row>
    <row r="140" spans="1:12" ht="30" x14ac:dyDescent="0.25">
      <c r="A140" s="35">
        <v>1</v>
      </c>
      <c r="B140" s="286" t="s">
        <v>80</v>
      </c>
      <c r="C140" s="174">
        <v>3122</v>
      </c>
      <c r="D140" s="300">
        <f>ROUND(C140/12*$B$3,0)</f>
        <v>2862</v>
      </c>
      <c r="E140" s="174">
        <v>2672</v>
      </c>
      <c r="F140" s="174">
        <f t="shared" si="56"/>
        <v>93.361285814116002</v>
      </c>
      <c r="G140" s="374">
        <v>4870.6425600000002</v>
      </c>
      <c r="H140" s="628">
        <f t="shared" si="57"/>
        <v>4464.76</v>
      </c>
      <c r="I140" s="374">
        <v>4081.2109700000001</v>
      </c>
      <c r="J140" s="113">
        <f t="shared" si="51"/>
        <v>91.409414391815019</v>
      </c>
      <c r="K140" s="105"/>
    </row>
    <row r="141" spans="1:12" ht="30" x14ac:dyDescent="0.25">
      <c r="A141" s="35">
        <v>1</v>
      </c>
      <c r="B141" s="227" t="s">
        <v>112</v>
      </c>
      <c r="C141" s="113">
        <f>SUM(C142)</f>
        <v>480</v>
      </c>
      <c r="D141" s="113">
        <f t="shared" ref="D141:H141" si="58">SUM(D142)</f>
        <v>440</v>
      </c>
      <c r="E141" s="113">
        <f t="shared" si="58"/>
        <v>434</v>
      </c>
      <c r="F141" s="113">
        <f t="shared" si="56"/>
        <v>98.636363636363626</v>
      </c>
      <c r="G141" s="347">
        <f t="shared" si="58"/>
        <v>848.20799999999997</v>
      </c>
      <c r="H141" s="347">
        <f t="shared" si="58"/>
        <v>777.52</v>
      </c>
      <c r="I141" s="347">
        <f>I142</f>
        <v>749.0375600000001</v>
      </c>
      <c r="J141" s="113">
        <f t="shared" si="51"/>
        <v>96.336757896902995</v>
      </c>
      <c r="K141" s="105"/>
    </row>
    <row r="142" spans="1:12" ht="30" x14ac:dyDescent="0.25">
      <c r="A142" s="35">
        <v>1</v>
      </c>
      <c r="B142" s="286" t="s">
        <v>108</v>
      </c>
      <c r="C142" s="318">
        <v>480</v>
      </c>
      <c r="D142" s="300">
        <f>ROUND(C142/12*$B$3,0)</f>
        <v>440</v>
      </c>
      <c r="E142" s="318">
        <v>434</v>
      </c>
      <c r="F142" s="174">
        <f t="shared" si="56"/>
        <v>98.636363636363626</v>
      </c>
      <c r="G142" s="582">
        <v>848.20799999999997</v>
      </c>
      <c r="H142" s="628">
        <f t="shared" ref="H142:H143" si="59">ROUND(G142/12*$B$3,2)</f>
        <v>777.52</v>
      </c>
      <c r="I142" s="582">
        <v>749.0375600000001</v>
      </c>
      <c r="J142" s="174">
        <f t="shared" si="51"/>
        <v>96.336757896902995</v>
      </c>
      <c r="K142" s="105"/>
    </row>
    <row r="143" spans="1:12" s="106" customFormat="1" ht="30.75" thickBot="1" x14ac:dyDescent="0.3">
      <c r="A143" s="35">
        <v>1</v>
      </c>
      <c r="B143" s="285" t="s">
        <v>123</v>
      </c>
      <c r="C143" s="174">
        <v>13300</v>
      </c>
      <c r="D143" s="300">
        <f>ROUND(C143/12*$B$3,0)</f>
        <v>12192</v>
      </c>
      <c r="E143" s="174">
        <v>12656</v>
      </c>
      <c r="F143" s="174">
        <f t="shared" si="56"/>
        <v>103.80577427821522</v>
      </c>
      <c r="G143" s="374">
        <v>10786.566000000001</v>
      </c>
      <c r="H143" s="628">
        <f t="shared" si="59"/>
        <v>9887.69</v>
      </c>
      <c r="I143" s="374">
        <v>10229.994520000002</v>
      </c>
      <c r="J143" s="113">
        <f>I143/H143*100</f>
        <v>103.46192609193858</v>
      </c>
      <c r="K143" s="105"/>
      <c r="L143" s="723"/>
    </row>
    <row r="144" spans="1:12" ht="15.75" thickBot="1" x14ac:dyDescent="0.3">
      <c r="A144" s="35">
        <v>1</v>
      </c>
      <c r="B144" s="378" t="s">
        <v>3</v>
      </c>
      <c r="C144" s="609"/>
      <c r="D144" s="609"/>
      <c r="E144" s="609"/>
      <c r="F144" s="610"/>
      <c r="G144" s="611">
        <f>G138+G141+G143</f>
        <v>30669.689760000001</v>
      </c>
      <c r="H144" s="611">
        <f>H138+H141+H143</f>
        <v>28113.89</v>
      </c>
      <c r="I144" s="611">
        <f>I138+I141+I143</f>
        <v>26562.420530000018</v>
      </c>
      <c r="J144" s="426">
        <f t="shared" si="51"/>
        <v>94.481484170280311</v>
      </c>
      <c r="K144" s="105"/>
    </row>
    <row r="145" spans="1:12" ht="15" customHeight="1" x14ac:dyDescent="0.25">
      <c r="A145" s="35">
        <v>1</v>
      </c>
      <c r="B145" s="82"/>
      <c r="C145" s="143"/>
      <c r="D145" s="143"/>
      <c r="E145" s="143"/>
      <c r="F145" s="142"/>
      <c r="G145" s="353"/>
      <c r="H145" s="353"/>
      <c r="I145" s="353"/>
      <c r="J145" s="143"/>
      <c r="K145" s="105"/>
    </row>
    <row r="146" spans="1:12" ht="33" customHeight="1" x14ac:dyDescent="0.25">
      <c r="A146" s="35">
        <v>1</v>
      </c>
      <c r="B146" s="73" t="s">
        <v>82</v>
      </c>
      <c r="C146" s="118"/>
      <c r="D146" s="118"/>
      <c r="E146" s="118"/>
      <c r="F146" s="118"/>
      <c r="G146" s="347"/>
      <c r="H146" s="347"/>
      <c r="I146" s="347"/>
      <c r="J146" s="113"/>
      <c r="K146" s="105"/>
    </row>
    <row r="147" spans="1:12" ht="30" x14ac:dyDescent="0.25">
      <c r="A147" s="35">
        <v>1</v>
      </c>
      <c r="B147" s="198" t="s">
        <v>120</v>
      </c>
      <c r="C147" s="113">
        <f>SUM(C148:C149)</f>
        <v>178</v>
      </c>
      <c r="D147" s="113">
        <f>SUM(D148:D149)</f>
        <v>164</v>
      </c>
      <c r="E147" s="113">
        <f>SUM(E148:E149)</f>
        <v>227</v>
      </c>
      <c r="F147" s="113">
        <f t="shared" ref="F147:F152" si="60">E147/D147*100</f>
        <v>138.41463414634146</v>
      </c>
      <c r="G147" s="596">
        <f>SUM(G148:G149)</f>
        <v>973.37519999999995</v>
      </c>
      <c r="H147" s="596">
        <f>SUM(H148:H149)</f>
        <v>892.26</v>
      </c>
      <c r="I147" s="596">
        <f>SUM(I148:I149)</f>
        <v>1084.9298600000002</v>
      </c>
      <c r="J147" s="113">
        <f t="shared" ref="J147:J154" si="61">I147/H147*100</f>
        <v>121.59346603008095</v>
      </c>
      <c r="K147" s="105"/>
    </row>
    <row r="148" spans="1:12" ht="30" x14ac:dyDescent="0.25">
      <c r="A148" s="35">
        <v>1</v>
      </c>
      <c r="B148" s="71" t="s">
        <v>114</v>
      </c>
      <c r="C148" s="113">
        <v>89</v>
      </c>
      <c r="D148" s="107">
        <f>ROUND(C148/12*$B$3,0)</f>
        <v>82</v>
      </c>
      <c r="E148" s="113">
        <v>123</v>
      </c>
      <c r="F148" s="113">
        <f t="shared" si="60"/>
        <v>150</v>
      </c>
      <c r="G148" s="596">
        <v>486.68759999999997</v>
      </c>
      <c r="H148" s="596">
        <f t="shared" ref="H148:H149" si="62">ROUND(G148/12*$B$3,2)</f>
        <v>446.13</v>
      </c>
      <c r="I148" s="596">
        <v>543.55895999999996</v>
      </c>
      <c r="J148" s="113">
        <f t="shared" si="61"/>
        <v>121.83869275771634</v>
      </c>
      <c r="K148" s="105"/>
    </row>
    <row r="149" spans="1:12" ht="30" x14ac:dyDescent="0.25">
      <c r="A149" s="35">
        <v>1</v>
      </c>
      <c r="B149" s="71" t="s">
        <v>115</v>
      </c>
      <c r="C149" s="113">
        <v>89</v>
      </c>
      <c r="D149" s="107">
        <f>ROUND(C149/12*$B$3,0)</f>
        <v>82</v>
      </c>
      <c r="E149" s="113">
        <v>104</v>
      </c>
      <c r="F149" s="113">
        <f t="shared" si="60"/>
        <v>126.82926829268293</v>
      </c>
      <c r="G149" s="596">
        <v>486.68759999999997</v>
      </c>
      <c r="H149" s="596">
        <f t="shared" si="62"/>
        <v>446.13</v>
      </c>
      <c r="I149" s="596">
        <v>541.37090000000012</v>
      </c>
      <c r="J149" s="113">
        <f t="shared" si="61"/>
        <v>121.34823930244549</v>
      </c>
      <c r="K149" s="105"/>
    </row>
    <row r="150" spans="1:12" ht="30" customHeight="1" x14ac:dyDescent="0.25">
      <c r="A150" s="35">
        <v>1</v>
      </c>
      <c r="B150" s="198" t="s">
        <v>112</v>
      </c>
      <c r="C150" s="113">
        <f>SUM(C151:C152)</f>
        <v>17815</v>
      </c>
      <c r="D150" s="113">
        <f t="shared" ref="D150:I150" si="63">SUM(D151:D152)</f>
        <v>16330</v>
      </c>
      <c r="E150" s="113">
        <f t="shared" si="63"/>
        <v>17501</v>
      </c>
      <c r="F150" s="113">
        <f t="shared" si="60"/>
        <v>107.17085119412124</v>
      </c>
      <c r="G150" s="596">
        <f>SUM(G151:G152)</f>
        <v>37983.727999999996</v>
      </c>
      <c r="H150" s="596">
        <f t="shared" si="63"/>
        <v>34818.42</v>
      </c>
      <c r="I150" s="596">
        <f t="shared" si="63"/>
        <v>34840.804220000005</v>
      </c>
      <c r="J150" s="113">
        <f t="shared" si="61"/>
        <v>100.06428844272659</v>
      </c>
      <c r="K150" s="105"/>
    </row>
    <row r="151" spans="1:12" ht="60" x14ac:dyDescent="0.25">
      <c r="A151" s="35">
        <v>1</v>
      </c>
      <c r="B151" s="71" t="s">
        <v>118</v>
      </c>
      <c r="C151" s="113">
        <v>15164</v>
      </c>
      <c r="D151" s="107">
        <f>ROUND(C151/12*$B$3,0)</f>
        <v>13900</v>
      </c>
      <c r="E151" s="107">
        <v>13583</v>
      </c>
      <c r="F151" s="113">
        <f t="shared" si="60"/>
        <v>97.719424460431654</v>
      </c>
      <c r="G151" s="596">
        <v>35318.391199999998</v>
      </c>
      <c r="H151" s="596">
        <f t="shared" ref="H151:H153" si="64">ROUND(G151/12*$B$3,2)</f>
        <v>32375.19</v>
      </c>
      <c r="I151" s="596">
        <v>30863.015590000003</v>
      </c>
      <c r="J151" s="113">
        <f t="shared" si="61"/>
        <v>95.329218423119684</v>
      </c>
      <c r="K151" s="105"/>
    </row>
    <row r="152" spans="1:12" ht="45" x14ac:dyDescent="0.25">
      <c r="A152" s="35">
        <v>1</v>
      </c>
      <c r="B152" s="286" t="s">
        <v>109</v>
      </c>
      <c r="C152" s="174">
        <v>2651</v>
      </c>
      <c r="D152" s="300">
        <f>ROUND(C152/12*$B$3,0)</f>
        <v>2430</v>
      </c>
      <c r="E152" s="649">
        <v>3918</v>
      </c>
      <c r="F152" s="174">
        <f t="shared" si="60"/>
        <v>161.23456790123456</v>
      </c>
      <c r="G152" s="596">
        <v>2665.3368</v>
      </c>
      <c r="H152" s="596">
        <f t="shared" si="64"/>
        <v>2443.23</v>
      </c>
      <c r="I152" s="596">
        <v>3977.78863</v>
      </c>
      <c r="J152" s="174">
        <f t="shared" si="61"/>
        <v>162.80860295592311</v>
      </c>
      <c r="K152" s="105"/>
    </row>
    <row r="153" spans="1:12" s="106" customFormat="1" ht="30.75" thickBot="1" x14ac:dyDescent="0.3">
      <c r="A153" s="35">
        <v>1</v>
      </c>
      <c r="B153" s="116" t="s">
        <v>123</v>
      </c>
      <c r="C153" s="113">
        <v>13860</v>
      </c>
      <c r="D153" s="107">
        <f>ROUND(C153/12*$B$3,0)</f>
        <v>12705</v>
      </c>
      <c r="E153" s="113">
        <v>12723</v>
      </c>
      <c r="F153" s="113">
        <f>E153/D153*100</f>
        <v>100.14167650531287</v>
      </c>
      <c r="G153" s="596">
        <v>11240.7372</v>
      </c>
      <c r="H153" s="596">
        <f t="shared" si="64"/>
        <v>10304.01</v>
      </c>
      <c r="I153" s="596">
        <v>10300.50165</v>
      </c>
      <c r="J153" s="113">
        <f>I153/H153*100</f>
        <v>99.965951605248833</v>
      </c>
      <c r="K153" s="105"/>
      <c r="L153" s="723"/>
    </row>
    <row r="154" spans="1:12" ht="15" customHeight="1" thickBot="1" x14ac:dyDescent="0.3">
      <c r="A154" s="35">
        <v>1</v>
      </c>
      <c r="B154" s="119" t="s">
        <v>3</v>
      </c>
      <c r="C154" s="426"/>
      <c r="D154" s="426"/>
      <c r="E154" s="629"/>
      <c r="F154" s="630"/>
      <c r="G154" s="627">
        <f>G150+G147+G153</f>
        <v>50197.840400000001</v>
      </c>
      <c r="H154" s="627">
        <f>H150+H147+H153</f>
        <v>46014.69</v>
      </c>
      <c r="I154" s="627">
        <f>I150+I147+I153</f>
        <v>46226.235730000008</v>
      </c>
      <c r="J154" s="426">
        <f t="shared" si="61"/>
        <v>100.45973520630042</v>
      </c>
      <c r="K154" s="105"/>
    </row>
    <row r="155" spans="1:12" ht="15" customHeight="1" x14ac:dyDescent="0.25">
      <c r="A155" s="35">
        <v>1</v>
      </c>
      <c r="B155" s="30"/>
      <c r="C155" s="142"/>
      <c r="D155" s="142"/>
      <c r="E155" s="142"/>
      <c r="F155" s="142"/>
      <c r="G155" s="356"/>
      <c r="H155" s="356"/>
      <c r="I155" s="356"/>
      <c r="J155" s="631"/>
      <c r="K155" s="105"/>
    </row>
    <row r="156" spans="1:12" ht="43.5" customHeight="1" x14ac:dyDescent="0.25">
      <c r="A156" s="35">
        <v>1</v>
      </c>
      <c r="B156" s="73" t="s">
        <v>83</v>
      </c>
      <c r="C156" s="118"/>
      <c r="D156" s="118"/>
      <c r="E156" s="118"/>
      <c r="F156" s="118"/>
      <c r="G156" s="347"/>
      <c r="H156" s="347"/>
      <c r="I156" s="347"/>
      <c r="J156" s="113"/>
      <c r="K156" s="105"/>
    </row>
    <row r="157" spans="1:12" ht="30" x14ac:dyDescent="0.25">
      <c r="A157" s="35">
        <v>1</v>
      </c>
      <c r="B157" s="198" t="s">
        <v>120</v>
      </c>
      <c r="C157" s="113">
        <f>SUM(C158:C159)</f>
        <v>210</v>
      </c>
      <c r="D157" s="113">
        <f>SUM(D158:D159)</f>
        <v>193</v>
      </c>
      <c r="E157" s="113">
        <f>SUM(E158:E159)</f>
        <v>244</v>
      </c>
      <c r="F157" s="113">
        <f t="shared" ref="F157:F162" si="65">E157/D157*100</f>
        <v>126.42487046632125</v>
      </c>
      <c r="G157" s="596">
        <f>SUM(G158:G159)</f>
        <v>1148.364</v>
      </c>
      <c r="H157" s="596">
        <f>SUM(H158:H159)</f>
        <v>1052.67</v>
      </c>
      <c r="I157" s="596">
        <f>SUM(I158:I159)</f>
        <v>1317.8844000000001</v>
      </c>
      <c r="J157" s="113">
        <f t="shared" ref="J157:J164" si="66">I157/H157*100</f>
        <v>125.19444840263331</v>
      </c>
      <c r="K157" s="105"/>
    </row>
    <row r="158" spans="1:12" ht="30" x14ac:dyDescent="0.25">
      <c r="A158" s="35">
        <v>1</v>
      </c>
      <c r="B158" s="71" t="s">
        <v>114</v>
      </c>
      <c r="C158" s="113">
        <v>60</v>
      </c>
      <c r="D158" s="107">
        <f>ROUND(C158/12*$B$3,0)</f>
        <v>55</v>
      </c>
      <c r="E158" s="113">
        <v>65</v>
      </c>
      <c r="F158" s="113">
        <f t="shared" si="65"/>
        <v>118.18181818181819</v>
      </c>
      <c r="G158" s="596">
        <v>328.10399999999998</v>
      </c>
      <c r="H158" s="596">
        <f t="shared" ref="H158:H159" si="67">ROUND(G158/12*$B$3,2)</f>
        <v>300.76</v>
      </c>
      <c r="I158" s="596">
        <v>339.58763999999996</v>
      </c>
      <c r="J158" s="113">
        <f t="shared" si="66"/>
        <v>112.90984173427316</v>
      </c>
      <c r="K158" s="105"/>
    </row>
    <row r="159" spans="1:12" ht="31.5" customHeight="1" x14ac:dyDescent="0.25">
      <c r="A159" s="35">
        <v>1</v>
      </c>
      <c r="B159" s="71" t="s">
        <v>115</v>
      </c>
      <c r="C159" s="113">
        <v>150</v>
      </c>
      <c r="D159" s="107">
        <f>ROUND(C159/12*$B$3,0)</f>
        <v>138</v>
      </c>
      <c r="E159" s="113">
        <v>179</v>
      </c>
      <c r="F159" s="113">
        <f t="shared" si="65"/>
        <v>129.71014492753622</v>
      </c>
      <c r="G159" s="596">
        <v>820.26</v>
      </c>
      <c r="H159" s="596">
        <f t="shared" si="67"/>
        <v>751.91</v>
      </c>
      <c r="I159" s="596">
        <v>978.29676000000018</v>
      </c>
      <c r="J159" s="115">
        <f t="shared" si="66"/>
        <v>130.10822571850358</v>
      </c>
      <c r="K159" s="105"/>
    </row>
    <row r="160" spans="1:12" ht="30" x14ac:dyDescent="0.25">
      <c r="A160" s="35">
        <v>1</v>
      </c>
      <c r="B160" s="198" t="s">
        <v>112</v>
      </c>
      <c r="C160" s="113">
        <f>SUM(C161:C162)</f>
        <v>17130</v>
      </c>
      <c r="D160" s="113">
        <f t="shared" ref="D160:I160" si="68">SUM(D161:D162)</f>
        <v>15703</v>
      </c>
      <c r="E160" s="113">
        <f t="shared" si="68"/>
        <v>15454</v>
      </c>
      <c r="F160" s="113">
        <f t="shared" si="65"/>
        <v>98.414315735846657</v>
      </c>
      <c r="G160" s="596">
        <f>SUM(G161:G162)</f>
        <v>37040.784</v>
      </c>
      <c r="H160" s="596">
        <f t="shared" si="68"/>
        <v>33954.049999999996</v>
      </c>
      <c r="I160" s="596">
        <f t="shared" si="68"/>
        <v>33619.244549999996</v>
      </c>
      <c r="J160" s="113">
        <f t="shared" si="66"/>
        <v>99.013945464532213</v>
      </c>
      <c r="K160" s="105"/>
    </row>
    <row r="161" spans="1:12" ht="43.5" customHeight="1" x14ac:dyDescent="0.25">
      <c r="A161" s="35">
        <v>1</v>
      </c>
      <c r="B161" s="71" t="s">
        <v>118</v>
      </c>
      <c r="C161" s="113">
        <v>15600</v>
      </c>
      <c r="D161" s="107">
        <f>ROUND(C161/12*$B$3,0)</f>
        <v>14300</v>
      </c>
      <c r="E161" s="107">
        <v>14054</v>
      </c>
      <c r="F161" s="113">
        <f t="shared" si="65"/>
        <v>98.27972027972028</v>
      </c>
      <c r="G161" s="596">
        <v>35791.08</v>
      </c>
      <c r="H161" s="596">
        <f t="shared" ref="H161:H163" si="69">ROUND(G161/12*$B$3,2)</f>
        <v>32808.49</v>
      </c>
      <c r="I161" s="596">
        <v>32294.148639999999</v>
      </c>
      <c r="J161" s="113">
        <f t="shared" si="66"/>
        <v>98.432291885423567</v>
      </c>
      <c r="K161" s="105"/>
    </row>
    <row r="162" spans="1:12" ht="43.5" customHeight="1" x14ac:dyDescent="0.25">
      <c r="A162" s="35">
        <v>1</v>
      </c>
      <c r="B162" s="286" t="s">
        <v>109</v>
      </c>
      <c r="C162" s="174">
        <v>1530</v>
      </c>
      <c r="D162" s="300">
        <f>ROUND(C162/12*$B$3,0)</f>
        <v>1403</v>
      </c>
      <c r="E162" s="649">
        <v>1400</v>
      </c>
      <c r="F162" s="174">
        <f t="shared" si="65"/>
        <v>99.786172487526727</v>
      </c>
      <c r="G162" s="596">
        <v>1249.704</v>
      </c>
      <c r="H162" s="596">
        <f t="shared" si="69"/>
        <v>1145.56</v>
      </c>
      <c r="I162" s="596">
        <v>1325.0959099999998</v>
      </c>
      <c r="J162" s="174">
        <f t="shared" si="66"/>
        <v>115.67232707147595</v>
      </c>
      <c r="K162" s="105"/>
    </row>
    <row r="163" spans="1:12" s="106" customFormat="1" ht="31.5" customHeight="1" thickBot="1" x14ac:dyDescent="0.3">
      <c r="A163" s="35">
        <v>1</v>
      </c>
      <c r="B163" s="116" t="s">
        <v>123</v>
      </c>
      <c r="C163" s="113">
        <v>22873</v>
      </c>
      <c r="D163" s="107">
        <f>ROUND(C163/12*$B$3,0)</f>
        <v>20967</v>
      </c>
      <c r="E163" s="113">
        <v>20964</v>
      </c>
      <c r="F163" s="113">
        <f>E163/D163*100</f>
        <v>99.985691801402197</v>
      </c>
      <c r="G163" s="596">
        <v>18550.460460000002</v>
      </c>
      <c r="H163" s="596">
        <f t="shared" si="69"/>
        <v>17004.59</v>
      </c>
      <c r="I163" s="596">
        <v>17002.223279999998</v>
      </c>
      <c r="J163" s="115">
        <f>I163/H163*100</f>
        <v>99.986081875540663</v>
      </c>
      <c r="K163" s="105"/>
      <c r="L163" s="723"/>
    </row>
    <row r="164" spans="1:12" ht="15" customHeight="1" thickBot="1" x14ac:dyDescent="0.3">
      <c r="A164" s="35">
        <v>1</v>
      </c>
      <c r="B164" s="119" t="s">
        <v>3</v>
      </c>
      <c r="C164" s="426"/>
      <c r="D164" s="426"/>
      <c r="E164" s="426"/>
      <c r="F164" s="610"/>
      <c r="G164" s="623">
        <f>G160+G157+G163</f>
        <v>56739.608460000003</v>
      </c>
      <c r="H164" s="623">
        <f>H160+H157+H163</f>
        <v>52011.31</v>
      </c>
      <c r="I164" s="623">
        <f>I160+I157+I163</f>
        <v>51939.352229999997</v>
      </c>
      <c r="J164" s="426">
        <f t="shared" si="66"/>
        <v>99.861649764253187</v>
      </c>
      <c r="K164" s="105"/>
    </row>
    <row r="165" spans="1:12" ht="15" customHeight="1" x14ac:dyDescent="0.25">
      <c r="A165" s="35">
        <v>1</v>
      </c>
      <c r="B165" s="30"/>
      <c r="C165" s="142"/>
      <c r="D165" s="142"/>
      <c r="E165" s="142"/>
      <c r="F165" s="142"/>
      <c r="G165" s="356"/>
      <c r="H165" s="356"/>
      <c r="I165" s="356"/>
      <c r="J165" s="631"/>
      <c r="K165" s="105"/>
    </row>
    <row r="166" spans="1:12" ht="29.25" x14ac:dyDescent="0.25">
      <c r="A166" s="35">
        <v>1</v>
      </c>
      <c r="B166" s="73" t="s">
        <v>84</v>
      </c>
      <c r="C166" s="118"/>
      <c r="D166" s="118"/>
      <c r="E166" s="118"/>
      <c r="F166" s="118"/>
      <c r="G166" s="596"/>
      <c r="H166" s="596"/>
      <c r="I166" s="596"/>
      <c r="J166" s="113"/>
      <c r="K166" s="105"/>
    </row>
    <row r="167" spans="1:12" ht="30" x14ac:dyDescent="0.25">
      <c r="A167" s="35">
        <v>1</v>
      </c>
      <c r="B167" s="198" t="s">
        <v>120</v>
      </c>
      <c r="C167" s="113">
        <f>SUM(C168:C169)</f>
        <v>94</v>
      </c>
      <c r="D167" s="107">
        <f>SUM(D168:D169)</f>
        <v>87</v>
      </c>
      <c r="E167" s="113">
        <f>SUM(E168:E169)</f>
        <v>115</v>
      </c>
      <c r="F167" s="113">
        <f t="shared" ref="F167:F173" si="70">E167/D167*100</f>
        <v>132.18390804597701</v>
      </c>
      <c r="G167" s="596">
        <f>SUM(G168:G169)</f>
        <v>514.02960000000007</v>
      </c>
      <c r="H167" s="596">
        <f>SUM(H168:H169)</f>
        <v>471.2</v>
      </c>
      <c r="I167" s="596">
        <f>SUM(I168:I169)</f>
        <v>628.31915000000004</v>
      </c>
      <c r="J167" s="113">
        <f t="shared" ref="J167:J174" si="71">I167/H167*100</f>
        <v>133.34447156196944</v>
      </c>
      <c r="K167" s="105"/>
    </row>
    <row r="168" spans="1:12" ht="30" x14ac:dyDescent="0.25">
      <c r="A168" s="35">
        <v>1</v>
      </c>
      <c r="B168" s="71" t="s">
        <v>114</v>
      </c>
      <c r="C168" s="113">
        <v>29</v>
      </c>
      <c r="D168" s="107">
        <f>ROUND(C168/12*$B$3,0)</f>
        <v>27</v>
      </c>
      <c r="E168" s="113">
        <v>30</v>
      </c>
      <c r="F168" s="113">
        <f t="shared" si="70"/>
        <v>111.11111111111111</v>
      </c>
      <c r="G168" s="596">
        <v>158.58359999999999</v>
      </c>
      <c r="H168" s="596">
        <f t="shared" ref="H168:H169" si="72">ROUND(G168/12*$B$3,2)</f>
        <v>145.37</v>
      </c>
      <c r="I168" s="596">
        <v>164.05199999999999</v>
      </c>
      <c r="J168" s="113">
        <f t="shared" si="71"/>
        <v>112.85134484419068</v>
      </c>
      <c r="K168" s="105"/>
    </row>
    <row r="169" spans="1:12" ht="30" x14ac:dyDescent="0.25">
      <c r="A169" s="35">
        <v>1</v>
      </c>
      <c r="B169" s="71" t="s">
        <v>115</v>
      </c>
      <c r="C169" s="113">
        <v>65</v>
      </c>
      <c r="D169" s="107">
        <f>ROUND(C169/12*$B$3,0)</f>
        <v>60</v>
      </c>
      <c r="E169" s="113">
        <v>85</v>
      </c>
      <c r="F169" s="113">
        <f t="shared" si="70"/>
        <v>141.66666666666669</v>
      </c>
      <c r="G169" s="596">
        <v>355.44600000000003</v>
      </c>
      <c r="H169" s="596">
        <f t="shared" si="72"/>
        <v>325.83</v>
      </c>
      <c r="I169" s="596">
        <v>464.26715000000002</v>
      </c>
      <c r="J169" s="113">
        <f t="shared" si="71"/>
        <v>142.48753951447074</v>
      </c>
      <c r="K169" s="105"/>
    </row>
    <row r="170" spans="1:12" ht="30" x14ac:dyDescent="0.25">
      <c r="A170" s="35">
        <v>1</v>
      </c>
      <c r="B170" s="227" t="s">
        <v>112</v>
      </c>
      <c r="C170" s="113">
        <f>SUM(C171:C172)</f>
        <v>18325</v>
      </c>
      <c r="D170" s="107">
        <f>SUM(D171:D172)</f>
        <v>16798</v>
      </c>
      <c r="E170" s="113">
        <f>SUM(E171:E172)</f>
        <v>15271</v>
      </c>
      <c r="F170" s="113">
        <f t="shared" si="70"/>
        <v>90.909632099059408</v>
      </c>
      <c r="G170" s="596">
        <f>SUM(G171:G172)</f>
        <v>36610.814999999995</v>
      </c>
      <c r="H170" s="596">
        <f>SUM(H171:H172)</f>
        <v>33559.919999999998</v>
      </c>
      <c r="I170" s="596">
        <f>SUM(I171:I172)</f>
        <v>31027.162300000004</v>
      </c>
      <c r="J170" s="113">
        <f t="shared" si="71"/>
        <v>92.453028195538025</v>
      </c>
      <c r="K170" s="105"/>
    </row>
    <row r="171" spans="1:12" ht="59.25" customHeight="1" x14ac:dyDescent="0.25">
      <c r="A171" s="35">
        <v>1</v>
      </c>
      <c r="B171" s="71" t="s">
        <v>118</v>
      </c>
      <c r="C171" s="113">
        <v>16002</v>
      </c>
      <c r="D171" s="107">
        <f>ROUND(C171/12*$B$3,0)</f>
        <v>14669</v>
      </c>
      <c r="E171" s="113">
        <v>12787</v>
      </c>
      <c r="F171" s="113">
        <f t="shared" si="70"/>
        <v>87.170222919081056</v>
      </c>
      <c r="G171" s="596">
        <v>34713.388599999998</v>
      </c>
      <c r="H171" s="596">
        <f t="shared" ref="H171:H173" si="73">ROUND(G171/12*$B$3,2)</f>
        <v>31820.61</v>
      </c>
      <c r="I171" s="596">
        <v>28518.039240000002</v>
      </c>
      <c r="J171" s="113">
        <f t="shared" si="71"/>
        <v>89.621283941445512</v>
      </c>
      <c r="K171" s="105"/>
    </row>
    <row r="172" spans="1:12" ht="45" x14ac:dyDescent="0.25">
      <c r="A172" s="35">
        <v>1</v>
      </c>
      <c r="B172" s="71" t="s">
        <v>109</v>
      </c>
      <c r="C172" s="113">
        <v>2323</v>
      </c>
      <c r="D172" s="107">
        <f>ROUND(C172/12*$B$3,0)</f>
        <v>2129</v>
      </c>
      <c r="E172" s="113">
        <v>2484</v>
      </c>
      <c r="F172" s="113">
        <f t="shared" si="70"/>
        <v>116.67449506810709</v>
      </c>
      <c r="G172" s="596">
        <v>1897.4263999999998</v>
      </c>
      <c r="H172" s="596">
        <f t="shared" si="73"/>
        <v>1739.31</v>
      </c>
      <c r="I172" s="596">
        <v>2509.1230599999999</v>
      </c>
      <c r="J172" s="113">
        <f t="shared" si="71"/>
        <v>144.25968113792251</v>
      </c>
      <c r="K172" s="105"/>
    </row>
    <row r="173" spans="1:12" s="106" customFormat="1" ht="31.5" customHeight="1" thickBot="1" x14ac:dyDescent="0.3">
      <c r="A173" s="35">
        <v>1</v>
      </c>
      <c r="B173" s="116" t="s">
        <v>123</v>
      </c>
      <c r="C173" s="113">
        <v>13728</v>
      </c>
      <c r="D173" s="107">
        <f>ROUND(C173/12*$B$3,0)</f>
        <v>12584</v>
      </c>
      <c r="E173" s="113">
        <v>12632</v>
      </c>
      <c r="F173" s="113">
        <f t="shared" si="70"/>
        <v>100.38143674507312</v>
      </c>
      <c r="G173" s="596">
        <v>11133.682560000001</v>
      </c>
      <c r="H173" s="596">
        <f t="shared" si="73"/>
        <v>10205.879999999999</v>
      </c>
      <c r="I173" s="596">
        <v>10194.619800000002</v>
      </c>
      <c r="J173" s="113">
        <f t="shared" si="71"/>
        <v>99.889669484650057</v>
      </c>
      <c r="K173" s="105"/>
      <c r="L173" s="723"/>
    </row>
    <row r="174" spans="1:12" ht="15.75" thickBot="1" x14ac:dyDescent="0.3">
      <c r="A174" s="35">
        <v>1</v>
      </c>
      <c r="B174" s="379" t="s">
        <v>3</v>
      </c>
      <c r="C174" s="609"/>
      <c r="D174" s="609"/>
      <c r="E174" s="609"/>
      <c r="F174" s="630"/>
      <c r="G174" s="627">
        <f>G170+G167+G173</f>
        <v>48258.527159999998</v>
      </c>
      <c r="H174" s="627">
        <f>H170+H167+H173</f>
        <v>44236.999999999993</v>
      </c>
      <c r="I174" s="627">
        <f>I170+I167+I173</f>
        <v>41850.101250000007</v>
      </c>
      <c r="J174" s="426">
        <f t="shared" si="71"/>
        <v>94.604293351719178</v>
      </c>
      <c r="K174" s="105"/>
    </row>
    <row r="175" spans="1:12" ht="15" customHeight="1" x14ac:dyDescent="0.25">
      <c r="A175" s="35">
        <v>1</v>
      </c>
      <c r="B175" s="30"/>
      <c r="C175" s="142"/>
      <c r="D175" s="142"/>
      <c r="E175" s="142"/>
      <c r="F175" s="142"/>
      <c r="G175" s="356"/>
      <c r="H175" s="356"/>
      <c r="I175" s="356"/>
      <c r="J175" s="631"/>
      <c r="K175" s="105"/>
    </row>
    <row r="176" spans="1:12" ht="31.5" customHeight="1" x14ac:dyDescent="0.25">
      <c r="A176" s="35">
        <v>1</v>
      </c>
      <c r="B176" s="73" t="s">
        <v>85</v>
      </c>
      <c r="C176" s="118"/>
      <c r="D176" s="118"/>
      <c r="E176" s="118"/>
      <c r="F176" s="118"/>
      <c r="G176" s="596"/>
      <c r="H176" s="596"/>
      <c r="I176" s="596"/>
      <c r="J176" s="118"/>
      <c r="K176" s="105"/>
    </row>
    <row r="177" spans="1:12" ht="45" customHeight="1" x14ac:dyDescent="0.25">
      <c r="A177" s="35">
        <v>1</v>
      </c>
      <c r="B177" s="198" t="s">
        <v>120</v>
      </c>
      <c r="C177" s="113">
        <f>SUM(C178:C179)</f>
        <v>224</v>
      </c>
      <c r="D177" s="113">
        <f>SUM(D178:D179)</f>
        <v>205</v>
      </c>
      <c r="E177" s="113">
        <f>SUM(E178:E179)</f>
        <v>342</v>
      </c>
      <c r="F177" s="113">
        <f t="shared" ref="F177:F183" si="74">E177/D177*100</f>
        <v>166.82926829268291</v>
      </c>
      <c r="G177" s="596">
        <f>SUM(G178:G179)</f>
        <v>1224.9215999999999</v>
      </c>
      <c r="H177" s="596">
        <f>SUM(H178:H179)</f>
        <v>1122.8499999999999</v>
      </c>
      <c r="I177" s="596">
        <f>SUM(I178:I179)</f>
        <v>1203.0480000000002</v>
      </c>
      <c r="J177" s="113">
        <f t="shared" ref="J177:J184" si="75">I177/H177*100</f>
        <v>107.14236095649466</v>
      </c>
      <c r="K177" s="105"/>
    </row>
    <row r="178" spans="1:12" ht="30" x14ac:dyDescent="0.25">
      <c r="A178" s="35">
        <v>1</v>
      </c>
      <c r="B178" s="71" t="s">
        <v>114</v>
      </c>
      <c r="C178" s="113">
        <v>143</v>
      </c>
      <c r="D178" s="107">
        <f>ROUND(C178/12*$B$3,0)</f>
        <v>131</v>
      </c>
      <c r="E178" s="107">
        <v>268</v>
      </c>
      <c r="F178" s="113">
        <f t="shared" si="74"/>
        <v>204.58015267175571</v>
      </c>
      <c r="G178" s="596">
        <v>781.98119999999994</v>
      </c>
      <c r="H178" s="596">
        <f t="shared" ref="H178:H179" si="76">ROUND(G178/12*$B$3,2)</f>
        <v>716.82</v>
      </c>
      <c r="I178" s="596">
        <v>803.85480000000018</v>
      </c>
      <c r="J178" s="113">
        <f t="shared" si="75"/>
        <v>112.14179291872439</v>
      </c>
      <c r="K178" s="105"/>
    </row>
    <row r="179" spans="1:12" ht="35.1" customHeight="1" x14ac:dyDescent="0.25">
      <c r="A179" s="35">
        <v>1</v>
      </c>
      <c r="B179" s="71" t="s">
        <v>115</v>
      </c>
      <c r="C179" s="113">
        <v>81</v>
      </c>
      <c r="D179" s="107">
        <f>ROUND(C179/12*$B$3,0)</f>
        <v>74</v>
      </c>
      <c r="E179" s="113">
        <v>74</v>
      </c>
      <c r="F179" s="113">
        <f t="shared" si="74"/>
        <v>100</v>
      </c>
      <c r="G179" s="596">
        <v>442.94039999999995</v>
      </c>
      <c r="H179" s="596">
        <f t="shared" si="76"/>
        <v>406.03</v>
      </c>
      <c r="I179" s="596">
        <v>399.19319999999999</v>
      </c>
      <c r="J179" s="113">
        <f t="shared" si="75"/>
        <v>98.316183533236469</v>
      </c>
      <c r="K179" s="105"/>
    </row>
    <row r="180" spans="1:12" ht="39.75" customHeight="1" x14ac:dyDescent="0.25">
      <c r="A180" s="35">
        <v>1</v>
      </c>
      <c r="B180" s="198" t="s">
        <v>112</v>
      </c>
      <c r="C180" s="113">
        <f>SUM(C181:C182)</f>
        <v>19850</v>
      </c>
      <c r="D180" s="113">
        <f>SUM(D181:D182)</f>
        <v>18196</v>
      </c>
      <c r="E180" s="113">
        <f>SUM(E181:E182)</f>
        <v>17782</v>
      </c>
      <c r="F180" s="113">
        <f t="shared" si="74"/>
        <v>97.724774675752911</v>
      </c>
      <c r="G180" s="596">
        <f>SUM(G181:G182)</f>
        <v>35716.480000000003</v>
      </c>
      <c r="H180" s="596">
        <f>SUM(H181:H182)</f>
        <v>32740.11</v>
      </c>
      <c r="I180" s="596">
        <f>SUM(I181:I182)</f>
        <v>31981.442180000002</v>
      </c>
      <c r="J180" s="113">
        <f t="shared" si="75"/>
        <v>97.682757266240088</v>
      </c>
      <c r="K180" s="105"/>
    </row>
    <row r="181" spans="1:12" ht="61.5" customHeight="1" x14ac:dyDescent="0.25">
      <c r="A181" s="35">
        <v>1</v>
      </c>
      <c r="B181" s="71" t="s">
        <v>118</v>
      </c>
      <c r="C181" s="113">
        <v>13200</v>
      </c>
      <c r="D181" s="107">
        <f>ROUND(C181/12*$B$3,0)</f>
        <v>12100</v>
      </c>
      <c r="E181" s="107">
        <v>11554</v>
      </c>
      <c r="F181" s="113">
        <f t="shared" si="74"/>
        <v>95.487603305785129</v>
      </c>
      <c r="G181" s="596">
        <v>30284.760000000002</v>
      </c>
      <c r="H181" s="596">
        <f t="shared" ref="H181:H183" si="77">ROUND(G181/12*$B$3,2)</f>
        <v>27761.03</v>
      </c>
      <c r="I181" s="596">
        <v>26054.053280000004</v>
      </c>
      <c r="J181" s="113">
        <f t="shared" si="75"/>
        <v>93.851176559371197</v>
      </c>
      <c r="K181" s="105"/>
    </row>
    <row r="182" spans="1:12" ht="45" x14ac:dyDescent="0.25">
      <c r="A182" s="35">
        <v>1</v>
      </c>
      <c r="B182" s="71" t="s">
        <v>109</v>
      </c>
      <c r="C182" s="113">
        <v>6650</v>
      </c>
      <c r="D182" s="107">
        <f>ROUND(C182/12*$B$3,0)</f>
        <v>6096</v>
      </c>
      <c r="E182" s="107">
        <v>6228</v>
      </c>
      <c r="F182" s="113">
        <f t="shared" si="74"/>
        <v>102.16535433070865</v>
      </c>
      <c r="G182" s="596">
        <v>5431.72</v>
      </c>
      <c r="H182" s="596">
        <f t="shared" si="77"/>
        <v>4979.08</v>
      </c>
      <c r="I182" s="596">
        <v>5927.388899999999</v>
      </c>
      <c r="J182" s="113">
        <f t="shared" si="75"/>
        <v>119.04586590293786</v>
      </c>
      <c r="K182" s="105"/>
    </row>
    <row r="183" spans="1:12" s="106" customFormat="1" ht="31.5" customHeight="1" thickBot="1" x14ac:dyDescent="0.3">
      <c r="A183" s="35">
        <v>1</v>
      </c>
      <c r="B183" s="116" t="s">
        <v>123</v>
      </c>
      <c r="C183" s="113">
        <v>10269</v>
      </c>
      <c r="D183" s="107">
        <f>ROUND(C183/12*$B$3,0)</f>
        <v>9413</v>
      </c>
      <c r="E183" s="113">
        <v>9412</v>
      </c>
      <c r="F183" s="113">
        <f t="shared" si="74"/>
        <v>99.989376394348241</v>
      </c>
      <c r="G183" s="596">
        <v>8328.3643799999991</v>
      </c>
      <c r="H183" s="596">
        <f t="shared" si="77"/>
        <v>7634.33</v>
      </c>
      <c r="I183" s="596">
        <v>7633.2528199999988</v>
      </c>
      <c r="J183" s="113">
        <f t="shared" si="75"/>
        <v>99.985890313884767</v>
      </c>
      <c r="K183" s="105"/>
      <c r="L183" s="723"/>
    </row>
    <row r="184" spans="1:12" ht="15.75" thickBot="1" x14ac:dyDescent="0.3">
      <c r="A184" s="35">
        <v>1</v>
      </c>
      <c r="B184" s="299" t="s">
        <v>3</v>
      </c>
      <c r="C184" s="609"/>
      <c r="D184" s="609"/>
      <c r="E184" s="609"/>
      <c r="F184" s="632"/>
      <c r="G184" s="627">
        <f>G180+G177+G183</f>
        <v>45269.765980000004</v>
      </c>
      <c r="H184" s="627">
        <f>H180+H177+H183</f>
        <v>41497.29</v>
      </c>
      <c r="I184" s="627">
        <f>I180+I177+I183</f>
        <v>40817.743000000002</v>
      </c>
      <c r="J184" s="426">
        <f t="shared" si="75"/>
        <v>98.362430414130671</v>
      </c>
      <c r="K184" s="105"/>
    </row>
    <row r="185" spans="1:12" ht="15" customHeight="1" x14ac:dyDescent="0.25">
      <c r="A185" s="35">
        <v>1</v>
      </c>
      <c r="B185" s="78"/>
      <c r="C185" s="104"/>
      <c r="D185" s="104"/>
      <c r="E185" s="104"/>
      <c r="F185" s="430"/>
      <c r="G185" s="357"/>
      <c r="H185" s="357"/>
      <c r="I185" s="357"/>
      <c r="J185" s="633"/>
      <c r="K185" s="105"/>
    </row>
    <row r="186" spans="1:12" ht="43.5" x14ac:dyDescent="0.25">
      <c r="A186" s="35">
        <v>1</v>
      </c>
      <c r="B186" s="296" t="s">
        <v>86</v>
      </c>
      <c r="C186" s="142"/>
      <c r="D186" s="142"/>
      <c r="E186" s="142"/>
      <c r="F186" s="142"/>
      <c r="G186" s="596"/>
      <c r="H186" s="596"/>
      <c r="I186" s="596"/>
      <c r="J186" s="634"/>
      <c r="K186" s="105"/>
    </row>
    <row r="187" spans="1:12" ht="30" customHeight="1" x14ac:dyDescent="0.25">
      <c r="A187" s="35">
        <v>1</v>
      </c>
      <c r="B187" s="227" t="s">
        <v>120</v>
      </c>
      <c r="C187" s="113">
        <f>SUM(C188:C191)</f>
        <v>6522</v>
      </c>
      <c r="D187" s="113">
        <f t="shared" ref="D187:E187" si="78">SUM(D188:D191)</f>
        <v>5978</v>
      </c>
      <c r="E187" s="113">
        <f t="shared" si="78"/>
        <v>4152</v>
      </c>
      <c r="F187" s="113">
        <f t="shared" ref="F187:F197" si="79">E187/D187*100</f>
        <v>69.454667112746733</v>
      </c>
      <c r="G187" s="596">
        <f t="shared" ref="G187:I187" si="80">SUM(G188:G191)</f>
        <v>7893.5897499999992</v>
      </c>
      <c r="H187" s="596">
        <f t="shared" si="80"/>
        <v>7235.79</v>
      </c>
      <c r="I187" s="596">
        <f t="shared" si="80"/>
        <v>5268.146130000001</v>
      </c>
      <c r="J187" s="113">
        <f t="shared" ref="J187:J198" si="81">I187/H187*100</f>
        <v>72.806785851994064</v>
      </c>
      <c r="K187" s="105"/>
    </row>
    <row r="188" spans="1:12" ht="27" customHeight="1" x14ac:dyDescent="0.25">
      <c r="A188" s="35">
        <v>1</v>
      </c>
      <c r="B188" s="71" t="s">
        <v>79</v>
      </c>
      <c r="C188" s="113">
        <v>5000</v>
      </c>
      <c r="D188" s="107">
        <f t="shared" ref="D188:D189" si="82">ROUND(C188/12*$B$3,0)</f>
        <v>4583</v>
      </c>
      <c r="E188" s="113">
        <v>3556</v>
      </c>
      <c r="F188" s="113">
        <f t="shared" si="79"/>
        <v>77.591097534366142</v>
      </c>
      <c r="G188" s="596">
        <v>5706.8857999999991</v>
      </c>
      <c r="H188" s="596">
        <f t="shared" ref="H188:H191" si="83">ROUND(G188/12*$B$3,2)</f>
        <v>5231.3100000000004</v>
      </c>
      <c r="I188" s="596">
        <v>4207.6354300000003</v>
      </c>
      <c r="J188" s="113">
        <f t="shared" si="81"/>
        <v>80.431773876906547</v>
      </c>
      <c r="K188" s="105"/>
    </row>
    <row r="189" spans="1:12" ht="30" customHeight="1" x14ac:dyDescent="0.25">
      <c r="A189" s="35">
        <v>1</v>
      </c>
      <c r="B189" s="71" t="s">
        <v>80</v>
      </c>
      <c r="C189" s="174">
        <v>1500</v>
      </c>
      <c r="D189" s="300">
        <f t="shared" si="82"/>
        <v>1375</v>
      </c>
      <c r="E189" s="174">
        <v>544</v>
      </c>
      <c r="F189" s="174">
        <f t="shared" si="79"/>
        <v>39.563636363636363</v>
      </c>
      <c r="G189" s="596">
        <v>2066.3991499999997</v>
      </c>
      <c r="H189" s="596">
        <f t="shared" si="83"/>
        <v>1894.2</v>
      </c>
      <c r="I189" s="596">
        <v>776.15390000000025</v>
      </c>
      <c r="J189" s="113">
        <f t="shared" si="81"/>
        <v>40.975287720409682</v>
      </c>
      <c r="K189" s="105"/>
    </row>
    <row r="190" spans="1:12" ht="30" customHeight="1" x14ac:dyDescent="0.25">
      <c r="B190" s="71" t="s">
        <v>114</v>
      </c>
      <c r="C190" s="174"/>
      <c r="D190" s="300"/>
      <c r="E190" s="174"/>
      <c r="F190" s="320"/>
      <c r="G190" s="596"/>
      <c r="H190" s="596">
        <f t="shared" si="83"/>
        <v>0</v>
      </c>
      <c r="I190" s="596"/>
      <c r="J190" s="621"/>
      <c r="K190" s="105"/>
    </row>
    <row r="191" spans="1:12" ht="30" customHeight="1" x14ac:dyDescent="0.25">
      <c r="B191" s="71" t="s">
        <v>115</v>
      </c>
      <c r="C191" s="174">
        <v>22</v>
      </c>
      <c r="D191" s="300">
        <f>ROUND(C191/12*$B$3,0)</f>
        <v>20</v>
      </c>
      <c r="E191" s="174">
        <v>52</v>
      </c>
      <c r="F191" s="320">
        <f t="shared" si="79"/>
        <v>260</v>
      </c>
      <c r="G191" s="596">
        <v>120.30479999999999</v>
      </c>
      <c r="H191" s="596">
        <f t="shared" si="83"/>
        <v>110.28</v>
      </c>
      <c r="I191" s="596">
        <v>284.35680000000002</v>
      </c>
      <c r="J191" s="113">
        <f t="shared" ref="J191" si="84">I191/H191*100</f>
        <v>257.8498367791077</v>
      </c>
      <c r="K191" s="105"/>
    </row>
    <row r="192" spans="1:12" ht="30" customHeight="1" x14ac:dyDescent="0.25">
      <c r="A192" s="35">
        <v>1</v>
      </c>
      <c r="B192" s="227" t="s">
        <v>112</v>
      </c>
      <c r="C192" s="113">
        <f>SUM(C193:C195)</f>
        <v>8600</v>
      </c>
      <c r="D192" s="113">
        <f t="shared" ref="D192:E192" si="85">SUM(D193:D195)</f>
        <v>7883</v>
      </c>
      <c r="E192" s="113">
        <f t="shared" si="85"/>
        <v>6841</v>
      </c>
      <c r="F192" s="320">
        <f t="shared" si="79"/>
        <v>86.781682100723074</v>
      </c>
      <c r="G192" s="596">
        <f t="shared" ref="G192" si="86">SUM(G193:G195)</f>
        <v>14818.060000000001</v>
      </c>
      <c r="H192" s="596">
        <f t="shared" ref="H192" si="87">SUM(H193:H195)</f>
        <v>13583.23</v>
      </c>
      <c r="I192" s="596">
        <f t="shared" ref="I192" si="88">SUM(I193:I195)</f>
        <v>11851.931320000003</v>
      </c>
      <c r="J192" s="635">
        <f t="shared" si="81"/>
        <v>87.254145884300002</v>
      </c>
      <c r="K192" s="105"/>
    </row>
    <row r="193" spans="1:12" ht="30" customHeight="1" x14ac:dyDescent="0.25">
      <c r="A193" s="35">
        <v>1</v>
      </c>
      <c r="B193" s="286" t="s">
        <v>108</v>
      </c>
      <c r="C193" s="113">
        <v>3600</v>
      </c>
      <c r="D193" s="107">
        <f t="shared" ref="D193:D196" si="89">ROUND(C193/12*$B$3,0)</f>
        <v>3300</v>
      </c>
      <c r="E193" s="318">
        <v>3086</v>
      </c>
      <c r="F193" s="174">
        <f t="shared" si="79"/>
        <v>93.515151515151516</v>
      </c>
      <c r="G193" s="596">
        <v>6301.56</v>
      </c>
      <c r="H193" s="596">
        <f t="shared" ref="H193:H197" si="90">ROUND(G193/12*$B$3,2)</f>
        <v>5776.43</v>
      </c>
      <c r="I193" s="596">
        <v>5352.3118600000025</v>
      </c>
      <c r="J193" s="635">
        <f t="shared" si="81"/>
        <v>92.65778101699496</v>
      </c>
      <c r="K193" s="105"/>
    </row>
    <row r="194" spans="1:12" ht="66" customHeight="1" x14ac:dyDescent="0.25">
      <c r="B194" s="71" t="s">
        <v>118</v>
      </c>
      <c r="C194" s="631">
        <v>3000</v>
      </c>
      <c r="D194" s="620">
        <f t="shared" si="89"/>
        <v>2750</v>
      </c>
      <c r="E194" s="113">
        <v>1998</v>
      </c>
      <c r="F194" s="174">
        <f t="shared" si="79"/>
        <v>72.654545454545456</v>
      </c>
      <c r="G194" s="596">
        <v>6882.9000000000005</v>
      </c>
      <c r="H194" s="596">
        <f t="shared" si="90"/>
        <v>6309.33</v>
      </c>
      <c r="I194" s="596">
        <v>4988.7772400000003</v>
      </c>
      <c r="J194" s="635">
        <f t="shared" si="81"/>
        <v>79.069841647211362</v>
      </c>
      <c r="K194" s="105"/>
    </row>
    <row r="195" spans="1:12" ht="58.5" customHeight="1" x14ac:dyDescent="0.25">
      <c r="B195" s="71" t="s">
        <v>109</v>
      </c>
      <c r="C195" s="318">
        <v>2000</v>
      </c>
      <c r="D195" s="107">
        <f t="shared" si="89"/>
        <v>1833</v>
      </c>
      <c r="E195" s="318">
        <v>1757</v>
      </c>
      <c r="F195" s="174">
        <f t="shared" si="79"/>
        <v>95.853791598472455</v>
      </c>
      <c r="G195" s="596">
        <v>1633.6</v>
      </c>
      <c r="H195" s="596">
        <f t="shared" si="90"/>
        <v>1497.47</v>
      </c>
      <c r="I195" s="596">
        <v>1510.8422199999998</v>
      </c>
      <c r="J195" s="635">
        <f t="shared" si="81"/>
        <v>100.89298750559274</v>
      </c>
      <c r="K195" s="105"/>
    </row>
    <row r="196" spans="1:12" s="106" customFormat="1" ht="31.5" customHeight="1" x14ac:dyDescent="0.25">
      <c r="A196" s="35">
        <v>1</v>
      </c>
      <c r="B196" s="116" t="s">
        <v>123</v>
      </c>
      <c r="C196" s="113">
        <v>18200</v>
      </c>
      <c r="D196" s="107">
        <f t="shared" si="89"/>
        <v>16683</v>
      </c>
      <c r="E196" s="113">
        <v>14642</v>
      </c>
      <c r="F196" s="113">
        <f t="shared" si="79"/>
        <v>87.765989330456151</v>
      </c>
      <c r="G196" s="596">
        <v>14760.564</v>
      </c>
      <c r="H196" s="596">
        <f t="shared" si="90"/>
        <v>13530.52</v>
      </c>
      <c r="I196" s="596">
        <v>11832.73</v>
      </c>
      <c r="J196" s="113">
        <f t="shared" si="81"/>
        <v>87.452145224278141</v>
      </c>
      <c r="K196" s="105"/>
      <c r="L196" s="723"/>
    </row>
    <row r="197" spans="1:12" s="106" customFormat="1" ht="26.25" customHeight="1" thickBot="1" x14ac:dyDescent="0.3">
      <c r="A197" s="35">
        <v>1</v>
      </c>
      <c r="B197" s="116" t="s">
        <v>125</v>
      </c>
      <c r="C197" s="113">
        <v>786</v>
      </c>
      <c r="D197" s="107">
        <f>ROUND(C197/12*$B$3,0)</f>
        <v>721</v>
      </c>
      <c r="E197" s="113">
        <v>1083</v>
      </c>
      <c r="F197" s="113">
        <f t="shared" si="79"/>
        <v>150.20804438280166</v>
      </c>
      <c r="G197" s="596">
        <v>637.46172000000001</v>
      </c>
      <c r="H197" s="596">
        <f t="shared" si="90"/>
        <v>584.34</v>
      </c>
      <c r="I197" s="596">
        <v>875.89195999999981</v>
      </c>
      <c r="J197" s="113">
        <f t="shared" si="81"/>
        <v>149.89423280966557</v>
      </c>
      <c r="K197" s="105"/>
      <c r="L197" s="723"/>
    </row>
    <row r="198" spans="1:12" ht="15.75" thickBot="1" x14ac:dyDescent="0.3">
      <c r="A198" s="35">
        <v>1</v>
      </c>
      <c r="B198" s="302" t="s">
        <v>3</v>
      </c>
      <c r="C198" s="609"/>
      <c r="D198" s="609"/>
      <c r="E198" s="609"/>
      <c r="F198" s="610"/>
      <c r="G198" s="611">
        <f>G192+G187+G196</f>
        <v>37472.213750000003</v>
      </c>
      <c r="H198" s="611">
        <f>H192+H187+H196</f>
        <v>34349.54</v>
      </c>
      <c r="I198" s="611">
        <f>I192+I187+I196</f>
        <v>28952.807450000004</v>
      </c>
      <c r="J198" s="426">
        <f t="shared" si="81"/>
        <v>84.288777811871725</v>
      </c>
      <c r="K198" s="105"/>
    </row>
    <row r="199" spans="1:12" ht="15" customHeight="1" x14ac:dyDescent="0.25">
      <c r="A199" s="35">
        <v>1</v>
      </c>
      <c r="B199" s="8"/>
      <c r="C199" s="140"/>
      <c r="D199" s="140"/>
      <c r="E199" s="140"/>
      <c r="F199" s="140"/>
      <c r="G199" s="358"/>
      <c r="H199" s="358"/>
      <c r="I199" s="358"/>
      <c r="J199" s="139"/>
      <c r="K199" s="105"/>
    </row>
    <row r="200" spans="1:12" ht="43.5" customHeight="1" x14ac:dyDescent="0.25">
      <c r="A200" s="35">
        <v>1</v>
      </c>
      <c r="B200" s="73" t="s">
        <v>127</v>
      </c>
      <c r="C200" s="118"/>
      <c r="D200" s="118"/>
      <c r="E200" s="118"/>
      <c r="F200" s="118"/>
      <c r="G200" s="344"/>
      <c r="H200" s="344"/>
      <c r="I200" s="344"/>
      <c r="J200" s="154"/>
      <c r="K200" s="105"/>
    </row>
    <row r="201" spans="1:12" ht="26.25" customHeight="1" x14ac:dyDescent="0.25">
      <c r="A201" s="35">
        <v>1</v>
      </c>
      <c r="B201" s="227" t="s">
        <v>120</v>
      </c>
      <c r="C201" s="113">
        <f>SUM(C202:C203)</f>
        <v>695</v>
      </c>
      <c r="D201" s="113">
        <f>SUM(D202:D203)</f>
        <v>637</v>
      </c>
      <c r="E201" s="113">
        <f>SUM(E202:E203)</f>
        <v>550</v>
      </c>
      <c r="F201" s="113">
        <f t="shared" ref="F201:F206" si="91">E201/D201*100</f>
        <v>86.342229199372056</v>
      </c>
      <c r="G201" s="596">
        <f>SUM(G202:G203)</f>
        <v>776.21408999999994</v>
      </c>
      <c r="H201" s="596">
        <f>SUM(H202:H203)</f>
        <v>711.53</v>
      </c>
      <c r="I201" s="596">
        <f>SUM(I202:I203)</f>
        <v>636.43606999999997</v>
      </c>
      <c r="J201" s="113">
        <f t="shared" ref="J201:J207" si="92">I201/H201*100</f>
        <v>89.446132981040861</v>
      </c>
      <c r="K201" s="105"/>
    </row>
    <row r="202" spans="1:12" ht="30.75" customHeight="1" x14ac:dyDescent="0.25">
      <c r="A202" s="35">
        <v>1</v>
      </c>
      <c r="B202" s="71" t="s">
        <v>79</v>
      </c>
      <c r="C202" s="113">
        <v>535</v>
      </c>
      <c r="D202" s="107">
        <f>ROUND(C202/12*$B$3,0)</f>
        <v>490</v>
      </c>
      <c r="E202" s="113">
        <v>385</v>
      </c>
      <c r="F202" s="113">
        <f t="shared" si="91"/>
        <v>78.571428571428569</v>
      </c>
      <c r="G202" s="596">
        <v>526.74639999999999</v>
      </c>
      <c r="H202" s="596">
        <f t="shared" ref="H202:H203" si="93">ROUND(G202/12*$B$3,2)</f>
        <v>482.85</v>
      </c>
      <c r="I202" s="596">
        <v>385.37313999999998</v>
      </c>
      <c r="J202" s="113">
        <f t="shared" si="92"/>
        <v>79.812185979082514</v>
      </c>
      <c r="K202" s="105"/>
    </row>
    <row r="203" spans="1:12" ht="33" customHeight="1" x14ac:dyDescent="0.25">
      <c r="A203" s="35">
        <v>1</v>
      </c>
      <c r="B203" s="71" t="s">
        <v>80</v>
      </c>
      <c r="C203" s="113">
        <v>160</v>
      </c>
      <c r="D203" s="107">
        <f>ROUND(C203/12*$B$3,0)</f>
        <v>147</v>
      </c>
      <c r="E203" s="113">
        <v>165</v>
      </c>
      <c r="F203" s="174">
        <f t="shared" si="91"/>
        <v>112.24489795918366</v>
      </c>
      <c r="G203" s="596">
        <v>249.46768999999998</v>
      </c>
      <c r="H203" s="596">
        <f t="shared" si="93"/>
        <v>228.68</v>
      </c>
      <c r="I203" s="596">
        <v>251.06292999999999</v>
      </c>
      <c r="J203" s="113">
        <f t="shared" si="92"/>
        <v>109.78788263075039</v>
      </c>
      <c r="K203" s="105"/>
    </row>
    <row r="204" spans="1:12" ht="30" x14ac:dyDescent="0.25">
      <c r="A204" s="35">
        <v>1</v>
      </c>
      <c r="B204" s="227" t="s">
        <v>112</v>
      </c>
      <c r="C204" s="174">
        <f>SUM(C205)</f>
        <v>300</v>
      </c>
      <c r="D204" s="174">
        <f t="shared" ref="D204:I204" si="94">SUM(D205)</f>
        <v>275</v>
      </c>
      <c r="E204" s="174">
        <f t="shared" si="94"/>
        <v>147</v>
      </c>
      <c r="F204" s="174">
        <f t="shared" si="91"/>
        <v>53.454545454545453</v>
      </c>
      <c r="G204" s="596">
        <f>SUM(G205)</f>
        <v>530.13</v>
      </c>
      <c r="H204" s="596">
        <f t="shared" si="94"/>
        <v>485.95</v>
      </c>
      <c r="I204" s="596">
        <f t="shared" si="94"/>
        <v>244.68806000000001</v>
      </c>
      <c r="J204" s="113">
        <f t="shared" si="92"/>
        <v>50.352517748739587</v>
      </c>
      <c r="K204" s="105"/>
    </row>
    <row r="205" spans="1:12" ht="33" customHeight="1" x14ac:dyDescent="0.25">
      <c r="A205" s="35">
        <v>1</v>
      </c>
      <c r="B205" s="286" t="s">
        <v>108</v>
      </c>
      <c r="C205" s="174">
        <v>300</v>
      </c>
      <c r="D205" s="300">
        <f>ROUND(C205/12*$B$3,0)</f>
        <v>275</v>
      </c>
      <c r="E205" s="320">
        <v>147</v>
      </c>
      <c r="F205" s="174">
        <f t="shared" si="91"/>
        <v>53.454545454545453</v>
      </c>
      <c r="G205" s="596">
        <v>530.13</v>
      </c>
      <c r="H205" s="596">
        <f t="shared" ref="H205:H206" si="95">ROUND(G205/12*$B$3,2)</f>
        <v>485.95</v>
      </c>
      <c r="I205" s="596">
        <v>244.68806000000001</v>
      </c>
      <c r="J205" s="174">
        <f t="shared" si="92"/>
        <v>50.352517748739587</v>
      </c>
      <c r="K205" s="105"/>
    </row>
    <row r="206" spans="1:12" s="106" customFormat="1" ht="31.5" customHeight="1" thickBot="1" x14ac:dyDescent="0.3">
      <c r="A206" s="35">
        <v>1</v>
      </c>
      <c r="B206" s="116" t="s">
        <v>123</v>
      </c>
      <c r="C206" s="113">
        <v>450</v>
      </c>
      <c r="D206" s="107">
        <f>ROUND(C206/12*$B$3,0)</f>
        <v>413</v>
      </c>
      <c r="E206" s="113">
        <v>67</v>
      </c>
      <c r="F206" s="113">
        <f t="shared" si="91"/>
        <v>16.222760290556902</v>
      </c>
      <c r="G206" s="596">
        <v>364.959</v>
      </c>
      <c r="H206" s="596">
        <f t="shared" si="95"/>
        <v>334.55</v>
      </c>
      <c r="I206" s="596">
        <v>53.122759999999985</v>
      </c>
      <c r="J206" s="113">
        <f t="shared" si="92"/>
        <v>15.878870124047223</v>
      </c>
      <c r="K206" s="105"/>
      <c r="L206" s="723"/>
    </row>
    <row r="207" spans="1:12" ht="15.75" thickBot="1" x14ac:dyDescent="0.3">
      <c r="A207" s="35">
        <v>1</v>
      </c>
      <c r="B207" s="119" t="s">
        <v>3</v>
      </c>
      <c r="C207" s="426"/>
      <c r="D207" s="426"/>
      <c r="E207" s="426"/>
      <c r="F207" s="610"/>
      <c r="G207" s="623">
        <f>G204+G201+G206</f>
        <v>1671.3030900000001</v>
      </c>
      <c r="H207" s="623">
        <f>H204+H201+H206</f>
        <v>1532.03</v>
      </c>
      <c r="I207" s="623">
        <f>I204+I201+I206</f>
        <v>934.24688999999989</v>
      </c>
      <c r="J207" s="426">
        <f t="shared" si="92"/>
        <v>60.980978832007203</v>
      </c>
      <c r="K207" s="105"/>
    </row>
    <row r="208" spans="1:12" ht="15" hidden="1" customHeight="1" x14ac:dyDescent="0.25">
      <c r="A208" s="35">
        <v>1</v>
      </c>
      <c r="B208" s="81"/>
      <c r="C208" s="143"/>
      <c r="D208" s="143"/>
      <c r="E208" s="143"/>
      <c r="F208" s="142"/>
      <c r="G208" s="353"/>
      <c r="H208" s="353"/>
      <c r="I208" s="353"/>
      <c r="J208" s="143"/>
      <c r="K208" s="105"/>
    </row>
    <row r="209" spans="1:12" ht="29.25" hidden="1" customHeight="1" x14ac:dyDescent="0.25">
      <c r="B209" s="683"/>
      <c r="C209" s="684"/>
      <c r="D209" s="684"/>
      <c r="E209" s="684"/>
      <c r="F209" s="685"/>
      <c r="G209" s="446"/>
      <c r="H209" s="446"/>
      <c r="I209" s="446"/>
      <c r="J209" s="144"/>
      <c r="K209" s="105"/>
    </row>
    <row r="210" spans="1:12" ht="30.75" hidden="1" customHeight="1" x14ac:dyDescent="0.25">
      <c r="B210" s="227"/>
      <c r="C210" s="113"/>
      <c r="D210" s="113"/>
      <c r="E210" s="113"/>
      <c r="F210" s="113"/>
      <c r="G210" s="596"/>
      <c r="H210" s="596"/>
      <c r="I210" s="596"/>
      <c r="J210" s="113"/>
      <c r="K210" s="105"/>
    </row>
    <row r="211" spans="1:12" ht="38.1" hidden="1" customHeight="1" x14ac:dyDescent="0.25">
      <c r="B211" s="71"/>
      <c r="C211" s="113"/>
      <c r="D211" s="107"/>
      <c r="E211" s="113"/>
      <c r="F211" s="113"/>
      <c r="G211" s="596"/>
      <c r="H211" s="596"/>
      <c r="I211" s="596"/>
      <c r="J211" s="113"/>
      <c r="K211" s="105"/>
    </row>
    <row r="212" spans="1:12" ht="38.1" hidden="1" customHeight="1" x14ac:dyDescent="0.25">
      <c r="B212" s="71"/>
      <c r="C212" s="113"/>
      <c r="D212" s="107"/>
      <c r="E212" s="113"/>
      <c r="F212" s="113"/>
      <c r="G212" s="596"/>
      <c r="H212" s="596"/>
      <c r="I212" s="596"/>
      <c r="J212" s="113"/>
      <c r="K212" s="105"/>
    </row>
    <row r="213" spans="1:12" hidden="1" x14ac:dyDescent="0.25">
      <c r="B213" s="71"/>
      <c r="C213" s="113"/>
      <c r="D213" s="107"/>
      <c r="E213" s="113"/>
      <c r="F213" s="113"/>
      <c r="G213" s="596"/>
      <c r="H213" s="596"/>
      <c r="I213" s="596"/>
      <c r="J213" s="113"/>
      <c r="K213" s="105"/>
    </row>
    <row r="214" spans="1:12" hidden="1" x14ac:dyDescent="0.25">
      <c r="B214" s="71"/>
      <c r="C214" s="113"/>
      <c r="D214" s="107"/>
      <c r="E214" s="113"/>
      <c r="F214" s="113"/>
      <c r="G214" s="596"/>
      <c r="H214" s="596"/>
      <c r="I214" s="596"/>
      <c r="J214" s="113"/>
      <c r="K214" s="105"/>
    </row>
    <row r="215" spans="1:12" hidden="1" x14ac:dyDescent="0.25">
      <c r="B215" s="227"/>
      <c r="C215" s="113"/>
      <c r="D215" s="113"/>
      <c r="E215" s="113"/>
      <c r="F215" s="113"/>
      <c r="G215" s="596"/>
      <c r="H215" s="596"/>
      <c r="I215" s="596"/>
      <c r="J215" s="113"/>
      <c r="K215" s="105"/>
    </row>
    <row r="216" spans="1:12" hidden="1" x14ac:dyDescent="0.25">
      <c r="B216" s="71"/>
      <c r="C216" s="113"/>
      <c r="D216" s="107"/>
      <c r="E216" s="113"/>
      <c r="F216" s="113"/>
      <c r="G216" s="596"/>
      <c r="H216" s="596"/>
      <c r="I216" s="596"/>
      <c r="J216" s="113"/>
      <c r="K216" s="105"/>
    </row>
    <row r="217" spans="1:12" ht="45" hidden="1" customHeight="1" x14ac:dyDescent="0.25">
      <c r="B217" s="71"/>
      <c r="C217" s="113"/>
      <c r="D217" s="107"/>
      <c r="E217" s="113"/>
      <c r="F217" s="113"/>
      <c r="G217" s="596"/>
      <c r="H217" s="596"/>
      <c r="I217" s="596"/>
      <c r="J217" s="113"/>
      <c r="K217" s="105"/>
    </row>
    <row r="218" spans="1:12" ht="45" hidden="1" customHeight="1" x14ac:dyDescent="0.25">
      <c r="B218" s="71"/>
      <c r="C218" s="113"/>
      <c r="D218" s="107"/>
      <c r="E218" s="113"/>
      <c r="F218" s="113"/>
      <c r="G218" s="596"/>
      <c r="H218" s="596"/>
      <c r="I218" s="596"/>
      <c r="J218" s="113"/>
      <c r="K218" s="105"/>
    </row>
    <row r="219" spans="1:12" s="106" customFormat="1" ht="31.5" hidden="1" customHeight="1" thickBot="1" x14ac:dyDescent="0.3">
      <c r="A219" s="35"/>
      <c r="B219" s="116"/>
      <c r="C219" s="113"/>
      <c r="D219" s="107"/>
      <c r="E219" s="113"/>
      <c r="F219" s="113"/>
      <c r="G219" s="596"/>
      <c r="H219" s="596"/>
      <c r="I219" s="596"/>
      <c r="J219" s="113"/>
      <c r="K219" s="105"/>
      <c r="L219" s="723"/>
    </row>
    <row r="220" spans="1:12" ht="15.75" hidden="1" thickBot="1" x14ac:dyDescent="0.3">
      <c r="B220" s="111"/>
      <c r="C220" s="426"/>
      <c r="D220" s="426"/>
      <c r="E220" s="426"/>
      <c r="F220" s="610"/>
      <c r="G220" s="650"/>
      <c r="H220" s="650"/>
      <c r="I220" s="650"/>
      <c r="J220" s="426"/>
      <c r="K220" s="105"/>
    </row>
    <row r="221" spans="1:12" ht="15" hidden="1" customHeight="1" x14ac:dyDescent="0.25">
      <c r="A221" s="35">
        <v>1</v>
      </c>
      <c r="B221" s="78"/>
      <c r="C221" s="104"/>
      <c r="D221" s="104"/>
      <c r="E221" s="104"/>
      <c r="F221" s="430"/>
      <c r="G221" s="345"/>
      <c r="H221" s="345"/>
      <c r="I221" s="345"/>
      <c r="J221" s="104"/>
      <c r="K221" s="105"/>
    </row>
    <row r="222" spans="1:12" ht="29.25" customHeight="1" x14ac:dyDescent="0.25">
      <c r="A222" s="35">
        <v>1</v>
      </c>
      <c r="B222" s="73" t="s">
        <v>88</v>
      </c>
      <c r="C222" s="118"/>
      <c r="D222" s="118"/>
      <c r="E222" s="118"/>
      <c r="F222" s="118"/>
      <c r="G222" s="344"/>
      <c r="H222" s="344"/>
      <c r="I222" s="344"/>
      <c r="J222" s="154"/>
      <c r="K222" s="105"/>
    </row>
    <row r="223" spans="1:12" ht="30" x14ac:dyDescent="0.25">
      <c r="A223" s="35">
        <v>1</v>
      </c>
      <c r="B223" s="227" t="s">
        <v>120</v>
      </c>
      <c r="C223" s="113">
        <f>SUM(C224:C225)</f>
        <v>1933</v>
      </c>
      <c r="D223" s="113">
        <f>SUM(D224:D225)</f>
        <v>1772</v>
      </c>
      <c r="E223" s="113">
        <f>SUM(E224:E225)</f>
        <v>1437</v>
      </c>
      <c r="F223" s="113">
        <f t="shared" ref="F223:F228" si="96">E223/D223*100</f>
        <v>81.09480812641084</v>
      </c>
      <c r="G223" s="344">
        <f>SUM(G224:G225)</f>
        <v>2643.19634</v>
      </c>
      <c r="H223" s="344">
        <f>SUM(H224:H225)</f>
        <v>2422.9300000000003</v>
      </c>
      <c r="I223" s="344">
        <f>SUM(I224:I225)</f>
        <v>1557.4274</v>
      </c>
      <c r="J223" s="113">
        <f t="shared" ref="J223:J229" si="97">I223/H223*100</f>
        <v>64.278679119908531</v>
      </c>
      <c r="K223" s="105"/>
    </row>
    <row r="224" spans="1:12" ht="30" x14ac:dyDescent="0.25">
      <c r="A224" s="35">
        <v>1</v>
      </c>
      <c r="B224" s="71" t="s">
        <v>79</v>
      </c>
      <c r="C224" s="113">
        <v>1487</v>
      </c>
      <c r="D224" s="107">
        <f>ROUND(C224/12*$B$3,0)</f>
        <v>1363</v>
      </c>
      <c r="E224" s="113">
        <v>1142</v>
      </c>
      <c r="F224" s="113">
        <f t="shared" si="96"/>
        <v>83.785766691122518</v>
      </c>
      <c r="G224" s="344">
        <v>1907.0957999999998</v>
      </c>
      <c r="H224" s="344">
        <f t="shared" ref="H224:H225" si="98">ROUND(G224/12*$B$3,2)</f>
        <v>1748.17</v>
      </c>
      <c r="I224" s="344">
        <v>1102.47633</v>
      </c>
      <c r="J224" s="113">
        <f t="shared" si="97"/>
        <v>63.064594976461095</v>
      </c>
      <c r="K224" s="105"/>
    </row>
    <row r="225" spans="1:12" ht="30" x14ac:dyDescent="0.25">
      <c r="A225" s="35">
        <v>1</v>
      </c>
      <c r="B225" s="71" t="s">
        <v>80</v>
      </c>
      <c r="C225" s="113">
        <v>446</v>
      </c>
      <c r="D225" s="107">
        <f>ROUND(C225/12*$B$3,0)</f>
        <v>409</v>
      </c>
      <c r="E225" s="113">
        <v>295</v>
      </c>
      <c r="F225" s="113">
        <f t="shared" si="96"/>
        <v>72.12713936430319</v>
      </c>
      <c r="G225" s="359">
        <v>736.10054000000002</v>
      </c>
      <c r="H225" s="344">
        <f t="shared" si="98"/>
        <v>674.76</v>
      </c>
      <c r="I225" s="359">
        <v>454.95106999999996</v>
      </c>
      <c r="J225" s="113">
        <f t="shared" si="97"/>
        <v>67.424131543067162</v>
      </c>
      <c r="K225" s="105"/>
    </row>
    <row r="226" spans="1:12" ht="30" x14ac:dyDescent="0.25">
      <c r="A226" s="35">
        <v>1</v>
      </c>
      <c r="B226" s="227" t="s">
        <v>112</v>
      </c>
      <c r="C226" s="174">
        <f>SUM(C227)</f>
        <v>60</v>
      </c>
      <c r="D226" s="174">
        <f t="shared" ref="D226:I226" si="99">SUM(D227)</f>
        <v>55</v>
      </c>
      <c r="E226" s="174">
        <f t="shared" si="99"/>
        <v>3</v>
      </c>
      <c r="F226" s="113">
        <f t="shared" si="96"/>
        <v>5.4545454545454541</v>
      </c>
      <c r="G226" s="359">
        <f>SUM(G227)</f>
        <v>106.026</v>
      </c>
      <c r="H226" s="359">
        <f t="shared" si="99"/>
        <v>97.19</v>
      </c>
      <c r="I226" s="359">
        <f t="shared" si="99"/>
        <v>5.0836999999999994</v>
      </c>
      <c r="J226" s="359">
        <f t="shared" si="97"/>
        <v>5.2306821689474221</v>
      </c>
      <c r="K226" s="105"/>
    </row>
    <row r="227" spans="1:12" ht="30" x14ac:dyDescent="0.25">
      <c r="A227" s="35">
        <v>1</v>
      </c>
      <c r="B227" s="286" t="s">
        <v>108</v>
      </c>
      <c r="C227" s="174">
        <v>60</v>
      </c>
      <c r="D227" s="300">
        <f>ROUND(C227/12*$B$3,0)</f>
        <v>55</v>
      </c>
      <c r="E227" s="174">
        <v>3</v>
      </c>
      <c r="F227" s="174">
        <f t="shared" si="96"/>
        <v>5.4545454545454541</v>
      </c>
      <c r="G227" s="359">
        <v>106.026</v>
      </c>
      <c r="H227" s="359">
        <f t="shared" ref="H227:H228" si="100">ROUND(G227/12*$B$3,2)</f>
        <v>97.19</v>
      </c>
      <c r="I227" s="359">
        <v>5.0836999999999994</v>
      </c>
      <c r="J227" s="359">
        <f t="shared" si="97"/>
        <v>5.2306821689474221</v>
      </c>
      <c r="K227" s="105"/>
    </row>
    <row r="228" spans="1:12" s="106" customFormat="1" ht="31.5" customHeight="1" thickBot="1" x14ac:dyDescent="0.3">
      <c r="A228" s="35">
        <v>1</v>
      </c>
      <c r="B228" s="116" t="s">
        <v>123</v>
      </c>
      <c r="C228" s="113">
        <v>1500</v>
      </c>
      <c r="D228" s="107">
        <f>ROUND(C228/12*$B$3,0)</f>
        <v>1375</v>
      </c>
      <c r="E228" s="113">
        <v>1293</v>
      </c>
      <c r="F228" s="113">
        <f t="shared" si="96"/>
        <v>94.036363636363646</v>
      </c>
      <c r="G228" s="596">
        <v>1216.53</v>
      </c>
      <c r="H228" s="596">
        <f t="shared" si="100"/>
        <v>1115.1500000000001</v>
      </c>
      <c r="I228" s="359">
        <v>1044.91239</v>
      </c>
      <c r="J228" s="115">
        <f t="shared" si="97"/>
        <v>93.701510110747421</v>
      </c>
      <c r="K228" s="105"/>
      <c r="L228" s="723"/>
    </row>
    <row r="229" spans="1:12" ht="15.75" thickBot="1" x14ac:dyDescent="0.3">
      <c r="A229" s="35">
        <v>1</v>
      </c>
      <c r="B229" s="119" t="s">
        <v>3</v>
      </c>
      <c r="C229" s="426"/>
      <c r="D229" s="426"/>
      <c r="E229" s="426"/>
      <c r="F229" s="610"/>
      <c r="G229" s="623">
        <f>G223+G226+G228</f>
        <v>3965.75234</v>
      </c>
      <c r="H229" s="623">
        <f>H223+H226+H228</f>
        <v>3635.2700000000004</v>
      </c>
      <c r="I229" s="623">
        <f>I223+I226+I228</f>
        <v>2607.4234900000001</v>
      </c>
      <c r="J229" s="426">
        <f t="shared" si="97"/>
        <v>71.725717484533476</v>
      </c>
      <c r="K229" s="105"/>
    </row>
    <row r="230" spans="1:12" ht="15" customHeight="1" x14ac:dyDescent="0.25">
      <c r="A230" s="35">
        <v>1</v>
      </c>
      <c r="B230" s="81"/>
      <c r="C230" s="114"/>
      <c r="D230" s="114"/>
      <c r="E230" s="114"/>
      <c r="F230" s="634"/>
      <c r="G230" s="356"/>
      <c r="H230" s="356"/>
      <c r="I230" s="356"/>
      <c r="J230" s="631"/>
      <c r="K230" s="105"/>
    </row>
    <row r="231" spans="1:12" ht="38.25" customHeight="1" x14ac:dyDescent="0.25">
      <c r="A231" s="35">
        <v>1</v>
      </c>
      <c r="B231" s="188" t="s">
        <v>89</v>
      </c>
      <c r="C231" s="113"/>
      <c r="D231" s="113"/>
      <c r="E231" s="113"/>
      <c r="F231" s="113"/>
      <c r="G231" s="347"/>
      <c r="H231" s="347"/>
      <c r="I231" s="347"/>
      <c r="J231" s="113"/>
      <c r="K231" s="105"/>
    </row>
    <row r="232" spans="1:12" ht="30" x14ac:dyDescent="0.25">
      <c r="A232" s="35">
        <v>1</v>
      </c>
      <c r="B232" s="227" t="s">
        <v>120</v>
      </c>
      <c r="C232" s="113">
        <f>SUM(C233:C234)</f>
        <v>1338</v>
      </c>
      <c r="D232" s="113">
        <f>SUM(D233:D234)</f>
        <v>1226</v>
      </c>
      <c r="E232" s="113">
        <f>SUM(E233:E234)</f>
        <v>1186</v>
      </c>
      <c r="F232" s="113">
        <f t="shared" ref="F232:F237" si="101">E232/D232*100</f>
        <v>96.73735725938009</v>
      </c>
      <c r="G232" s="596">
        <f>SUM(G233:G234)</f>
        <v>1478.7047299999999</v>
      </c>
      <c r="H232" s="596">
        <f>SUM(H233:H234)</f>
        <v>1355.48</v>
      </c>
      <c r="I232" s="596">
        <f>SUM(I233:I234)</f>
        <v>1191.69379</v>
      </c>
      <c r="J232" s="113">
        <f t="shared" ref="J232:J238" si="102">I232/H232*100</f>
        <v>87.916737244371006</v>
      </c>
      <c r="K232" s="105"/>
    </row>
    <row r="233" spans="1:12" ht="30" x14ac:dyDescent="0.25">
      <c r="A233" s="35">
        <v>1</v>
      </c>
      <c r="B233" s="71" t="s">
        <v>79</v>
      </c>
      <c r="C233" s="113">
        <v>1029</v>
      </c>
      <c r="D233" s="107">
        <f>ROUND(C233/12*$B$3,0)</f>
        <v>943</v>
      </c>
      <c r="E233" s="113">
        <v>932</v>
      </c>
      <c r="F233" s="113">
        <f t="shared" si="101"/>
        <v>98.833510074231185</v>
      </c>
      <c r="G233" s="596">
        <v>1048.5454</v>
      </c>
      <c r="H233" s="596">
        <f t="shared" ref="H233:H234" si="103">ROUND(G233/12*$B$3,2)</f>
        <v>961.17</v>
      </c>
      <c r="I233" s="596">
        <v>865.56740000000002</v>
      </c>
      <c r="J233" s="113">
        <f t="shared" si="102"/>
        <v>90.053518108139045</v>
      </c>
      <c r="K233" s="105"/>
    </row>
    <row r="234" spans="1:12" ht="30" x14ac:dyDescent="0.25">
      <c r="A234" s="35">
        <v>1</v>
      </c>
      <c r="B234" s="71" t="s">
        <v>80</v>
      </c>
      <c r="C234" s="113">
        <v>309</v>
      </c>
      <c r="D234" s="107">
        <f>ROUND(C234/12*$B$3,0)</f>
        <v>283</v>
      </c>
      <c r="E234" s="113">
        <v>254</v>
      </c>
      <c r="F234" s="113">
        <f t="shared" si="101"/>
        <v>89.752650176678443</v>
      </c>
      <c r="G234" s="596">
        <v>430.15933000000007</v>
      </c>
      <c r="H234" s="596">
        <f t="shared" si="103"/>
        <v>394.31</v>
      </c>
      <c r="I234" s="596">
        <v>326.12638999999996</v>
      </c>
      <c r="J234" s="113">
        <f t="shared" si="102"/>
        <v>82.708120514316136</v>
      </c>
      <c r="K234" s="105"/>
    </row>
    <row r="235" spans="1:12" ht="30" x14ac:dyDescent="0.25">
      <c r="A235" s="35">
        <v>1</v>
      </c>
      <c r="B235" s="227" t="s">
        <v>112</v>
      </c>
      <c r="C235" s="174">
        <f>SUM(C236)</f>
        <v>400</v>
      </c>
      <c r="D235" s="174">
        <f t="shared" ref="D235:I235" si="104">SUM(D236)</f>
        <v>367</v>
      </c>
      <c r="E235" s="174">
        <f t="shared" si="104"/>
        <v>360</v>
      </c>
      <c r="F235" s="113">
        <f t="shared" si="101"/>
        <v>98.09264305177112</v>
      </c>
      <c r="G235" s="596">
        <f>SUM(G236)</f>
        <v>706.84</v>
      </c>
      <c r="H235" s="596">
        <f t="shared" si="104"/>
        <v>647.94000000000005</v>
      </c>
      <c r="I235" s="596">
        <f t="shared" si="104"/>
        <v>645.9310099999999</v>
      </c>
      <c r="J235" s="113">
        <f t="shared" si="102"/>
        <v>99.689941969935475</v>
      </c>
      <c r="K235" s="105"/>
    </row>
    <row r="236" spans="1:12" ht="30" x14ac:dyDescent="0.25">
      <c r="A236" s="35">
        <v>1</v>
      </c>
      <c r="B236" s="286" t="s">
        <v>108</v>
      </c>
      <c r="C236" s="174">
        <v>400</v>
      </c>
      <c r="D236" s="300">
        <f>ROUND(C236/12*$B$3,0)</f>
        <v>367</v>
      </c>
      <c r="E236" s="174">
        <v>360</v>
      </c>
      <c r="F236" s="174">
        <f t="shared" si="101"/>
        <v>98.09264305177112</v>
      </c>
      <c r="G236" s="596">
        <v>706.84</v>
      </c>
      <c r="H236" s="596">
        <f t="shared" ref="H236:H237" si="105">ROUND(G236/12*$B$3,2)</f>
        <v>647.94000000000005</v>
      </c>
      <c r="I236" s="596">
        <v>645.9310099999999</v>
      </c>
      <c r="J236" s="621">
        <f t="shared" si="102"/>
        <v>99.689941969935475</v>
      </c>
      <c r="K236" s="105"/>
    </row>
    <row r="237" spans="1:12" s="106" customFormat="1" ht="31.5" customHeight="1" thickBot="1" x14ac:dyDescent="0.3">
      <c r="A237" s="35">
        <v>1</v>
      </c>
      <c r="B237" s="116" t="s">
        <v>123</v>
      </c>
      <c r="C237" s="113">
        <v>370</v>
      </c>
      <c r="D237" s="107">
        <f>ROUND(C237/12*$B$3,0)</f>
        <v>339</v>
      </c>
      <c r="E237" s="113">
        <v>348</v>
      </c>
      <c r="F237" s="113">
        <f t="shared" si="101"/>
        <v>102.65486725663717</v>
      </c>
      <c r="G237" s="596">
        <v>300.07739999999995</v>
      </c>
      <c r="H237" s="596">
        <f t="shared" si="105"/>
        <v>275.07</v>
      </c>
      <c r="I237" s="596">
        <v>282.23495999999994</v>
      </c>
      <c r="J237" s="113">
        <f t="shared" si="102"/>
        <v>102.60477696586321</v>
      </c>
      <c r="K237" s="105"/>
      <c r="L237" s="723"/>
    </row>
    <row r="238" spans="1:12" ht="15.75" thickBot="1" x14ac:dyDescent="0.3">
      <c r="A238" s="35">
        <v>1</v>
      </c>
      <c r="B238" s="293" t="s">
        <v>3</v>
      </c>
      <c r="C238" s="339"/>
      <c r="D238" s="339"/>
      <c r="E238" s="339"/>
      <c r="F238" s="338"/>
      <c r="G238" s="387">
        <f>G232+G235+G237</f>
        <v>2485.6221300000002</v>
      </c>
      <c r="H238" s="387">
        <f>H232+H235+H237</f>
        <v>2278.4900000000002</v>
      </c>
      <c r="I238" s="387">
        <f>I232+I235+I237</f>
        <v>2119.8597599999998</v>
      </c>
      <c r="J238" s="339">
        <f t="shared" si="102"/>
        <v>93.037922483750194</v>
      </c>
      <c r="K238" s="105"/>
    </row>
    <row r="239" spans="1:12" ht="15" customHeight="1" thickBot="1" x14ac:dyDescent="0.3">
      <c r="A239" s="35">
        <v>1</v>
      </c>
      <c r="B239" s="81"/>
      <c r="C239" s="83"/>
      <c r="D239" s="83"/>
      <c r="E239" s="114"/>
      <c r="F239" s="51"/>
      <c r="G239" s="389"/>
      <c r="H239" s="389"/>
      <c r="I239" s="356"/>
      <c r="J239" s="68"/>
      <c r="K239" s="105"/>
    </row>
    <row r="240" spans="1:12" ht="15" customHeight="1" x14ac:dyDescent="0.25">
      <c r="A240" s="35">
        <v>1</v>
      </c>
      <c r="B240" s="279" t="s">
        <v>34</v>
      </c>
      <c r="C240" s="280"/>
      <c r="D240" s="280"/>
      <c r="E240" s="281"/>
      <c r="F240" s="280"/>
      <c r="G240" s="390"/>
      <c r="H240" s="390"/>
      <c r="I240" s="360"/>
      <c r="J240" s="280"/>
      <c r="K240" s="105"/>
    </row>
    <row r="241" spans="1:12" s="106" customFormat="1" ht="33.75" customHeight="1" x14ac:dyDescent="0.25">
      <c r="A241" s="35">
        <v>1</v>
      </c>
      <c r="B241" s="453" t="s">
        <v>120</v>
      </c>
      <c r="C241" s="312">
        <f>SUM(C232,C223,C210,C201,C187,C177,C167,C157,C147,C138,C125,C115,C102,C89,C80,C71,C62,C51,C30,C41)</f>
        <v>136065</v>
      </c>
      <c r="D241" s="312">
        <f>SUM(D232,D223,D210,D201,D187,D177,D167,D157,D147,D138,D125,D115,D102,D89,D80,D71,D62,D51,D30,D41)</f>
        <v>124730</v>
      </c>
      <c r="E241" s="312">
        <f>SUM(E232,E223,E210,E201,E187,E177,E167,E157,E147,E138,E125,E115,E102,E89,E80,E71,E62,E51,E30,E41)</f>
        <v>125682</v>
      </c>
      <c r="F241" s="294">
        <f t="shared" ref="F241:F252" si="106">E241/D241*100</f>
        <v>100.76324861701276</v>
      </c>
      <c r="G241" s="452">
        <f>SUM(G232,G223,G210,G201,G187,G177,G167,G157,G147,G138,G125,G115,G102,G89,G80,G71,G62,G51,G41,G30)</f>
        <v>192910.42162999997</v>
      </c>
      <c r="H241" s="452">
        <f>SUM(H232,H223,H210,H201,H187,H177,H167,H157,H147,H138,H125,H115,H102,H89,H80,H71,H62,H51,H41,H30)</f>
        <v>176834.59000000003</v>
      </c>
      <c r="I241" s="452">
        <f>SUM(I232,I223,I210,I201,I187,I177,I167,I157,I147,I138,I125,I115,I102,I89,I80,I71,I62,I51,I41,I30)</f>
        <v>174264.7105499999</v>
      </c>
      <c r="J241" s="452">
        <f t="shared" ref="J241:J253" si="107">I241/H241*100</f>
        <v>98.546732599091541</v>
      </c>
      <c r="K241" s="105"/>
      <c r="L241" s="723"/>
    </row>
    <row r="242" spans="1:12" s="106" customFormat="1" ht="30" customHeight="1" x14ac:dyDescent="0.25">
      <c r="A242" s="35">
        <v>1</v>
      </c>
      <c r="B242" s="295" t="s">
        <v>79</v>
      </c>
      <c r="C242" s="312">
        <f t="shared" ref="C242:E243" si="108">SUM(C233,C224,C211,C202,C188,C139,C126,C116,C103,C90,C81,C72,C63,C31)</f>
        <v>103458</v>
      </c>
      <c r="D242" s="312">
        <f t="shared" si="108"/>
        <v>94837</v>
      </c>
      <c r="E242" s="312">
        <f t="shared" si="108"/>
        <v>95662</v>
      </c>
      <c r="F242" s="294">
        <f t="shared" si="106"/>
        <v>100.86991364130033</v>
      </c>
      <c r="G242" s="452">
        <f t="shared" ref="G242:I242" si="109">SUM(G233,G224,G211,G202,G188,G139,G126,G116,G103,G90,G81,G72,G63,G31)</f>
        <v>137145.41019999998</v>
      </c>
      <c r="H242" s="452">
        <f t="shared" si="109"/>
        <v>125716.64</v>
      </c>
      <c r="I242" s="452">
        <f t="shared" si="109"/>
        <v>122560.25233999988</v>
      </c>
      <c r="J242" s="452">
        <f t="shared" si="107"/>
        <v>97.489284107497525</v>
      </c>
      <c r="K242" s="105"/>
      <c r="L242" s="723"/>
    </row>
    <row r="243" spans="1:12" s="106" customFormat="1" ht="30" customHeight="1" x14ac:dyDescent="0.25">
      <c r="A243" s="35">
        <v>1</v>
      </c>
      <c r="B243" s="295" t="s">
        <v>80</v>
      </c>
      <c r="C243" s="312">
        <f t="shared" si="108"/>
        <v>31037</v>
      </c>
      <c r="D243" s="312">
        <f t="shared" si="108"/>
        <v>28451</v>
      </c>
      <c r="E243" s="312">
        <f t="shared" si="108"/>
        <v>28200</v>
      </c>
      <c r="F243" s="294">
        <f t="shared" si="106"/>
        <v>99.117781448806724</v>
      </c>
      <c r="G243" s="452">
        <f>SUM(G234,G225,G212,G203,G189,G140,G127,G117,G104,G91,G82,G73,G64,G32)</f>
        <v>47179.62343</v>
      </c>
      <c r="H243" s="452">
        <f>SUM(H234,H225,H212,H203,H189,H140,H127,H117,H104,H91,H82,H73,H64,H32)</f>
        <v>43248</v>
      </c>
      <c r="I243" s="452">
        <f>SUM(I234,I225,I212,I203,I189,I140,I127,I117,I104,I91,I82,I73,I64,I32)</f>
        <v>42656.444280000003</v>
      </c>
      <c r="J243" s="452">
        <f t="shared" si="107"/>
        <v>98.632177857935631</v>
      </c>
      <c r="K243" s="105"/>
      <c r="L243" s="723"/>
    </row>
    <row r="244" spans="1:12" s="106" customFormat="1" ht="44.25" customHeight="1" x14ac:dyDescent="0.25">
      <c r="A244" s="35">
        <v>1</v>
      </c>
      <c r="B244" s="295" t="s">
        <v>114</v>
      </c>
      <c r="C244" s="312">
        <f>SUM(C213,C178,C168,C158,C148,C128,C105,C92,C52,C42)</f>
        <v>846</v>
      </c>
      <c r="D244" s="312">
        <f>SUM(D213,D178,D168,D158,D148,D128,D105,D92,D52,D42)</f>
        <v>777</v>
      </c>
      <c r="E244" s="312">
        <f>SUM(E213,E178,E168,E158,E148,E128,E105,E92,E52,E42)</f>
        <v>975</v>
      </c>
      <c r="F244" s="294">
        <f t="shared" si="106"/>
        <v>125.48262548262548</v>
      </c>
      <c r="G244" s="452">
        <f>SUM(G213,G178,G168,G158,G148,G128,G105,G92,G52,G42)</f>
        <v>4626.2663999999995</v>
      </c>
      <c r="H244" s="452">
        <f>SUM(H213,H178,H168,H158,H148,H128,H105,H92,H52,H42)</f>
        <v>4240.74</v>
      </c>
      <c r="I244" s="452">
        <f>SUM(I213,I178,I168,I158,I148,I128,I105,I92,I52,I42)</f>
        <v>4468.2296400000005</v>
      </c>
      <c r="J244" s="452">
        <f t="shared" si="107"/>
        <v>105.36438546102804</v>
      </c>
      <c r="K244" s="105"/>
      <c r="L244" s="723"/>
    </row>
    <row r="245" spans="1:12" s="106" customFormat="1" ht="30" customHeight="1" x14ac:dyDescent="0.25">
      <c r="A245" s="35">
        <v>1</v>
      </c>
      <c r="B245" s="295" t="s">
        <v>115</v>
      </c>
      <c r="C245" s="312">
        <f>SUM(C214,C179,C169,C159,C149,C129,C106,C93,C53,C43,C191)</f>
        <v>724</v>
      </c>
      <c r="D245" s="312">
        <f t="shared" ref="D245:E245" si="110">SUM(D214,D179,D169,D159,D149,D129,D106,D93,D53,D43,D191)</f>
        <v>665</v>
      </c>
      <c r="E245" s="312">
        <f t="shared" si="110"/>
        <v>845</v>
      </c>
      <c r="F245" s="294">
        <f t="shared" si="106"/>
        <v>127.06766917293233</v>
      </c>
      <c r="G245" s="312">
        <f t="shared" ref="G245:I245" si="111">SUM(G214,G179,G169,G159,G149,G129,G106,G93,G53,G43,G191)</f>
        <v>3959.121599999999</v>
      </c>
      <c r="H245" s="312">
        <f t="shared" si="111"/>
        <v>3629.2100000000005</v>
      </c>
      <c r="I245" s="312">
        <f t="shared" si="111"/>
        <v>4579.7842900000014</v>
      </c>
      <c r="J245" s="452">
        <f t="shared" si="107"/>
        <v>126.19231981615835</v>
      </c>
      <c r="K245" s="105"/>
      <c r="L245" s="723"/>
    </row>
    <row r="246" spans="1:12" s="106" customFormat="1" ht="45" customHeight="1" x14ac:dyDescent="0.25">
      <c r="A246" s="35">
        <v>1</v>
      </c>
      <c r="B246" s="453" t="s">
        <v>112</v>
      </c>
      <c r="C246" s="312">
        <f>SUM(C235,C226,C215,C204,C192,C180,C170,C160,C150,C141,C130,C118,C107,C94,C83,C74,C65,C54,C44,C33)</f>
        <v>150239</v>
      </c>
      <c r="D246" s="312">
        <f>SUM(D235,D226,D215,D204,D192,D180,D170,D160,D150,D141,D130,D118,D107,D94,D83,D74,D65,D54,D44,D33)</f>
        <v>137720</v>
      </c>
      <c r="E246" s="312">
        <f>SUM(E235,E226,E215,E204,E192,E180,E170,E160,E150,E141,E130,E118,E107,E94,E83,E74,E65,E54,E44,E33)</f>
        <v>132848</v>
      </c>
      <c r="F246" s="294">
        <f t="shared" si="106"/>
        <v>96.462387452802787</v>
      </c>
      <c r="G246" s="452">
        <f>SUM(G235,G226,G215,G204,G192,G180,G170,G160,G150,G141,G130,G118,G107,G94,G83,G74,G65,G54,G44,G33)</f>
        <v>296863.32847999997</v>
      </c>
      <c r="H246" s="452">
        <f>SUM(H235,H226,H215,H204,H192,H180,H170,H160,H150,H141,H130,H118,H107,H94,H83,H74,H65,H54,H44,H33)</f>
        <v>272124.73</v>
      </c>
      <c r="I246" s="452">
        <f>SUM(I235,I226,I215,I204,I192,I180,I170,I160,I150,I141,I130,I118,I107,I94,I83,I74,I65,I54,I44,I33)</f>
        <v>263658.05891000008</v>
      </c>
      <c r="J246" s="452">
        <f t="shared" si="107"/>
        <v>96.888680021841495</v>
      </c>
      <c r="K246" s="105"/>
      <c r="L246" s="723"/>
    </row>
    <row r="247" spans="1:12" s="106" customFormat="1" ht="30" x14ac:dyDescent="0.25">
      <c r="A247" s="35">
        <v>1</v>
      </c>
      <c r="B247" s="295" t="s">
        <v>108</v>
      </c>
      <c r="C247" s="312">
        <f>SUM(C236,C227,C216,C205,C193,C142,C131,C119,C108,C95,C84,C75,C66,C34)</f>
        <v>20598</v>
      </c>
      <c r="D247" s="312">
        <f>SUM(D236,D227,D216,D205,D193,D142,D131,D119,D108,D95,D84,D75,D66,D34)</f>
        <v>18882</v>
      </c>
      <c r="E247" s="312">
        <f>SUM(E236,E227,E216,E205,E193,E142,E131,E119,E108,E95,E84,E75,E66,E34)</f>
        <v>18306</v>
      </c>
      <c r="F247" s="294">
        <f t="shared" si="106"/>
        <v>96.94947569113441</v>
      </c>
      <c r="G247" s="452">
        <f>SUM(G236,G227,G216,G205,G193,G142,G131,G119,G108,G95,G84,G75,G66,G34)</f>
        <v>36338.725800000007</v>
      </c>
      <c r="H247" s="452">
        <f>SUM(H236,H227,H216,H205,H193,H142,H131,H119,H108,H95,H84,H75,H66,H34)</f>
        <v>33310.5</v>
      </c>
      <c r="I247" s="452">
        <f>SUM(I236,I227,I216,I205,I193,I142,I131,I119,I108,I95,I84,I75,I66,I34)</f>
        <v>32229.669560000013</v>
      </c>
      <c r="J247" s="452">
        <f t="shared" si="107"/>
        <v>96.755286050944932</v>
      </c>
      <c r="K247" s="105"/>
      <c r="L247" s="723"/>
    </row>
    <row r="248" spans="1:12" s="106" customFormat="1" ht="63.75" customHeight="1" x14ac:dyDescent="0.25">
      <c r="A248" s="35">
        <v>1</v>
      </c>
      <c r="B248" s="295" t="s">
        <v>119</v>
      </c>
      <c r="C248" s="312">
        <f>SUM(C217,C181,C171,C161,C151,C132,C109,C96,C55,C45,C194)</f>
        <v>105307</v>
      </c>
      <c r="D248" s="312">
        <f t="shared" ref="D248:E248" si="112">SUM(D217,D181,D171,D161,D151,D132,D109,D96,D55,D45,D194)</f>
        <v>96532</v>
      </c>
      <c r="E248" s="312">
        <f t="shared" si="112"/>
        <v>89656</v>
      </c>
      <c r="F248" s="294">
        <f t="shared" si="106"/>
        <v>92.87697343885965</v>
      </c>
      <c r="G248" s="452">
        <f t="shared" ref="G248:H248" si="113">SUM(G217,G181,G171,G161,G151,G132,G109,G96,G55,G45,G194)</f>
        <v>240148.59148</v>
      </c>
      <c r="H248" s="452">
        <f t="shared" si="113"/>
        <v>220136.21000000002</v>
      </c>
      <c r="I248" s="452">
        <f>SUM(I181,I171,I161,I151,I132,I109,I96,I55,I45,I194)</f>
        <v>207959.71536</v>
      </c>
      <c r="J248" s="452">
        <f t="shared" si="107"/>
        <v>94.468654366312549</v>
      </c>
      <c r="K248" s="105"/>
      <c r="L248" s="723"/>
    </row>
    <row r="249" spans="1:12" s="106" customFormat="1" ht="45" x14ac:dyDescent="0.25">
      <c r="A249" s="35">
        <v>1</v>
      </c>
      <c r="B249" s="295" t="s">
        <v>109</v>
      </c>
      <c r="C249" s="312">
        <f>SUM(C218,C182,C172,C162,C152,C133,C110,C97,C56,C46,C195)</f>
        <v>24334</v>
      </c>
      <c r="D249" s="312">
        <f t="shared" ref="D249:E249" si="114">SUM(D218,D182,D172,D162,D152,D133,D110,D97,D56,D46,D195)</f>
        <v>22306</v>
      </c>
      <c r="E249" s="312">
        <f t="shared" si="114"/>
        <v>24886</v>
      </c>
      <c r="F249" s="294">
        <f t="shared" si="106"/>
        <v>111.56639469201113</v>
      </c>
      <c r="G249" s="452">
        <f t="shared" ref="G249:I249" si="115">SUM(G218,G182,G172,G162,G152,G133,G110,G97,G56,G46,G195)</f>
        <v>20376.011200000001</v>
      </c>
      <c r="H249" s="452">
        <f t="shared" si="115"/>
        <v>18678.02</v>
      </c>
      <c r="I249" s="452">
        <f t="shared" si="115"/>
        <v>23468.673989999999</v>
      </c>
      <c r="J249" s="452">
        <f t="shared" si="107"/>
        <v>125.64861794772679</v>
      </c>
      <c r="K249" s="105"/>
      <c r="L249" s="723"/>
    </row>
    <row r="250" spans="1:12" s="106" customFormat="1" ht="38.25" customHeight="1" x14ac:dyDescent="0.25">
      <c r="A250" s="35">
        <v>1</v>
      </c>
      <c r="B250" s="394" t="s">
        <v>123</v>
      </c>
      <c r="C250" s="401">
        <f>SUM(C237,C228,C219,C206,C196,C183,C173,C163,C153,C143,C134,C120,C111,C98,C85,C76,C67,C57,C47,C35)</f>
        <v>298098</v>
      </c>
      <c r="D250" s="401">
        <f>SUM(D237,D228,D219,D206,D196,D183,D173,D163,D153,D143,D134,D120,D111,D98,D85,D76,D67,D57,D47,D35)</f>
        <v>273257</v>
      </c>
      <c r="E250" s="401">
        <f>SUM(E237,E228,E219,E206,E196,E183,E173,E163,E153,E143,E134,E120,E111,E98,E85,E76,E67,E57,E47,E35)</f>
        <v>275286</v>
      </c>
      <c r="F250" s="294">
        <f t="shared" si="106"/>
        <v>100.74252443670244</v>
      </c>
      <c r="G250" s="401">
        <f>SUM(G237,G228,G219,G206,G196,G183,G173,G163,G153,G143,G134,G120,G111,G98,G85,G76,G67,G57,G47,G35)</f>
        <v>241763.43995999999</v>
      </c>
      <c r="H250" s="401">
        <f>SUM(H237,H228,H219,H206,H196,H183,H173,H163,H153,H143,H134,H120,H111,H98,H85,H76,H67,H57,H47,H35)</f>
        <v>221616.5</v>
      </c>
      <c r="I250" s="401">
        <f>SUM(I237,I228,I219,I206,I196,I183,I173,I163,I153,I143,I134,I120,I111,I98,I85,I76,I67,I57,I47,I35)</f>
        <v>222854.77152000001</v>
      </c>
      <c r="J250" s="583">
        <f t="shared" si="107"/>
        <v>100.55874518368444</v>
      </c>
      <c r="K250" s="105"/>
      <c r="L250" s="723"/>
    </row>
    <row r="251" spans="1:12" s="106" customFormat="1" ht="30.75" customHeight="1" x14ac:dyDescent="0.25">
      <c r="A251" s="35">
        <v>1</v>
      </c>
      <c r="B251" s="394" t="s">
        <v>124</v>
      </c>
      <c r="C251" s="401">
        <f>SUM(C121,C36)</f>
        <v>25864.400000000001</v>
      </c>
      <c r="D251" s="401">
        <f>SUM(D121,D36)</f>
        <v>23709</v>
      </c>
      <c r="E251" s="401">
        <f>SUM(E121,E36)</f>
        <v>25512</v>
      </c>
      <c r="F251" s="294">
        <f t="shared" si="106"/>
        <v>107.60470707326333</v>
      </c>
      <c r="G251" s="401">
        <f>SUM(G121,G36)</f>
        <v>20976.617719373913</v>
      </c>
      <c r="H251" s="401">
        <f>SUM(H121,H36)</f>
        <v>19228.560000000001</v>
      </c>
      <c r="I251" s="401">
        <f>SUM(I121,I36)</f>
        <v>20671.472560000002</v>
      </c>
      <c r="J251" s="583">
        <f t="shared" si="107"/>
        <v>107.50400737236694</v>
      </c>
      <c r="K251" s="105"/>
      <c r="L251" s="723"/>
    </row>
    <row r="252" spans="1:12" s="106" customFormat="1" ht="26.25" customHeight="1" thickBot="1" x14ac:dyDescent="0.3">
      <c r="A252" s="35">
        <v>1</v>
      </c>
      <c r="B252" s="394" t="s">
        <v>125</v>
      </c>
      <c r="C252" s="401">
        <f>SUM(C197,C58,C37)</f>
        <v>9471.6</v>
      </c>
      <c r="D252" s="401">
        <f>SUM(D197,D58,D37)</f>
        <v>8682</v>
      </c>
      <c r="E252" s="401">
        <f>SUM(E197,E58,E37)</f>
        <v>10643</v>
      </c>
      <c r="F252" s="294">
        <f t="shared" si="106"/>
        <v>122.58696152960147</v>
      </c>
      <c r="G252" s="401">
        <f>SUM(G197,G58,G37)</f>
        <v>7681.7064666208862</v>
      </c>
      <c r="H252" s="401">
        <f>SUM(H197,H58,H37)</f>
        <v>7041.57</v>
      </c>
      <c r="I252" s="401">
        <f>SUM(I197,I58,I37)</f>
        <v>8620.9768600000007</v>
      </c>
      <c r="J252" s="583">
        <f t="shared" si="107"/>
        <v>122.42975444396636</v>
      </c>
      <c r="K252" s="105"/>
      <c r="L252" s="723"/>
    </row>
    <row r="253" spans="1:12" s="106" customFormat="1" ht="15" customHeight="1" thickBot="1" x14ac:dyDescent="0.3">
      <c r="A253" s="35">
        <v>1</v>
      </c>
      <c r="B253" s="395" t="s">
        <v>116</v>
      </c>
      <c r="C253" s="402">
        <f>SUM(C238,C229,C220,C207,C198,C184,C174,C164,C154,C144,C135,C122,C112,C99,C86,C77,C68,C59,C48,C38)</f>
        <v>0</v>
      </c>
      <c r="D253" s="402">
        <f>SUM(D238,D229,D220,D207,D198,D184,D174,D164,D154,D144,D135,D122,D112,D99,D86,D77,D68,D59,D48,D38)</f>
        <v>0</v>
      </c>
      <c r="E253" s="402">
        <f>SUM(E238,E229,E220,E207,E198,E184,E174,E164,E154,E144,E135,E122,E112,E99,E86,E77,E68,E59,E48,E38)</f>
        <v>0</v>
      </c>
      <c r="F253" s="431">
        <f>SUM(F220,F184,F174,F135,F112,F99,F59,F48)</f>
        <v>0</v>
      </c>
      <c r="G253" s="404">
        <f>SUM(G238,G229,G220,G207,G198,G184,G174,G164,G154,G144,G135,G122,G112,G99,G86,G77,G68,G59,G48,G38)</f>
        <v>731537.19007000001</v>
      </c>
      <c r="H253" s="404">
        <f>SUM(H238,H229,H220,H207,H198,H184,H174,H164,H154,H144,H135,H122,H112,H99,H86,H77,H68,H59,H48,H38)</f>
        <v>670575.82000000007</v>
      </c>
      <c r="I253" s="404">
        <f>SUM(I238,I229,I220,I207,I198,I184,I174,I164,I154,I144,I135,I122,I112,I99,I86,I77,I68,I59,I48,I38)</f>
        <v>660777.54097999993</v>
      </c>
      <c r="J253" s="403">
        <f t="shared" si="107"/>
        <v>98.53882607637118</v>
      </c>
      <c r="K253" s="105"/>
      <c r="L253" s="723"/>
    </row>
    <row r="254" spans="1:12" ht="15" customHeight="1" x14ac:dyDescent="0.25">
      <c r="A254" s="35">
        <v>1</v>
      </c>
      <c r="B254" s="6"/>
      <c r="C254" s="303"/>
      <c r="D254" s="303"/>
      <c r="E254" s="303"/>
      <c r="F254" s="68"/>
      <c r="G254" s="361"/>
      <c r="H254" s="361"/>
      <c r="I254" s="361"/>
      <c r="J254" s="31"/>
      <c r="K254" s="105"/>
    </row>
    <row r="255" spans="1:12" ht="15" customHeight="1" thickBot="1" x14ac:dyDescent="0.3">
      <c r="A255" s="35">
        <v>1</v>
      </c>
      <c r="B255" s="201" t="s">
        <v>90</v>
      </c>
      <c r="C255" s="145"/>
      <c r="D255" s="145"/>
      <c r="E255" s="145"/>
      <c r="F255" s="145"/>
      <c r="G255" s="362"/>
      <c r="H255" s="362"/>
      <c r="I255" s="362"/>
      <c r="J255" s="651"/>
      <c r="K255" s="105"/>
    </row>
    <row r="256" spans="1:12" ht="29.25" customHeight="1" x14ac:dyDescent="0.25">
      <c r="A256" s="35">
        <v>1</v>
      </c>
      <c r="B256" s="117" t="s">
        <v>36</v>
      </c>
      <c r="C256" s="123"/>
      <c r="D256" s="123"/>
      <c r="E256" s="123"/>
      <c r="F256" s="123"/>
      <c r="G256" s="652"/>
      <c r="H256" s="652"/>
      <c r="I256" s="354"/>
      <c r="J256" s="123"/>
      <c r="K256" s="105"/>
    </row>
    <row r="257" spans="1:12" ht="30.75" customHeight="1" x14ac:dyDescent="0.25">
      <c r="A257" s="35">
        <v>1</v>
      </c>
      <c r="B257" s="227" t="s">
        <v>120</v>
      </c>
      <c r="C257" s="113">
        <f>SUM(C258:C261)</f>
        <v>2987</v>
      </c>
      <c r="D257" s="113">
        <f>SUM(D258:D261)</f>
        <v>2738</v>
      </c>
      <c r="E257" s="113">
        <f>SUM(E258:E261)</f>
        <v>3070</v>
      </c>
      <c r="F257" s="113">
        <f t="shared" ref="F257:F266" si="116">E257/D257*100</f>
        <v>112.12563915266618</v>
      </c>
      <c r="G257" s="596">
        <f>SUM(G258:G261)</f>
        <v>5092.2485500000003</v>
      </c>
      <c r="H257" s="596">
        <f>SUM(H258:H261)</f>
        <v>4667.8899999999994</v>
      </c>
      <c r="I257" s="596">
        <f>SUM(I258:I261)</f>
        <v>4613.0586999999996</v>
      </c>
      <c r="J257" s="113">
        <f t="shared" ref="J257:J268" si="117">I257/H257*100</f>
        <v>98.825351497143259</v>
      </c>
      <c r="K257" s="105"/>
    </row>
    <row r="258" spans="1:12" ht="31.5" customHeight="1" x14ac:dyDescent="0.25">
      <c r="A258" s="35">
        <v>1</v>
      </c>
      <c r="B258" s="71" t="s">
        <v>79</v>
      </c>
      <c r="C258" s="113">
        <v>2121</v>
      </c>
      <c r="D258" s="107">
        <f t="shared" ref="D258:D267" si="118">ROUND(C258/12*$B$3,0)</f>
        <v>1944</v>
      </c>
      <c r="E258" s="113">
        <v>1880</v>
      </c>
      <c r="F258" s="113">
        <f t="shared" si="116"/>
        <v>96.707818930041157</v>
      </c>
      <c r="G258" s="596">
        <v>2919.2939999999999</v>
      </c>
      <c r="H258" s="596">
        <f t="shared" ref="H258:H261" si="119">ROUND(G258/12*$B$3,2)</f>
        <v>2676.02</v>
      </c>
      <c r="I258" s="596">
        <v>2199.0568299999995</v>
      </c>
      <c r="J258" s="113">
        <f t="shared" si="117"/>
        <v>82.176397411080615</v>
      </c>
      <c r="K258" s="105"/>
    </row>
    <row r="259" spans="1:12" ht="30" customHeight="1" x14ac:dyDescent="0.25">
      <c r="A259" s="35">
        <v>1</v>
      </c>
      <c r="B259" s="71" t="s">
        <v>80</v>
      </c>
      <c r="C259" s="113">
        <v>636</v>
      </c>
      <c r="D259" s="107">
        <f t="shared" si="118"/>
        <v>583</v>
      </c>
      <c r="E259" s="113">
        <v>986</v>
      </c>
      <c r="F259" s="113">
        <f t="shared" si="116"/>
        <v>169.12521440823326</v>
      </c>
      <c r="G259" s="596">
        <v>915.22255000000007</v>
      </c>
      <c r="H259" s="596">
        <f t="shared" si="119"/>
        <v>838.95</v>
      </c>
      <c r="I259" s="596">
        <v>1325.7902700000002</v>
      </c>
      <c r="J259" s="113">
        <f t="shared" si="117"/>
        <v>158.02971214017523</v>
      </c>
      <c r="K259" s="105"/>
    </row>
    <row r="260" spans="1:12" ht="28.5" customHeight="1" x14ac:dyDescent="0.25">
      <c r="A260" s="35">
        <v>1</v>
      </c>
      <c r="B260" s="71" t="s">
        <v>114</v>
      </c>
      <c r="C260" s="113">
        <v>130</v>
      </c>
      <c r="D260" s="107">
        <f t="shared" si="118"/>
        <v>119</v>
      </c>
      <c r="E260" s="113">
        <v>103</v>
      </c>
      <c r="F260" s="113">
        <f t="shared" si="116"/>
        <v>86.554621848739501</v>
      </c>
      <c r="G260" s="596">
        <v>710.89200000000005</v>
      </c>
      <c r="H260" s="596">
        <f t="shared" si="119"/>
        <v>651.65</v>
      </c>
      <c r="I260" s="596">
        <v>535.90319999999997</v>
      </c>
      <c r="J260" s="113">
        <f t="shared" si="117"/>
        <v>82.237888437044433</v>
      </c>
      <c r="K260" s="105"/>
    </row>
    <row r="261" spans="1:12" ht="33.75" customHeight="1" x14ac:dyDescent="0.25">
      <c r="A261" s="35">
        <v>1</v>
      </c>
      <c r="B261" s="71" t="s">
        <v>115</v>
      </c>
      <c r="C261" s="113">
        <v>100</v>
      </c>
      <c r="D261" s="107">
        <f t="shared" si="118"/>
        <v>92</v>
      </c>
      <c r="E261" s="113">
        <v>101</v>
      </c>
      <c r="F261" s="113">
        <f t="shared" si="116"/>
        <v>109.78260869565217</v>
      </c>
      <c r="G261" s="596">
        <v>546.84</v>
      </c>
      <c r="H261" s="596">
        <f t="shared" si="119"/>
        <v>501.27</v>
      </c>
      <c r="I261" s="596">
        <v>552.30840000000001</v>
      </c>
      <c r="J261" s="113">
        <f t="shared" si="117"/>
        <v>110.18181818181819</v>
      </c>
      <c r="K261" s="105"/>
    </row>
    <row r="262" spans="1:12" ht="30" x14ac:dyDescent="0.25">
      <c r="A262" s="35">
        <v>1</v>
      </c>
      <c r="B262" s="227" t="s">
        <v>112</v>
      </c>
      <c r="C262" s="113">
        <f>SUM(C263:C265)</f>
        <v>6270</v>
      </c>
      <c r="D262" s="113">
        <f>SUM(D263:D265)</f>
        <v>5748</v>
      </c>
      <c r="E262" s="113">
        <f>SUM(E263:E265)</f>
        <v>2095</v>
      </c>
      <c r="F262" s="113">
        <f t="shared" si="116"/>
        <v>36.447459986082116</v>
      </c>
      <c r="G262" s="596">
        <f>SUM(G263:G265)</f>
        <v>10538.552</v>
      </c>
      <c r="H262" s="596">
        <f>SUM(H263:H265)</f>
        <v>9660.3500000000022</v>
      </c>
      <c r="I262" s="596">
        <f>SUM(I263:I265)</f>
        <v>2571.9632799999999</v>
      </c>
      <c r="J262" s="113">
        <f t="shared" si="117"/>
        <v>26.623914040381553</v>
      </c>
      <c r="K262" s="105"/>
    </row>
    <row r="263" spans="1:12" ht="30" x14ac:dyDescent="0.25">
      <c r="A263" s="35">
        <v>1</v>
      </c>
      <c r="B263" s="71" t="s">
        <v>108</v>
      </c>
      <c r="C263" s="113">
        <v>720</v>
      </c>
      <c r="D263" s="107">
        <f t="shared" si="118"/>
        <v>660</v>
      </c>
      <c r="E263" s="113">
        <v>548</v>
      </c>
      <c r="F263" s="113">
        <f t="shared" si="116"/>
        <v>83.030303030303031</v>
      </c>
      <c r="G263" s="596">
        <f>1272312/1000</f>
        <v>1272.3119999999999</v>
      </c>
      <c r="H263" s="596">
        <f t="shared" ref="H263:H267" si="120">ROUND(G263/12*$B$3,2)</f>
        <v>1166.29</v>
      </c>
      <c r="I263" s="596">
        <v>961.40965999999992</v>
      </c>
      <c r="J263" s="113">
        <f t="shared" si="117"/>
        <v>82.433156419072446</v>
      </c>
      <c r="K263" s="105"/>
    </row>
    <row r="264" spans="1:12" ht="43.5" customHeight="1" x14ac:dyDescent="0.25">
      <c r="A264" s="35">
        <v>1</v>
      </c>
      <c r="B264" s="71" t="s">
        <v>118</v>
      </c>
      <c r="C264" s="113">
        <v>4000</v>
      </c>
      <c r="D264" s="107">
        <f t="shared" si="118"/>
        <v>3667</v>
      </c>
      <c r="E264" s="113">
        <v>945</v>
      </c>
      <c r="F264" s="113">
        <f t="shared" si="116"/>
        <v>25.770384510499046</v>
      </c>
      <c r="G264" s="596">
        <v>8000.2</v>
      </c>
      <c r="H264" s="596">
        <f t="shared" si="120"/>
        <v>7333.52</v>
      </c>
      <c r="I264" s="596">
        <v>1146.04069</v>
      </c>
      <c r="J264" s="113">
        <f t="shared" si="117"/>
        <v>15.627429801786864</v>
      </c>
      <c r="K264" s="105"/>
    </row>
    <row r="265" spans="1:12" ht="28.5" customHeight="1" x14ac:dyDescent="0.25">
      <c r="A265" s="35">
        <v>1</v>
      </c>
      <c r="B265" s="71" t="s">
        <v>109</v>
      </c>
      <c r="C265" s="113">
        <v>1550</v>
      </c>
      <c r="D265" s="107">
        <f t="shared" si="118"/>
        <v>1421</v>
      </c>
      <c r="E265" s="113">
        <v>602</v>
      </c>
      <c r="F265" s="113">
        <f t="shared" si="116"/>
        <v>42.364532019704434</v>
      </c>
      <c r="G265" s="596">
        <v>1266.04</v>
      </c>
      <c r="H265" s="596">
        <f t="shared" si="120"/>
        <v>1160.54</v>
      </c>
      <c r="I265" s="596">
        <v>464.51292999999998</v>
      </c>
      <c r="J265" s="113">
        <f t="shared" si="117"/>
        <v>40.025585503300185</v>
      </c>
      <c r="K265" s="105"/>
    </row>
    <row r="266" spans="1:12" s="106" customFormat="1" ht="33" customHeight="1" x14ac:dyDescent="0.25">
      <c r="A266" s="35">
        <v>1</v>
      </c>
      <c r="B266" s="116" t="s">
        <v>123</v>
      </c>
      <c r="C266" s="113">
        <v>10781</v>
      </c>
      <c r="D266" s="107">
        <f t="shared" si="118"/>
        <v>9883</v>
      </c>
      <c r="E266" s="113">
        <v>10870</v>
      </c>
      <c r="F266" s="113">
        <f t="shared" si="116"/>
        <v>109.98684609936254</v>
      </c>
      <c r="G266" s="596">
        <v>8743.6066199999987</v>
      </c>
      <c r="H266" s="596">
        <f t="shared" si="120"/>
        <v>8014.97</v>
      </c>
      <c r="I266" s="596">
        <v>8765.9599999999991</v>
      </c>
      <c r="J266" s="113">
        <f t="shared" si="117"/>
        <v>109.36984168374929</v>
      </c>
      <c r="K266" s="105"/>
      <c r="L266" s="723"/>
    </row>
    <row r="267" spans="1:12" s="106" customFormat="1" ht="23.25" customHeight="1" thickBot="1" x14ac:dyDescent="0.3">
      <c r="A267" s="35"/>
      <c r="B267" s="667" t="s">
        <v>125</v>
      </c>
      <c r="C267" s="621"/>
      <c r="D267" s="620">
        <f t="shared" si="118"/>
        <v>0</v>
      </c>
      <c r="E267" s="621">
        <v>0</v>
      </c>
      <c r="F267" s="621"/>
      <c r="G267" s="657"/>
      <c r="H267" s="657">
        <f t="shared" si="120"/>
        <v>0</v>
      </c>
      <c r="I267" s="657">
        <v>-4.7196800000000003</v>
      </c>
      <c r="J267" s="621" t="e">
        <f>I267/E267*100</f>
        <v>#DIV/0!</v>
      </c>
      <c r="K267" s="105"/>
      <c r="L267" s="723"/>
    </row>
    <row r="268" spans="1:12" s="13" customFormat="1" ht="15.75" thickBot="1" x14ac:dyDescent="0.3">
      <c r="A268" s="35">
        <v>1</v>
      </c>
      <c r="B268" s="204" t="s">
        <v>3</v>
      </c>
      <c r="C268" s="339"/>
      <c r="D268" s="339"/>
      <c r="E268" s="339"/>
      <c r="F268" s="338"/>
      <c r="G268" s="388">
        <f>G262+G257+G266</f>
        <v>24374.407169999999</v>
      </c>
      <c r="H268" s="388">
        <f>H262+H257+H266</f>
        <v>22343.210000000003</v>
      </c>
      <c r="I268" s="388">
        <f>I262+I257+I266</f>
        <v>15950.981979999999</v>
      </c>
      <c r="J268" s="339">
        <f t="shared" si="117"/>
        <v>71.390735619456635</v>
      </c>
      <c r="K268" s="105"/>
      <c r="L268" s="723"/>
    </row>
    <row r="269" spans="1:12" ht="15" customHeight="1" thickBot="1" x14ac:dyDescent="0.3">
      <c r="A269" s="35">
        <v>1</v>
      </c>
      <c r="B269" s="35"/>
      <c r="C269" s="205"/>
      <c r="D269" s="205"/>
      <c r="E269" s="205"/>
      <c r="F269" s="432"/>
      <c r="G269" s="391"/>
      <c r="H269" s="391"/>
      <c r="I269" s="363"/>
      <c r="J269" s="206"/>
      <c r="K269" s="105"/>
    </row>
    <row r="270" spans="1:12" ht="15" customHeight="1" x14ac:dyDescent="0.25">
      <c r="A270" s="35">
        <v>1</v>
      </c>
      <c r="B270" s="287" t="s">
        <v>38</v>
      </c>
      <c r="C270" s="288"/>
      <c r="D270" s="288"/>
      <c r="E270" s="288"/>
      <c r="F270" s="288"/>
      <c r="G270" s="364"/>
      <c r="H270" s="364"/>
      <c r="I270" s="364"/>
      <c r="J270" s="289"/>
      <c r="K270" s="105"/>
    </row>
    <row r="271" spans="1:12" ht="45.75" customHeight="1" x14ac:dyDescent="0.25">
      <c r="A271" s="35">
        <v>1</v>
      </c>
      <c r="B271" s="208" t="s">
        <v>120</v>
      </c>
      <c r="C271" s="209">
        <f t="shared" ref="C271:I279" si="121">C257</f>
        <v>2987</v>
      </c>
      <c r="D271" s="209">
        <f t="shared" si="121"/>
        <v>2738</v>
      </c>
      <c r="E271" s="209">
        <f t="shared" si="121"/>
        <v>3070</v>
      </c>
      <c r="F271" s="433">
        <f t="shared" si="121"/>
        <v>112.12563915266618</v>
      </c>
      <c r="G271" s="451">
        <f t="shared" si="121"/>
        <v>5092.2485500000003</v>
      </c>
      <c r="H271" s="451">
        <f t="shared" si="121"/>
        <v>4667.8899999999994</v>
      </c>
      <c r="I271" s="451">
        <f t="shared" si="121"/>
        <v>4613.0586999999996</v>
      </c>
      <c r="J271" s="209">
        <f t="shared" ref="J271:J278" si="122">I271/H271*100</f>
        <v>98.825351497143259</v>
      </c>
      <c r="K271" s="105"/>
    </row>
    <row r="272" spans="1:12" ht="32.25" customHeight="1" x14ac:dyDescent="0.25">
      <c r="A272" s="35">
        <v>1</v>
      </c>
      <c r="B272" s="207" t="s">
        <v>79</v>
      </c>
      <c r="C272" s="209">
        <f t="shared" si="121"/>
        <v>2121</v>
      </c>
      <c r="D272" s="209">
        <f t="shared" si="121"/>
        <v>1944</v>
      </c>
      <c r="E272" s="209">
        <f t="shared" si="121"/>
        <v>1880</v>
      </c>
      <c r="F272" s="433">
        <f t="shared" si="121"/>
        <v>96.707818930041157</v>
      </c>
      <c r="G272" s="451">
        <f t="shared" si="121"/>
        <v>2919.2939999999999</v>
      </c>
      <c r="H272" s="451">
        <f t="shared" si="121"/>
        <v>2676.02</v>
      </c>
      <c r="I272" s="451">
        <f t="shared" si="121"/>
        <v>2199.0568299999995</v>
      </c>
      <c r="J272" s="451">
        <f t="shared" si="122"/>
        <v>82.176397411080615</v>
      </c>
      <c r="K272" s="105"/>
    </row>
    <row r="273" spans="1:12" ht="38.25" customHeight="1" x14ac:dyDescent="0.25">
      <c r="A273" s="35">
        <v>1</v>
      </c>
      <c r="B273" s="207" t="s">
        <v>80</v>
      </c>
      <c r="C273" s="209">
        <f t="shared" si="121"/>
        <v>636</v>
      </c>
      <c r="D273" s="209">
        <f t="shared" si="121"/>
        <v>583</v>
      </c>
      <c r="E273" s="209">
        <f t="shared" si="121"/>
        <v>986</v>
      </c>
      <c r="F273" s="433">
        <f t="shared" si="121"/>
        <v>169.12521440823326</v>
      </c>
      <c r="G273" s="451">
        <f t="shared" si="121"/>
        <v>915.22255000000007</v>
      </c>
      <c r="H273" s="451">
        <f t="shared" si="121"/>
        <v>838.95</v>
      </c>
      <c r="I273" s="451">
        <f t="shared" si="121"/>
        <v>1325.7902700000002</v>
      </c>
      <c r="J273" s="209">
        <f t="shared" si="122"/>
        <v>158.02971214017523</v>
      </c>
      <c r="K273" s="105"/>
    </row>
    <row r="274" spans="1:12" ht="51" customHeight="1" x14ac:dyDescent="0.25">
      <c r="A274" s="35">
        <v>1</v>
      </c>
      <c r="B274" s="207" t="s">
        <v>114</v>
      </c>
      <c r="C274" s="209">
        <f t="shared" si="121"/>
        <v>130</v>
      </c>
      <c r="D274" s="209">
        <f t="shared" si="121"/>
        <v>119</v>
      </c>
      <c r="E274" s="209">
        <f t="shared" si="121"/>
        <v>103</v>
      </c>
      <c r="F274" s="433">
        <f t="shared" si="121"/>
        <v>86.554621848739501</v>
      </c>
      <c r="G274" s="451">
        <f t="shared" si="121"/>
        <v>710.89200000000005</v>
      </c>
      <c r="H274" s="451">
        <f t="shared" si="121"/>
        <v>651.65</v>
      </c>
      <c r="I274" s="451">
        <f t="shared" si="121"/>
        <v>535.90319999999997</v>
      </c>
      <c r="J274" s="209">
        <f t="shared" si="122"/>
        <v>82.237888437044433</v>
      </c>
      <c r="K274" s="105"/>
    </row>
    <row r="275" spans="1:12" ht="38.25" customHeight="1" x14ac:dyDescent="0.25">
      <c r="A275" s="35">
        <v>1</v>
      </c>
      <c r="B275" s="207" t="s">
        <v>115</v>
      </c>
      <c r="C275" s="209">
        <f t="shared" si="121"/>
        <v>100</v>
      </c>
      <c r="D275" s="209">
        <f t="shared" si="121"/>
        <v>92</v>
      </c>
      <c r="E275" s="209">
        <f t="shared" si="121"/>
        <v>101</v>
      </c>
      <c r="F275" s="433">
        <f t="shared" si="121"/>
        <v>109.78260869565217</v>
      </c>
      <c r="G275" s="451">
        <f t="shared" si="121"/>
        <v>546.84</v>
      </c>
      <c r="H275" s="451">
        <f t="shared" si="121"/>
        <v>501.27</v>
      </c>
      <c r="I275" s="451">
        <f t="shared" si="121"/>
        <v>552.30840000000001</v>
      </c>
      <c r="J275" s="209">
        <f t="shared" si="122"/>
        <v>110.18181818181819</v>
      </c>
      <c r="K275" s="105"/>
    </row>
    <row r="276" spans="1:12" ht="30" x14ac:dyDescent="0.25">
      <c r="A276" s="35">
        <v>1</v>
      </c>
      <c r="B276" s="208" t="s">
        <v>112</v>
      </c>
      <c r="C276" s="209">
        <f t="shared" si="121"/>
        <v>6270</v>
      </c>
      <c r="D276" s="209">
        <f t="shared" si="121"/>
        <v>5748</v>
      </c>
      <c r="E276" s="209">
        <f t="shared" si="121"/>
        <v>2095</v>
      </c>
      <c r="F276" s="433">
        <f t="shared" si="121"/>
        <v>36.447459986082116</v>
      </c>
      <c r="G276" s="451">
        <f t="shared" si="121"/>
        <v>10538.552</v>
      </c>
      <c r="H276" s="451">
        <f t="shared" si="121"/>
        <v>9660.3500000000022</v>
      </c>
      <c r="I276" s="451">
        <f t="shared" si="121"/>
        <v>2571.9632799999999</v>
      </c>
      <c r="J276" s="209">
        <f t="shared" si="122"/>
        <v>26.623914040381553</v>
      </c>
      <c r="K276" s="105"/>
    </row>
    <row r="277" spans="1:12" ht="30" x14ac:dyDescent="0.25">
      <c r="A277" s="35">
        <v>1</v>
      </c>
      <c r="B277" s="207" t="s">
        <v>108</v>
      </c>
      <c r="C277" s="209">
        <f t="shared" si="121"/>
        <v>720</v>
      </c>
      <c r="D277" s="209">
        <f t="shared" si="121"/>
        <v>660</v>
      </c>
      <c r="E277" s="209">
        <f t="shared" si="121"/>
        <v>548</v>
      </c>
      <c r="F277" s="433">
        <f t="shared" si="121"/>
        <v>83.030303030303031</v>
      </c>
      <c r="G277" s="451">
        <f t="shared" si="121"/>
        <v>1272.3119999999999</v>
      </c>
      <c r="H277" s="451">
        <f t="shared" si="121"/>
        <v>1166.29</v>
      </c>
      <c r="I277" s="451">
        <f t="shared" si="121"/>
        <v>961.40965999999992</v>
      </c>
      <c r="J277" s="209">
        <f>J263</f>
        <v>82.433156419072446</v>
      </c>
      <c r="K277" s="105"/>
    </row>
    <row r="278" spans="1:12" ht="44.25" customHeight="1" x14ac:dyDescent="0.25">
      <c r="A278" s="35">
        <v>1</v>
      </c>
      <c r="B278" s="207" t="s">
        <v>81</v>
      </c>
      <c r="C278" s="209">
        <f t="shared" si="121"/>
        <v>4000</v>
      </c>
      <c r="D278" s="209">
        <f t="shared" si="121"/>
        <v>3667</v>
      </c>
      <c r="E278" s="209">
        <f t="shared" si="121"/>
        <v>945</v>
      </c>
      <c r="F278" s="433">
        <f t="shared" si="121"/>
        <v>25.770384510499046</v>
      </c>
      <c r="G278" s="451">
        <f t="shared" si="121"/>
        <v>8000.2</v>
      </c>
      <c r="H278" s="451">
        <f t="shared" si="121"/>
        <v>7333.52</v>
      </c>
      <c r="I278" s="451">
        <f t="shared" si="121"/>
        <v>1146.04069</v>
      </c>
      <c r="J278" s="209">
        <f t="shared" si="122"/>
        <v>15.627429801786864</v>
      </c>
      <c r="K278" s="105"/>
    </row>
    <row r="279" spans="1:12" ht="44.25" customHeight="1" x14ac:dyDescent="0.25">
      <c r="A279" s="35">
        <v>1</v>
      </c>
      <c r="B279" s="207" t="s">
        <v>109</v>
      </c>
      <c r="C279" s="209">
        <f t="shared" si="121"/>
        <v>1550</v>
      </c>
      <c r="D279" s="209">
        <f t="shared" si="121"/>
        <v>1421</v>
      </c>
      <c r="E279" s="209">
        <f t="shared" si="121"/>
        <v>602</v>
      </c>
      <c r="F279" s="433">
        <f t="shared" si="121"/>
        <v>42.364532019704434</v>
      </c>
      <c r="G279" s="451">
        <f t="shared" si="121"/>
        <v>1266.04</v>
      </c>
      <c r="H279" s="451">
        <f t="shared" si="121"/>
        <v>1160.54</v>
      </c>
      <c r="I279" s="451">
        <f t="shared" si="121"/>
        <v>464.51292999999998</v>
      </c>
      <c r="J279" s="209">
        <f>J265</f>
        <v>40.025585503300185</v>
      </c>
      <c r="K279" s="105"/>
    </row>
    <row r="280" spans="1:12" ht="38.25" customHeight="1" x14ac:dyDescent="0.25">
      <c r="B280" s="207" t="s">
        <v>123</v>
      </c>
      <c r="C280" s="669">
        <f t="shared" ref="C280:J281" si="123">SUM(C266)</f>
        <v>10781</v>
      </c>
      <c r="D280" s="669">
        <f t="shared" si="123"/>
        <v>9883</v>
      </c>
      <c r="E280" s="669">
        <f t="shared" si="123"/>
        <v>10870</v>
      </c>
      <c r="F280" s="669">
        <f t="shared" si="123"/>
        <v>109.98684609936254</v>
      </c>
      <c r="G280" s="669">
        <f t="shared" si="123"/>
        <v>8743.6066199999987</v>
      </c>
      <c r="H280" s="669">
        <f t="shared" si="123"/>
        <v>8014.97</v>
      </c>
      <c r="I280" s="669">
        <f t="shared" si="123"/>
        <v>8765.9599999999991</v>
      </c>
      <c r="J280" s="669">
        <f t="shared" si="123"/>
        <v>109.36984168374929</v>
      </c>
      <c r="K280" s="105"/>
    </row>
    <row r="281" spans="1:12" ht="28.5" customHeight="1" thickBot="1" x14ac:dyDescent="0.3">
      <c r="B281" s="668" t="s">
        <v>125</v>
      </c>
      <c r="C281" s="669">
        <f t="shared" si="123"/>
        <v>0</v>
      </c>
      <c r="D281" s="669">
        <f t="shared" si="123"/>
        <v>0</v>
      </c>
      <c r="E281" s="669">
        <f t="shared" si="123"/>
        <v>0</v>
      </c>
      <c r="F281" s="669">
        <f t="shared" si="123"/>
        <v>0</v>
      </c>
      <c r="G281" s="669">
        <f t="shared" si="123"/>
        <v>0</v>
      </c>
      <c r="H281" s="669">
        <f t="shared" si="123"/>
        <v>0</v>
      </c>
      <c r="I281" s="669">
        <f t="shared" si="123"/>
        <v>-4.7196800000000003</v>
      </c>
      <c r="J281" s="669" t="e">
        <f t="shared" si="123"/>
        <v>#DIV/0!</v>
      </c>
      <c r="K281" s="105"/>
    </row>
    <row r="282" spans="1:12" s="33" customFormat="1" ht="17.25" customHeight="1" thickBot="1" x14ac:dyDescent="0.3">
      <c r="A282" s="35">
        <v>1</v>
      </c>
      <c r="B282" s="397" t="s">
        <v>117</v>
      </c>
      <c r="C282" s="398"/>
      <c r="D282" s="398"/>
      <c r="E282" s="398"/>
      <c r="F282" s="399"/>
      <c r="G282" s="400">
        <f>G268</f>
        <v>24374.407169999999</v>
      </c>
      <c r="H282" s="400">
        <f>H268</f>
        <v>22343.210000000003</v>
      </c>
      <c r="I282" s="400">
        <f>I268</f>
        <v>15950.981979999999</v>
      </c>
      <c r="J282" s="400">
        <f>J268</f>
        <v>71.390735619456635</v>
      </c>
      <c r="K282" s="105"/>
      <c r="L282" s="723"/>
    </row>
    <row r="283" spans="1:12" s="33" customFormat="1" ht="17.25" customHeight="1" x14ac:dyDescent="0.25">
      <c r="A283" s="35">
        <v>1</v>
      </c>
      <c r="B283" s="203"/>
      <c r="C283" s="304"/>
      <c r="D283" s="304"/>
      <c r="E283" s="304"/>
      <c r="F283" s="68"/>
      <c r="G283" s="365"/>
      <c r="H283" s="365"/>
      <c r="I283" s="365"/>
      <c r="J283" s="40"/>
      <c r="K283" s="105"/>
      <c r="L283" s="723"/>
    </row>
    <row r="284" spans="1:12" ht="29.25" x14ac:dyDescent="0.25">
      <c r="A284" s="35">
        <v>1</v>
      </c>
      <c r="B284" s="305" t="s">
        <v>39</v>
      </c>
      <c r="C284" s="598"/>
      <c r="D284" s="142"/>
      <c r="E284" s="142"/>
      <c r="F284" s="142"/>
      <c r="G284" s="366"/>
      <c r="H284" s="366"/>
      <c r="I284" s="366"/>
      <c r="J284" s="147"/>
      <c r="K284" s="105"/>
    </row>
    <row r="285" spans="1:12" ht="36" customHeight="1" x14ac:dyDescent="0.25">
      <c r="A285" s="35">
        <v>1</v>
      </c>
      <c r="B285" s="454" t="s">
        <v>120</v>
      </c>
      <c r="C285" s="113">
        <f>SUM(C286:C289)</f>
        <v>4015</v>
      </c>
      <c r="D285" s="113">
        <f>SUM(D286:D289)</f>
        <v>3681</v>
      </c>
      <c r="E285" s="113">
        <f>SUM(E286:E289)</f>
        <v>1829</v>
      </c>
      <c r="F285" s="118">
        <f t="shared" ref="F285:F293" si="124">E285/D285*100</f>
        <v>49.687584895408854</v>
      </c>
      <c r="G285" s="596">
        <f>SUM(G286:G289)</f>
        <v>7369.6050500000001</v>
      </c>
      <c r="H285" s="596">
        <f>SUM(H286:H289)</f>
        <v>6755.46</v>
      </c>
      <c r="I285" s="596">
        <f>SUM(I286:I289)</f>
        <v>3518.5021099999994</v>
      </c>
      <c r="J285" s="113">
        <f t="shared" ref="J285:J296" si="125">I285/H285*100</f>
        <v>52.083827156107787</v>
      </c>
      <c r="K285" s="105"/>
    </row>
    <row r="286" spans="1:12" ht="31.5" customHeight="1" x14ac:dyDescent="0.25">
      <c r="A286" s="35">
        <v>1</v>
      </c>
      <c r="B286" s="71" t="s">
        <v>79</v>
      </c>
      <c r="C286" s="113">
        <v>2788</v>
      </c>
      <c r="D286" s="107">
        <f t="shared" ref="D286:D293" si="126">ROUND(C286/12*$B$3,0)</f>
        <v>2556</v>
      </c>
      <c r="E286" s="113">
        <v>1537</v>
      </c>
      <c r="F286" s="118">
        <f t="shared" si="124"/>
        <v>60.133020344287949</v>
      </c>
      <c r="G286" s="596">
        <v>3965.808</v>
      </c>
      <c r="H286" s="596">
        <f t="shared" ref="H286:H289" si="127">ROUND(G286/12*$B$3,2)</f>
        <v>3635.32</v>
      </c>
      <c r="I286" s="596">
        <v>2056.7283699999994</v>
      </c>
      <c r="J286" s="113">
        <f t="shared" si="125"/>
        <v>56.576267563790786</v>
      </c>
      <c r="K286" s="105"/>
    </row>
    <row r="287" spans="1:12" ht="33" customHeight="1" x14ac:dyDescent="0.25">
      <c r="A287" s="35">
        <v>1</v>
      </c>
      <c r="B287" s="71" t="s">
        <v>80</v>
      </c>
      <c r="C287" s="113">
        <v>837</v>
      </c>
      <c r="D287" s="107">
        <f t="shared" si="126"/>
        <v>767</v>
      </c>
      <c r="E287" s="113">
        <v>34</v>
      </c>
      <c r="F287" s="118">
        <f t="shared" si="124"/>
        <v>4.432855280312908</v>
      </c>
      <c r="G287" s="596">
        <v>1271.12105</v>
      </c>
      <c r="H287" s="596">
        <f t="shared" si="127"/>
        <v>1165.19</v>
      </c>
      <c r="I287" s="596">
        <v>50.926540000000003</v>
      </c>
      <c r="J287" s="113">
        <f t="shared" si="125"/>
        <v>4.3706640118778912</v>
      </c>
      <c r="K287" s="105"/>
    </row>
    <row r="288" spans="1:12" ht="30" x14ac:dyDescent="0.25">
      <c r="A288" s="35">
        <v>1</v>
      </c>
      <c r="B288" s="71" t="s">
        <v>114</v>
      </c>
      <c r="C288" s="113">
        <v>160</v>
      </c>
      <c r="D288" s="107">
        <f t="shared" si="126"/>
        <v>147</v>
      </c>
      <c r="E288" s="113">
        <v>114</v>
      </c>
      <c r="F288" s="118">
        <f t="shared" si="124"/>
        <v>77.551020408163268</v>
      </c>
      <c r="G288" s="596">
        <v>874.94399999999996</v>
      </c>
      <c r="H288" s="596">
        <f t="shared" si="127"/>
        <v>802.03</v>
      </c>
      <c r="I288" s="596">
        <v>623.39760000000001</v>
      </c>
      <c r="J288" s="113">
        <f t="shared" si="125"/>
        <v>77.727466553620189</v>
      </c>
      <c r="K288" s="105"/>
    </row>
    <row r="289" spans="1:12" ht="34.5" customHeight="1" x14ac:dyDescent="0.25">
      <c r="A289" s="35">
        <v>1</v>
      </c>
      <c r="B289" s="71" t="s">
        <v>115</v>
      </c>
      <c r="C289" s="113">
        <v>230</v>
      </c>
      <c r="D289" s="107">
        <f t="shared" si="126"/>
        <v>211</v>
      </c>
      <c r="E289" s="113">
        <v>144</v>
      </c>
      <c r="F289" s="118">
        <f t="shared" si="124"/>
        <v>68.246445497630333</v>
      </c>
      <c r="G289" s="596">
        <v>1257.732</v>
      </c>
      <c r="H289" s="596">
        <f t="shared" si="127"/>
        <v>1152.92</v>
      </c>
      <c r="I289" s="596">
        <v>787.4495999999998</v>
      </c>
      <c r="J289" s="113">
        <f t="shared" si="125"/>
        <v>68.300454498143822</v>
      </c>
      <c r="K289" s="105"/>
    </row>
    <row r="290" spans="1:12" ht="44.25" customHeight="1" x14ac:dyDescent="0.25">
      <c r="A290" s="35">
        <v>1</v>
      </c>
      <c r="B290" s="227" t="s">
        <v>112</v>
      </c>
      <c r="C290" s="113">
        <f>SUM(C291:C293)</f>
        <v>5859</v>
      </c>
      <c r="D290" s="113">
        <f>SUM(D291:D293)</f>
        <v>5371</v>
      </c>
      <c r="E290" s="113">
        <f>SUM(E291:E293)</f>
        <v>3662</v>
      </c>
      <c r="F290" s="118">
        <f t="shared" si="124"/>
        <v>68.180971886054749</v>
      </c>
      <c r="G290" s="596">
        <f>SUM(G291:G293)</f>
        <v>12236.931200000001</v>
      </c>
      <c r="H290" s="596">
        <f>SUM(H291:H293)</f>
        <v>11217.19</v>
      </c>
      <c r="I290" s="596">
        <f>SUM(I291:I293)</f>
        <v>8372.6346400000002</v>
      </c>
      <c r="J290" s="113">
        <f t="shared" si="125"/>
        <v>74.641105660151965</v>
      </c>
      <c r="K290" s="105"/>
    </row>
    <row r="291" spans="1:12" ht="30" x14ac:dyDescent="0.25">
      <c r="A291" s="35">
        <v>1</v>
      </c>
      <c r="B291" s="71" t="s">
        <v>108</v>
      </c>
      <c r="C291" s="113">
        <v>1000</v>
      </c>
      <c r="D291" s="107">
        <f t="shared" si="126"/>
        <v>917</v>
      </c>
      <c r="E291" s="113">
        <v>986</v>
      </c>
      <c r="F291" s="118">
        <f t="shared" si="124"/>
        <v>107.52453653217012</v>
      </c>
      <c r="G291" s="596">
        <v>1767.1</v>
      </c>
      <c r="H291" s="596">
        <f t="shared" ref="H291:H295" si="128">ROUND(G291/12*$B$3,2)</f>
        <v>1619.84</v>
      </c>
      <c r="I291" s="596">
        <v>1760.1699799999997</v>
      </c>
      <c r="J291" s="113">
        <f t="shared" si="125"/>
        <v>108.6632000691426</v>
      </c>
      <c r="K291" s="105"/>
    </row>
    <row r="292" spans="1:12" ht="45" customHeight="1" x14ac:dyDescent="0.25">
      <c r="A292" s="35">
        <v>1</v>
      </c>
      <c r="B292" s="71" t="s">
        <v>118</v>
      </c>
      <c r="C292" s="113">
        <v>4400</v>
      </c>
      <c r="D292" s="107">
        <f t="shared" si="126"/>
        <v>4033</v>
      </c>
      <c r="E292" s="113">
        <v>2602</v>
      </c>
      <c r="F292" s="118">
        <f t="shared" si="124"/>
        <v>64.517728737912222</v>
      </c>
      <c r="G292" s="596">
        <v>10094.92</v>
      </c>
      <c r="H292" s="596">
        <f t="shared" si="128"/>
        <v>9253.68</v>
      </c>
      <c r="I292" s="596">
        <v>6554.9563199999993</v>
      </c>
      <c r="J292" s="113">
        <f t="shared" si="125"/>
        <v>70.836211323495078</v>
      </c>
      <c r="K292" s="105"/>
    </row>
    <row r="293" spans="1:12" ht="45" customHeight="1" x14ac:dyDescent="0.25">
      <c r="A293" s="35">
        <v>1</v>
      </c>
      <c r="B293" s="71" t="s">
        <v>109</v>
      </c>
      <c r="C293" s="113">
        <v>459</v>
      </c>
      <c r="D293" s="107">
        <f t="shared" si="126"/>
        <v>421</v>
      </c>
      <c r="E293" s="113">
        <v>74</v>
      </c>
      <c r="F293" s="118">
        <f t="shared" si="124"/>
        <v>17.577197149643705</v>
      </c>
      <c r="G293" s="596">
        <v>374.91119999999995</v>
      </c>
      <c r="H293" s="596">
        <f t="shared" si="128"/>
        <v>343.67</v>
      </c>
      <c r="I293" s="596">
        <v>57.508339999999997</v>
      </c>
      <c r="J293" s="113">
        <f t="shared" si="125"/>
        <v>16.733593272616172</v>
      </c>
      <c r="K293" s="105"/>
    </row>
    <row r="294" spans="1:12" s="106" customFormat="1" ht="30" x14ac:dyDescent="0.25">
      <c r="B294" s="116" t="s">
        <v>123</v>
      </c>
      <c r="C294" s="113">
        <v>8600</v>
      </c>
      <c r="D294" s="107">
        <f>ROUND(C294/12*$B$3,0)</f>
        <v>7883</v>
      </c>
      <c r="E294" s="113">
        <v>7071</v>
      </c>
      <c r="F294" s="118">
        <f>E294/D294*100</f>
        <v>89.699353038183432</v>
      </c>
      <c r="G294" s="596">
        <v>6974.7719999999999</v>
      </c>
      <c r="H294" s="596">
        <f t="shared" si="128"/>
        <v>6393.54</v>
      </c>
      <c r="I294" s="596">
        <v>5731.09</v>
      </c>
      <c r="J294" s="113">
        <f>I294/H294*100</f>
        <v>89.638760373752262</v>
      </c>
      <c r="K294" s="105"/>
      <c r="L294" s="723"/>
    </row>
    <row r="295" spans="1:12" s="106" customFormat="1" ht="15.75" thickBot="1" x14ac:dyDescent="0.3">
      <c r="B295" s="667" t="s">
        <v>125</v>
      </c>
      <c r="C295" s="621">
        <v>6500</v>
      </c>
      <c r="D295" s="107">
        <f>ROUND(C295/12*$B$3,0)</f>
        <v>5958</v>
      </c>
      <c r="E295" s="621">
        <v>1197</v>
      </c>
      <c r="F295" s="140">
        <f>E295/D295*100</f>
        <v>20.090634441087612</v>
      </c>
      <c r="G295" s="657">
        <v>5271.63</v>
      </c>
      <c r="H295" s="596">
        <f t="shared" si="128"/>
        <v>4832.33</v>
      </c>
      <c r="I295" s="657">
        <v>968.76822000000004</v>
      </c>
      <c r="J295" s="113">
        <f>I295/H295*100</f>
        <v>20.047642027758865</v>
      </c>
      <c r="K295" s="105"/>
      <c r="L295" s="723"/>
    </row>
    <row r="296" spans="1:12" s="13" customFormat="1" ht="15.75" thickBot="1" x14ac:dyDescent="0.3">
      <c r="A296" s="35">
        <v>1</v>
      </c>
      <c r="B296" s="111" t="s">
        <v>3</v>
      </c>
      <c r="C296" s="339"/>
      <c r="D296" s="339"/>
      <c r="E296" s="339"/>
      <c r="F296" s="380"/>
      <c r="G296" s="388">
        <f>G290+G285+G294</f>
        <v>26581.308250000002</v>
      </c>
      <c r="H296" s="388">
        <f>H290+H285+H294</f>
        <v>24366.190000000002</v>
      </c>
      <c r="I296" s="388">
        <f>I290+I285+I294</f>
        <v>17622.226750000002</v>
      </c>
      <c r="J296" s="339">
        <f t="shared" si="125"/>
        <v>72.322454803151416</v>
      </c>
      <c r="K296" s="105"/>
      <c r="L296" s="723"/>
    </row>
    <row r="297" spans="1:12" ht="35.25" customHeight="1" x14ac:dyDescent="0.25">
      <c r="A297" s="35">
        <v>1</v>
      </c>
      <c r="B297" s="405" t="s">
        <v>37</v>
      </c>
      <c r="C297" s="406"/>
      <c r="D297" s="406"/>
      <c r="E297" s="406"/>
      <c r="F297" s="434"/>
      <c r="G297" s="407"/>
      <c r="H297" s="407"/>
      <c r="I297" s="407"/>
      <c r="J297" s="408"/>
      <c r="K297" s="105"/>
    </row>
    <row r="298" spans="1:12" ht="30" x14ac:dyDescent="0.25">
      <c r="A298" s="35">
        <v>1</v>
      </c>
      <c r="B298" s="223" t="s">
        <v>120</v>
      </c>
      <c r="C298" s="215">
        <f t="shared" ref="C298:J308" si="129">C285</f>
        <v>4015</v>
      </c>
      <c r="D298" s="215">
        <f t="shared" si="129"/>
        <v>3681</v>
      </c>
      <c r="E298" s="215">
        <f t="shared" si="129"/>
        <v>1829</v>
      </c>
      <c r="F298" s="435">
        <f t="shared" si="129"/>
        <v>49.687584895408854</v>
      </c>
      <c r="G298" s="450">
        <f t="shared" si="129"/>
        <v>7369.6050500000001</v>
      </c>
      <c r="H298" s="450">
        <f t="shared" si="129"/>
        <v>6755.46</v>
      </c>
      <c r="I298" s="450">
        <f t="shared" si="129"/>
        <v>3518.5021099999994</v>
      </c>
      <c r="J298" s="214">
        <f t="shared" si="129"/>
        <v>52.083827156107787</v>
      </c>
      <c r="K298" s="105"/>
    </row>
    <row r="299" spans="1:12" ht="27" customHeight="1" x14ac:dyDescent="0.25">
      <c r="A299" s="35">
        <v>1</v>
      </c>
      <c r="B299" s="211" t="s">
        <v>79</v>
      </c>
      <c r="C299" s="215">
        <f t="shared" si="129"/>
        <v>2788</v>
      </c>
      <c r="D299" s="215">
        <f t="shared" si="129"/>
        <v>2556</v>
      </c>
      <c r="E299" s="215">
        <f t="shared" si="129"/>
        <v>1537</v>
      </c>
      <c r="F299" s="435">
        <f t="shared" si="129"/>
        <v>60.133020344287949</v>
      </c>
      <c r="G299" s="450">
        <f t="shared" si="129"/>
        <v>3965.808</v>
      </c>
      <c r="H299" s="450">
        <f t="shared" si="129"/>
        <v>3635.32</v>
      </c>
      <c r="I299" s="450">
        <f t="shared" si="129"/>
        <v>2056.7283699999994</v>
      </c>
      <c r="J299" s="214">
        <f t="shared" si="129"/>
        <v>56.576267563790786</v>
      </c>
      <c r="K299" s="105"/>
    </row>
    <row r="300" spans="1:12" ht="27" customHeight="1" x14ac:dyDescent="0.25">
      <c r="A300" s="35">
        <v>1</v>
      </c>
      <c r="B300" s="211" t="s">
        <v>80</v>
      </c>
      <c r="C300" s="215">
        <f t="shared" si="129"/>
        <v>837</v>
      </c>
      <c r="D300" s="215">
        <f t="shared" si="129"/>
        <v>767</v>
      </c>
      <c r="E300" s="215">
        <f t="shared" si="129"/>
        <v>34</v>
      </c>
      <c r="F300" s="435">
        <f t="shared" si="129"/>
        <v>4.432855280312908</v>
      </c>
      <c r="G300" s="450">
        <f t="shared" si="129"/>
        <v>1271.12105</v>
      </c>
      <c r="H300" s="450">
        <f t="shared" si="129"/>
        <v>1165.19</v>
      </c>
      <c r="I300" s="450">
        <f t="shared" si="129"/>
        <v>50.926540000000003</v>
      </c>
      <c r="J300" s="214">
        <f t="shared" si="129"/>
        <v>4.3706640118778912</v>
      </c>
      <c r="K300" s="105"/>
    </row>
    <row r="301" spans="1:12" ht="27" customHeight="1" x14ac:dyDescent="0.25">
      <c r="A301" s="35">
        <v>1</v>
      </c>
      <c r="B301" s="211" t="s">
        <v>114</v>
      </c>
      <c r="C301" s="215">
        <f t="shared" si="129"/>
        <v>160</v>
      </c>
      <c r="D301" s="215">
        <f t="shared" si="129"/>
        <v>147</v>
      </c>
      <c r="E301" s="215">
        <f t="shared" si="129"/>
        <v>114</v>
      </c>
      <c r="F301" s="435">
        <f t="shared" si="129"/>
        <v>77.551020408163268</v>
      </c>
      <c r="G301" s="450">
        <f t="shared" si="129"/>
        <v>874.94399999999996</v>
      </c>
      <c r="H301" s="450">
        <f t="shared" si="129"/>
        <v>802.03</v>
      </c>
      <c r="I301" s="450">
        <f t="shared" si="129"/>
        <v>623.39760000000001</v>
      </c>
      <c r="J301" s="214">
        <f t="shared" si="129"/>
        <v>77.727466553620189</v>
      </c>
      <c r="K301" s="105"/>
    </row>
    <row r="302" spans="1:12" ht="27" customHeight="1" x14ac:dyDescent="0.25">
      <c r="A302" s="35">
        <v>1</v>
      </c>
      <c r="B302" s="211" t="s">
        <v>115</v>
      </c>
      <c r="C302" s="215">
        <f t="shared" si="129"/>
        <v>230</v>
      </c>
      <c r="D302" s="215">
        <f t="shared" si="129"/>
        <v>211</v>
      </c>
      <c r="E302" s="215">
        <f t="shared" si="129"/>
        <v>144</v>
      </c>
      <c r="F302" s="435">
        <f t="shared" si="129"/>
        <v>68.246445497630333</v>
      </c>
      <c r="G302" s="450">
        <f t="shared" si="129"/>
        <v>1257.732</v>
      </c>
      <c r="H302" s="450">
        <f t="shared" si="129"/>
        <v>1152.92</v>
      </c>
      <c r="I302" s="450">
        <f t="shared" si="129"/>
        <v>787.4495999999998</v>
      </c>
      <c r="J302" s="214">
        <f t="shared" si="129"/>
        <v>68.300454498143822</v>
      </c>
      <c r="K302" s="105"/>
    </row>
    <row r="303" spans="1:12" ht="41.25" customHeight="1" x14ac:dyDescent="0.25">
      <c r="A303" s="35">
        <v>1</v>
      </c>
      <c r="B303" s="223" t="s">
        <v>112</v>
      </c>
      <c r="C303" s="215">
        <f t="shared" si="129"/>
        <v>5859</v>
      </c>
      <c r="D303" s="215">
        <f t="shared" si="129"/>
        <v>5371</v>
      </c>
      <c r="E303" s="215">
        <f t="shared" si="129"/>
        <v>3662</v>
      </c>
      <c r="F303" s="435">
        <f t="shared" si="129"/>
        <v>68.180971886054749</v>
      </c>
      <c r="G303" s="450">
        <f t="shared" si="129"/>
        <v>12236.931200000001</v>
      </c>
      <c r="H303" s="450">
        <f t="shared" si="129"/>
        <v>11217.19</v>
      </c>
      <c r="I303" s="450">
        <f t="shared" si="129"/>
        <v>8372.6346400000002</v>
      </c>
      <c r="J303" s="214">
        <f t="shared" si="129"/>
        <v>74.641105660151965</v>
      </c>
      <c r="K303" s="105"/>
    </row>
    <row r="304" spans="1:12" ht="30" x14ac:dyDescent="0.25">
      <c r="A304" s="35">
        <v>1</v>
      </c>
      <c r="B304" s="211" t="s">
        <v>108</v>
      </c>
      <c r="C304" s="215">
        <f t="shared" si="129"/>
        <v>1000</v>
      </c>
      <c r="D304" s="215">
        <f t="shared" si="129"/>
        <v>917</v>
      </c>
      <c r="E304" s="215">
        <f t="shared" si="129"/>
        <v>986</v>
      </c>
      <c r="F304" s="435">
        <f t="shared" si="129"/>
        <v>107.52453653217012</v>
      </c>
      <c r="G304" s="450">
        <f t="shared" si="129"/>
        <v>1767.1</v>
      </c>
      <c r="H304" s="450">
        <f t="shared" si="129"/>
        <v>1619.84</v>
      </c>
      <c r="I304" s="450">
        <f t="shared" si="129"/>
        <v>1760.1699799999997</v>
      </c>
      <c r="J304" s="215">
        <f t="shared" si="129"/>
        <v>108.6632000691426</v>
      </c>
      <c r="K304" s="105"/>
    </row>
    <row r="305" spans="1:12" ht="42.75" customHeight="1" x14ac:dyDescent="0.25">
      <c r="A305" s="35">
        <v>1</v>
      </c>
      <c r="B305" s="211" t="s">
        <v>81</v>
      </c>
      <c r="C305" s="215">
        <f t="shared" si="129"/>
        <v>4400</v>
      </c>
      <c r="D305" s="215">
        <f t="shared" si="129"/>
        <v>4033</v>
      </c>
      <c r="E305" s="215">
        <f t="shared" si="129"/>
        <v>2602</v>
      </c>
      <c r="F305" s="435">
        <f t="shared" si="129"/>
        <v>64.517728737912222</v>
      </c>
      <c r="G305" s="450">
        <f t="shared" si="129"/>
        <v>10094.92</v>
      </c>
      <c r="H305" s="450">
        <f t="shared" si="129"/>
        <v>9253.68</v>
      </c>
      <c r="I305" s="450">
        <f t="shared" si="129"/>
        <v>6554.9563199999993</v>
      </c>
      <c r="J305" s="214">
        <f t="shared" si="129"/>
        <v>70.836211323495078</v>
      </c>
      <c r="K305" s="105"/>
    </row>
    <row r="306" spans="1:12" ht="42.75" customHeight="1" x14ac:dyDescent="0.25">
      <c r="A306" s="35">
        <v>1</v>
      </c>
      <c r="B306" s="211" t="s">
        <v>109</v>
      </c>
      <c r="C306" s="215">
        <f t="shared" si="129"/>
        <v>459</v>
      </c>
      <c r="D306" s="215">
        <f t="shared" si="129"/>
        <v>421</v>
      </c>
      <c r="E306" s="215">
        <f t="shared" si="129"/>
        <v>74</v>
      </c>
      <c r="F306" s="435">
        <f t="shared" si="129"/>
        <v>17.577197149643705</v>
      </c>
      <c r="G306" s="450">
        <f t="shared" si="129"/>
        <v>374.91119999999995</v>
      </c>
      <c r="H306" s="450">
        <f t="shared" si="129"/>
        <v>343.67</v>
      </c>
      <c r="I306" s="450">
        <f t="shared" si="129"/>
        <v>57.508339999999997</v>
      </c>
      <c r="J306" s="450">
        <f t="shared" si="129"/>
        <v>16.733593272616172</v>
      </c>
      <c r="K306" s="105"/>
    </row>
    <row r="307" spans="1:12" ht="27" customHeight="1" x14ac:dyDescent="0.25">
      <c r="A307" s="35">
        <v>1</v>
      </c>
      <c r="B307" s="116" t="s">
        <v>123</v>
      </c>
      <c r="C307" s="409">
        <f t="shared" si="129"/>
        <v>8600</v>
      </c>
      <c r="D307" s="409">
        <f t="shared" si="129"/>
        <v>7883</v>
      </c>
      <c r="E307" s="409">
        <f t="shared" si="129"/>
        <v>7071</v>
      </c>
      <c r="F307" s="436">
        <f t="shared" si="129"/>
        <v>89.699353038183432</v>
      </c>
      <c r="G307" s="450">
        <f t="shared" si="129"/>
        <v>6974.7719999999999</v>
      </c>
      <c r="H307" s="450">
        <f t="shared" si="129"/>
        <v>6393.54</v>
      </c>
      <c r="I307" s="450">
        <f t="shared" si="129"/>
        <v>5731.09</v>
      </c>
      <c r="J307" s="410">
        <f t="shared" si="129"/>
        <v>89.638760373752262</v>
      </c>
      <c r="K307" s="105"/>
    </row>
    <row r="308" spans="1:12" ht="27" customHeight="1" thickBot="1" x14ac:dyDescent="0.3">
      <c r="B308" s="667" t="s">
        <v>125</v>
      </c>
      <c r="C308" s="409">
        <f t="shared" si="129"/>
        <v>6500</v>
      </c>
      <c r="D308" s="409">
        <f t="shared" si="129"/>
        <v>5958</v>
      </c>
      <c r="E308" s="409">
        <f t="shared" si="129"/>
        <v>1197</v>
      </c>
      <c r="F308" s="436">
        <f t="shared" si="129"/>
        <v>20.090634441087612</v>
      </c>
      <c r="G308" s="450">
        <f t="shared" si="129"/>
        <v>5271.63</v>
      </c>
      <c r="H308" s="450">
        <f t="shared" si="129"/>
        <v>4832.33</v>
      </c>
      <c r="I308" s="450">
        <f t="shared" si="129"/>
        <v>968.76822000000004</v>
      </c>
      <c r="J308" s="410">
        <f t="shared" si="129"/>
        <v>20.047642027758865</v>
      </c>
      <c r="K308" s="105"/>
    </row>
    <row r="309" spans="1:12" s="13" customFormat="1" ht="15" customHeight="1" thickBot="1" x14ac:dyDescent="0.3">
      <c r="A309" s="35">
        <v>1</v>
      </c>
      <c r="B309" s="411" t="s">
        <v>117</v>
      </c>
      <c r="C309" s="412">
        <f t="shared" ref="C309:J309" si="130">C296</f>
        <v>0</v>
      </c>
      <c r="D309" s="412">
        <f t="shared" si="130"/>
        <v>0</v>
      </c>
      <c r="E309" s="412">
        <f t="shared" si="130"/>
        <v>0</v>
      </c>
      <c r="F309" s="437">
        <f t="shared" si="130"/>
        <v>0</v>
      </c>
      <c r="G309" s="413">
        <f t="shared" si="130"/>
        <v>26581.308250000002</v>
      </c>
      <c r="H309" s="413">
        <f t="shared" si="130"/>
        <v>24366.190000000002</v>
      </c>
      <c r="I309" s="413">
        <f t="shared" si="130"/>
        <v>17622.226750000002</v>
      </c>
      <c r="J309" s="412">
        <f t="shared" si="130"/>
        <v>72.322454803151416</v>
      </c>
      <c r="K309" s="105"/>
      <c r="L309" s="723"/>
    </row>
    <row r="310" spans="1:12" x14ac:dyDescent="0.25">
      <c r="A310" s="35">
        <v>1</v>
      </c>
      <c r="B310" s="213"/>
      <c r="C310" s="213"/>
      <c r="D310" s="213"/>
      <c r="E310" s="213"/>
      <c r="F310" s="213"/>
      <c r="G310" s="367"/>
      <c r="H310" s="367"/>
      <c r="I310" s="367"/>
      <c r="J310" s="213"/>
      <c r="K310" s="105"/>
    </row>
    <row r="311" spans="1:12" ht="29.25" customHeight="1" x14ac:dyDescent="0.25">
      <c r="A311" s="35">
        <v>1</v>
      </c>
      <c r="B311" s="313" t="s">
        <v>41</v>
      </c>
      <c r="C311" s="600"/>
      <c r="D311" s="600"/>
      <c r="E311" s="600"/>
      <c r="F311" s="600"/>
      <c r="G311" s="601"/>
      <c r="H311" s="601"/>
      <c r="I311" s="601"/>
      <c r="J311" s="600"/>
      <c r="K311" s="105"/>
    </row>
    <row r="312" spans="1:12" ht="36.75" customHeight="1" x14ac:dyDescent="0.25">
      <c r="A312" s="35">
        <v>1</v>
      </c>
      <c r="B312" s="198" t="s">
        <v>120</v>
      </c>
      <c r="C312" s="113">
        <f>SUM(C313:C316)</f>
        <v>8179</v>
      </c>
      <c r="D312" s="113">
        <f>SUM(D313:D316)</f>
        <v>7498</v>
      </c>
      <c r="E312" s="113">
        <f>SUM(E313:E316)</f>
        <v>6448</v>
      </c>
      <c r="F312" s="113">
        <f t="shared" ref="F312:F320" si="131">E312/D312*100</f>
        <v>85.99626567084556</v>
      </c>
      <c r="G312" s="596">
        <f>SUM(G313:G316)</f>
        <v>13287.568139999999</v>
      </c>
      <c r="H312" s="596">
        <f>SUM(H313:H316)</f>
        <v>12180.27</v>
      </c>
      <c r="I312" s="596">
        <f>SUM(I313:I316)</f>
        <v>9168.1404999999977</v>
      </c>
      <c r="J312" s="113">
        <f t="shared" ref="J312:J324" si="132">I312/H312*100</f>
        <v>75.270420934839677</v>
      </c>
      <c r="K312" s="105"/>
    </row>
    <row r="313" spans="1:12" ht="38.25" customHeight="1" x14ac:dyDescent="0.25">
      <c r="A313" s="35">
        <v>1</v>
      </c>
      <c r="B313" s="72" t="s">
        <v>79</v>
      </c>
      <c r="C313" s="113">
        <v>6003</v>
      </c>
      <c r="D313" s="107">
        <f t="shared" ref="D313:D321" si="133">ROUND(C313/12*$B$3,0)</f>
        <v>5503</v>
      </c>
      <c r="E313" s="113">
        <v>5063</v>
      </c>
      <c r="F313" s="113">
        <f t="shared" si="131"/>
        <v>92.004361257495916</v>
      </c>
      <c r="G313" s="596">
        <v>8459.4328000000005</v>
      </c>
      <c r="H313" s="596">
        <f t="shared" ref="H313:H316" si="134">ROUND(G313/12*$B$3,2)</f>
        <v>7754.48</v>
      </c>
      <c r="I313" s="596">
        <v>5577.4409399999977</v>
      </c>
      <c r="J313" s="113">
        <f t="shared" si="132"/>
        <v>71.925402348061994</v>
      </c>
      <c r="K313" s="105"/>
    </row>
    <row r="314" spans="1:12" ht="32.25" customHeight="1" x14ac:dyDescent="0.25">
      <c r="A314" s="35">
        <v>1</v>
      </c>
      <c r="B314" s="72" t="s">
        <v>80</v>
      </c>
      <c r="C314" s="113">
        <v>1801</v>
      </c>
      <c r="D314" s="107">
        <f t="shared" si="133"/>
        <v>1651</v>
      </c>
      <c r="E314" s="113">
        <v>1008</v>
      </c>
      <c r="F314" s="113">
        <f t="shared" si="131"/>
        <v>61.053906723198061</v>
      </c>
      <c r="G314" s="596">
        <v>2777.4853399999997</v>
      </c>
      <c r="H314" s="596">
        <f t="shared" si="134"/>
        <v>2546.0300000000002</v>
      </c>
      <c r="I314" s="596">
        <v>1534.58116</v>
      </c>
      <c r="J314" s="113">
        <f t="shared" si="132"/>
        <v>60.273490885810453</v>
      </c>
      <c r="K314" s="105"/>
    </row>
    <row r="315" spans="1:12" ht="30" x14ac:dyDescent="0.25">
      <c r="A315" s="35">
        <v>1</v>
      </c>
      <c r="B315" s="72" t="s">
        <v>114</v>
      </c>
      <c r="C315" s="113">
        <v>94</v>
      </c>
      <c r="D315" s="107">
        <f t="shared" si="133"/>
        <v>86</v>
      </c>
      <c r="E315" s="113">
        <v>94</v>
      </c>
      <c r="F315" s="113">
        <f t="shared" si="131"/>
        <v>109.30232558139534</v>
      </c>
      <c r="G315" s="596">
        <v>514.02959999999996</v>
      </c>
      <c r="H315" s="596">
        <f t="shared" si="134"/>
        <v>471.19</v>
      </c>
      <c r="I315" s="596">
        <v>508.56119999999993</v>
      </c>
      <c r="J315" s="113">
        <f t="shared" si="132"/>
        <v>107.93123792949764</v>
      </c>
      <c r="K315" s="105"/>
    </row>
    <row r="316" spans="1:12" ht="30" x14ac:dyDescent="0.25">
      <c r="A316" s="35">
        <v>1</v>
      </c>
      <c r="B316" s="72" t="s">
        <v>115</v>
      </c>
      <c r="C316" s="113">
        <v>281</v>
      </c>
      <c r="D316" s="107">
        <f t="shared" si="133"/>
        <v>258</v>
      </c>
      <c r="E316" s="113">
        <v>283</v>
      </c>
      <c r="F316" s="113">
        <f t="shared" si="131"/>
        <v>109.68992248062015</v>
      </c>
      <c r="G316" s="596">
        <v>1536.6204</v>
      </c>
      <c r="H316" s="596">
        <f t="shared" si="134"/>
        <v>1408.57</v>
      </c>
      <c r="I316" s="596">
        <v>1547.5572</v>
      </c>
      <c r="J316" s="113">
        <f t="shared" si="132"/>
        <v>109.86725544346395</v>
      </c>
      <c r="K316" s="105"/>
    </row>
    <row r="317" spans="1:12" ht="30" x14ac:dyDescent="0.25">
      <c r="A317" s="35">
        <v>1</v>
      </c>
      <c r="B317" s="198" t="s">
        <v>112</v>
      </c>
      <c r="C317" s="113">
        <f>SUM(C318:C320)</f>
        <v>14763</v>
      </c>
      <c r="D317" s="113">
        <f>SUM(D318:D320)</f>
        <v>13532</v>
      </c>
      <c r="E317" s="113">
        <f>SUM(E318:E320)</f>
        <v>12640</v>
      </c>
      <c r="F317" s="113">
        <f t="shared" si="131"/>
        <v>93.40821755838013</v>
      </c>
      <c r="G317" s="596">
        <f>SUM(G318:G320)</f>
        <v>29050.4709</v>
      </c>
      <c r="H317" s="596">
        <f>SUM(H318:H320)</f>
        <v>26629.599999999999</v>
      </c>
      <c r="I317" s="596">
        <f>SUM(I318:I320)</f>
        <v>23057.79883</v>
      </c>
      <c r="J317" s="113">
        <f t="shared" si="132"/>
        <v>86.587101683840544</v>
      </c>
      <c r="K317" s="105"/>
    </row>
    <row r="318" spans="1:12" ht="30" x14ac:dyDescent="0.25">
      <c r="A318" s="35">
        <v>1</v>
      </c>
      <c r="B318" s="72" t="s">
        <v>108</v>
      </c>
      <c r="C318" s="113">
        <v>3000</v>
      </c>
      <c r="D318" s="107">
        <f t="shared" si="133"/>
        <v>2750</v>
      </c>
      <c r="E318" s="113">
        <v>1995</v>
      </c>
      <c r="F318" s="113">
        <f t="shared" si="131"/>
        <v>72.545454545454547</v>
      </c>
      <c r="G318" s="596">
        <v>5301.3</v>
      </c>
      <c r="H318" s="596">
        <f t="shared" ref="H318:H323" si="135">ROUND(G318/12*$B$3,2)</f>
        <v>4859.53</v>
      </c>
      <c r="I318" s="596">
        <v>3506.4868899999997</v>
      </c>
      <c r="J318" s="113">
        <f t="shared" si="132"/>
        <v>72.156914146018238</v>
      </c>
      <c r="K318" s="105"/>
    </row>
    <row r="319" spans="1:12" ht="65.25" customHeight="1" x14ac:dyDescent="0.25">
      <c r="A319" s="35">
        <v>1</v>
      </c>
      <c r="B319" s="71" t="s">
        <v>118</v>
      </c>
      <c r="C319" s="113">
        <v>9571</v>
      </c>
      <c r="D319" s="107">
        <f t="shared" si="133"/>
        <v>8773</v>
      </c>
      <c r="E319" s="113">
        <v>6952</v>
      </c>
      <c r="F319" s="113">
        <f t="shared" si="131"/>
        <v>79.243132337854789</v>
      </c>
      <c r="G319" s="596">
        <v>21958.745300000002</v>
      </c>
      <c r="H319" s="596">
        <f t="shared" si="135"/>
        <v>20128.849999999999</v>
      </c>
      <c r="I319" s="596">
        <v>16199.383530000001</v>
      </c>
      <c r="J319" s="113">
        <f t="shared" si="132"/>
        <v>80.478435330384016</v>
      </c>
      <c r="K319" s="105"/>
    </row>
    <row r="320" spans="1:12" ht="45" x14ac:dyDescent="0.25">
      <c r="A320" s="35">
        <v>1</v>
      </c>
      <c r="B320" s="72" t="s">
        <v>109</v>
      </c>
      <c r="C320" s="113">
        <v>2192</v>
      </c>
      <c r="D320" s="107">
        <f t="shared" si="133"/>
        <v>2009</v>
      </c>
      <c r="E320" s="113">
        <v>3693</v>
      </c>
      <c r="F320" s="113">
        <f t="shared" si="131"/>
        <v>183.82279741164757</v>
      </c>
      <c r="G320" s="596">
        <v>1790.4255999999998</v>
      </c>
      <c r="H320" s="596">
        <f t="shared" si="135"/>
        <v>1641.22</v>
      </c>
      <c r="I320" s="596">
        <v>3351.9284100000004</v>
      </c>
      <c r="J320" s="113">
        <f t="shared" si="132"/>
        <v>204.23394852609644</v>
      </c>
      <c r="K320" s="105"/>
    </row>
    <row r="321" spans="1:12" s="106" customFormat="1" ht="30" x14ac:dyDescent="0.25">
      <c r="A321" s="106">
        <v>1</v>
      </c>
      <c r="B321" s="116" t="s">
        <v>123</v>
      </c>
      <c r="C321" s="113">
        <v>34312</v>
      </c>
      <c r="D321" s="107">
        <f t="shared" si="133"/>
        <v>31453</v>
      </c>
      <c r="E321" s="113">
        <v>30005</v>
      </c>
      <c r="F321" s="113">
        <f>E321/D321*100</f>
        <v>95.396305598829997</v>
      </c>
      <c r="G321" s="596">
        <v>27827.718000000001</v>
      </c>
      <c r="H321" s="596">
        <f t="shared" si="135"/>
        <v>25508.74</v>
      </c>
      <c r="I321" s="596">
        <v>24217.759999999998</v>
      </c>
      <c r="J321" s="113">
        <f>I321/H321*100</f>
        <v>94.939067942987379</v>
      </c>
      <c r="K321" s="105"/>
      <c r="L321" s="723"/>
    </row>
    <row r="322" spans="1:12" s="106" customFormat="1" ht="30" x14ac:dyDescent="0.25">
      <c r="A322" s="106">
        <v>1</v>
      </c>
      <c r="B322" s="116" t="s">
        <v>124</v>
      </c>
      <c r="C322" s="113">
        <v>670</v>
      </c>
      <c r="D322" s="107">
        <f>ROUND(C322/12*$B$3,0)</f>
        <v>614</v>
      </c>
      <c r="E322" s="113">
        <v>759</v>
      </c>
      <c r="F322" s="113">
        <f>E322/D322*100</f>
        <v>123.6156351791531</v>
      </c>
      <c r="G322" s="596">
        <v>543.38339999999994</v>
      </c>
      <c r="H322" s="596">
        <f t="shared" si="135"/>
        <v>498.1</v>
      </c>
      <c r="I322" s="596">
        <v>609.48635999999999</v>
      </c>
      <c r="J322" s="113">
        <f t="shared" ref="J322:J323" si="136">I322/H322*100</f>
        <v>122.36224854446898</v>
      </c>
      <c r="K322" s="105"/>
      <c r="L322" s="723"/>
    </row>
    <row r="323" spans="1:12" s="106" customFormat="1" ht="15.75" thickBot="1" x14ac:dyDescent="0.3">
      <c r="A323" s="106">
        <v>1</v>
      </c>
      <c r="B323" s="116" t="s">
        <v>125</v>
      </c>
      <c r="C323" s="113">
        <v>400</v>
      </c>
      <c r="D323" s="107">
        <f>ROUND(C323/12*$B$3,0)</f>
        <v>367</v>
      </c>
      <c r="E323" s="113">
        <v>689</v>
      </c>
      <c r="F323" s="113">
        <f>E323/D323*100</f>
        <v>187.73841961852861</v>
      </c>
      <c r="G323" s="596">
        <v>324.40799999999996</v>
      </c>
      <c r="H323" s="596">
        <f t="shared" si="135"/>
        <v>297.37</v>
      </c>
      <c r="I323" s="596">
        <v>551.03902999999991</v>
      </c>
      <c r="J323" s="113">
        <f t="shared" si="136"/>
        <v>185.30417661499138</v>
      </c>
      <c r="K323" s="105"/>
      <c r="L323" s="723"/>
    </row>
    <row r="324" spans="1:12" s="13" customFormat="1" ht="18.75" customHeight="1" thickBot="1" x14ac:dyDescent="0.3">
      <c r="A324" s="35">
        <v>1</v>
      </c>
      <c r="B324" s="111" t="s">
        <v>3</v>
      </c>
      <c r="C324" s="339"/>
      <c r="D324" s="339"/>
      <c r="E324" s="339"/>
      <c r="F324" s="338"/>
      <c r="G324" s="387">
        <f>G317+G312+G321</f>
        <v>70165.757039999997</v>
      </c>
      <c r="H324" s="387">
        <f>H317+H312+H321</f>
        <v>64318.61</v>
      </c>
      <c r="I324" s="387">
        <f>I317+I312+I321</f>
        <v>56443.699329999996</v>
      </c>
      <c r="J324" s="339">
        <f t="shared" si="132"/>
        <v>87.756404141818351</v>
      </c>
      <c r="K324" s="105"/>
      <c r="L324" s="723"/>
    </row>
    <row r="325" spans="1:12" ht="15" customHeight="1" x14ac:dyDescent="0.25">
      <c r="A325" s="35">
        <v>1</v>
      </c>
      <c r="B325" s="219" t="s">
        <v>40</v>
      </c>
      <c r="C325" s="290"/>
      <c r="D325" s="290"/>
      <c r="E325" s="290"/>
      <c r="F325" s="438"/>
      <c r="G325" s="368"/>
      <c r="H325" s="368"/>
      <c r="I325" s="368"/>
      <c r="J325" s="290"/>
      <c r="K325" s="105"/>
    </row>
    <row r="326" spans="1:12" ht="41.25" customHeight="1" x14ac:dyDescent="0.25">
      <c r="A326" s="35">
        <v>1</v>
      </c>
      <c r="B326" s="224" t="s">
        <v>120</v>
      </c>
      <c r="C326" s="220">
        <f t="shared" ref="C326:J337" si="137">C312</f>
        <v>8179</v>
      </c>
      <c r="D326" s="220">
        <f t="shared" si="137"/>
        <v>7498</v>
      </c>
      <c r="E326" s="220">
        <f t="shared" si="137"/>
        <v>6448</v>
      </c>
      <c r="F326" s="439">
        <f t="shared" si="137"/>
        <v>85.99626567084556</v>
      </c>
      <c r="G326" s="449">
        <f t="shared" si="137"/>
        <v>13287.568139999999</v>
      </c>
      <c r="H326" s="449">
        <f t="shared" si="137"/>
        <v>12180.27</v>
      </c>
      <c r="I326" s="449">
        <f t="shared" si="137"/>
        <v>9168.1404999999977</v>
      </c>
      <c r="J326" s="218">
        <f t="shared" si="137"/>
        <v>75.270420934839677</v>
      </c>
      <c r="K326" s="105"/>
    </row>
    <row r="327" spans="1:12" ht="33.75" customHeight="1" x14ac:dyDescent="0.25">
      <c r="A327" s="35">
        <v>1</v>
      </c>
      <c r="B327" s="217" t="s">
        <v>79</v>
      </c>
      <c r="C327" s="220">
        <f t="shared" si="137"/>
        <v>6003</v>
      </c>
      <c r="D327" s="220">
        <f t="shared" si="137"/>
        <v>5503</v>
      </c>
      <c r="E327" s="220">
        <f t="shared" si="137"/>
        <v>5063</v>
      </c>
      <c r="F327" s="439">
        <f t="shared" si="137"/>
        <v>92.004361257495916</v>
      </c>
      <c r="G327" s="449">
        <f t="shared" si="137"/>
        <v>8459.4328000000005</v>
      </c>
      <c r="H327" s="449">
        <f t="shared" si="137"/>
        <v>7754.48</v>
      </c>
      <c r="I327" s="449">
        <f t="shared" si="137"/>
        <v>5577.4409399999977</v>
      </c>
      <c r="J327" s="218">
        <f t="shared" si="137"/>
        <v>71.925402348061994</v>
      </c>
      <c r="K327" s="105"/>
    </row>
    <row r="328" spans="1:12" ht="33.75" customHeight="1" x14ac:dyDescent="0.25">
      <c r="A328" s="35">
        <v>1</v>
      </c>
      <c r="B328" s="217" t="s">
        <v>80</v>
      </c>
      <c r="C328" s="220">
        <f t="shared" si="137"/>
        <v>1801</v>
      </c>
      <c r="D328" s="220">
        <f t="shared" si="137"/>
        <v>1651</v>
      </c>
      <c r="E328" s="220">
        <f t="shared" si="137"/>
        <v>1008</v>
      </c>
      <c r="F328" s="439">
        <f t="shared" si="137"/>
        <v>61.053906723198061</v>
      </c>
      <c r="G328" s="449">
        <f t="shared" si="137"/>
        <v>2777.4853399999997</v>
      </c>
      <c r="H328" s="449">
        <f t="shared" si="137"/>
        <v>2546.0300000000002</v>
      </c>
      <c r="I328" s="449">
        <f t="shared" si="137"/>
        <v>1534.58116</v>
      </c>
      <c r="J328" s="218">
        <f t="shared" si="137"/>
        <v>60.273490885810453</v>
      </c>
      <c r="K328" s="105"/>
    </row>
    <row r="329" spans="1:12" ht="47.25" customHeight="1" x14ac:dyDescent="0.25">
      <c r="A329" s="35">
        <v>1</v>
      </c>
      <c r="B329" s="217" t="s">
        <v>114</v>
      </c>
      <c r="C329" s="220">
        <f t="shared" si="137"/>
        <v>94</v>
      </c>
      <c r="D329" s="220">
        <f t="shared" si="137"/>
        <v>86</v>
      </c>
      <c r="E329" s="220">
        <f t="shared" si="137"/>
        <v>94</v>
      </c>
      <c r="F329" s="439">
        <f t="shared" si="137"/>
        <v>109.30232558139534</v>
      </c>
      <c r="G329" s="449">
        <f t="shared" si="137"/>
        <v>514.02959999999996</v>
      </c>
      <c r="H329" s="449">
        <f t="shared" si="137"/>
        <v>471.19</v>
      </c>
      <c r="I329" s="449">
        <f t="shared" si="137"/>
        <v>508.56119999999993</v>
      </c>
      <c r="J329" s="218">
        <f t="shared" si="137"/>
        <v>107.93123792949764</v>
      </c>
      <c r="K329" s="105"/>
    </row>
    <row r="330" spans="1:12" ht="33.75" customHeight="1" x14ac:dyDescent="0.25">
      <c r="A330" s="35">
        <v>1</v>
      </c>
      <c r="B330" s="217" t="s">
        <v>115</v>
      </c>
      <c r="C330" s="220">
        <f t="shared" si="137"/>
        <v>281</v>
      </c>
      <c r="D330" s="220">
        <f t="shared" si="137"/>
        <v>258</v>
      </c>
      <c r="E330" s="220">
        <f t="shared" si="137"/>
        <v>283</v>
      </c>
      <c r="F330" s="439">
        <f t="shared" si="137"/>
        <v>109.68992248062015</v>
      </c>
      <c r="G330" s="449">
        <f t="shared" si="137"/>
        <v>1536.6204</v>
      </c>
      <c r="H330" s="449">
        <f t="shared" si="137"/>
        <v>1408.57</v>
      </c>
      <c r="I330" s="449">
        <f t="shared" si="137"/>
        <v>1547.5572</v>
      </c>
      <c r="J330" s="218">
        <f t="shared" si="137"/>
        <v>109.86725544346395</v>
      </c>
      <c r="K330" s="105"/>
    </row>
    <row r="331" spans="1:12" ht="28.5" customHeight="1" x14ac:dyDescent="0.25">
      <c r="A331" s="35">
        <v>1</v>
      </c>
      <c r="B331" s="224" t="s">
        <v>112</v>
      </c>
      <c r="C331" s="220">
        <f t="shared" si="137"/>
        <v>14763</v>
      </c>
      <c r="D331" s="220">
        <f t="shared" si="137"/>
        <v>13532</v>
      </c>
      <c r="E331" s="220">
        <f t="shared" si="137"/>
        <v>12640</v>
      </c>
      <c r="F331" s="439">
        <f t="shared" si="137"/>
        <v>93.40821755838013</v>
      </c>
      <c r="G331" s="449">
        <f t="shared" si="137"/>
        <v>29050.4709</v>
      </c>
      <c r="H331" s="449">
        <f t="shared" si="137"/>
        <v>26629.599999999999</v>
      </c>
      <c r="I331" s="449">
        <f t="shared" si="137"/>
        <v>23057.79883</v>
      </c>
      <c r="J331" s="218">
        <f t="shared" si="137"/>
        <v>86.587101683840544</v>
      </c>
      <c r="K331" s="105"/>
    </row>
    <row r="332" spans="1:12" ht="30" x14ac:dyDescent="0.25">
      <c r="A332" s="35">
        <v>1</v>
      </c>
      <c r="B332" s="217" t="s">
        <v>108</v>
      </c>
      <c r="C332" s="220">
        <f t="shared" si="137"/>
        <v>3000</v>
      </c>
      <c r="D332" s="220">
        <f t="shared" si="137"/>
        <v>2750</v>
      </c>
      <c r="E332" s="220">
        <f t="shared" si="137"/>
        <v>1995</v>
      </c>
      <c r="F332" s="439">
        <f t="shared" si="137"/>
        <v>72.545454545454547</v>
      </c>
      <c r="G332" s="449">
        <f t="shared" si="137"/>
        <v>5301.3</v>
      </c>
      <c r="H332" s="449">
        <f t="shared" si="137"/>
        <v>4859.53</v>
      </c>
      <c r="I332" s="449">
        <f t="shared" si="137"/>
        <v>3506.4868899999997</v>
      </c>
      <c r="J332" s="220">
        <f t="shared" si="137"/>
        <v>72.156914146018238</v>
      </c>
      <c r="K332" s="105"/>
    </row>
    <row r="333" spans="1:12" ht="42" customHeight="1" x14ac:dyDescent="0.25">
      <c r="A333" s="35">
        <v>1</v>
      </c>
      <c r="B333" s="217" t="s">
        <v>81</v>
      </c>
      <c r="C333" s="220">
        <f t="shared" si="137"/>
        <v>9571</v>
      </c>
      <c r="D333" s="220">
        <f t="shared" si="137"/>
        <v>8773</v>
      </c>
      <c r="E333" s="220">
        <f t="shared" si="137"/>
        <v>6952</v>
      </c>
      <c r="F333" s="439">
        <f t="shared" si="137"/>
        <v>79.243132337854789</v>
      </c>
      <c r="G333" s="449">
        <f t="shared" si="137"/>
        <v>21958.745300000002</v>
      </c>
      <c r="H333" s="449">
        <f t="shared" si="137"/>
        <v>20128.849999999999</v>
      </c>
      <c r="I333" s="449">
        <f t="shared" si="137"/>
        <v>16199.383530000001</v>
      </c>
      <c r="J333" s="218">
        <f t="shared" si="137"/>
        <v>80.478435330384016</v>
      </c>
      <c r="K333" s="105"/>
    </row>
    <row r="334" spans="1:12" ht="42" customHeight="1" x14ac:dyDescent="0.25">
      <c r="A334" s="35">
        <v>1</v>
      </c>
      <c r="B334" s="217" t="s">
        <v>109</v>
      </c>
      <c r="C334" s="220">
        <f t="shared" si="137"/>
        <v>2192</v>
      </c>
      <c r="D334" s="220">
        <f t="shared" si="137"/>
        <v>2009</v>
      </c>
      <c r="E334" s="220">
        <f t="shared" si="137"/>
        <v>3693</v>
      </c>
      <c r="F334" s="439">
        <f t="shared" si="137"/>
        <v>183.82279741164757</v>
      </c>
      <c r="G334" s="449">
        <f t="shared" si="137"/>
        <v>1790.4255999999998</v>
      </c>
      <c r="H334" s="449">
        <f t="shared" si="137"/>
        <v>1641.22</v>
      </c>
      <c r="I334" s="449">
        <f t="shared" si="137"/>
        <v>3351.9284100000004</v>
      </c>
      <c r="J334" s="220">
        <f t="shared" si="137"/>
        <v>204.23394852609644</v>
      </c>
      <c r="K334" s="105"/>
    </row>
    <row r="335" spans="1:12" s="106" customFormat="1" ht="30" x14ac:dyDescent="0.25">
      <c r="A335" s="106">
        <v>1</v>
      </c>
      <c r="B335" s="217" t="s">
        <v>123</v>
      </c>
      <c r="C335" s="220">
        <f t="shared" si="137"/>
        <v>34312</v>
      </c>
      <c r="D335" s="220">
        <f t="shared" si="137"/>
        <v>31453</v>
      </c>
      <c r="E335" s="220">
        <f t="shared" si="137"/>
        <v>30005</v>
      </c>
      <c r="F335" s="220">
        <f t="shared" si="137"/>
        <v>95.396305598829997</v>
      </c>
      <c r="G335" s="220">
        <f t="shared" si="137"/>
        <v>27827.718000000001</v>
      </c>
      <c r="H335" s="220">
        <f t="shared" si="137"/>
        <v>25508.74</v>
      </c>
      <c r="I335" s="220">
        <f t="shared" si="137"/>
        <v>24217.759999999998</v>
      </c>
      <c r="J335" s="220">
        <f t="shared" si="137"/>
        <v>94.939067942987379</v>
      </c>
      <c r="K335" s="105"/>
      <c r="L335" s="723"/>
    </row>
    <row r="336" spans="1:12" s="106" customFormat="1" ht="30" x14ac:dyDescent="0.25">
      <c r="A336" s="106">
        <v>1</v>
      </c>
      <c r="B336" s="217" t="s">
        <v>124</v>
      </c>
      <c r="C336" s="220">
        <f t="shared" si="137"/>
        <v>670</v>
      </c>
      <c r="D336" s="220">
        <f t="shared" si="137"/>
        <v>614</v>
      </c>
      <c r="E336" s="220">
        <f t="shared" si="137"/>
        <v>759</v>
      </c>
      <c r="F336" s="220">
        <f t="shared" si="137"/>
        <v>123.6156351791531</v>
      </c>
      <c r="G336" s="220">
        <f t="shared" si="137"/>
        <v>543.38339999999994</v>
      </c>
      <c r="H336" s="220">
        <f t="shared" si="137"/>
        <v>498.1</v>
      </c>
      <c r="I336" s="220">
        <f t="shared" si="137"/>
        <v>609.48635999999999</v>
      </c>
      <c r="J336" s="220">
        <f t="shared" si="137"/>
        <v>122.36224854446898</v>
      </c>
      <c r="K336" s="105"/>
      <c r="L336" s="723"/>
    </row>
    <row r="337" spans="1:12" s="106" customFormat="1" ht="15.75" thickBot="1" x14ac:dyDescent="0.3">
      <c r="A337" s="106">
        <v>1</v>
      </c>
      <c r="B337" s="217" t="s">
        <v>125</v>
      </c>
      <c r="C337" s="220">
        <f t="shared" si="137"/>
        <v>400</v>
      </c>
      <c r="D337" s="220">
        <f t="shared" si="137"/>
        <v>367</v>
      </c>
      <c r="E337" s="220">
        <f t="shared" si="137"/>
        <v>689</v>
      </c>
      <c r="F337" s="220">
        <f t="shared" si="137"/>
        <v>187.73841961852861</v>
      </c>
      <c r="G337" s="220">
        <f t="shared" si="137"/>
        <v>324.40799999999996</v>
      </c>
      <c r="H337" s="220">
        <f t="shared" si="137"/>
        <v>297.37</v>
      </c>
      <c r="I337" s="220">
        <f t="shared" si="137"/>
        <v>551.03902999999991</v>
      </c>
      <c r="J337" s="220">
        <f t="shared" si="137"/>
        <v>185.30417661499138</v>
      </c>
      <c r="K337" s="105"/>
      <c r="L337" s="723"/>
    </row>
    <row r="338" spans="1:12" s="13" customFormat="1" ht="15" customHeight="1" thickBot="1" x14ac:dyDescent="0.3">
      <c r="A338" s="35">
        <v>1</v>
      </c>
      <c r="B338" s="414" t="s">
        <v>117</v>
      </c>
      <c r="C338" s="415"/>
      <c r="D338" s="415"/>
      <c r="E338" s="415"/>
      <c r="F338" s="416"/>
      <c r="G338" s="417">
        <f>G331+G326+G335</f>
        <v>70165.757039999997</v>
      </c>
      <c r="H338" s="417">
        <f t="shared" ref="H338:I338" si="138">H331+H326+H335</f>
        <v>64318.61</v>
      </c>
      <c r="I338" s="417">
        <f t="shared" si="138"/>
        <v>56443.699329999996</v>
      </c>
      <c r="J338" s="418">
        <f>J324</f>
        <v>87.756404141818351</v>
      </c>
      <c r="K338" s="105"/>
      <c r="L338" s="723"/>
    </row>
    <row r="339" spans="1:12" ht="37.5" customHeight="1" x14ac:dyDescent="0.25">
      <c r="A339" s="35">
        <v>1</v>
      </c>
      <c r="B339" s="216" t="s">
        <v>49</v>
      </c>
      <c r="C339" s="147"/>
      <c r="D339" s="147"/>
      <c r="E339" s="147"/>
      <c r="F339" s="147"/>
      <c r="G339" s="366"/>
      <c r="H339" s="366"/>
      <c r="I339" s="353"/>
      <c r="J339" s="653"/>
      <c r="K339" s="105"/>
    </row>
    <row r="340" spans="1:12" ht="30.75" customHeight="1" x14ac:dyDescent="0.25">
      <c r="A340" s="35">
        <v>1</v>
      </c>
      <c r="B340" s="198" t="s">
        <v>120</v>
      </c>
      <c r="C340" s="113">
        <f>SUM(C341:C344)</f>
        <v>3368</v>
      </c>
      <c r="D340" s="113">
        <f>SUM(D341:D344)</f>
        <v>3087</v>
      </c>
      <c r="E340" s="113">
        <f>SUM(E341:E344)</f>
        <v>2730</v>
      </c>
      <c r="F340" s="113">
        <f t="shared" ref="F340:F349" si="139">E340/D340*100</f>
        <v>88.435374149659864</v>
      </c>
      <c r="G340" s="596">
        <f>SUM(G341:G344)</f>
        <v>5553.6662100000003</v>
      </c>
      <c r="H340" s="596">
        <f>SUM(H341:H344)</f>
        <v>5090.87</v>
      </c>
      <c r="I340" s="596">
        <f>SUM(I341:I344)</f>
        <v>4148.03226</v>
      </c>
      <c r="J340" s="113">
        <f t="shared" ref="J340:J349" si="140">I340/H340*100</f>
        <v>81.479830755843309</v>
      </c>
      <c r="K340" s="105"/>
    </row>
    <row r="341" spans="1:12" ht="28.5" customHeight="1" x14ac:dyDescent="0.25">
      <c r="A341" s="35">
        <v>1</v>
      </c>
      <c r="B341" s="72" t="s">
        <v>79</v>
      </c>
      <c r="C341" s="113">
        <v>2428</v>
      </c>
      <c r="D341" s="107">
        <f t="shared" ref="D341:D349" si="141">ROUND(C341/12*$B$3,0)</f>
        <v>2226</v>
      </c>
      <c r="E341" s="113">
        <v>2102</v>
      </c>
      <c r="F341" s="113">
        <f t="shared" si="139"/>
        <v>94.429469901168019</v>
      </c>
      <c r="G341" s="596">
        <v>3299.7075999999997</v>
      </c>
      <c r="H341" s="596">
        <f t="shared" ref="H341:H344" si="142">ROUND(G341/12*$B$3,2)</f>
        <v>3024.73</v>
      </c>
      <c r="I341" s="596">
        <v>2591.4542499999998</v>
      </c>
      <c r="J341" s="113">
        <f t="shared" si="140"/>
        <v>85.675556165343679</v>
      </c>
      <c r="K341" s="105"/>
    </row>
    <row r="342" spans="1:12" ht="26.25" customHeight="1" x14ac:dyDescent="0.25">
      <c r="A342" s="35">
        <v>1</v>
      </c>
      <c r="B342" s="72" t="s">
        <v>80</v>
      </c>
      <c r="C342" s="113">
        <v>728</v>
      </c>
      <c r="D342" s="107">
        <f t="shared" si="141"/>
        <v>667</v>
      </c>
      <c r="E342" s="113">
        <v>427</v>
      </c>
      <c r="F342" s="113">
        <f t="shared" si="139"/>
        <v>64.017991004497759</v>
      </c>
      <c r="G342" s="596">
        <v>1094.6578100000002</v>
      </c>
      <c r="H342" s="596">
        <f t="shared" si="142"/>
        <v>1003.44</v>
      </c>
      <c r="I342" s="596">
        <v>457.42961000000048</v>
      </c>
      <c r="J342" s="113">
        <f t="shared" si="140"/>
        <v>45.586144662361519</v>
      </c>
      <c r="K342" s="105"/>
    </row>
    <row r="343" spans="1:12" ht="30" x14ac:dyDescent="0.25">
      <c r="A343" s="35">
        <v>1</v>
      </c>
      <c r="B343" s="72" t="s">
        <v>114</v>
      </c>
      <c r="C343" s="113">
        <v>36</v>
      </c>
      <c r="D343" s="107">
        <f t="shared" si="141"/>
        <v>33</v>
      </c>
      <c r="E343" s="113">
        <v>45</v>
      </c>
      <c r="F343" s="113">
        <f t="shared" si="139"/>
        <v>136.36363636363635</v>
      </c>
      <c r="G343" s="596">
        <v>196.86240000000001</v>
      </c>
      <c r="H343" s="596">
        <f t="shared" si="142"/>
        <v>180.46</v>
      </c>
      <c r="I343" s="596">
        <v>246.07799999999997</v>
      </c>
      <c r="J343" s="113">
        <f t="shared" si="140"/>
        <v>136.36152055857252</v>
      </c>
      <c r="K343" s="105"/>
    </row>
    <row r="344" spans="1:12" ht="30" x14ac:dyDescent="0.25">
      <c r="A344" s="35">
        <v>1</v>
      </c>
      <c r="B344" s="72" t="s">
        <v>115</v>
      </c>
      <c r="C344" s="113">
        <v>176</v>
      </c>
      <c r="D344" s="107">
        <f t="shared" si="141"/>
        <v>161</v>
      </c>
      <c r="E344" s="113">
        <v>156</v>
      </c>
      <c r="F344" s="113">
        <f t="shared" si="139"/>
        <v>96.894409937888199</v>
      </c>
      <c r="G344" s="596">
        <v>962.43839999999989</v>
      </c>
      <c r="H344" s="596">
        <f t="shared" si="142"/>
        <v>882.24</v>
      </c>
      <c r="I344" s="596">
        <v>853.07040000000006</v>
      </c>
      <c r="J344" s="113">
        <f t="shared" si="140"/>
        <v>96.693688792165403</v>
      </c>
      <c r="K344" s="105"/>
    </row>
    <row r="345" spans="1:12" ht="30" x14ac:dyDescent="0.25">
      <c r="A345" s="35">
        <v>1</v>
      </c>
      <c r="B345" s="198" t="s">
        <v>112</v>
      </c>
      <c r="C345" s="113">
        <f>SUM(C346:C348)</f>
        <v>5552</v>
      </c>
      <c r="D345" s="113">
        <f>SUM(D346:D348)</f>
        <v>5089</v>
      </c>
      <c r="E345" s="113">
        <f>SUM(E346:E348)</f>
        <v>3875</v>
      </c>
      <c r="F345" s="113">
        <f t="shared" si="139"/>
        <v>76.144625663195129</v>
      </c>
      <c r="G345" s="596">
        <f>SUM(G346:G348)</f>
        <v>10392.823600000002</v>
      </c>
      <c r="H345" s="596">
        <f>SUM(H346:H348)</f>
        <v>9526.76</v>
      </c>
      <c r="I345" s="596">
        <f>SUM(I346:I348)</f>
        <v>6919.3983500000004</v>
      </c>
      <c r="J345" s="113">
        <f t="shared" si="140"/>
        <v>72.631181534960476</v>
      </c>
      <c r="K345" s="105"/>
    </row>
    <row r="346" spans="1:12" ht="30" x14ac:dyDescent="0.25">
      <c r="A346" s="35">
        <v>1</v>
      </c>
      <c r="B346" s="72" t="s">
        <v>108</v>
      </c>
      <c r="C346" s="113">
        <v>1500</v>
      </c>
      <c r="D346" s="107">
        <f t="shared" si="141"/>
        <v>1375</v>
      </c>
      <c r="E346" s="113">
        <v>950</v>
      </c>
      <c r="F346" s="113">
        <f t="shared" si="139"/>
        <v>69.090909090909093</v>
      </c>
      <c r="G346" s="596">
        <v>2650.65</v>
      </c>
      <c r="H346" s="596">
        <f t="shared" ref="H346:H349" si="143">ROUND(G346/12*$B$3,2)</f>
        <v>2429.7600000000002</v>
      </c>
      <c r="I346" s="596">
        <v>1673.9120399999999</v>
      </c>
      <c r="J346" s="113">
        <f t="shared" si="140"/>
        <v>68.892073291189249</v>
      </c>
      <c r="K346" s="105"/>
    </row>
    <row r="347" spans="1:12" ht="64.5" customHeight="1" x14ac:dyDescent="0.25">
      <c r="A347" s="35">
        <v>1</v>
      </c>
      <c r="B347" s="71" t="s">
        <v>118</v>
      </c>
      <c r="C347" s="113">
        <v>3000</v>
      </c>
      <c r="D347" s="107">
        <f t="shared" si="141"/>
        <v>2750</v>
      </c>
      <c r="E347" s="113">
        <v>1895</v>
      </c>
      <c r="F347" s="113">
        <f t="shared" si="139"/>
        <v>68.909090909090907</v>
      </c>
      <c r="G347" s="596">
        <v>6882.9000000000005</v>
      </c>
      <c r="H347" s="596">
        <f t="shared" si="143"/>
        <v>6309.33</v>
      </c>
      <c r="I347" s="596">
        <v>4404.5879199999999</v>
      </c>
      <c r="J347" s="113">
        <f t="shared" si="140"/>
        <v>69.810707634566583</v>
      </c>
      <c r="K347" s="105"/>
    </row>
    <row r="348" spans="1:12" ht="30" customHeight="1" x14ac:dyDescent="0.25">
      <c r="A348" s="35">
        <v>1</v>
      </c>
      <c r="B348" s="72" t="s">
        <v>109</v>
      </c>
      <c r="C348" s="113">
        <v>1052</v>
      </c>
      <c r="D348" s="107">
        <f t="shared" si="141"/>
        <v>964</v>
      </c>
      <c r="E348" s="113">
        <v>1030</v>
      </c>
      <c r="F348" s="113">
        <f t="shared" si="139"/>
        <v>106.84647302904564</v>
      </c>
      <c r="G348" s="596">
        <v>859.27359999999999</v>
      </c>
      <c r="H348" s="596">
        <f t="shared" si="143"/>
        <v>787.67</v>
      </c>
      <c r="I348" s="596">
        <v>840.89838999999995</v>
      </c>
      <c r="J348" s="113">
        <f t="shared" si="140"/>
        <v>106.75770182944635</v>
      </c>
      <c r="K348" s="105"/>
    </row>
    <row r="349" spans="1:12" s="106" customFormat="1" ht="30.75" thickBot="1" x14ac:dyDescent="0.3">
      <c r="A349" s="106">
        <v>1</v>
      </c>
      <c r="B349" s="116" t="s">
        <v>123</v>
      </c>
      <c r="C349" s="113">
        <v>6550</v>
      </c>
      <c r="D349" s="107">
        <f t="shared" si="141"/>
        <v>6004</v>
      </c>
      <c r="E349" s="113">
        <v>4691</v>
      </c>
      <c r="F349" s="113">
        <f t="shared" si="139"/>
        <v>78.131245836109258</v>
      </c>
      <c r="G349" s="596">
        <v>5312.1809999999996</v>
      </c>
      <c r="H349" s="596">
        <f t="shared" si="143"/>
        <v>4869.5</v>
      </c>
      <c r="I349" s="596">
        <v>3765.1289599999996</v>
      </c>
      <c r="J349" s="113">
        <f t="shared" si="140"/>
        <v>77.320648115822962</v>
      </c>
      <c r="K349" s="105"/>
      <c r="L349" s="723"/>
    </row>
    <row r="350" spans="1:12" s="33" customFormat="1" ht="15" customHeight="1" thickBot="1" x14ac:dyDescent="0.3">
      <c r="A350" s="35">
        <v>1</v>
      </c>
      <c r="B350" s="111" t="s">
        <v>3</v>
      </c>
      <c r="C350" s="339"/>
      <c r="D350" s="339"/>
      <c r="E350" s="339"/>
      <c r="F350" s="338"/>
      <c r="G350" s="387">
        <f>G345+G340+G349</f>
        <v>21258.670810000003</v>
      </c>
      <c r="H350" s="387">
        <f>H345+H340+H349</f>
        <v>19487.13</v>
      </c>
      <c r="I350" s="387">
        <f>I345+I340+I349</f>
        <v>14832.559569999999</v>
      </c>
      <c r="J350" s="339">
        <f>I350/H350*100</f>
        <v>76.114643716134694</v>
      </c>
      <c r="K350" s="105"/>
      <c r="L350" s="723"/>
    </row>
    <row r="351" spans="1:12" ht="15" customHeight="1" x14ac:dyDescent="0.25">
      <c r="A351" s="35">
        <v>1</v>
      </c>
      <c r="B351" s="291" t="s">
        <v>42</v>
      </c>
      <c r="C351" s="172"/>
      <c r="D351" s="172"/>
      <c r="E351" s="172"/>
      <c r="F351" s="440"/>
      <c r="G351" s="369"/>
      <c r="H351" s="369"/>
      <c r="I351" s="369"/>
      <c r="J351" s="292"/>
      <c r="K351" s="105"/>
    </row>
    <row r="352" spans="1:12" ht="42" customHeight="1" x14ac:dyDescent="0.25">
      <c r="A352" s="35">
        <v>1</v>
      </c>
      <c r="B352" s="225" t="s">
        <v>120</v>
      </c>
      <c r="C352" s="170">
        <f t="shared" ref="C352:J361" si="144">C340</f>
        <v>3368</v>
      </c>
      <c r="D352" s="170">
        <f t="shared" si="144"/>
        <v>3087</v>
      </c>
      <c r="E352" s="170">
        <f t="shared" si="144"/>
        <v>2730</v>
      </c>
      <c r="F352" s="441">
        <f t="shared" si="144"/>
        <v>88.435374149659864</v>
      </c>
      <c r="G352" s="448">
        <f t="shared" si="144"/>
        <v>5553.6662100000003</v>
      </c>
      <c r="H352" s="448">
        <f t="shared" si="144"/>
        <v>5090.87</v>
      </c>
      <c r="I352" s="448">
        <f t="shared" si="144"/>
        <v>4148.03226</v>
      </c>
      <c r="J352" s="173">
        <f t="shared" si="144"/>
        <v>81.479830755843309</v>
      </c>
      <c r="K352" s="105"/>
    </row>
    <row r="353" spans="1:12" ht="30.75" customHeight="1" x14ac:dyDescent="0.25">
      <c r="A353" s="35">
        <v>1</v>
      </c>
      <c r="B353" s="93" t="s">
        <v>79</v>
      </c>
      <c r="C353" s="170">
        <f t="shared" si="144"/>
        <v>2428</v>
      </c>
      <c r="D353" s="170">
        <f t="shared" si="144"/>
        <v>2226</v>
      </c>
      <c r="E353" s="170">
        <f t="shared" si="144"/>
        <v>2102</v>
      </c>
      <c r="F353" s="441">
        <f t="shared" si="144"/>
        <v>94.429469901168019</v>
      </c>
      <c r="G353" s="448">
        <f t="shared" si="144"/>
        <v>3299.7075999999997</v>
      </c>
      <c r="H353" s="448">
        <f t="shared" si="144"/>
        <v>3024.73</v>
      </c>
      <c r="I353" s="448">
        <f t="shared" si="144"/>
        <v>2591.4542499999998</v>
      </c>
      <c r="J353" s="173">
        <f t="shared" si="144"/>
        <v>85.675556165343679</v>
      </c>
      <c r="K353" s="105"/>
    </row>
    <row r="354" spans="1:12" ht="30.75" customHeight="1" x14ac:dyDescent="0.25">
      <c r="A354" s="35">
        <v>1</v>
      </c>
      <c r="B354" s="93" t="s">
        <v>80</v>
      </c>
      <c r="C354" s="170">
        <f t="shared" si="144"/>
        <v>728</v>
      </c>
      <c r="D354" s="170">
        <f t="shared" si="144"/>
        <v>667</v>
      </c>
      <c r="E354" s="170">
        <f t="shared" si="144"/>
        <v>427</v>
      </c>
      <c r="F354" s="441">
        <f t="shared" si="144"/>
        <v>64.017991004497759</v>
      </c>
      <c r="G354" s="448">
        <f t="shared" si="144"/>
        <v>1094.6578100000002</v>
      </c>
      <c r="H354" s="448">
        <f t="shared" si="144"/>
        <v>1003.44</v>
      </c>
      <c r="I354" s="448">
        <f t="shared" si="144"/>
        <v>457.42961000000048</v>
      </c>
      <c r="J354" s="173">
        <f t="shared" si="144"/>
        <v>45.586144662361519</v>
      </c>
      <c r="K354" s="105"/>
    </row>
    <row r="355" spans="1:12" ht="44.25" customHeight="1" x14ac:dyDescent="0.25">
      <c r="A355" s="35">
        <v>1</v>
      </c>
      <c r="B355" s="93" t="s">
        <v>114</v>
      </c>
      <c r="C355" s="170">
        <f t="shared" si="144"/>
        <v>36</v>
      </c>
      <c r="D355" s="170">
        <f t="shared" si="144"/>
        <v>33</v>
      </c>
      <c r="E355" s="170">
        <f t="shared" si="144"/>
        <v>45</v>
      </c>
      <c r="F355" s="441">
        <f t="shared" si="144"/>
        <v>136.36363636363635</v>
      </c>
      <c r="G355" s="448">
        <f t="shared" si="144"/>
        <v>196.86240000000001</v>
      </c>
      <c r="H355" s="448">
        <f t="shared" si="144"/>
        <v>180.46</v>
      </c>
      <c r="I355" s="448">
        <f t="shared" si="144"/>
        <v>246.07799999999997</v>
      </c>
      <c r="J355" s="173">
        <f t="shared" si="144"/>
        <v>136.36152055857252</v>
      </c>
      <c r="K355" s="105"/>
    </row>
    <row r="356" spans="1:12" ht="30.75" customHeight="1" x14ac:dyDescent="0.25">
      <c r="A356" s="35">
        <v>1</v>
      </c>
      <c r="B356" s="93" t="s">
        <v>115</v>
      </c>
      <c r="C356" s="170">
        <f t="shared" si="144"/>
        <v>176</v>
      </c>
      <c r="D356" s="170">
        <f t="shared" si="144"/>
        <v>161</v>
      </c>
      <c r="E356" s="170">
        <f t="shared" si="144"/>
        <v>156</v>
      </c>
      <c r="F356" s="441">
        <f t="shared" si="144"/>
        <v>96.894409937888199</v>
      </c>
      <c r="G356" s="448">
        <f t="shared" si="144"/>
        <v>962.43839999999989</v>
      </c>
      <c r="H356" s="448">
        <f t="shared" si="144"/>
        <v>882.24</v>
      </c>
      <c r="I356" s="448">
        <f t="shared" si="144"/>
        <v>853.07040000000006</v>
      </c>
      <c r="J356" s="173">
        <f t="shared" si="144"/>
        <v>96.693688792165403</v>
      </c>
      <c r="K356" s="105"/>
    </row>
    <row r="357" spans="1:12" ht="42.75" customHeight="1" x14ac:dyDescent="0.25">
      <c r="A357" s="35">
        <v>1</v>
      </c>
      <c r="B357" s="225" t="s">
        <v>112</v>
      </c>
      <c r="C357" s="170">
        <f t="shared" si="144"/>
        <v>5552</v>
      </c>
      <c r="D357" s="170">
        <f t="shared" si="144"/>
        <v>5089</v>
      </c>
      <c r="E357" s="170">
        <f t="shared" si="144"/>
        <v>3875</v>
      </c>
      <c r="F357" s="441">
        <f t="shared" si="144"/>
        <v>76.144625663195129</v>
      </c>
      <c r="G357" s="448">
        <f t="shared" si="144"/>
        <v>10392.823600000002</v>
      </c>
      <c r="H357" s="448">
        <f t="shared" si="144"/>
        <v>9526.76</v>
      </c>
      <c r="I357" s="448">
        <f t="shared" si="144"/>
        <v>6919.3983500000004</v>
      </c>
      <c r="J357" s="173">
        <f t="shared" si="144"/>
        <v>72.631181534960476</v>
      </c>
      <c r="K357" s="105"/>
    </row>
    <row r="358" spans="1:12" ht="30" x14ac:dyDescent="0.25">
      <c r="A358" s="35">
        <v>1</v>
      </c>
      <c r="B358" s="93" t="s">
        <v>108</v>
      </c>
      <c r="C358" s="170">
        <f t="shared" si="144"/>
        <v>1500</v>
      </c>
      <c r="D358" s="170">
        <f t="shared" si="144"/>
        <v>1375</v>
      </c>
      <c r="E358" s="170">
        <f t="shared" si="144"/>
        <v>950</v>
      </c>
      <c r="F358" s="441">
        <f t="shared" si="144"/>
        <v>69.090909090909093</v>
      </c>
      <c r="G358" s="448">
        <f t="shared" si="144"/>
        <v>2650.65</v>
      </c>
      <c r="H358" s="448">
        <f t="shared" si="144"/>
        <v>2429.7600000000002</v>
      </c>
      <c r="I358" s="448">
        <f t="shared" si="144"/>
        <v>1673.9120399999999</v>
      </c>
      <c r="J358" s="170">
        <f t="shared" si="144"/>
        <v>68.892073291189249</v>
      </c>
      <c r="K358" s="105"/>
    </row>
    <row r="359" spans="1:12" ht="60" x14ac:dyDescent="0.25">
      <c r="A359" s="35">
        <v>1</v>
      </c>
      <c r="B359" s="93" t="s">
        <v>81</v>
      </c>
      <c r="C359" s="170">
        <f t="shared" si="144"/>
        <v>3000</v>
      </c>
      <c r="D359" s="170">
        <f t="shared" si="144"/>
        <v>2750</v>
      </c>
      <c r="E359" s="170">
        <f t="shared" si="144"/>
        <v>1895</v>
      </c>
      <c r="F359" s="441">
        <f t="shared" si="144"/>
        <v>68.909090909090907</v>
      </c>
      <c r="G359" s="448">
        <f t="shared" si="144"/>
        <v>6882.9000000000005</v>
      </c>
      <c r="H359" s="448">
        <f t="shared" si="144"/>
        <v>6309.33</v>
      </c>
      <c r="I359" s="448">
        <f t="shared" si="144"/>
        <v>4404.5879199999999</v>
      </c>
      <c r="J359" s="173">
        <f t="shared" si="144"/>
        <v>69.810707634566583</v>
      </c>
      <c r="K359" s="105"/>
    </row>
    <row r="360" spans="1:12" ht="45" x14ac:dyDescent="0.25">
      <c r="A360" s="35">
        <v>1</v>
      </c>
      <c r="B360" s="93" t="s">
        <v>109</v>
      </c>
      <c r="C360" s="170">
        <f t="shared" si="144"/>
        <v>1052</v>
      </c>
      <c r="D360" s="170">
        <f t="shared" si="144"/>
        <v>964</v>
      </c>
      <c r="E360" s="170">
        <f t="shared" si="144"/>
        <v>1030</v>
      </c>
      <c r="F360" s="441">
        <f t="shared" si="144"/>
        <v>106.84647302904564</v>
      </c>
      <c r="G360" s="448">
        <f t="shared" si="144"/>
        <v>859.27359999999999</v>
      </c>
      <c r="H360" s="448">
        <f t="shared" si="144"/>
        <v>787.67</v>
      </c>
      <c r="I360" s="448">
        <f t="shared" si="144"/>
        <v>840.89838999999995</v>
      </c>
      <c r="J360" s="170">
        <f t="shared" si="144"/>
        <v>106.75770182944635</v>
      </c>
      <c r="K360" s="105"/>
    </row>
    <row r="361" spans="1:12" ht="30.75" customHeight="1" thickBot="1" x14ac:dyDescent="0.3">
      <c r="B361" s="670" t="s">
        <v>123</v>
      </c>
      <c r="C361" s="423">
        <f t="shared" si="144"/>
        <v>6550</v>
      </c>
      <c r="D361" s="423">
        <f t="shared" si="144"/>
        <v>6004</v>
      </c>
      <c r="E361" s="423">
        <f t="shared" si="144"/>
        <v>4691</v>
      </c>
      <c r="F361" s="442">
        <f t="shared" si="144"/>
        <v>78.131245836109258</v>
      </c>
      <c r="G361" s="448">
        <f t="shared" si="144"/>
        <v>5312.1809999999996</v>
      </c>
      <c r="H361" s="448">
        <f t="shared" si="144"/>
        <v>4869.5</v>
      </c>
      <c r="I361" s="448">
        <f t="shared" si="144"/>
        <v>3765.1289599999996</v>
      </c>
      <c r="J361" s="419">
        <f t="shared" si="144"/>
        <v>77.320648115822962</v>
      </c>
      <c r="K361" s="105"/>
    </row>
    <row r="362" spans="1:12" s="13" customFormat="1" ht="19.5" customHeight="1" thickBot="1" x14ac:dyDescent="0.3">
      <c r="A362" s="35">
        <v>1</v>
      </c>
      <c r="B362" s="420" t="s">
        <v>117</v>
      </c>
      <c r="C362" s="421">
        <f t="shared" ref="C362:J362" si="145">C350</f>
        <v>0</v>
      </c>
      <c r="D362" s="421">
        <f t="shared" si="145"/>
        <v>0</v>
      </c>
      <c r="E362" s="421">
        <f t="shared" si="145"/>
        <v>0</v>
      </c>
      <c r="F362" s="443">
        <f t="shared" si="145"/>
        <v>0</v>
      </c>
      <c r="G362" s="422">
        <f t="shared" si="145"/>
        <v>21258.670810000003</v>
      </c>
      <c r="H362" s="422">
        <f t="shared" si="145"/>
        <v>19487.13</v>
      </c>
      <c r="I362" s="422">
        <f t="shared" si="145"/>
        <v>14832.559569999999</v>
      </c>
      <c r="J362" s="421">
        <f t="shared" si="145"/>
        <v>76.114643716134694</v>
      </c>
      <c r="K362" s="105"/>
      <c r="L362" s="723"/>
    </row>
    <row r="363" spans="1:12" ht="15.75" customHeight="1" x14ac:dyDescent="0.25">
      <c r="A363" s="35">
        <v>1</v>
      </c>
      <c r="B363" s="222"/>
      <c r="C363" s="2"/>
      <c r="D363" s="2"/>
      <c r="E363" s="140"/>
      <c r="F363" s="2"/>
      <c r="G363" s="386"/>
      <c r="H363" s="386"/>
      <c r="I363" s="346"/>
      <c r="J363" s="8"/>
      <c r="K363" s="105"/>
    </row>
    <row r="364" spans="1:12" ht="29.25" customHeight="1" x14ac:dyDescent="0.25">
      <c r="A364" s="35">
        <v>1</v>
      </c>
      <c r="B364" s="7" t="s">
        <v>43</v>
      </c>
      <c r="C364" s="148"/>
      <c r="D364" s="148"/>
      <c r="E364" s="148"/>
      <c r="F364" s="654"/>
      <c r="G364" s="370"/>
      <c r="H364" s="370"/>
      <c r="I364" s="370"/>
      <c r="J364" s="655"/>
      <c r="K364" s="105"/>
    </row>
    <row r="365" spans="1:12" ht="31.5" customHeight="1" x14ac:dyDescent="0.25">
      <c r="A365" s="35">
        <v>1</v>
      </c>
      <c r="B365" s="227" t="s">
        <v>120</v>
      </c>
      <c r="C365" s="113">
        <f>SUM(C366:C369)</f>
        <v>2533</v>
      </c>
      <c r="D365" s="113">
        <f>SUM(D366:D369)</f>
        <v>2322</v>
      </c>
      <c r="E365" s="113">
        <f>SUM(E366:E369)</f>
        <v>2550</v>
      </c>
      <c r="F365" s="129">
        <f>E365/D365*100</f>
        <v>109.81912144702844</v>
      </c>
      <c r="G365" s="596">
        <f>SUM(G366:G369)</f>
        <v>3780.3887299999997</v>
      </c>
      <c r="H365" s="596">
        <f>SUM(H366:H369)</f>
        <v>3465.35</v>
      </c>
      <c r="I365" s="596">
        <f>SUM(I366:I369)</f>
        <v>3778.5842199999988</v>
      </c>
      <c r="J365" s="113">
        <f>I365/H365*100</f>
        <v>109.03903559525008</v>
      </c>
      <c r="K365" s="105"/>
    </row>
    <row r="366" spans="1:12" ht="38.1" customHeight="1" x14ac:dyDescent="0.25">
      <c r="A366" s="35">
        <v>1</v>
      </c>
      <c r="B366" s="71" t="s">
        <v>79</v>
      </c>
      <c r="C366" s="113">
        <v>1893</v>
      </c>
      <c r="D366" s="107">
        <f t="shared" ref="D366:D374" si="146">ROUND(C366/12*$B$3,0)</f>
        <v>1735</v>
      </c>
      <c r="E366" s="113">
        <v>1902</v>
      </c>
      <c r="F366" s="129">
        <f>E366/D366*100</f>
        <v>109.62536023054754</v>
      </c>
      <c r="G366" s="596">
        <v>2530.5713999999998</v>
      </c>
      <c r="H366" s="596">
        <f t="shared" ref="H366:H369" si="147">ROUND(G366/12*$B$3,2)</f>
        <v>2319.69</v>
      </c>
      <c r="I366" s="596">
        <v>2530.012839999999</v>
      </c>
      <c r="J366" s="113">
        <f>I366/H366*100</f>
        <v>109.06685117407923</v>
      </c>
      <c r="K366" s="105"/>
    </row>
    <row r="367" spans="1:12" ht="38.1" customHeight="1" x14ac:dyDescent="0.25">
      <c r="A367" s="35">
        <v>1</v>
      </c>
      <c r="B367" s="71" t="s">
        <v>80</v>
      </c>
      <c r="C367" s="113">
        <v>568</v>
      </c>
      <c r="D367" s="107">
        <f t="shared" si="146"/>
        <v>521</v>
      </c>
      <c r="E367" s="113">
        <v>572</v>
      </c>
      <c r="F367" s="129">
        <f>E367/D367*100</f>
        <v>109.78886756238005</v>
      </c>
      <c r="G367" s="596">
        <v>856.09253000000001</v>
      </c>
      <c r="H367" s="596">
        <f t="shared" si="147"/>
        <v>784.75</v>
      </c>
      <c r="I367" s="596">
        <v>854.29974000000004</v>
      </c>
      <c r="J367" s="113">
        <f t="shared" ref="J367:J375" si="148">I367/H367*100</f>
        <v>108.86266199426569</v>
      </c>
      <c r="K367" s="105"/>
    </row>
    <row r="368" spans="1:12" ht="30" x14ac:dyDescent="0.25">
      <c r="A368" s="35">
        <v>1</v>
      </c>
      <c r="B368" s="71" t="s">
        <v>114</v>
      </c>
      <c r="C368" s="113"/>
      <c r="D368" s="107">
        <f t="shared" si="146"/>
        <v>0</v>
      </c>
      <c r="E368" s="113"/>
      <c r="F368" s="129"/>
      <c r="G368" s="596"/>
      <c r="H368" s="596">
        <f t="shared" si="147"/>
        <v>0</v>
      </c>
      <c r="I368" s="596"/>
      <c r="J368" s="113"/>
      <c r="K368" s="105"/>
    </row>
    <row r="369" spans="1:12" ht="30" x14ac:dyDescent="0.25">
      <c r="A369" s="35">
        <v>1</v>
      </c>
      <c r="B369" s="71" t="s">
        <v>115</v>
      </c>
      <c r="C369" s="113">
        <v>72</v>
      </c>
      <c r="D369" s="107">
        <f t="shared" si="146"/>
        <v>66</v>
      </c>
      <c r="E369" s="113">
        <v>76</v>
      </c>
      <c r="F369" s="129">
        <f t="shared" ref="F369:F374" si="149">E369/D369*100</f>
        <v>115.15151515151516</v>
      </c>
      <c r="G369" s="596">
        <v>393.72480000000002</v>
      </c>
      <c r="H369" s="596">
        <f t="shared" si="147"/>
        <v>360.91</v>
      </c>
      <c r="I369" s="596">
        <v>394.27163999999999</v>
      </c>
      <c r="J369" s="113">
        <f t="shared" si="148"/>
        <v>109.24375606106784</v>
      </c>
      <c r="K369" s="105"/>
    </row>
    <row r="370" spans="1:12" ht="30" x14ac:dyDescent="0.25">
      <c r="A370" s="35">
        <v>1</v>
      </c>
      <c r="B370" s="227" t="s">
        <v>112</v>
      </c>
      <c r="C370" s="113">
        <f>SUM(C371:C373)</f>
        <v>4966</v>
      </c>
      <c r="D370" s="113">
        <f>SUM(D371:D373)</f>
        <v>4552</v>
      </c>
      <c r="E370" s="113">
        <f>SUM(E371:E373)</f>
        <v>4375</v>
      </c>
      <c r="F370" s="129">
        <f t="shared" si="149"/>
        <v>96.111599297012305</v>
      </c>
      <c r="G370" s="596">
        <f>SUM(G371:G373)</f>
        <v>9636.4437999999991</v>
      </c>
      <c r="H370" s="596">
        <f>SUM(H371:H373)</f>
        <v>8833.41</v>
      </c>
      <c r="I370" s="596">
        <f>SUM(I371:I373)</f>
        <v>8339.7733200000002</v>
      </c>
      <c r="J370" s="113">
        <f t="shared" si="148"/>
        <v>94.411708728565756</v>
      </c>
      <c r="K370" s="105"/>
    </row>
    <row r="371" spans="1:12" ht="30" x14ac:dyDescent="0.25">
      <c r="A371" s="35">
        <v>1</v>
      </c>
      <c r="B371" s="71" t="s">
        <v>108</v>
      </c>
      <c r="C371" s="113">
        <v>250</v>
      </c>
      <c r="D371" s="107">
        <f t="shared" si="146"/>
        <v>229</v>
      </c>
      <c r="E371" s="113">
        <v>234</v>
      </c>
      <c r="F371" s="129">
        <f t="shared" si="149"/>
        <v>102.18340611353712</v>
      </c>
      <c r="G371" s="596">
        <v>441.77499999999998</v>
      </c>
      <c r="H371" s="596">
        <f t="shared" ref="H371:H374" si="150">ROUND(G371/12*$B$3,2)</f>
        <v>404.96</v>
      </c>
      <c r="I371" s="596">
        <v>411.48457999999988</v>
      </c>
      <c r="J371" s="113">
        <f t="shared" si="148"/>
        <v>101.6111665349664</v>
      </c>
      <c r="K371" s="105"/>
    </row>
    <row r="372" spans="1:12" ht="44.25" customHeight="1" x14ac:dyDescent="0.25">
      <c r="A372" s="35">
        <v>1</v>
      </c>
      <c r="B372" s="71" t="s">
        <v>118</v>
      </c>
      <c r="C372" s="113">
        <v>3616</v>
      </c>
      <c r="D372" s="107">
        <f t="shared" si="146"/>
        <v>3315</v>
      </c>
      <c r="E372" s="113">
        <v>3125</v>
      </c>
      <c r="F372" s="129">
        <f t="shared" si="149"/>
        <v>94.26847662141779</v>
      </c>
      <c r="G372" s="596">
        <v>8296.1887999999999</v>
      </c>
      <c r="H372" s="596">
        <f t="shared" si="150"/>
        <v>7604.84</v>
      </c>
      <c r="I372" s="596">
        <v>7144.6615500000007</v>
      </c>
      <c r="J372" s="113">
        <f t="shared" si="148"/>
        <v>93.948874006553723</v>
      </c>
      <c r="K372" s="756"/>
    </row>
    <row r="373" spans="1:12" ht="44.25" customHeight="1" x14ac:dyDescent="0.25">
      <c r="A373" s="35">
        <v>1</v>
      </c>
      <c r="B373" s="71" t="s">
        <v>109</v>
      </c>
      <c r="C373" s="113">
        <v>1100</v>
      </c>
      <c r="D373" s="107">
        <f t="shared" si="146"/>
        <v>1008</v>
      </c>
      <c r="E373" s="113">
        <v>1016</v>
      </c>
      <c r="F373" s="129">
        <f t="shared" si="149"/>
        <v>100.79365079365078</v>
      </c>
      <c r="G373" s="596">
        <v>898.48</v>
      </c>
      <c r="H373" s="596">
        <f t="shared" si="150"/>
        <v>823.61</v>
      </c>
      <c r="I373" s="596">
        <v>783.62719000000004</v>
      </c>
      <c r="J373" s="113">
        <f t="shared" si="148"/>
        <v>95.145419555372087</v>
      </c>
      <c r="K373" s="105"/>
    </row>
    <row r="374" spans="1:12" s="106" customFormat="1" ht="30.75" thickBot="1" x14ac:dyDescent="0.3">
      <c r="A374" s="106">
        <v>1</v>
      </c>
      <c r="B374" s="116" t="s">
        <v>123</v>
      </c>
      <c r="C374" s="113">
        <v>9263</v>
      </c>
      <c r="D374" s="107">
        <f t="shared" si="146"/>
        <v>8491</v>
      </c>
      <c r="E374" s="113">
        <v>8509</v>
      </c>
      <c r="F374" s="113">
        <f t="shared" si="149"/>
        <v>100.21198916499823</v>
      </c>
      <c r="G374" s="596">
        <v>7512.4782599999999</v>
      </c>
      <c r="H374" s="596">
        <f t="shared" si="150"/>
        <v>6886.44</v>
      </c>
      <c r="I374" s="596">
        <v>6900.6447799999996</v>
      </c>
      <c r="J374" s="113">
        <f t="shared" si="148"/>
        <v>100.20627174563346</v>
      </c>
      <c r="K374" s="105"/>
      <c r="L374" s="723"/>
    </row>
    <row r="375" spans="1:12" s="13" customFormat="1" ht="15" customHeight="1" thickBot="1" x14ac:dyDescent="0.3">
      <c r="A375" s="35">
        <v>1</v>
      </c>
      <c r="B375" s="111" t="s">
        <v>3</v>
      </c>
      <c r="C375" s="426"/>
      <c r="D375" s="426"/>
      <c r="E375" s="426"/>
      <c r="F375" s="444"/>
      <c r="G375" s="627">
        <f>G370+G365+G374</f>
        <v>20929.31079</v>
      </c>
      <c r="H375" s="627">
        <f>H370+H365+H374</f>
        <v>19185.2</v>
      </c>
      <c r="I375" s="627">
        <f>I370+I365+I374</f>
        <v>19019.00232</v>
      </c>
      <c r="J375" s="426">
        <f t="shared" si="148"/>
        <v>99.133719325313251</v>
      </c>
      <c r="K375" s="105"/>
      <c r="L375" s="723"/>
    </row>
    <row r="376" spans="1:12" ht="29.25" customHeight="1" x14ac:dyDescent="0.25">
      <c r="A376" s="35">
        <v>1</v>
      </c>
      <c r="B376" s="80" t="s">
        <v>44</v>
      </c>
      <c r="C376" s="142"/>
      <c r="D376" s="142"/>
      <c r="E376" s="142"/>
      <c r="F376" s="142"/>
      <c r="G376" s="366"/>
      <c r="H376" s="366"/>
      <c r="I376" s="366"/>
      <c r="J376" s="142"/>
      <c r="K376" s="105"/>
    </row>
    <row r="377" spans="1:12" ht="30" x14ac:dyDescent="0.25">
      <c r="A377" s="35">
        <v>1</v>
      </c>
      <c r="B377" s="227" t="s">
        <v>120</v>
      </c>
      <c r="C377" s="113">
        <f>SUM(C378:C381)</f>
        <v>11144</v>
      </c>
      <c r="D377" s="113">
        <f>SUM(D378:D381)</f>
        <v>10215</v>
      </c>
      <c r="E377" s="113">
        <f>SUM(E378:E381)</f>
        <v>11799</v>
      </c>
      <c r="F377" s="129">
        <f t="shared" ref="F377:F386" si="151">E377/D377*100</f>
        <v>115.50660792951541</v>
      </c>
      <c r="G377" s="596">
        <f>SUM(G378:G381)</f>
        <v>15718.156489999998</v>
      </c>
      <c r="H377" s="596">
        <f>SUM(H378:H381)</f>
        <v>14408.31</v>
      </c>
      <c r="I377" s="596">
        <f>SUM(I378:I381)</f>
        <v>16650.539640000017</v>
      </c>
      <c r="J377" s="113">
        <f>I377/H377*100</f>
        <v>115.56205856203827</v>
      </c>
      <c r="K377" s="105"/>
    </row>
    <row r="378" spans="1:12" ht="30" x14ac:dyDescent="0.25">
      <c r="A378" s="35">
        <v>1</v>
      </c>
      <c r="B378" s="71" t="s">
        <v>79</v>
      </c>
      <c r="C378" s="113">
        <v>8508</v>
      </c>
      <c r="D378" s="107">
        <f t="shared" ref="D378:D386" si="152">ROUND(C378/12*$B$3,0)</f>
        <v>7799</v>
      </c>
      <c r="E378" s="113">
        <v>9043</v>
      </c>
      <c r="F378" s="129">
        <f t="shared" si="151"/>
        <v>115.95076291832287</v>
      </c>
      <c r="G378" s="596">
        <v>11344.544399999999</v>
      </c>
      <c r="H378" s="596">
        <f t="shared" ref="H378:H381" si="153">ROUND(G378/12*$B$3,2)</f>
        <v>10399.17</v>
      </c>
      <c r="I378" s="596">
        <v>12142.483470000016</v>
      </c>
      <c r="J378" s="113">
        <f>I378/H378*100</f>
        <v>116.76396741278405</v>
      </c>
      <c r="K378" s="105"/>
    </row>
    <row r="379" spans="1:12" ht="30" x14ac:dyDescent="0.25">
      <c r="A379" s="35">
        <v>1</v>
      </c>
      <c r="B379" s="71" t="s">
        <v>80</v>
      </c>
      <c r="C379" s="113">
        <v>2552</v>
      </c>
      <c r="D379" s="107">
        <f t="shared" si="152"/>
        <v>2339</v>
      </c>
      <c r="E379" s="113">
        <v>2670</v>
      </c>
      <c r="F379" s="129">
        <f t="shared" si="151"/>
        <v>114.15134672937153</v>
      </c>
      <c r="G379" s="596">
        <v>3914.2664900000004</v>
      </c>
      <c r="H379" s="596">
        <f t="shared" si="153"/>
        <v>3588.08</v>
      </c>
      <c r="I379" s="596">
        <v>4048.7105699999988</v>
      </c>
      <c r="J379" s="113">
        <f t="shared" ref="J379:J387" si="154">I379/H379*100</f>
        <v>112.83780099663328</v>
      </c>
      <c r="K379" s="105"/>
    </row>
    <row r="380" spans="1:12" ht="30" x14ac:dyDescent="0.25">
      <c r="A380" s="35">
        <v>1</v>
      </c>
      <c r="B380" s="71" t="s">
        <v>114</v>
      </c>
      <c r="C380" s="113">
        <v>60</v>
      </c>
      <c r="D380" s="107">
        <f t="shared" si="152"/>
        <v>55</v>
      </c>
      <c r="E380" s="113">
        <v>62</v>
      </c>
      <c r="F380" s="129">
        <f t="shared" si="151"/>
        <v>112.72727272727272</v>
      </c>
      <c r="G380" s="596">
        <v>328.10399999999998</v>
      </c>
      <c r="H380" s="596">
        <f t="shared" si="153"/>
        <v>300.76</v>
      </c>
      <c r="I380" s="596">
        <v>328.10399999999998</v>
      </c>
      <c r="J380" s="113">
        <f t="shared" si="154"/>
        <v>109.0916345258678</v>
      </c>
      <c r="K380" s="105"/>
    </row>
    <row r="381" spans="1:12" ht="30" x14ac:dyDescent="0.25">
      <c r="A381" s="35">
        <v>1</v>
      </c>
      <c r="B381" s="71" t="s">
        <v>115</v>
      </c>
      <c r="C381" s="113">
        <v>24</v>
      </c>
      <c r="D381" s="107">
        <f t="shared" si="152"/>
        <v>22</v>
      </c>
      <c r="E381" s="113">
        <v>24</v>
      </c>
      <c r="F381" s="129">
        <f t="shared" si="151"/>
        <v>109.09090909090908</v>
      </c>
      <c r="G381" s="596">
        <v>131.24159999999998</v>
      </c>
      <c r="H381" s="596">
        <f t="shared" si="153"/>
        <v>120.3</v>
      </c>
      <c r="I381" s="596">
        <v>131.24160000000001</v>
      </c>
      <c r="J381" s="113">
        <f t="shared" si="154"/>
        <v>109.09526184538653</v>
      </c>
      <c r="K381" s="105"/>
    </row>
    <row r="382" spans="1:12" ht="30" x14ac:dyDescent="0.25">
      <c r="A382" s="35">
        <v>1</v>
      </c>
      <c r="B382" s="227" t="s">
        <v>112</v>
      </c>
      <c r="C382" s="113">
        <f>SUM(C383:C385)</f>
        <v>20500</v>
      </c>
      <c r="D382" s="113">
        <f>SUM(D383:D385)</f>
        <v>18792</v>
      </c>
      <c r="E382" s="113">
        <f>SUM(E383:E385)</f>
        <v>15119</v>
      </c>
      <c r="F382" s="129">
        <f t="shared" si="151"/>
        <v>80.454448701575146</v>
      </c>
      <c r="G382" s="596">
        <f>SUM(G383:G385)</f>
        <v>32886.490000000005</v>
      </c>
      <c r="H382" s="596">
        <f>SUM(H383:H385)</f>
        <v>30145.940000000002</v>
      </c>
      <c r="I382" s="596">
        <f>SUM(I383:I385)</f>
        <v>25617.18365000001</v>
      </c>
      <c r="J382" s="113">
        <f t="shared" si="154"/>
        <v>84.977226286524839</v>
      </c>
      <c r="K382" s="105"/>
    </row>
    <row r="383" spans="1:12" ht="30" x14ac:dyDescent="0.25">
      <c r="A383" s="35">
        <v>1</v>
      </c>
      <c r="B383" s="71" t="s">
        <v>108</v>
      </c>
      <c r="C383" s="113">
        <v>300</v>
      </c>
      <c r="D383" s="107">
        <f t="shared" si="152"/>
        <v>275</v>
      </c>
      <c r="E383" s="113">
        <v>434</v>
      </c>
      <c r="F383" s="129">
        <f t="shared" si="151"/>
        <v>157.81818181818181</v>
      </c>
      <c r="G383" s="596">
        <v>530.13</v>
      </c>
      <c r="H383" s="596">
        <f t="shared" ref="H383:H386" si="155">ROUND(G383/12*$B$3,2)</f>
        <v>485.95</v>
      </c>
      <c r="I383" s="596">
        <v>758.32540000000074</v>
      </c>
      <c r="J383" s="113">
        <f t="shared" si="154"/>
        <v>156.05008745755751</v>
      </c>
      <c r="K383" s="105"/>
    </row>
    <row r="384" spans="1:12" ht="56.25" customHeight="1" x14ac:dyDescent="0.25">
      <c r="A384" s="35">
        <v>1</v>
      </c>
      <c r="B384" s="71" t="s">
        <v>118</v>
      </c>
      <c r="C384" s="113">
        <v>10800</v>
      </c>
      <c r="D384" s="107">
        <f t="shared" si="152"/>
        <v>9900</v>
      </c>
      <c r="E384" s="113">
        <v>9005</v>
      </c>
      <c r="F384" s="129">
        <f t="shared" si="151"/>
        <v>90.959595959595958</v>
      </c>
      <c r="G384" s="596">
        <v>24678.440000000002</v>
      </c>
      <c r="H384" s="596">
        <f t="shared" si="155"/>
        <v>22621.9</v>
      </c>
      <c r="I384" s="596">
        <v>19837.555230000009</v>
      </c>
      <c r="J384" s="113">
        <f t="shared" si="154"/>
        <v>87.691817353980028</v>
      </c>
      <c r="K384" s="755"/>
    </row>
    <row r="385" spans="1:12" ht="45" x14ac:dyDescent="0.25">
      <c r="A385" s="35">
        <v>1</v>
      </c>
      <c r="B385" s="71" t="s">
        <v>109</v>
      </c>
      <c r="C385" s="113">
        <v>9400</v>
      </c>
      <c r="D385" s="107">
        <f t="shared" si="152"/>
        <v>8617</v>
      </c>
      <c r="E385" s="113">
        <v>5680</v>
      </c>
      <c r="F385" s="129">
        <f t="shared" si="151"/>
        <v>65.916212138795402</v>
      </c>
      <c r="G385" s="596">
        <v>7677.92</v>
      </c>
      <c r="H385" s="596">
        <f t="shared" si="155"/>
        <v>7038.09</v>
      </c>
      <c r="I385" s="596">
        <v>5021.3030199999994</v>
      </c>
      <c r="J385" s="113">
        <f t="shared" si="154"/>
        <v>71.344683287653325</v>
      </c>
      <c r="K385" s="105"/>
    </row>
    <row r="386" spans="1:12" s="106" customFormat="1" ht="30.75" thickBot="1" x14ac:dyDescent="0.3">
      <c r="A386" s="106">
        <v>1</v>
      </c>
      <c r="B386" s="116" t="s">
        <v>123</v>
      </c>
      <c r="C386" s="113">
        <v>30400</v>
      </c>
      <c r="D386" s="107">
        <f t="shared" si="152"/>
        <v>27867</v>
      </c>
      <c r="E386" s="113">
        <v>28282</v>
      </c>
      <c r="F386" s="113">
        <f t="shared" si="151"/>
        <v>101.48921663616464</v>
      </c>
      <c r="G386" s="596">
        <v>24655.008000000002</v>
      </c>
      <c r="H386" s="596">
        <f t="shared" si="155"/>
        <v>22600.42</v>
      </c>
      <c r="I386" s="596">
        <v>22859.863320000004</v>
      </c>
      <c r="J386" s="113">
        <f t="shared" si="154"/>
        <v>101.14795795830345</v>
      </c>
      <c r="K386" s="105"/>
      <c r="L386" s="723"/>
    </row>
    <row r="387" spans="1:12" s="33" customFormat="1" ht="15.75" thickBot="1" x14ac:dyDescent="0.3">
      <c r="A387" s="35">
        <v>1</v>
      </c>
      <c r="B387" s="111" t="s">
        <v>3</v>
      </c>
      <c r="C387" s="339"/>
      <c r="D387" s="339"/>
      <c r="E387" s="339"/>
      <c r="F387" s="444"/>
      <c r="G387" s="388">
        <f>G382+G377+G386</f>
        <v>73259.654490000001</v>
      </c>
      <c r="H387" s="388">
        <f>H382+H377+H386</f>
        <v>67154.67</v>
      </c>
      <c r="I387" s="388">
        <f>I382+I377+I386</f>
        <v>65127.586610000028</v>
      </c>
      <c r="J387" s="339">
        <f t="shared" si="154"/>
        <v>96.981470700399584</v>
      </c>
      <c r="K387" s="105"/>
      <c r="L387" s="723"/>
    </row>
    <row r="388" spans="1:12" ht="32.25" customHeight="1" x14ac:dyDescent="0.25">
      <c r="A388" s="35">
        <v>1</v>
      </c>
      <c r="B388" s="282" t="s">
        <v>45</v>
      </c>
      <c r="C388" s="283"/>
      <c r="D388" s="283"/>
      <c r="E388" s="284"/>
      <c r="F388" s="280"/>
      <c r="G388" s="392"/>
      <c r="H388" s="392"/>
      <c r="I388" s="371"/>
      <c r="J388" s="283"/>
      <c r="K388" s="105"/>
    </row>
    <row r="389" spans="1:12" ht="43.5" customHeight="1" x14ac:dyDescent="0.25">
      <c r="A389" s="35">
        <v>1</v>
      </c>
      <c r="B389" s="228" t="s">
        <v>120</v>
      </c>
      <c r="C389" s="24">
        <f t="shared" ref="C389:E394" si="156">C377+C365</f>
        <v>13677</v>
      </c>
      <c r="D389" s="24">
        <f t="shared" si="156"/>
        <v>12537</v>
      </c>
      <c r="E389" s="24">
        <f t="shared" si="156"/>
        <v>14349</v>
      </c>
      <c r="F389" s="15">
        <f>E389/D389*100</f>
        <v>114.45321847331897</v>
      </c>
      <c r="G389" s="447">
        <f t="shared" ref="G389:I397" si="157">SUM(G377,G365)</f>
        <v>19498.545219999996</v>
      </c>
      <c r="H389" s="447">
        <f t="shared" si="157"/>
        <v>17873.66</v>
      </c>
      <c r="I389" s="447">
        <f t="shared" si="157"/>
        <v>20429.123860000014</v>
      </c>
      <c r="J389" s="23">
        <f>I389/H389*100</f>
        <v>114.29737311776107</v>
      </c>
      <c r="K389" s="105"/>
    </row>
    <row r="390" spans="1:12" ht="30" x14ac:dyDescent="0.25">
      <c r="A390" s="35">
        <v>1</v>
      </c>
      <c r="B390" s="226" t="s">
        <v>79</v>
      </c>
      <c r="C390" s="24">
        <f t="shared" si="156"/>
        <v>10401</v>
      </c>
      <c r="D390" s="24">
        <f t="shared" si="156"/>
        <v>9534</v>
      </c>
      <c r="E390" s="24">
        <f t="shared" si="156"/>
        <v>10945</v>
      </c>
      <c r="F390" s="15">
        <f t="shared" ref="F390:F398" si="158">E390/D390*100</f>
        <v>114.79966435913573</v>
      </c>
      <c r="G390" s="447">
        <f t="shared" si="157"/>
        <v>13875.1158</v>
      </c>
      <c r="H390" s="447">
        <f t="shared" si="157"/>
        <v>12718.86</v>
      </c>
      <c r="I390" s="447">
        <f t="shared" si="157"/>
        <v>14672.496310000015</v>
      </c>
      <c r="J390" s="23">
        <f t="shared" ref="J390:J399" si="159">I390/H390*100</f>
        <v>115.36015263946622</v>
      </c>
      <c r="K390" s="105"/>
    </row>
    <row r="391" spans="1:12" ht="30" x14ac:dyDescent="0.25">
      <c r="A391" s="35">
        <v>1</v>
      </c>
      <c r="B391" s="226" t="s">
        <v>80</v>
      </c>
      <c r="C391" s="24">
        <f t="shared" si="156"/>
        <v>3120</v>
      </c>
      <c r="D391" s="24">
        <f t="shared" si="156"/>
        <v>2860</v>
      </c>
      <c r="E391" s="24">
        <f t="shared" si="156"/>
        <v>3242</v>
      </c>
      <c r="F391" s="15">
        <f t="shared" si="158"/>
        <v>113.35664335664335</v>
      </c>
      <c r="G391" s="447">
        <f t="shared" si="157"/>
        <v>4770.3590200000008</v>
      </c>
      <c r="H391" s="447">
        <f t="shared" si="157"/>
        <v>4372.83</v>
      </c>
      <c r="I391" s="447">
        <f t="shared" si="157"/>
        <v>4903.0103099999988</v>
      </c>
      <c r="J391" s="23">
        <f t="shared" si="159"/>
        <v>112.12442079843028</v>
      </c>
      <c r="K391" s="105"/>
    </row>
    <row r="392" spans="1:12" ht="30" x14ac:dyDescent="0.25">
      <c r="A392" s="35">
        <v>1</v>
      </c>
      <c r="B392" s="226" t="s">
        <v>114</v>
      </c>
      <c r="C392" s="24">
        <f t="shared" si="156"/>
        <v>60</v>
      </c>
      <c r="D392" s="24">
        <f t="shared" si="156"/>
        <v>55</v>
      </c>
      <c r="E392" s="24">
        <f t="shared" si="156"/>
        <v>62</v>
      </c>
      <c r="F392" s="15">
        <f t="shared" si="158"/>
        <v>112.72727272727272</v>
      </c>
      <c r="G392" s="447">
        <f t="shared" si="157"/>
        <v>328.10399999999998</v>
      </c>
      <c r="H392" s="447">
        <f t="shared" si="157"/>
        <v>300.76</v>
      </c>
      <c r="I392" s="447">
        <f t="shared" si="157"/>
        <v>328.10399999999998</v>
      </c>
      <c r="J392" s="23">
        <f t="shared" si="159"/>
        <v>109.0916345258678</v>
      </c>
      <c r="K392" s="105"/>
    </row>
    <row r="393" spans="1:12" ht="30" x14ac:dyDescent="0.25">
      <c r="A393" s="35">
        <v>1</v>
      </c>
      <c r="B393" s="226" t="s">
        <v>115</v>
      </c>
      <c r="C393" s="24">
        <f t="shared" si="156"/>
        <v>96</v>
      </c>
      <c r="D393" s="24">
        <f t="shared" si="156"/>
        <v>88</v>
      </c>
      <c r="E393" s="24">
        <f t="shared" si="156"/>
        <v>100</v>
      </c>
      <c r="F393" s="15">
        <f t="shared" si="158"/>
        <v>113.63636363636364</v>
      </c>
      <c r="G393" s="447">
        <f t="shared" si="157"/>
        <v>524.96640000000002</v>
      </c>
      <c r="H393" s="447">
        <f t="shared" si="157"/>
        <v>481.21000000000004</v>
      </c>
      <c r="I393" s="447">
        <f t="shared" si="157"/>
        <v>525.51324</v>
      </c>
      <c r="J393" s="23">
        <f t="shared" si="159"/>
        <v>109.20663327861016</v>
      </c>
      <c r="K393" s="105"/>
    </row>
    <row r="394" spans="1:12" ht="30" x14ac:dyDescent="0.25">
      <c r="A394" s="35">
        <v>1</v>
      </c>
      <c r="B394" s="228" t="s">
        <v>112</v>
      </c>
      <c r="C394" s="24">
        <f t="shared" si="156"/>
        <v>25466</v>
      </c>
      <c r="D394" s="24">
        <f t="shared" si="156"/>
        <v>23344</v>
      </c>
      <c r="E394" s="24">
        <f t="shared" si="156"/>
        <v>19494</v>
      </c>
      <c r="F394" s="15">
        <f t="shared" si="158"/>
        <v>83.507539410555182</v>
      </c>
      <c r="G394" s="447">
        <f t="shared" si="157"/>
        <v>42522.933800000006</v>
      </c>
      <c r="H394" s="447">
        <f t="shared" si="157"/>
        <v>38979.350000000006</v>
      </c>
      <c r="I394" s="447">
        <f t="shared" si="157"/>
        <v>33956.956970000014</v>
      </c>
      <c r="J394" s="23">
        <f t="shared" si="159"/>
        <v>87.115246842238278</v>
      </c>
      <c r="K394" s="105"/>
    </row>
    <row r="395" spans="1:12" ht="30" x14ac:dyDescent="0.25">
      <c r="A395" s="35">
        <v>1</v>
      </c>
      <c r="B395" s="226" t="s">
        <v>108</v>
      </c>
      <c r="C395" s="24">
        <f t="shared" ref="C395:E397" si="160">SUM(C383,C371)</f>
        <v>550</v>
      </c>
      <c r="D395" s="24">
        <f t="shared" si="160"/>
        <v>504</v>
      </c>
      <c r="E395" s="24">
        <f t="shared" si="160"/>
        <v>668</v>
      </c>
      <c r="F395" s="15">
        <f t="shared" si="158"/>
        <v>132.53968253968253</v>
      </c>
      <c r="G395" s="447">
        <f t="shared" si="157"/>
        <v>971.90499999999997</v>
      </c>
      <c r="H395" s="447">
        <f t="shared" si="157"/>
        <v>890.91</v>
      </c>
      <c r="I395" s="447">
        <f t="shared" si="157"/>
        <v>1169.8099800000007</v>
      </c>
      <c r="J395" s="23">
        <f t="shared" si="159"/>
        <v>131.30506785197167</v>
      </c>
      <c r="K395" s="105"/>
    </row>
    <row r="396" spans="1:12" ht="60" x14ac:dyDescent="0.25">
      <c r="A396" s="35">
        <v>1</v>
      </c>
      <c r="B396" s="226" t="s">
        <v>81</v>
      </c>
      <c r="C396" s="24">
        <f t="shared" si="160"/>
        <v>14416</v>
      </c>
      <c r="D396" s="24">
        <f t="shared" si="160"/>
        <v>13215</v>
      </c>
      <c r="E396" s="24">
        <f t="shared" si="160"/>
        <v>12130</v>
      </c>
      <c r="F396" s="15">
        <f t="shared" si="158"/>
        <v>91.789632992811192</v>
      </c>
      <c r="G396" s="447">
        <f t="shared" si="157"/>
        <v>32974.628800000006</v>
      </c>
      <c r="H396" s="447">
        <f t="shared" si="157"/>
        <v>30226.74</v>
      </c>
      <c r="I396" s="447">
        <f t="shared" si="157"/>
        <v>26982.21678000001</v>
      </c>
      <c r="J396" s="23">
        <f t="shared" si="159"/>
        <v>89.266049795644548</v>
      </c>
      <c r="K396" s="105"/>
    </row>
    <row r="397" spans="1:12" ht="45" x14ac:dyDescent="0.25">
      <c r="A397" s="35">
        <v>1</v>
      </c>
      <c r="B397" s="226" t="s">
        <v>109</v>
      </c>
      <c r="C397" s="24">
        <f t="shared" si="160"/>
        <v>10500</v>
      </c>
      <c r="D397" s="24">
        <f t="shared" si="160"/>
        <v>9625</v>
      </c>
      <c r="E397" s="24">
        <f t="shared" si="160"/>
        <v>6696</v>
      </c>
      <c r="F397" s="15">
        <f t="shared" si="158"/>
        <v>69.568831168831167</v>
      </c>
      <c r="G397" s="447">
        <f t="shared" si="157"/>
        <v>8576.4</v>
      </c>
      <c r="H397" s="447">
        <f t="shared" si="157"/>
        <v>7861.7</v>
      </c>
      <c r="I397" s="447">
        <f t="shared" si="157"/>
        <v>5804.9302099999995</v>
      </c>
      <c r="J397" s="23">
        <f t="shared" si="159"/>
        <v>73.83810384522431</v>
      </c>
      <c r="K397" s="105"/>
    </row>
    <row r="398" spans="1:12" ht="30.75" thickBot="1" x14ac:dyDescent="0.3">
      <c r="B398" s="671" t="s">
        <v>123</v>
      </c>
      <c r="C398" s="672">
        <f>SUM(C374,C386)</f>
        <v>39663</v>
      </c>
      <c r="D398" s="672">
        <f>SUM(D374,D386)</f>
        <v>36358</v>
      </c>
      <c r="E398" s="672">
        <f>SUM(E374,E386)</f>
        <v>36791</v>
      </c>
      <c r="F398" s="15">
        <f t="shared" si="158"/>
        <v>101.19093459486221</v>
      </c>
      <c r="G398" s="672">
        <f>SUM(G374,G386)</f>
        <v>32167.486260000001</v>
      </c>
      <c r="H398" s="672">
        <f>SUM(H374,H386)</f>
        <v>29486.859999999997</v>
      </c>
      <c r="I398" s="672">
        <f>SUM(I374,I386)</f>
        <v>29760.508100000003</v>
      </c>
      <c r="J398" s="23">
        <f t="shared" si="159"/>
        <v>100.92803404635151</v>
      </c>
      <c r="K398" s="105"/>
    </row>
    <row r="399" spans="1:12" ht="15.75" thickBot="1" x14ac:dyDescent="0.3">
      <c r="A399" s="35">
        <v>1</v>
      </c>
      <c r="B399" s="425" t="s">
        <v>117</v>
      </c>
      <c r="C399" s="375">
        <f t="shared" ref="C399:I399" si="161">SUM(C387,C375)</f>
        <v>0</v>
      </c>
      <c r="D399" s="375">
        <f t="shared" si="161"/>
        <v>0</v>
      </c>
      <c r="E399" s="375">
        <f t="shared" si="161"/>
        <v>0</v>
      </c>
      <c r="F399" s="445">
        <f t="shared" si="161"/>
        <v>0</v>
      </c>
      <c r="G399" s="376">
        <f t="shared" si="161"/>
        <v>94188.965280000004</v>
      </c>
      <c r="H399" s="376">
        <f t="shared" si="161"/>
        <v>86339.87</v>
      </c>
      <c r="I399" s="376">
        <f t="shared" si="161"/>
        <v>84146.588930000027</v>
      </c>
      <c r="J399" s="375">
        <f t="shared" si="159"/>
        <v>97.459712332205299</v>
      </c>
      <c r="K399" s="105"/>
    </row>
    <row r="407" spans="2:10" x14ac:dyDescent="0.25">
      <c r="B407" s="35"/>
      <c r="C407" s="35"/>
      <c r="D407" s="35"/>
      <c r="E407" s="106"/>
      <c r="F407" s="35"/>
      <c r="G407" s="393"/>
      <c r="H407" s="393"/>
      <c r="I407" s="373"/>
      <c r="J407" s="35"/>
    </row>
    <row r="408" spans="2:10" x14ac:dyDescent="0.25">
      <c r="B408" s="35"/>
      <c r="C408" s="35"/>
      <c r="D408" s="35"/>
      <c r="E408" s="106"/>
      <c r="F408" s="35"/>
      <c r="G408" s="393"/>
      <c r="H408" s="393"/>
      <c r="I408" s="373"/>
      <c r="J408" s="35"/>
    </row>
    <row r="409" spans="2:10" x14ac:dyDescent="0.25">
      <c r="B409" s="35"/>
      <c r="C409" s="35"/>
      <c r="D409" s="35"/>
      <c r="E409" s="106"/>
      <c r="F409" s="35"/>
      <c r="G409" s="393"/>
      <c r="H409" s="393"/>
      <c r="I409" s="373"/>
      <c r="J409" s="35"/>
    </row>
    <row r="410" spans="2:10" x14ac:dyDescent="0.25">
      <c r="B410" s="35"/>
      <c r="C410" s="35"/>
      <c r="D410" s="35"/>
      <c r="E410" s="106"/>
      <c r="F410" s="35"/>
      <c r="G410" s="393"/>
      <c r="H410" s="393"/>
      <c r="I410" s="373"/>
      <c r="J410" s="35"/>
    </row>
    <row r="411" spans="2:10" x14ac:dyDescent="0.25">
      <c r="B411" s="35"/>
      <c r="C411" s="35"/>
      <c r="D411" s="35"/>
      <c r="E411" s="106"/>
      <c r="F411" s="35"/>
      <c r="G411" s="393"/>
      <c r="H411" s="393"/>
      <c r="I411" s="373"/>
      <c r="J411" s="35"/>
    </row>
    <row r="412" spans="2:10" x14ac:dyDescent="0.25">
      <c r="B412" s="35"/>
      <c r="C412" s="35"/>
      <c r="D412" s="35"/>
      <c r="E412" s="106"/>
      <c r="F412" s="35"/>
      <c r="G412" s="393"/>
      <c r="H412" s="393"/>
      <c r="I412" s="373"/>
      <c r="J412" s="35"/>
    </row>
    <row r="413" spans="2:10" x14ac:dyDescent="0.25">
      <c r="B413" s="35"/>
      <c r="C413" s="35"/>
      <c r="D413" s="35"/>
      <c r="E413" s="106"/>
      <c r="F413" s="35"/>
      <c r="G413" s="393"/>
      <c r="H413" s="393"/>
      <c r="I413" s="373"/>
      <c r="J413" s="35"/>
    </row>
    <row r="414" spans="2:10" x14ac:dyDescent="0.25">
      <c r="B414" s="35"/>
      <c r="C414" s="35"/>
      <c r="D414" s="35"/>
      <c r="E414" s="106"/>
      <c r="F414" s="35"/>
      <c r="G414" s="393"/>
      <c r="H414" s="393"/>
      <c r="I414" s="373"/>
      <c r="J414" s="35"/>
    </row>
    <row r="415" spans="2:10" x14ac:dyDescent="0.25">
      <c r="B415" s="35"/>
      <c r="C415" s="35"/>
      <c r="D415" s="35"/>
      <c r="E415" s="106"/>
      <c r="F415" s="35"/>
      <c r="G415" s="393"/>
      <c r="H415" s="393"/>
      <c r="I415" s="373"/>
      <c r="J415" s="35"/>
    </row>
    <row r="416" spans="2:10" x14ac:dyDescent="0.25">
      <c r="B416" s="35"/>
      <c r="C416" s="35"/>
      <c r="D416" s="35"/>
      <c r="E416" s="106"/>
      <c r="F416" s="35"/>
      <c r="G416" s="393"/>
      <c r="H416" s="393"/>
      <c r="I416" s="373"/>
      <c r="J416" s="35"/>
    </row>
    <row r="417" spans="2:10" x14ac:dyDescent="0.25">
      <c r="B417" s="35"/>
      <c r="C417" s="35"/>
      <c r="D417" s="35"/>
      <c r="E417" s="106"/>
      <c r="F417" s="35"/>
      <c r="G417" s="393"/>
      <c r="H417" s="393"/>
      <c r="I417" s="373"/>
      <c r="J417" s="35"/>
    </row>
    <row r="418" spans="2:10" x14ac:dyDescent="0.25">
      <c r="B418" s="35"/>
      <c r="C418" s="35"/>
      <c r="D418" s="35"/>
      <c r="E418" s="106"/>
      <c r="F418" s="35"/>
      <c r="G418" s="393"/>
      <c r="H418" s="393"/>
      <c r="I418" s="373"/>
      <c r="J418" s="35"/>
    </row>
    <row r="419" spans="2:10" x14ac:dyDescent="0.25">
      <c r="B419" s="35"/>
      <c r="C419" s="35"/>
      <c r="D419" s="35"/>
      <c r="E419" s="106"/>
      <c r="F419" s="35"/>
      <c r="G419" s="393"/>
      <c r="H419" s="393"/>
      <c r="I419" s="373"/>
      <c r="J419" s="35"/>
    </row>
    <row r="420" spans="2:10" x14ac:dyDescent="0.25">
      <c r="B420" s="35"/>
      <c r="C420" s="35"/>
      <c r="D420" s="35"/>
      <c r="E420" s="106"/>
      <c r="F420" s="35"/>
      <c r="G420" s="393"/>
      <c r="H420" s="393"/>
      <c r="I420" s="373"/>
      <c r="J420" s="35"/>
    </row>
    <row r="421" spans="2:10" x14ac:dyDescent="0.25">
      <c r="B421" s="35"/>
      <c r="C421" s="35"/>
      <c r="D421" s="35"/>
      <c r="E421" s="106"/>
      <c r="F421" s="35"/>
      <c r="G421" s="393"/>
      <c r="H421" s="393"/>
      <c r="I421" s="373"/>
      <c r="J421" s="35"/>
    </row>
    <row r="422" spans="2:10" x14ac:dyDescent="0.25">
      <c r="B422" s="35"/>
      <c r="C422" s="35"/>
      <c r="D422" s="35"/>
      <c r="E422" s="106"/>
      <c r="F422" s="35"/>
      <c r="G422" s="393"/>
      <c r="H422" s="393"/>
      <c r="I422" s="373"/>
      <c r="J422" s="35"/>
    </row>
    <row r="423" spans="2:10" x14ac:dyDescent="0.25">
      <c r="B423" s="35"/>
      <c r="C423" s="35"/>
      <c r="D423" s="35"/>
      <c r="E423" s="106"/>
      <c r="F423" s="35"/>
      <c r="G423" s="393"/>
      <c r="H423" s="393"/>
      <c r="I423" s="373"/>
      <c r="J423" s="35"/>
    </row>
    <row r="424" spans="2:10" x14ac:dyDescent="0.25">
      <c r="B424" s="35"/>
      <c r="C424" s="35"/>
      <c r="D424" s="35"/>
      <c r="E424" s="106"/>
      <c r="F424" s="35"/>
      <c r="G424" s="393"/>
      <c r="H424" s="393"/>
      <c r="I424" s="373"/>
      <c r="J424" s="35"/>
    </row>
    <row r="425" spans="2:10" x14ac:dyDescent="0.25">
      <c r="B425" s="35"/>
      <c r="C425" s="35"/>
      <c r="D425" s="35"/>
      <c r="E425" s="106"/>
      <c r="F425" s="35"/>
      <c r="G425" s="393"/>
      <c r="H425" s="393"/>
      <c r="I425" s="373"/>
      <c r="J425" s="35"/>
    </row>
    <row r="426" spans="2:10" x14ac:dyDescent="0.25">
      <c r="B426" s="35"/>
      <c r="C426" s="35"/>
      <c r="D426" s="35"/>
      <c r="E426" s="106"/>
      <c r="F426" s="35"/>
      <c r="G426" s="393"/>
      <c r="H426" s="393"/>
      <c r="I426" s="373"/>
      <c r="J426" s="35"/>
    </row>
    <row r="427" spans="2:10" x14ac:dyDescent="0.25">
      <c r="B427" s="35"/>
      <c r="C427" s="35"/>
      <c r="D427" s="35"/>
      <c r="E427" s="106"/>
      <c r="F427" s="35"/>
      <c r="G427" s="393"/>
      <c r="H427" s="393"/>
      <c r="I427" s="373"/>
      <c r="J427" s="35"/>
    </row>
    <row r="428" spans="2:10" x14ac:dyDescent="0.25">
      <c r="B428" s="35"/>
      <c r="C428" s="35"/>
      <c r="D428" s="35"/>
      <c r="E428" s="106"/>
      <c r="F428" s="35"/>
      <c r="G428" s="393"/>
      <c r="H428" s="393"/>
      <c r="I428" s="373"/>
      <c r="J428" s="35"/>
    </row>
    <row r="429" spans="2:10" x14ac:dyDescent="0.25">
      <c r="B429" s="35"/>
      <c r="C429" s="35"/>
      <c r="D429" s="35"/>
      <c r="E429" s="106"/>
      <c r="F429" s="35"/>
      <c r="G429" s="393"/>
      <c r="H429" s="393"/>
      <c r="I429" s="373"/>
      <c r="J429" s="35"/>
    </row>
    <row r="430" spans="2:10" x14ac:dyDescent="0.25">
      <c r="B430" s="35"/>
      <c r="C430" s="35"/>
      <c r="D430" s="35"/>
      <c r="E430" s="106"/>
      <c r="F430" s="35"/>
      <c r="G430" s="393"/>
      <c r="H430" s="393"/>
      <c r="I430" s="373"/>
      <c r="J430" s="35"/>
    </row>
    <row r="431" spans="2:10" x14ac:dyDescent="0.25">
      <c r="B431" s="35"/>
      <c r="C431" s="35"/>
      <c r="D431" s="35"/>
      <c r="E431" s="106"/>
      <c r="F431" s="35"/>
      <c r="G431" s="393"/>
      <c r="H431" s="393"/>
      <c r="I431" s="373"/>
      <c r="J431" s="35"/>
    </row>
    <row r="432" spans="2:10" x14ac:dyDescent="0.25">
      <c r="B432" s="35"/>
      <c r="C432" s="35"/>
      <c r="D432" s="35"/>
      <c r="E432" s="106"/>
      <c r="F432" s="35"/>
      <c r="G432" s="393"/>
      <c r="H432" s="393"/>
      <c r="I432" s="373"/>
      <c r="J432" s="35"/>
    </row>
    <row r="433" spans="2:10" x14ac:dyDescent="0.25">
      <c r="B433" s="35"/>
      <c r="C433" s="35"/>
      <c r="D433" s="35"/>
      <c r="E433" s="106"/>
      <c r="F433" s="35"/>
      <c r="G433" s="393"/>
      <c r="H433" s="393"/>
      <c r="I433" s="373"/>
      <c r="J433" s="35"/>
    </row>
    <row r="434" spans="2:10" x14ac:dyDescent="0.25">
      <c r="B434" s="35"/>
      <c r="C434" s="35"/>
      <c r="D434" s="35"/>
      <c r="E434" s="106"/>
      <c r="F434" s="35"/>
      <c r="G434" s="393"/>
      <c r="H434" s="393"/>
      <c r="I434" s="373"/>
      <c r="J434" s="35"/>
    </row>
    <row r="435" spans="2:10" x14ac:dyDescent="0.25">
      <c r="B435" s="35"/>
      <c r="C435" s="35"/>
      <c r="D435" s="35"/>
      <c r="E435" s="106"/>
      <c r="F435" s="35"/>
      <c r="G435" s="393"/>
      <c r="H435" s="393"/>
      <c r="I435" s="373"/>
      <c r="J435" s="35"/>
    </row>
    <row r="436" spans="2:10" x14ac:dyDescent="0.25">
      <c r="B436" s="35"/>
      <c r="C436" s="35"/>
      <c r="D436" s="35"/>
      <c r="E436" s="106"/>
      <c r="F436" s="35"/>
      <c r="G436" s="393"/>
      <c r="H436" s="393"/>
      <c r="I436" s="373"/>
      <c r="J436" s="35"/>
    </row>
    <row r="437" spans="2:10" x14ac:dyDescent="0.25">
      <c r="B437" s="35"/>
      <c r="C437" s="35"/>
      <c r="D437" s="35"/>
      <c r="E437" s="106"/>
      <c r="F437" s="35"/>
      <c r="G437" s="393"/>
      <c r="H437" s="393"/>
      <c r="I437" s="373"/>
      <c r="J437" s="35"/>
    </row>
    <row r="438" spans="2:10" x14ac:dyDescent="0.25">
      <c r="B438" s="35"/>
      <c r="C438" s="35"/>
      <c r="D438" s="35"/>
      <c r="E438" s="106"/>
      <c r="F438" s="35"/>
      <c r="G438" s="393"/>
      <c r="H438" s="393"/>
      <c r="I438" s="373"/>
      <c r="J438" s="35"/>
    </row>
    <row r="439" spans="2:10" x14ac:dyDescent="0.25">
      <c r="B439" s="35"/>
      <c r="C439" s="35"/>
      <c r="D439" s="35"/>
      <c r="E439" s="106"/>
      <c r="F439" s="35"/>
      <c r="G439" s="393"/>
      <c r="H439" s="393"/>
      <c r="I439" s="373"/>
      <c r="J439" s="35"/>
    </row>
    <row r="440" spans="2:10" x14ac:dyDescent="0.25">
      <c r="B440" s="35"/>
      <c r="C440" s="35"/>
      <c r="D440" s="35"/>
      <c r="E440" s="106"/>
      <c r="F440" s="35"/>
      <c r="G440" s="393"/>
      <c r="H440" s="393"/>
      <c r="I440" s="373"/>
      <c r="J440" s="35"/>
    </row>
    <row r="441" spans="2:10" x14ac:dyDescent="0.25">
      <c r="B441" s="35"/>
      <c r="C441" s="35"/>
      <c r="D441" s="35"/>
      <c r="E441" s="106"/>
      <c r="F441" s="35"/>
      <c r="G441" s="393"/>
      <c r="H441" s="393"/>
      <c r="I441" s="373"/>
      <c r="J441" s="35"/>
    </row>
    <row r="442" spans="2:10" x14ac:dyDescent="0.25">
      <c r="B442" s="35"/>
      <c r="C442" s="35"/>
      <c r="D442" s="35"/>
      <c r="E442" s="106"/>
      <c r="F442" s="35"/>
      <c r="G442" s="393"/>
      <c r="H442" s="393"/>
      <c r="I442" s="373"/>
      <c r="J442" s="35"/>
    </row>
    <row r="443" spans="2:10" x14ac:dyDescent="0.25">
      <c r="B443" s="35"/>
      <c r="C443" s="35"/>
      <c r="D443" s="35"/>
      <c r="E443" s="106"/>
      <c r="F443" s="35"/>
      <c r="G443" s="393"/>
      <c r="H443" s="393"/>
      <c r="I443" s="373"/>
      <c r="J443" s="35"/>
    </row>
    <row r="444" spans="2:10" x14ac:dyDescent="0.25">
      <c r="B444" s="35"/>
      <c r="C444" s="35"/>
      <c r="D444" s="35"/>
      <c r="E444" s="106"/>
      <c r="F444" s="35"/>
      <c r="G444" s="393"/>
      <c r="H444" s="393"/>
      <c r="I444" s="373"/>
      <c r="J444" s="35"/>
    </row>
    <row r="445" spans="2:10" x14ac:dyDescent="0.25">
      <c r="B445" s="35"/>
      <c r="C445" s="35"/>
      <c r="D445" s="35"/>
      <c r="E445" s="106"/>
      <c r="F445" s="35"/>
      <c r="G445" s="393"/>
      <c r="H445" s="393"/>
      <c r="I445" s="373"/>
      <c r="J445" s="35"/>
    </row>
    <row r="446" spans="2:10" x14ac:dyDescent="0.25">
      <c r="B446" s="35"/>
      <c r="C446" s="35"/>
      <c r="D446" s="35"/>
      <c r="E446" s="106"/>
      <c r="F446" s="35"/>
      <c r="G446" s="393"/>
      <c r="H446" s="393"/>
      <c r="I446" s="373"/>
      <c r="J446" s="35"/>
    </row>
    <row r="447" spans="2:10" x14ac:dyDescent="0.25">
      <c r="B447" s="35"/>
      <c r="C447" s="35"/>
      <c r="D447" s="35"/>
      <c r="E447" s="106"/>
      <c r="F447" s="35"/>
      <c r="G447" s="393"/>
      <c r="H447" s="393"/>
      <c r="I447" s="373"/>
      <c r="J447" s="35"/>
    </row>
    <row r="448" spans="2:10" x14ac:dyDescent="0.25">
      <c r="B448" s="35"/>
      <c r="C448" s="35"/>
      <c r="D448" s="35"/>
      <c r="E448" s="106"/>
      <c r="F448" s="35"/>
      <c r="G448" s="393"/>
      <c r="H448" s="393"/>
      <c r="I448" s="373"/>
      <c r="J448" s="35"/>
    </row>
    <row r="449" spans="2:10" x14ac:dyDescent="0.25">
      <c r="B449" s="35"/>
      <c r="C449" s="35"/>
      <c r="D449" s="35"/>
      <c r="E449" s="106"/>
      <c r="F449" s="35"/>
      <c r="G449" s="393"/>
      <c r="H449" s="393"/>
      <c r="I449" s="373"/>
      <c r="J449" s="35"/>
    </row>
    <row r="450" spans="2:10" x14ac:dyDescent="0.25">
      <c r="B450" s="35"/>
      <c r="C450" s="35"/>
      <c r="D450" s="35"/>
      <c r="E450" s="106"/>
      <c r="F450" s="35"/>
      <c r="G450" s="393"/>
      <c r="H450" s="393"/>
      <c r="I450" s="373"/>
      <c r="J450" s="35"/>
    </row>
    <row r="451" spans="2:10" x14ac:dyDescent="0.25">
      <c r="B451" s="35"/>
      <c r="C451" s="35"/>
      <c r="D451" s="35"/>
      <c r="E451" s="106"/>
      <c r="F451" s="35"/>
      <c r="G451" s="393"/>
      <c r="H451" s="393"/>
      <c r="I451" s="373"/>
      <c r="J451" s="35"/>
    </row>
    <row r="452" spans="2:10" x14ac:dyDescent="0.25">
      <c r="B452" s="35"/>
      <c r="C452" s="35"/>
      <c r="D452" s="35"/>
      <c r="E452" s="106"/>
      <c r="F452" s="35"/>
      <c r="G452" s="393"/>
      <c r="H452" s="393"/>
      <c r="I452" s="373"/>
      <c r="J452" s="35"/>
    </row>
    <row r="453" spans="2:10" x14ac:dyDescent="0.25">
      <c r="B453" s="35"/>
      <c r="C453" s="35"/>
      <c r="D453" s="35"/>
      <c r="E453" s="106"/>
      <c r="F453" s="35"/>
      <c r="G453" s="393"/>
      <c r="H453" s="393"/>
      <c r="I453" s="373"/>
      <c r="J453" s="35"/>
    </row>
    <row r="454" spans="2:10" x14ac:dyDescent="0.25">
      <c r="B454" s="35"/>
      <c r="C454" s="35"/>
      <c r="D454" s="35"/>
      <c r="E454" s="106"/>
      <c r="F454" s="35"/>
      <c r="G454" s="393"/>
      <c r="H454" s="393"/>
      <c r="I454" s="373"/>
      <c r="J454" s="35"/>
    </row>
    <row r="455" spans="2:10" x14ac:dyDescent="0.25">
      <c r="B455" s="35"/>
      <c r="C455" s="35"/>
      <c r="D455" s="35"/>
      <c r="E455" s="106"/>
      <c r="F455" s="35"/>
      <c r="G455" s="393"/>
      <c r="H455" s="393"/>
      <c r="I455" s="373"/>
      <c r="J455" s="35"/>
    </row>
    <row r="456" spans="2:10" x14ac:dyDescent="0.25">
      <c r="B456" s="35"/>
      <c r="C456" s="35"/>
      <c r="D456" s="35"/>
      <c r="E456" s="106"/>
      <c r="F456" s="35"/>
      <c r="G456" s="393"/>
      <c r="H456" s="393"/>
      <c r="I456" s="373"/>
      <c r="J456" s="35"/>
    </row>
    <row r="457" spans="2:10" x14ac:dyDescent="0.25">
      <c r="B457" s="35"/>
      <c r="C457" s="35"/>
      <c r="D457" s="35"/>
      <c r="E457" s="106"/>
      <c r="F457" s="35"/>
      <c r="G457" s="393"/>
      <c r="H457" s="393"/>
      <c r="I457" s="373"/>
      <c r="J457" s="35"/>
    </row>
    <row r="458" spans="2:10" x14ac:dyDescent="0.25">
      <c r="B458" s="35"/>
      <c r="C458" s="35"/>
      <c r="D458" s="35"/>
      <c r="E458" s="106"/>
      <c r="F458" s="35"/>
      <c r="G458" s="393"/>
      <c r="H458" s="393"/>
      <c r="I458" s="373"/>
      <c r="J458" s="35"/>
    </row>
    <row r="459" spans="2:10" x14ac:dyDescent="0.25">
      <c r="B459" s="35"/>
      <c r="C459" s="35"/>
      <c r="D459" s="35"/>
      <c r="E459" s="106"/>
      <c r="F459" s="35"/>
      <c r="G459" s="393"/>
      <c r="H459" s="393"/>
      <c r="I459" s="373"/>
      <c r="J459" s="35"/>
    </row>
    <row r="460" spans="2:10" x14ac:dyDescent="0.25">
      <c r="B460" s="35"/>
      <c r="C460" s="35"/>
      <c r="D460" s="35"/>
      <c r="E460" s="106"/>
      <c r="F460" s="35"/>
      <c r="G460" s="393"/>
      <c r="H460" s="393"/>
      <c r="I460" s="373"/>
      <c r="J460" s="35"/>
    </row>
    <row r="461" spans="2:10" x14ac:dyDescent="0.25">
      <c r="B461" s="35"/>
      <c r="C461" s="35"/>
      <c r="D461" s="35"/>
      <c r="E461" s="106"/>
      <c r="F461" s="35"/>
      <c r="G461" s="393"/>
      <c r="H461" s="393"/>
      <c r="I461" s="373"/>
      <c r="J461" s="35"/>
    </row>
    <row r="462" spans="2:10" x14ac:dyDescent="0.25">
      <c r="B462" s="35"/>
      <c r="C462" s="35"/>
      <c r="D462" s="35"/>
      <c r="E462" s="106"/>
      <c r="F462" s="35"/>
      <c r="G462" s="393"/>
      <c r="H462" s="393"/>
      <c r="I462" s="373"/>
      <c r="J462" s="35"/>
    </row>
    <row r="463" spans="2:10" x14ac:dyDescent="0.25">
      <c r="B463" s="35"/>
      <c r="C463" s="35"/>
      <c r="D463" s="35"/>
      <c r="E463" s="106"/>
      <c r="F463" s="35"/>
      <c r="G463" s="393"/>
      <c r="H463" s="393"/>
      <c r="I463" s="373"/>
      <c r="J463" s="35"/>
    </row>
    <row r="464" spans="2:10" x14ac:dyDescent="0.25">
      <c r="B464" s="35"/>
      <c r="C464" s="35"/>
      <c r="D464" s="35"/>
      <c r="E464" s="106"/>
      <c r="F464" s="35"/>
      <c r="G464" s="393"/>
      <c r="H464" s="393"/>
      <c r="I464" s="373"/>
      <c r="J464" s="35"/>
    </row>
    <row r="465" spans="2:10" x14ac:dyDescent="0.25">
      <c r="B465" s="35"/>
      <c r="C465" s="35"/>
      <c r="D465" s="35"/>
      <c r="E465" s="106"/>
      <c r="F465" s="35"/>
      <c r="G465" s="393"/>
      <c r="H465" s="393"/>
      <c r="I465" s="373"/>
      <c r="J465" s="35"/>
    </row>
    <row r="466" spans="2:10" x14ac:dyDescent="0.25">
      <c r="B466" s="35"/>
      <c r="C466" s="35"/>
      <c r="D466" s="35"/>
      <c r="E466" s="106"/>
      <c r="F466" s="35"/>
      <c r="G466" s="393"/>
      <c r="H466" s="393"/>
      <c r="I466" s="373"/>
      <c r="J466" s="35"/>
    </row>
    <row r="467" spans="2:10" x14ac:dyDescent="0.25">
      <c r="B467" s="35"/>
      <c r="C467" s="35"/>
      <c r="D467" s="35"/>
      <c r="E467" s="106"/>
      <c r="F467" s="35"/>
      <c r="G467" s="393"/>
      <c r="H467" s="393"/>
      <c r="I467" s="373"/>
      <c r="J467" s="35"/>
    </row>
    <row r="468" spans="2:10" x14ac:dyDescent="0.25">
      <c r="B468" s="35"/>
      <c r="C468" s="35"/>
      <c r="D468" s="35"/>
      <c r="E468" s="106"/>
      <c r="F468" s="35"/>
      <c r="G468" s="393"/>
      <c r="H468" s="393"/>
      <c r="I468" s="373"/>
      <c r="J468" s="35"/>
    </row>
    <row r="469" spans="2:10" x14ac:dyDescent="0.25">
      <c r="B469" s="35"/>
      <c r="C469" s="35"/>
      <c r="D469" s="35"/>
      <c r="E469" s="106"/>
      <c r="F469" s="35"/>
      <c r="G469" s="393"/>
      <c r="H469" s="393"/>
      <c r="I469" s="373"/>
      <c r="J469" s="35"/>
    </row>
    <row r="470" spans="2:10" x14ac:dyDescent="0.25">
      <c r="B470" s="35"/>
      <c r="C470" s="35"/>
      <c r="D470" s="35"/>
      <c r="E470" s="106"/>
      <c r="F470" s="35"/>
      <c r="G470" s="393"/>
      <c r="H470" s="393"/>
      <c r="I470" s="373"/>
      <c r="J470" s="35"/>
    </row>
    <row r="471" spans="2:10" x14ac:dyDescent="0.25">
      <c r="B471" s="35"/>
      <c r="C471" s="35"/>
      <c r="D471" s="35"/>
      <c r="E471" s="106"/>
      <c r="F471" s="35"/>
      <c r="G471" s="393"/>
      <c r="H471" s="393"/>
      <c r="I471" s="373"/>
      <c r="J471" s="35"/>
    </row>
    <row r="472" spans="2:10" x14ac:dyDescent="0.25">
      <c r="B472" s="35"/>
      <c r="C472" s="35"/>
      <c r="D472" s="35"/>
      <c r="E472" s="106"/>
      <c r="F472" s="35"/>
      <c r="G472" s="393"/>
      <c r="H472" s="393"/>
      <c r="I472" s="373"/>
      <c r="J472" s="35"/>
    </row>
    <row r="473" spans="2:10" x14ac:dyDescent="0.25">
      <c r="B473" s="35"/>
      <c r="C473" s="35"/>
      <c r="D473" s="35"/>
      <c r="E473" s="106"/>
      <c r="F473" s="35"/>
      <c r="G473" s="393"/>
      <c r="H473" s="393"/>
      <c r="I473" s="373"/>
      <c r="J473" s="35"/>
    </row>
    <row r="474" spans="2:10" x14ac:dyDescent="0.25">
      <c r="B474" s="35"/>
      <c r="C474" s="35"/>
      <c r="D474" s="35"/>
      <c r="E474" s="106"/>
      <c r="F474" s="35"/>
      <c r="G474" s="393"/>
      <c r="H474" s="393"/>
      <c r="I474" s="373"/>
      <c r="J474" s="35"/>
    </row>
    <row r="475" spans="2:10" x14ac:dyDescent="0.25">
      <c r="B475" s="35"/>
      <c r="C475" s="35"/>
      <c r="D475" s="35"/>
      <c r="E475" s="106"/>
      <c r="F475" s="35"/>
      <c r="G475" s="393"/>
      <c r="H475" s="393"/>
      <c r="I475" s="373"/>
      <c r="J475" s="35"/>
    </row>
    <row r="476" spans="2:10" x14ac:dyDescent="0.25">
      <c r="B476" s="35"/>
      <c r="C476" s="35"/>
      <c r="D476" s="35"/>
      <c r="E476" s="106"/>
      <c r="F476" s="35"/>
      <c r="G476" s="393"/>
      <c r="H476" s="393"/>
      <c r="I476" s="373"/>
      <c r="J476" s="35"/>
    </row>
    <row r="477" spans="2:10" x14ac:dyDescent="0.25">
      <c r="B477" s="35"/>
      <c r="C477" s="35"/>
      <c r="D477" s="35"/>
      <c r="E477" s="106"/>
      <c r="F477" s="35"/>
      <c r="G477" s="393"/>
      <c r="H477" s="393"/>
      <c r="I477" s="373"/>
      <c r="J477" s="35"/>
    </row>
    <row r="478" spans="2:10" x14ac:dyDescent="0.25">
      <c r="B478" s="35"/>
      <c r="C478" s="35"/>
      <c r="D478" s="35"/>
      <c r="E478" s="106"/>
      <c r="F478" s="35"/>
      <c r="G478" s="393"/>
      <c r="H478" s="393"/>
      <c r="I478" s="373"/>
      <c r="J478" s="35"/>
    </row>
    <row r="479" spans="2:10" x14ac:dyDescent="0.25">
      <c r="B479" s="35"/>
      <c r="C479" s="35"/>
      <c r="D479" s="35"/>
      <c r="E479" s="106"/>
      <c r="F479" s="35"/>
      <c r="G479" s="393"/>
      <c r="H479" s="393"/>
      <c r="I479" s="373"/>
      <c r="J479" s="35"/>
    </row>
    <row r="480" spans="2:10" x14ac:dyDescent="0.25">
      <c r="B480" s="35"/>
      <c r="C480" s="35"/>
      <c r="D480" s="35"/>
      <c r="E480" s="106"/>
      <c r="F480" s="35"/>
      <c r="G480" s="393"/>
      <c r="H480" s="393"/>
      <c r="I480" s="373"/>
      <c r="J480" s="35"/>
    </row>
    <row r="481" spans="2:10" x14ac:dyDescent="0.25">
      <c r="B481" s="35"/>
      <c r="C481" s="35"/>
      <c r="D481" s="35"/>
      <c r="E481" s="106"/>
      <c r="F481" s="35"/>
      <c r="G481" s="393"/>
      <c r="H481" s="393"/>
      <c r="I481" s="373"/>
      <c r="J481" s="35"/>
    </row>
    <row r="482" spans="2:10" x14ac:dyDescent="0.25">
      <c r="B482" s="35"/>
      <c r="C482" s="35"/>
      <c r="D482" s="35"/>
      <c r="E482" s="106"/>
      <c r="F482" s="35"/>
      <c r="G482" s="393"/>
      <c r="H482" s="393"/>
      <c r="I482" s="373"/>
      <c r="J482" s="35"/>
    </row>
    <row r="483" spans="2:10" x14ac:dyDescent="0.25">
      <c r="B483" s="35"/>
      <c r="C483" s="35"/>
      <c r="D483" s="35"/>
      <c r="E483" s="106"/>
      <c r="F483" s="35"/>
      <c r="G483" s="393"/>
      <c r="H483" s="393"/>
      <c r="I483" s="373"/>
      <c r="J483" s="35"/>
    </row>
    <row r="484" spans="2:10" x14ac:dyDescent="0.25">
      <c r="B484" s="35"/>
      <c r="C484" s="35"/>
      <c r="D484" s="35"/>
      <c r="E484" s="106"/>
      <c r="F484" s="35"/>
      <c r="G484" s="393"/>
      <c r="H484" s="393"/>
      <c r="I484" s="373"/>
      <c r="J484" s="35"/>
    </row>
    <row r="485" spans="2:10" x14ac:dyDescent="0.25">
      <c r="B485" s="35"/>
      <c r="C485" s="35"/>
      <c r="D485" s="35"/>
      <c r="E485" s="106"/>
      <c r="F485" s="35"/>
      <c r="G485" s="393"/>
      <c r="H485" s="393"/>
      <c r="I485" s="373"/>
      <c r="J485" s="35"/>
    </row>
    <row r="486" spans="2:10" x14ac:dyDescent="0.25">
      <c r="B486" s="35"/>
      <c r="C486" s="35"/>
      <c r="D486" s="35"/>
      <c r="E486" s="106"/>
      <c r="F486" s="35"/>
      <c r="G486" s="393"/>
      <c r="H486" s="393"/>
      <c r="I486" s="373"/>
      <c r="J486" s="35"/>
    </row>
    <row r="487" spans="2:10" x14ac:dyDescent="0.25">
      <c r="B487" s="35"/>
      <c r="C487" s="35"/>
      <c r="D487" s="35"/>
      <c r="E487" s="106"/>
      <c r="F487" s="35"/>
      <c r="G487" s="393"/>
      <c r="H487" s="393"/>
      <c r="I487" s="373"/>
      <c r="J487" s="35"/>
    </row>
    <row r="488" spans="2:10" x14ac:dyDescent="0.25">
      <c r="B488" s="35"/>
      <c r="C488" s="35"/>
      <c r="D488" s="35"/>
      <c r="E488" s="106"/>
      <c r="F488" s="35"/>
      <c r="G488" s="393"/>
      <c r="H488" s="393"/>
      <c r="I488" s="373"/>
      <c r="J488" s="35"/>
    </row>
    <row r="489" spans="2:10" x14ac:dyDescent="0.25">
      <c r="B489" s="35"/>
      <c r="C489" s="35"/>
      <c r="D489" s="35"/>
      <c r="E489" s="106"/>
      <c r="F489" s="35"/>
      <c r="G489" s="393"/>
      <c r="H489" s="393"/>
      <c r="I489" s="373"/>
      <c r="J489" s="35"/>
    </row>
    <row r="490" spans="2:10" x14ac:dyDescent="0.25">
      <c r="B490" s="35"/>
      <c r="C490" s="35"/>
      <c r="D490" s="35"/>
      <c r="E490" s="106"/>
      <c r="F490" s="35"/>
      <c r="G490" s="393"/>
      <c r="H490" s="393"/>
      <c r="I490" s="373"/>
      <c r="J490" s="35"/>
    </row>
    <row r="491" spans="2:10" x14ac:dyDescent="0.25">
      <c r="B491" s="35"/>
      <c r="C491" s="35"/>
      <c r="D491" s="35"/>
      <c r="E491" s="106"/>
      <c r="F491" s="35"/>
      <c r="G491" s="393"/>
      <c r="H491" s="393"/>
      <c r="I491" s="373"/>
      <c r="J491" s="35"/>
    </row>
    <row r="492" spans="2:10" x14ac:dyDescent="0.25">
      <c r="B492" s="35"/>
      <c r="C492" s="35"/>
      <c r="D492" s="35"/>
      <c r="E492" s="106"/>
      <c r="F492" s="35"/>
      <c r="G492" s="393"/>
      <c r="H492" s="393"/>
      <c r="I492" s="373"/>
      <c r="J492" s="35"/>
    </row>
    <row r="493" spans="2:10" x14ac:dyDescent="0.25">
      <c r="B493" s="35"/>
      <c r="C493" s="35"/>
      <c r="D493" s="35"/>
      <c r="E493" s="106"/>
      <c r="F493" s="35"/>
      <c r="G493" s="393"/>
      <c r="H493" s="393"/>
      <c r="I493" s="373"/>
      <c r="J493" s="35"/>
    </row>
    <row r="494" spans="2:10" x14ac:dyDescent="0.25">
      <c r="B494" s="35"/>
      <c r="C494" s="35"/>
      <c r="D494" s="35"/>
      <c r="E494" s="106"/>
      <c r="F494" s="35"/>
      <c r="G494" s="393"/>
      <c r="H494" s="393"/>
      <c r="I494" s="373"/>
      <c r="J494" s="35"/>
    </row>
    <row r="495" spans="2:10" x14ac:dyDescent="0.25">
      <c r="B495" s="35"/>
      <c r="C495" s="35"/>
      <c r="D495" s="35"/>
      <c r="E495" s="106"/>
      <c r="F495" s="35"/>
      <c r="G495" s="393"/>
      <c r="H495" s="393"/>
      <c r="I495" s="373"/>
      <c r="J495" s="35"/>
    </row>
    <row r="496" spans="2:10" x14ac:dyDescent="0.25">
      <c r="B496" s="35"/>
      <c r="C496" s="35"/>
      <c r="D496" s="35"/>
      <c r="E496" s="106"/>
      <c r="F496" s="35"/>
      <c r="G496" s="393"/>
      <c r="H496" s="393"/>
      <c r="I496" s="373"/>
      <c r="J496" s="35"/>
    </row>
    <row r="497" spans="2:10" x14ac:dyDescent="0.25">
      <c r="B497" s="35"/>
      <c r="C497" s="35"/>
      <c r="D497" s="35"/>
      <c r="E497" s="106"/>
      <c r="F497" s="35"/>
      <c r="G497" s="393"/>
      <c r="H497" s="393"/>
      <c r="I497" s="373"/>
      <c r="J497" s="35"/>
    </row>
    <row r="498" spans="2:10" x14ac:dyDescent="0.25">
      <c r="B498" s="35"/>
      <c r="C498" s="35"/>
      <c r="D498" s="35"/>
      <c r="E498" s="106"/>
      <c r="F498" s="35"/>
      <c r="G498" s="393"/>
      <c r="H498" s="393"/>
      <c r="I498" s="373"/>
      <c r="J498" s="35"/>
    </row>
    <row r="499" spans="2:10" x14ac:dyDescent="0.25">
      <c r="B499" s="35"/>
      <c r="C499" s="35"/>
      <c r="D499" s="35"/>
      <c r="E499" s="106"/>
      <c r="F499" s="35"/>
      <c r="G499" s="393"/>
      <c r="H499" s="393"/>
      <c r="I499" s="373"/>
      <c r="J499" s="35"/>
    </row>
    <row r="500" spans="2:10" x14ac:dyDescent="0.25">
      <c r="B500" s="35"/>
      <c r="C500" s="35"/>
      <c r="D500" s="35"/>
      <c r="E500" s="106"/>
      <c r="F500" s="35"/>
      <c r="G500" s="393"/>
      <c r="H500" s="393"/>
      <c r="I500" s="373"/>
      <c r="J500" s="35"/>
    </row>
    <row r="501" spans="2:10" x14ac:dyDescent="0.25">
      <c r="B501" s="35"/>
      <c r="C501" s="35"/>
      <c r="D501" s="35"/>
      <c r="E501" s="106"/>
      <c r="F501" s="35"/>
      <c r="G501" s="393"/>
      <c r="H501" s="393"/>
      <c r="I501" s="373"/>
      <c r="J501" s="35"/>
    </row>
    <row r="502" spans="2:10" x14ac:dyDescent="0.25">
      <c r="B502" s="35"/>
      <c r="C502" s="35"/>
      <c r="D502" s="35"/>
      <c r="E502" s="106"/>
      <c r="F502" s="35"/>
      <c r="G502" s="393"/>
      <c r="H502" s="393"/>
      <c r="I502" s="373"/>
      <c r="J502" s="35"/>
    </row>
    <row r="503" spans="2:10" x14ac:dyDescent="0.25">
      <c r="B503" s="35"/>
      <c r="C503" s="35"/>
      <c r="D503" s="35"/>
      <c r="E503" s="106"/>
      <c r="F503" s="35"/>
      <c r="G503" s="393"/>
      <c r="H503" s="393"/>
      <c r="I503" s="373"/>
      <c r="J503" s="35"/>
    </row>
    <row r="504" spans="2:10" x14ac:dyDescent="0.25">
      <c r="B504" s="35"/>
      <c r="C504" s="35"/>
      <c r="D504" s="35"/>
      <c r="E504" s="106"/>
      <c r="F504" s="35"/>
      <c r="G504" s="393"/>
      <c r="H504" s="393"/>
      <c r="I504" s="373"/>
      <c r="J504" s="35"/>
    </row>
    <row r="505" spans="2:10" x14ac:dyDescent="0.25">
      <c r="B505" s="35"/>
      <c r="C505" s="35"/>
      <c r="D505" s="35"/>
      <c r="E505" s="106"/>
      <c r="F505" s="35"/>
      <c r="G505" s="393"/>
      <c r="H505" s="393"/>
      <c r="I505" s="373"/>
      <c r="J505" s="35"/>
    </row>
    <row r="506" spans="2:10" x14ac:dyDescent="0.25">
      <c r="B506" s="35"/>
      <c r="C506" s="35"/>
      <c r="D506" s="35"/>
      <c r="E506" s="106"/>
      <c r="F506" s="35"/>
      <c r="G506" s="393"/>
      <c r="H506" s="393"/>
      <c r="I506" s="373"/>
      <c r="J506" s="35"/>
    </row>
    <row r="507" spans="2:10" x14ac:dyDescent="0.25">
      <c r="B507" s="35"/>
      <c r="C507" s="35"/>
      <c r="D507" s="35"/>
      <c r="E507" s="106"/>
      <c r="F507" s="35"/>
      <c r="G507" s="393"/>
      <c r="H507" s="393"/>
      <c r="I507" s="373"/>
      <c r="J507" s="35"/>
    </row>
    <row r="508" spans="2:10" x14ac:dyDescent="0.25">
      <c r="B508" s="35"/>
      <c r="C508" s="35"/>
      <c r="D508" s="35"/>
      <c r="E508" s="106"/>
      <c r="F508" s="35"/>
      <c r="G508" s="393"/>
      <c r="H508" s="393"/>
      <c r="I508" s="373"/>
      <c r="J508" s="35"/>
    </row>
    <row r="509" spans="2:10" x14ac:dyDescent="0.25">
      <c r="B509" s="35"/>
      <c r="C509" s="35"/>
      <c r="D509" s="35"/>
      <c r="E509" s="106"/>
      <c r="F509" s="35"/>
      <c r="G509" s="393"/>
      <c r="H509" s="393"/>
      <c r="I509" s="373"/>
      <c r="J509" s="35"/>
    </row>
    <row r="510" spans="2:10" x14ac:dyDescent="0.25">
      <c r="B510" s="35"/>
      <c r="C510" s="35"/>
      <c r="D510" s="35"/>
      <c r="E510" s="106"/>
      <c r="F510" s="35"/>
      <c r="G510" s="393"/>
      <c r="H510" s="393"/>
      <c r="I510" s="373"/>
      <c r="J510" s="35"/>
    </row>
    <row r="511" spans="2:10" x14ac:dyDescent="0.25">
      <c r="B511" s="35"/>
      <c r="C511" s="35"/>
      <c r="D511" s="35"/>
      <c r="E511" s="106"/>
      <c r="F511" s="35"/>
      <c r="G511" s="393"/>
      <c r="H511" s="393"/>
      <c r="I511" s="373"/>
      <c r="J511" s="35"/>
    </row>
    <row r="512" spans="2:10" x14ac:dyDescent="0.25">
      <c r="B512" s="35"/>
      <c r="C512" s="35"/>
      <c r="D512" s="35"/>
      <c r="E512" s="106"/>
      <c r="F512" s="35"/>
      <c r="G512" s="393"/>
      <c r="H512" s="393"/>
      <c r="I512" s="373"/>
      <c r="J512" s="35"/>
    </row>
    <row r="513" spans="2:10" x14ac:dyDescent="0.25">
      <c r="B513" s="35"/>
      <c r="C513" s="35"/>
      <c r="D513" s="35"/>
      <c r="E513" s="106"/>
      <c r="F513" s="35"/>
      <c r="G513" s="393"/>
      <c r="H513" s="393"/>
      <c r="I513" s="373"/>
      <c r="J513" s="35"/>
    </row>
    <row r="514" spans="2:10" x14ac:dyDescent="0.25">
      <c r="B514" s="35"/>
      <c r="C514" s="35"/>
      <c r="D514" s="35"/>
      <c r="E514" s="106"/>
      <c r="F514" s="35"/>
      <c r="G514" s="393"/>
      <c r="H514" s="393"/>
      <c r="I514" s="373"/>
      <c r="J514" s="35"/>
    </row>
    <row r="515" spans="2:10" x14ac:dyDescent="0.25">
      <c r="B515" s="35"/>
      <c r="C515" s="35"/>
      <c r="D515" s="35"/>
      <c r="E515" s="106"/>
      <c r="F515" s="35"/>
      <c r="G515" s="393"/>
      <c r="H515" s="393"/>
      <c r="I515" s="373"/>
      <c r="J515" s="35"/>
    </row>
    <row r="516" spans="2:10" x14ac:dyDescent="0.25">
      <c r="B516" s="35"/>
      <c r="C516" s="35"/>
      <c r="D516" s="35"/>
      <c r="E516" s="106"/>
      <c r="F516" s="35"/>
      <c r="G516" s="393"/>
      <c r="H516" s="393"/>
      <c r="I516" s="373"/>
      <c r="J516" s="35"/>
    </row>
    <row r="517" spans="2:10" x14ac:dyDescent="0.25">
      <c r="B517" s="35"/>
      <c r="C517" s="35"/>
      <c r="D517" s="35"/>
      <c r="E517" s="106"/>
      <c r="F517" s="35"/>
      <c r="G517" s="393"/>
      <c r="H517" s="393"/>
      <c r="I517" s="373"/>
      <c r="J517" s="35"/>
    </row>
    <row r="518" spans="2:10" x14ac:dyDescent="0.25">
      <c r="B518" s="35"/>
      <c r="C518" s="35"/>
      <c r="D518" s="35"/>
      <c r="E518" s="106"/>
      <c r="F518" s="35"/>
      <c r="G518" s="393"/>
      <c r="H518" s="393"/>
      <c r="I518" s="373"/>
      <c r="J518" s="35"/>
    </row>
    <row r="519" spans="2:10" x14ac:dyDescent="0.25">
      <c r="B519" s="35"/>
      <c r="C519" s="35"/>
      <c r="D519" s="35"/>
      <c r="E519" s="106"/>
      <c r="F519" s="35"/>
      <c r="G519" s="393"/>
      <c r="H519" s="393"/>
      <c r="I519" s="373"/>
      <c r="J519" s="35"/>
    </row>
    <row r="520" spans="2:10" x14ac:dyDescent="0.25">
      <c r="B520" s="35"/>
      <c r="C520" s="35"/>
      <c r="D520" s="35"/>
      <c r="E520" s="106"/>
      <c r="F520" s="35"/>
      <c r="G520" s="393"/>
      <c r="H520" s="393"/>
      <c r="I520" s="373"/>
      <c r="J520" s="35"/>
    </row>
    <row r="521" spans="2:10" x14ac:dyDescent="0.25">
      <c r="B521" s="35"/>
      <c r="C521" s="35"/>
      <c r="D521" s="35"/>
      <c r="E521" s="106"/>
      <c r="F521" s="35"/>
      <c r="G521" s="393"/>
      <c r="H521" s="393"/>
      <c r="I521" s="373"/>
      <c r="J521" s="35"/>
    </row>
    <row r="522" spans="2:10" x14ac:dyDescent="0.25">
      <c r="B522" s="35"/>
      <c r="C522" s="35"/>
      <c r="D522" s="35"/>
      <c r="E522" s="106"/>
      <c r="F522" s="35"/>
      <c r="G522" s="393"/>
      <c r="H522" s="393"/>
      <c r="I522" s="373"/>
      <c r="J522" s="35"/>
    </row>
    <row r="523" spans="2:10" x14ac:dyDescent="0.25">
      <c r="B523" s="35"/>
      <c r="C523" s="35"/>
      <c r="D523" s="35"/>
      <c r="E523" s="106"/>
      <c r="F523" s="35"/>
      <c r="G523" s="393"/>
      <c r="H523" s="393"/>
      <c r="I523" s="373"/>
      <c r="J523" s="35"/>
    </row>
    <row r="524" spans="2:10" x14ac:dyDescent="0.25">
      <c r="B524" s="35"/>
      <c r="C524" s="35"/>
      <c r="D524" s="35"/>
      <c r="E524" s="106"/>
      <c r="F524" s="35"/>
      <c r="G524" s="393"/>
      <c r="H524" s="393"/>
      <c r="I524" s="373"/>
      <c r="J524" s="35"/>
    </row>
    <row r="525" spans="2:10" x14ac:dyDescent="0.25">
      <c r="B525" s="35"/>
      <c r="C525" s="35"/>
      <c r="D525" s="35"/>
      <c r="E525" s="106"/>
      <c r="F525" s="35"/>
      <c r="G525" s="393"/>
      <c r="H525" s="393"/>
      <c r="I525" s="373"/>
      <c r="J525" s="35"/>
    </row>
    <row r="526" spans="2:10" x14ac:dyDescent="0.25">
      <c r="B526" s="35"/>
      <c r="C526" s="35"/>
      <c r="D526" s="35"/>
      <c r="E526" s="106"/>
      <c r="F526" s="35"/>
      <c r="G526" s="393"/>
      <c r="H526" s="393"/>
      <c r="I526" s="373"/>
      <c r="J526" s="35"/>
    </row>
    <row r="527" spans="2:10" x14ac:dyDescent="0.25">
      <c r="B527" s="35"/>
      <c r="C527" s="35"/>
      <c r="D527" s="35"/>
      <c r="E527" s="106"/>
      <c r="F527" s="35"/>
      <c r="G527" s="393"/>
      <c r="H527" s="393"/>
      <c r="I527" s="373"/>
      <c r="J527" s="35"/>
    </row>
    <row r="528" spans="2:10" x14ac:dyDescent="0.25">
      <c r="B528" s="35"/>
      <c r="C528" s="35"/>
      <c r="D528" s="35"/>
      <c r="E528" s="106"/>
      <c r="F528" s="35"/>
      <c r="G528" s="393"/>
      <c r="H528" s="393"/>
      <c r="I528" s="373"/>
      <c r="J528" s="35"/>
    </row>
    <row r="529" spans="2:10" x14ac:dyDescent="0.25">
      <c r="B529" s="35"/>
      <c r="C529" s="35"/>
      <c r="D529" s="35"/>
      <c r="E529" s="106"/>
      <c r="F529" s="35"/>
      <c r="G529" s="393"/>
      <c r="H529" s="393"/>
      <c r="I529" s="373"/>
      <c r="J529" s="35"/>
    </row>
    <row r="530" spans="2:10" x14ac:dyDescent="0.25">
      <c r="B530" s="35"/>
      <c r="C530" s="35"/>
      <c r="D530" s="35"/>
      <c r="E530" s="106"/>
      <c r="F530" s="35"/>
      <c r="G530" s="393"/>
      <c r="H530" s="393"/>
      <c r="I530" s="373"/>
      <c r="J530" s="35"/>
    </row>
    <row r="531" spans="2:10" x14ac:dyDescent="0.25">
      <c r="B531" s="35"/>
      <c r="C531" s="35"/>
      <c r="D531" s="35"/>
      <c r="E531" s="106"/>
      <c r="F531" s="35"/>
      <c r="G531" s="393"/>
      <c r="H531" s="393"/>
      <c r="I531" s="373"/>
      <c r="J531" s="35"/>
    </row>
    <row r="532" spans="2:10" x14ac:dyDescent="0.25">
      <c r="B532" s="35"/>
      <c r="C532" s="35"/>
      <c r="D532" s="35"/>
      <c r="E532" s="106"/>
      <c r="F532" s="35"/>
      <c r="G532" s="393"/>
      <c r="H532" s="393"/>
      <c r="I532" s="373"/>
      <c r="J532" s="35"/>
    </row>
    <row r="533" spans="2:10" x14ac:dyDescent="0.25">
      <c r="B533" s="35"/>
      <c r="C533" s="35"/>
      <c r="D533" s="35"/>
      <c r="E533" s="106"/>
      <c r="F533" s="35"/>
      <c r="G533" s="393"/>
      <c r="H533" s="393"/>
      <c r="I533" s="373"/>
      <c r="J533" s="35"/>
    </row>
    <row r="534" spans="2:10" x14ac:dyDescent="0.25">
      <c r="B534" s="35"/>
      <c r="C534" s="35"/>
      <c r="D534" s="35"/>
      <c r="E534" s="106"/>
      <c r="F534" s="35"/>
      <c r="G534" s="393"/>
      <c r="H534" s="393"/>
      <c r="I534" s="373"/>
      <c r="J534" s="35"/>
    </row>
    <row r="535" spans="2:10" x14ac:dyDescent="0.25">
      <c r="B535" s="35"/>
      <c r="C535" s="35"/>
      <c r="D535" s="35"/>
      <c r="E535" s="106"/>
      <c r="F535" s="35"/>
      <c r="G535" s="393"/>
      <c r="H535" s="393"/>
      <c r="I535" s="373"/>
      <c r="J535" s="35"/>
    </row>
    <row r="536" spans="2:10" x14ac:dyDescent="0.25">
      <c r="B536" s="35"/>
      <c r="C536" s="35"/>
      <c r="D536" s="35"/>
      <c r="E536" s="106"/>
      <c r="F536" s="35"/>
      <c r="G536" s="393"/>
      <c r="H536" s="393"/>
      <c r="I536" s="373"/>
      <c r="J536" s="35"/>
    </row>
    <row r="537" spans="2:10" x14ac:dyDescent="0.25">
      <c r="B537" s="35"/>
      <c r="C537" s="35"/>
      <c r="D537" s="35"/>
      <c r="E537" s="106"/>
      <c r="F537" s="35"/>
      <c r="G537" s="393"/>
      <c r="H537" s="393"/>
      <c r="I537" s="373"/>
      <c r="J537" s="35"/>
    </row>
    <row r="538" spans="2:10" x14ac:dyDescent="0.25">
      <c r="B538" s="35"/>
      <c r="C538" s="35"/>
      <c r="D538" s="35"/>
      <c r="E538" s="106"/>
      <c r="F538" s="35"/>
      <c r="G538" s="393"/>
      <c r="H538" s="393"/>
      <c r="I538" s="373"/>
      <c r="J538" s="35"/>
    </row>
    <row r="539" spans="2:10" x14ac:dyDescent="0.25">
      <c r="B539" s="35"/>
      <c r="C539" s="35"/>
      <c r="D539" s="35"/>
      <c r="E539" s="106"/>
      <c r="F539" s="35"/>
      <c r="G539" s="393"/>
      <c r="H539" s="393"/>
      <c r="I539" s="373"/>
      <c r="J539" s="35"/>
    </row>
    <row r="540" spans="2:10" x14ac:dyDescent="0.25">
      <c r="B540" s="35"/>
      <c r="C540" s="35"/>
      <c r="D540" s="35"/>
      <c r="E540" s="106"/>
      <c r="F540" s="35"/>
      <c r="G540" s="393"/>
      <c r="H540" s="393"/>
      <c r="I540" s="373"/>
      <c r="J540" s="35"/>
    </row>
    <row r="541" spans="2:10" x14ac:dyDescent="0.25">
      <c r="B541" s="35"/>
      <c r="C541" s="35"/>
      <c r="D541" s="35"/>
      <c r="E541" s="106"/>
      <c r="F541" s="35"/>
      <c r="G541" s="393"/>
      <c r="H541" s="393"/>
      <c r="I541" s="373"/>
      <c r="J541" s="35"/>
    </row>
    <row r="542" spans="2:10" x14ac:dyDescent="0.25">
      <c r="B542" s="35"/>
      <c r="C542" s="35"/>
      <c r="D542" s="35"/>
      <c r="E542" s="106"/>
      <c r="F542" s="35"/>
      <c r="G542" s="393"/>
      <c r="H542" s="393"/>
      <c r="I542" s="373"/>
      <c r="J542" s="35"/>
    </row>
    <row r="543" spans="2:10" x14ac:dyDescent="0.25">
      <c r="B543" s="35"/>
      <c r="C543" s="35"/>
      <c r="D543" s="35"/>
      <c r="E543" s="106"/>
      <c r="F543" s="35"/>
      <c r="G543" s="393"/>
      <c r="H543" s="393"/>
      <c r="I543" s="373"/>
      <c r="J543" s="35"/>
    </row>
    <row r="544" spans="2:10" x14ac:dyDescent="0.25">
      <c r="B544" s="35"/>
      <c r="C544" s="35"/>
      <c r="D544" s="35"/>
      <c r="E544" s="106"/>
      <c r="F544" s="35"/>
      <c r="G544" s="393"/>
      <c r="H544" s="393"/>
      <c r="I544" s="373"/>
      <c r="J544" s="35"/>
    </row>
    <row r="545" spans="2:10" x14ac:dyDescent="0.25">
      <c r="B545" s="35"/>
      <c r="C545" s="35"/>
      <c r="D545" s="35"/>
      <c r="E545" s="106"/>
      <c r="F545" s="35"/>
      <c r="G545" s="393"/>
      <c r="H545" s="393"/>
      <c r="I545" s="373"/>
      <c r="J545" s="35"/>
    </row>
    <row r="546" spans="2:10" x14ac:dyDescent="0.25">
      <c r="B546" s="35"/>
      <c r="C546" s="35"/>
      <c r="D546" s="35"/>
      <c r="E546" s="106"/>
      <c r="F546" s="35"/>
      <c r="G546" s="393"/>
      <c r="H546" s="393"/>
      <c r="I546" s="373"/>
      <c r="J546" s="35"/>
    </row>
    <row r="547" spans="2:10" x14ac:dyDescent="0.25">
      <c r="B547" s="35"/>
      <c r="C547" s="35"/>
      <c r="D547" s="35"/>
      <c r="E547" s="106"/>
      <c r="F547" s="35"/>
      <c r="G547" s="393"/>
      <c r="H547" s="393"/>
      <c r="I547" s="373"/>
      <c r="J547" s="35"/>
    </row>
    <row r="548" spans="2:10" x14ac:dyDescent="0.25">
      <c r="B548" s="35"/>
      <c r="C548" s="35"/>
      <c r="D548" s="35"/>
      <c r="E548" s="106"/>
      <c r="F548" s="35"/>
      <c r="G548" s="393"/>
      <c r="H548" s="393"/>
      <c r="I548" s="373"/>
      <c r="J548" s="35"/>
    </row>
    <row r="549" spans="2:10" x14ac:dyDescent="0.25">
      <c r="B549" s="35"/>
      <c r="C549" s="35"/>
      <c r="D549" s="35"/>
      <c r="E549" s="106"/>
      <c r="F549" s="35"/>
      <c r="G549" s="393"/>
      <c r="H549" s="393"/>
      <c r="I549" s="373"/>
      <c r="J549" s="35"/>
    </row>
    <row r="550" spans="2:10" x14ac:dyDescent="0.25">
      <c r="B550" s="35"/>
      <c r="C550" s="35"/>
      <c r="D550" s="35"/>
      <c r="E550" s="106"/>
      <c r="F550" s="35"/>
      <c r="G550" s="393"/>
      <c r="H550" s="393"/>
      <c r="I550" s="373"/>
      <c r="J550" s="35"/>
    </row>
    <row r="551" spans="2:10" x14ac:dyDescent="0.25">
      <c r="B551" s="35"/>
      <c r="C551" s="35"/>
      <c r="D551" s="35"/>
      <c r="E551" s="106"/>
      <c r="F551" s="35"/>
      <c r="G551" s="393"/>
      <c r="H551" s="393"/>
      <c r="I551" s="373"/>
      <c r="J551" s="35"/>
    </row>
    <row r="552" spans="2:10" x14ac:dyDescent="0.25">
      <c r="B552" s="35"/>
      <c r="C552" s="35"/>
      <c r="D552" s="35"/>
      <c r="E552" s="106"/>
      <c r="F552" s="35"/>
      <c r="G552" s="393"/>
      <c r="H552" s="393"/>
      <c r="I552" s="373"/>
      <c r="J552" s="35"/>
    </row>
    <row r="553" spans="2:10" x14ac:dyDescent="0.25">
      <c r="B553" s="35"/>
      <c r="C553" s="35"/>
      <c r="D553" s="35"/>
      <c r="E553" s="106"/>
      <c r="F553" s="35"/>
      <c r="G553" s="393"/>
      <c r="H553" s="393"/>
      <c r="I553" s="373"/>
      <c r="J553" s="35"/>
    </row>
    <row r="554" spans="2:10" x14ac:dyDescent="0.25">
      <c r="B554" s="35"/>
      <c r="C554" s="35"/>
      <c r="D554" s="35"/>
      <c r="E554" s="106"/>
      <c r="F554" s="35"/>
      <c r="G554" s="393"/>
      <c r="H554" s="393"/>
      <c r="I554" s="373"/>
      <c r="J554" s="35"/>
    </row>
    <row r="555" spans="2:10" x14ac:dyDescent="0.25">
      <c r="B555" s="35"/>
      <c r="C555" s="35"/>
      <c r="D555" s="35"/>
      <c r="E555" s="106"/>
      <c r="F555" s="35"/>
      <c r="G555" s="393"/>
      <c r="H555" s="393"/>
      <c r="I555" s="373"/>
      <c r="J555" s="35"/>
    </row>
    <row r="556" spans="2:10" x14ac:dyDescent="0.25">
      <c r="B556" s="35"/>
      <c r="C556" s="35"/>
      <c r="D556" s="35"/>
      <c r="E556" s="106"/>
      <c r="F556" s="35"/>
      <c r="G556" s="393"/>
      <c r="H556" s="393"/>
      <c r="I556" s="373"/>
      <c r="J556" s="35"/>
    </row>
    <row r="557" spans="2:10" x14ac:dyDescent="0.25">
      <c r="B557" s="35"/>
      <c r="C557" s="35"/>
      <c r="D557" s="35"/>
      <c r="E557" s="106"/>
      <c r="F557" s="35"/>
      <c r="G557" s="393"/>
      <c r="H557" s="393"/>
      <c r="I557" s="373"/>
      <c r="J557" s="35"/>
    </row>
    <row r="558" spans="2:10" x14ac:dyDescent="0.25">
      <c r="B558" s="35"/>
      <c r="C558" s="35"/>
      <c r="D558" s="35"/>
      <c r="E558" s="106"/>
      <c r="F558" s="35"/>
      <c r="G558" s="393"/>
      <c r="H558" s="393"/>
      <c r="I558" s="373"/>
      <c r="J558" s="35"/>
    </row>
    <row r="559" spans="2:10" x14ac:dyDescent="0.25">
      <c r="B559" s="35"/>
      <c r="C559" s="35"/>
      <c r="D559" s="35"/>
      <c r="E559" s="106"/>
      <c r="F559" s="35"/>
      <c r="G559" s="393"/>
      <c r="H559" s="393"/>
      <c r="I559" s="373"/>
      <c r="J559" s="35"/>
    </row>
    <row r="560" spans="2:10" x14ac:dyDescent="0.25">
      <c r="B560" s="35"/>
      <c r="C560" s="35"/>
      <c r="D560" s="35"/>
      <c r="E560" s="106"/>
      <c r="F560" s="35"/>
      <c r="G560" s="393"/>
      <c r="H560" s="393"/>
      <c r="I560" s="373"/>
      <c r="J560" s="35"/>
    </row>
    <row r="561" spans="2:10" x14ac:dyDescent="0.25">
      <c r="B561" s="35"/>
      <c r="C561" s="35"/>
      <c r="D561" s="35"/>
      <c r="E561" s="106"/>
      <c r="F561" s="35"/>
      <c r="G561" s="393"/>
      <c r="H561" s="393"/>
      <c r="I561" s="373"/>
      <c r="J561" s="35"/>
    </row>
    <row r="562" spans="2:10" x14ac:dyDescent="0.25">
      <c r="B562" s="35"/>
      <c r="C562" s="35"/>
      <c r="D562" s="35"/>
      <c r="E562" s="106"/>
      <c r="F562" s="35"/>
      <c r="G562" s="393"/>
      <c r="H562" s="393"/>
      <c r="I562" s="373"/>
      <c r="J562" s="35"/>
    </row>
    <row r="563" spans="2:10" x14ac:dyDescent="0.25">
      <c r="B563" s="35"/>
      <c r="C563" s="35"/>
      <c r="D563" s="35"/>
      <c r="E563" s="106"/>
      <c r="F563" s="35"/>
      <c r="G563" s="393"/>
      <c r="H563" s="393"/>
      <c r="I563" s="373"/>
      <c r="J563" s="35"/>
    </row>
    <row r="564" spans="2:10" x14ac:dyDescent="0.25">
      <c r="B564" s="35"/>
      <c r="C564" s="35"/>
      <c r="D564" s="35"/>
      <c r="E564" s="106"/>
      <c r="F564" s="35"/>
      <c r="G564" s="393"/>
      <c r="H564" s="393"/>
      <c r="I564" s="373"/>
      <c r="J564" s="35"/>
    </row>
    <row r="565" spans="2:10" x14ac:dyDescent="0.25">
      <c r="B565" s="35"/>
      <c r="C565" s="35"/>
      <c r="D565" s="35"/>
      <c r="E565" s="106"/>
      <c r="F565" s="35"/>
      <c r="G565" s="393"/>
      <c r="H565" s="393"/>
      <c r="I565" s="373"/>
      <c r="J565" s="35"/>
    </row>
    <row r="566" spans="2:10" x14ac:dyDescent="0.25">
      <c r="B566" s="35"/>
      <c r="C566" s="35"/>
      <c r="D566" s="35"/>
      <c r="E566" s="106"/>
      <c r="F566" s="35"/>
      <c r="G566" s="393"/>
      <c r="H566" s="393"/>
      <c r="I566" s="373"/>
      <c r="J566" s="35"/>
    </row>
    <row r="567" spans="2:10" x14ac:dyDescent="0.25">
      <c r="B567" s="35"/>
      <c r="C567" s="35"/>
      <c r="D567" s="35"/>
      <c r="E567" s="106"/>
      <c r="F567" s="35"/>
      <c r="G567" s="393"/>
      <c r="H567" s="393"/>
      <c r="I567" s="373"/>
      <c r="J567" s="35"/>
    </row>
    <row r="568" spans="2:10" x14ac:dyDescent="0.25">
      <c r="B568" s="35"/>
      <c r="C568" s="35"/>
      <c r="D568" s="35"/>
      <c r="E568" s="106"/>
      <c r="F568" s="35"/>
      <c r="G568" s="393"/>
      <c r="H568" s="393"/>
      <c r="I568" s="373"/>
      <c r="J568" s="35"/>
    </row>
    <row r="569" spans="2:10" x14ac:dyDescent="0.25">
      <c r="B569" s="35"/>
      <c r="C569" s="35"/>
      <c r="D569" s="35"/>
      <c r="E569" s="106"/>
      <c r="F569" s="35"/>
      <c r="G569" s="393"/>
      <c r="H569" s="393"/>
      <c r="I569" s="373"/>
      <c r="J569" s="35"/>
    </row>
    <row r="570" spans="2:10" x14ac:dyDescent="0.25">
      <c r="B570" s="35"/>
      <c r="C570" s="35"/>
      <c r="D570" s="35"/>
      <c r="E570" s="106"/>
      <c r="F570" s="35"/>
      <c r="G570" s="393"/>
      <c r="H570" s="393"/>
      <c r="I570" s="373"/>
      <c r="J570" s="35"/>
    </row>
    <row r="571" spans="2:10" x14ac:dyDescent="0.25">
      <c r="B571" s="35"/>
      <c r="C571" s="35"/>
      <c r="D571" s="35"/>
      <c r="E571" s="106"/>
      <c r="F571" s="35"/>
      <c r="G571" s="393"/>
      <c r="H571" s="393"/>
      <c r="I571" s="373"/>
      <c r="J571" s="35"/>
    </row>
    <row r="572" spans="2:10" x14ac:dyDescent="0.25">
      <c r="B572" s="35"/>
      <c r="C572" s="35"/>
      <c r="D572" s="35"/>
      <c r="E572" s="106"/>
      <c r="F572" s="35"/>
      <c r="G572" s="393"/>
      <c r="H572" s="393"/>
      <c r="I572" s="373"/>
      <c r="J572" s="35"/>
    </row>
    <row r="573" spans="2:10" x14ac:dyDescent="0.25">
      <c r="B573" s="35"/>
      <c r="C573" s="35"/>
      <c r="D573" s="35"/>
      <c r="E573" s="106"/>
      <c r="F573" s="35"/>
      <c r="G573" s="393"/>
      <c r="H573" s="393"/>
      <c r="I573" s="373"/>
      <c r="J573" s="35"/>
    </row>
    <row r="574" spans="2:10" x14ac:dyDescent="0.25">
      <c r="B574" s="35"/>
      <c r="C574" s="35"/>
      <c r="D574" s="35"/>
      <c r="E574" s="106"/>
      <c r="F574" s="35"/>
      <c r="G574" s="393"/>
      <c r="H574" s="393"/>
      <c r="I574" s="373"/>
      <c r="J574" s="35"/>
    </row>
    <row r="575" spans="2:10" x14ac:dyDescent="0.25">
      <c r="B575" s="35"/>
      <c r="C575" s="35"/>
      <c r="D575" s="35"/>
      <c r="E575" s="106"/>
      <c r="F575" s="35"/>
      <c r="G575" s="393"/>
      <c r="H575" s="393"/>
      <c r="I575" s="373"/>
      <c r="J575" s="35"/>
    </row>
    <row r="576" spans="2:10" x14ac:dyDescent="0.25">
      <c r="B576" s="35"/>
      <c r="C576" s="35"/>
      <c r="D576" s="35"/>
      <c r="E576" s="106"/>
      <c r="F576" s="35"/>
      <c r="G576" s="393"/>
      <c r="H576" s="393"/>
      <c r="I576" s="373"/>
      <c r="J576" s="35"/>
    </row>
    <row r="577" spans="2:10" x14ac:dyDescent="0.25">
      <c r="B577" s="35"/>
      <c r="C577" s="35"/>
      <c r="D577" s="35"/>
      <c r="E577" s="106"/>
      <c r="F577" s="35"/>
      <c r="G577" s="393"/>
      <c r="H577" s="393"/>
      <c r="I577" s="373"/>
      <c r="J577" s="35"/>
    </row>
    <row r="578" spans="2:10" x14ac:dyDescent="0.25">
      <c r="B578" s="35"/>
      <c r="C578" s="35"/>
      <c r="D578" s="35"/>
      <c r="E578" s="106"/>
      <c r="F578" s="35"/>
      <c r="G578" s="393"/>
      <c r="H578" s="393"/>
      <c r="I578" s="373"/>
      <c r="J578" s="35"/>
    </row>
    <row r="579" spans="2:10" x14ac:dyDescent="0.25">
      <c r="B579" s="35"/>
      <c r="C579" s="35"/>
      <c r="D579" s="35"/>
      <c r="E579" s="106"/>
      <c r="F579" s="35"/>
      <c r="G579" s="393"/>
      <c r="H579" s="393"/>
      <c r="I579" s="373"/>
      <c r="J579" s="35"/>
    </row>
    <row r="580" spans="2:10" x14ac:dyDescent="0.25">
      <c r="B580" s="35"/>
      <c r="C580" s="35"/>
      <c r="D580" s="35"/>
      <c r="E580" s="106"/>
      <c r="F580" s="35"/>
      <c r="G580" s="393"/>
      <c r="H580" s="393"/>
      <c r="I580" s="373"/>
      <c r="J580" s="35"/>
    </row>
    <row r="581" spans="2:10" x14ac:dyDescent="0.25">
      <c r="B581" s="35"/>
      <c r="C581" s="35"/>
      <c r="D581" s="35"/>
      <c r="E581" s="106"/>
      <c r="F581" s="35"/>
      <c r="G581" s="393"/>
      <c r="H581" s="393"/>
      <c r="I581" s="373"/>
      <c r="J581" s="35"/>
    </row>
    <row r="582" spans="2:10" x14ac:dyDescent="0.25">
      <c r="B582" s="35"/>
      <c r="C582" s="35"/>
      <c r="D582" s="35"/>
      <c r="E582" s="106"/>
      <c r="F582" s="35"/>
      <c r="G582" s="393"/>
      <c r="H582" s="393"/>
      <c r="I582" s="373"/>
      <c r="J582" s="35"/>
    </row>
    <row r="583" spans="2:10" x14ac:dyDescent="0.25">
      <c r="B583" s="35"/>
      <c r="C583" s="35"/>
      <c r="D583" s="35"/>
      <c r="E583" s="106"/>
      <c r="F583" s="35"/>
      <c r="G583" s="393"/>
      <c r="H583" s="393"/>
      <c r="I583" s="373"/>
      <c r="J583" s="35"/>
    </row>
    <row r="584" spans="2:10" x14ac:dyDescent="0.25">
      <c r="B584" s="35"/>
      <c r="C584" s="35"/>
      <c r="D584" s="35"/>
      <c r="E584" s="106"/>
      <c r="F584" s="35"/>
      <c r="G584" s="393"/>
      <c r="H584" s="393"/>
      <c r="I584" s="373"/>
      <c r="J584" s="35"/>
    </row>
    <row r="585" spans="2:10" x14ac:dyDescent="0.25">
      <c r="B585" s="35"/>
      <c r="C585" s="35"/>
      <c r="D585" s="35"/>
      <c r="E585" s="106"/>
      <c r="F585" s="35"/>
      <c r="G585" s="393"/>
      <c r="H585" s="393"/>
      <c r="I585" s="373"/>
      <c r="J585" s="35"/>
    </row>
    <row r="586" spans="2:10" x14ac:dyDescent="0.25">
      <c r="B586" s="35"/>
      <c r="C586" s="35"/>
      <c r="D586" s="35"/>
      <c r="E586" s="106"/>
      <c r="F586" s="35"/>
      <c r="G586" s="393"/>
      <c r="H586" s="393"/>
      <c r="I586" s="373"/>
      <c r="J586" s="35"/>
    </row>
    <row r="587" spans="2:10" x14ac:dyDescent="0.25">
      <c r="B587" s="35"/>
      <c r="C587" s="35"/>
      <c r="D587" s="35"/>
      <c r="E587" s="106"/>
      <c r="F587" s="35"/>
      <c r="G587" s="393"/>
      <c r="H587" s="393"/>
      <c r="I587" s="373"/>
      <c r="J587" s="35"/>
    </row>
    <row r="588" spans="2:10" x14ac:dyDescent="0.25">
      <c r="B588" s="35"/>
      <c r="C588" s="35"/>
      <c r="D588" s="35"/>
      <c r="E588" s="106"/>
      <c r="F588" s="35"/>
      <c r="G588" s="393"/>
      <c r="H588" s="393"/>
      <c r="I588" s="373"/>
      <c r="J588" s="35"/>
    </row>
    <row r="589" spans="2:10" x14ac:dyDescent="0.25">
      <c r="B589" s="35"/>
      <c r="C589" s="35"/>
      <c r="D589" s="35"/>
      <c r="E589" s="106"/>
      <c r="F589" s="35"/>
      <c r="G589" s="393"/>
      <c r="H589" s="393"/>
      <c r="I589" s="373"/>
      <c r="J589" s="35"/>
    </row>
    <row r="590" spans="2:10" x14ac:dyDescent="0.25">
      <c r="B590" s="35"/>
      <c r="C590" s="35"/>
      <c r="D590" s="35"/>
      <c r="E590" s="106"/>
      <c r="F590" s="35"/>
      <c r="G590" s="393"/>
      <c r="H590" s="393"/>
      <c r="I590" s="373"/>
      <c r="J590" s="35"/>
    </row>
    <row r="591" spans="2:10" x14ac:dyDescent="0.25">
      <c r="B591" s="35"/>
      <c r="C591" s="35"/>
      <c r="D591" s="35"/>
      <c r="E591" s="106"/>
      <c r="F591" s="35"/>
      <c r="G591" s="393"/>
      <c r="H591" s="393"/>
      <c r="I591" s="373"/>
      <c r="J591" s="35"/>
    </row>
    <row r="592" spans="2:10" x14ac:dyDescent="0.25">
      <c r="B592" s="35"/>
      <c r="C592" s="35"/>
      <c r="D592" s="35"/>
      <c r="E592" s="106"/>
      <c r="F592" s="35"/>
      <c r="G592" s="393"/>
      <c r="H592" s="393"/>
      <c r="I592" s="373"/>
      <c r="J592" s="35"/>
    </row>
    <row r="593" spans="2:10" x14ac:dyDescent="0.25">
      <c r="B593" s="35"/>
      <c r="C593" s="35"/>
      <c r="D593" s="35"/>
      <c r="E593" s="106"/>
      <c r="F593" s="35"/>
      <c r="G593" s="393"/>
      <c r="H593" s="393"/>
      <c r="I593" s="373"/>
      <c r="J593" s="35"/>
    </row>
    <row r="594" spans="2:10" x14ac:dyDescent="0.25">
      <c r="B594" s="35"/>
      <c r="C594" s="35"/>
      <c r="D594" s="35"/>
      <c r="E594" s="106"/>
      <c r="F594" s="35"/>
      <c r="G594" s="393"/>
      <c r="H594" s="393"/>
      <c r="I594" s="373"/>
      <c r="J594" s="35"/>
    </row>
    <row r="595" spans="2:10" x14ac:dyDescent="0.25">
      <c r="B595" s="35"/>
      <c r="C595" s="35"/>
      <c r="D595" s="35"/>
      <c r="E595" s="106"/>
      <c r="F595" s="35"/>
      <c r="G595" s="393"/>
      <c r="H595" s="393"/>
      <c r="I595" s="373"/>
      <c r="J595" s="35"/>
    </row>
    <row r="596" spans="2:10" x14ac:dyDescent="0.25">
      <c r="B596" s="35"/>
      <c r="C596" s="35"/>
      <c r="D596" s="35"/>
      <c r="E596" s="106"/>
      <c r="F596" s="35"/>
      <c r="G596" s="393"/>
      <c r="H596" s="393"/>
      <c r="I596" s="373"/>
      <c r="J596" s="35"/>
    </row>
    <row r="597" spans="2:10" x14ac:dyDescent="0.25">
      <c r="B597" s="35"/>
      <c r="C597" s="35"/>
      <c r="D597" s="35"/>
      <c r="E597" s="106"/>
      <c r="F597" s="35"/>
      <c r="G597" s="393"/>
      <c r="H597" s="393"/>
      <c r="I597" s="373"/>
      <c r="J597" s="35"/>
    </row>
    <row r="598" spans="2:10" x14ac:dyDescent="0.25">
      <c r="B598" s="35"/>
      <c r="C598" s="35"/>
      <c r="D598" s="35"/>
      <c r="E598" s="106"/>
      <c r="F598" s="35"/>
      <c r="G598" s="393"/>
      <c r="H598" s="393"/>
      <c r="I598" s="373"/>
      <c r="J598" s="35"/>
    </row>
    <row r="599" spans="2:10" x14ac:dyDescent="0.25">
      <c r="B599" s="35"/>
      <c r="C599" s="35"/>
      <c r="D599" s="35"/>
      <c r="E599" s="106"/>
      <c r="F599" s="35"/>
      <c r="G599" s="393"/>
      <c r="H599" s="393"/>
      <c r="I599" s="373"/>
      <c r="J599" s="35"/>
    </row>
    <row r="600" spans="2:10" x14ac:dyDescent="0.25">
      <c r="B600" s="35"/>
      <c r="C600" s="35"/>
      <c r="D600" s="35"/>
      <c r="E600" s="106"/>
      <c r="F600" s="35"/>
      <c r="G600" s="393"/>
      <c r="H600" s="393"/>
      <c r="I600" s="373"/>
      <c r="J600" s="35"/>
    </row>
    <row r="601" spans="2:10" x14ac:dyDescent="0.25">
      <c r="B601" s="35"/>
      <c r="C601" s="35"/>
      <c r="D601" s="35"/>
      <c r="E601" s="106"/>
      <c r="F601" s="35"/>
      <c r="G601" s="393"/>
      <c r="H601" s="393"/>
      <c r="I601" s="373"/>
      <c r="J601" s="35"/>
    </row>
    <row r="602" spans="2:10" x14ac:dyDescent="0.25">
      <c r="B602" s="35"/>
      <c r="C602" s="35"/>
      <c r="D602" s="35"/>
      <c r="E602" s="106"/>
      <c r="F602" s="35"/>
      <c r="G602" s="393"/>
      <c r="H602" s="393"/>
      <c r="I602" s="373"/>
      <c r="J602" s="35"/>
    </row>
    <row r="603" spans="2:10" x14ac:dyDescent="0.25">
      <c r="B603" s="35"/>
      <c r="C603" s="35"/>
      <c r="D603" s="35"/>
      <c r="E603" s="106"/>
      <c r="F603" s="35"/>
      <c r="G603" s="393"/>
      <c r="H603" s="393"/>
      <c r="I603" s="373"/>
      <c r="J603" s="35"/>
    </row>
    <row r="604" spans="2:10" x14ac:dyDescent="0.25">
      <c r="B604" s="35"/>
      <c r="C604" s="35"/>
      <c r="D604" s="35"/>
      <c r="E604" s="106"/>
      <c r="F604" s="35"/>
      <c r="G604" s="393"/>
      <c r="H604" s="393"/>
      <c r="I604" s="373"/>
      <c r="J604" s="35"/>
    </row>
    <row r="605" spans="2:10" x14ac:dyDescent="0.25">
      <c r="B605" s="35"/>
      <c r="C605" s="35"/>
      <c r="D605" s="35"/>
      <c r="E605" s="106"/>
      <c r="F605" s="35"/>
      <c r="G605" s="393"/>
      <c r="H605" s="393"/>
      <c r="I605" s="373"/>
      <c r="J605" s="35"/>
    </row>
    <row r="606" spans="2:10" x14ac:dyDescent="0.25">
      <c r="B606" s="35"/>
      <c r="C606" s="35"/>
      <c r="D606" s="35"/>
      <c r="E606" s="106"/>
      <c r="F606" s="35"/>
      <c r="G606" s="393"/>
      <c r="H606" s="393"/>
      <c r="I606" s="373"/>
      <c r="J606" s="35"/>
    </row>
    <row r="607" spans="2:10" x14ac:dyDescent="0.25">
      <c r="B607" s="35"/>
      <c r="C607" s="35"/>
      <c r="D607" s="35"/>
      <c r="E607" s="106"/>
      <c r="F607" s="35"/>
      <c r="G607" s="393"/>
      <c r="H607" s="393"/>
      <c r="I607" s="373"/>
      <c r="J607" s="35"/>
    </row>
    <row r="608" spans="2:10" x14ac:dyDescent="0.25">
      <c r="B608" s="35"/>
      <c r="C608" s="35"/>
      <c r="D608" s="35"/>
      <c r="E608" s="106"/>
      <c r="F608" s="35"/>
      <c r="G608" s="393"/>
      <c r="H608" s="393"/>
      <c r="I608" s="373"/>
      <c r="J608" s="35"/>
    </row>
    <row r="609" spans="2:10" x14ac:dyDescent="0.25">
      <c r="B609" s="35"/>
      <c r="C609" s="35"/>
      <c r="D609" s="35"/>
      <c r="E609" s="106"/>
      <c r="F609" s="35"/>
      <c r="G609" s="393"/>
      <c r="H609" s="393"/>
      <c r="I609" s="373"/>
      <c r="J609" s="35"/>
    </row>
    <row r="610" spans="2:10" x14ac:dyDescent="0.25">
      <c r="B610" s="35"/>
      <c r="C610" s="35"/>
      <c r="D610" s="35"/>
      <c r="E610" s="106"/>
      <c r="F610" s="35"/>
      <c r="G610" s="393"/>
      <c r="H610" s="393"/>
      <c r="I610" s="373"/>
      <c r="J610" s="35"/>
    </row>
    <row r="611" spans="2:10" x14ac:dyDescent="0.25">
      <c r="B611" s="35"/>
      <c r="C611" s="35"/>
      <c r="D611" s="35"/>
      <c r="E611" s="106"/>
      <c r="F611" s="35"/>
      <c r="G611" s="393"/>
      <c r="H611" s="393"/>
      <c r="I611" s="373"/>
      <c r="J611" s="35"/>
    </row>
    <row r="612" spans="2:10" x14ac:dyDescent="0.25">
      <c r="B612" s="35"/>
      <c r="C612" s="35"/>
      <c r="D612" s="35"/>
      <c r="E612" s="106"/>
      <c r="F612" s="35"/>
      <c r="G612" s="393"/>
      <c r="H612" s="393"/>
      <c r="I612" s="373"/>
      <c r="J612" s="35"/>
    </row>
    <row r="613" spans="2:10" x14ac:dyDescent="0.25">
      <c r="B613" s="35"/>
      <c r="C613" s="35"/>
      <c r="D613" s="35"/>
      <c r="E613" s="106"/>
      <c r="F613" s="35"/>
      <c r="G613" s="393"/>
      <c r="H613" s="393"/>
      <c r="I613" s="373"/>
      <c r="J613" s="35"/>
    </row>
    <row r="614" spans="2:10" x14ac:dyDescent="0.25">
      <c r="B614" s="35"/>
      <c r="C614" s="35"/>
      <c r="D614" s="35"/>
      <c r="E614" s="106"/>
      <c r="F614" s="35"/>
      <c r="G614" s="393"/>
      <c r="H614" s="393"/>
      <c r="I614" s="373"/>
      <c r="J614" s="35"/>
    </row>
    <row r="615" spans="2:10" x14ac:dyDescent="0.25">
      <c r="B615" s="35"/>
      <c r="C615" s="35"/>
      <c r="D615" s="35"/>
      <c r="E615" s="106"/>
      <c r="F615" s="35"/>
      <c r="G615" s="393"/>
      <c r="H615" s="393"/>
      <c r="I615" s="373"/>
      <c r="J615" s="35"/>
    </row>
    <row r="616" spans="2:10" x14ac:dyDescent="0.25">
      <c r="B616" s="35"/>
      <c r="C616" s="35"/>
      <c r="D616" s="35"/>
      <c r="E616" s="106"/>
      <c r="F616" s="35"/>
      <c r="G616" s="393"/>
      <c r="H616" s="393"/>
      <c r="I616" s="373"/>
      <c r="J616" s="35"/>
    </row>
    <row r="617" spans="2:10" x14ac:dyDescent="0.25">
      <c r="B617" s="35"/>
      <c r="C617" s="35"/>
      <c r="D617" s="35"/>
      <c r="E617" s="106"/>
      <c r="F617" s="35"/>
      <c r="G617" s="393"/>
      <c r="H617" s="393"/>
      <c r="I617" s="373"/>
      <c r="J617" s="35"/>
    </row>
    <row r="618" spans="2:10" x14ac:dyDescent="0.25">
      <c r="B618" s="35"/>
      <c r="C618" s="35"/>
      <c r="D618" s="35"/>
      <c r="E618" s="106"/>
      <c r="F618" s="35"/>
      <c r="G618" s="393"/>
      <c r="H618" s="393"/>
      <c r="I618" s="373"/>
      <c r="J618" s="35"/>
    </row>
    <row r="619" spans="2:10" x14ac:dyDescent="0.25">
      <c r="B619" s="35"/>
      <c r="C619" s="35"/>
      <c r="D619" s="35"/>
      <c r="E619" s="106"/>
      <c r="F619" s="35"/>
      <c r="G619" s="393"/>
      <c r="H619" s="393"/>
      <c r="I619" s="373"/>
      <c r="J619" s="35"/>
    </row>
    <row r="620" spans="2:10" x14ac:dyDescent="0.25">
      <c r="B620" s="35"/>
      <c r="C620" s="35"/>
      <c r="D620" s="35"/>
      <c r="E620" s="106"/>
      <c r="F620" s="35"/>
      <c r="G620" s="393"/>
      <c r="H620" s="393"/>
      <c r="I620" s="373"/>
      <c r="J620" s="35"/>
    </row>
    <row r="621" spans="2:10" x14ac:dyDescent="0.25">
      <c r="B621" s="35"/>
      <c r="C621" s="35"/>
      <c r="D621" s="35"/>
      <c r="E621" s="106"/>
      <c r="F621" s="35"/>
      <c r="G621" s="393"/>
      <c r="H621" s="393"/>
      <c r="I621" s="373"/>
      <c r="J621" s="35"/>
    </row>
    <row r="622" spans="2:10" x14ac:dyDescent="0.25">
      <c r="B622" s="35"/>
      <c r="C622" s="35"/>
      <c r="D622" s="35"/>
      <c r="E622" s="106"/>
      <c r="F622" s="35"/>
      <c r="G622" s="393"/>
      <c r="H622" s="393"/>
      <c r="I622" s="373"/>
      <c r="J622" s="35"/>
    </row>
    <row r="623" spans="2:10" x14ac:dyDescent="0.25">
      <c r="B623" s="35"/>
      <c r="C623" s="35"/>
      <c r="D623" s="35"/>
      <c r="E623" s="106"/>
      <c r="F623" s="35"/>
      <c r="G623" s="393"/>
      <c r="H623" s="393"/>
      <c r="I623" s="373"/>
      <c r="J623" s="35"/>
    </row>
    <row r="624" spans="2:10" x14ac:dyDescent="0.25">
      <c r="B624" s="35"/>
      <c r="C624" s="35"/>
      <c r="D624" s="35"/>
      <c r="E624" s="106"/>
      <c r="F624" s="35"/>
      <c r="G624" s="393"/>
      <c r="H624" s="393"/>
      <c r="I624" s="373"/>
      <c r="J624" s="35"/>
    </row>
    <row r="625" spans="2:10" x14ac:dyDescent="0.25">
      <c r="B625" s="35"/>
      <c r="C625" s="35"/>
      <c r="D625" s="35"/>
      <c r="E625" s="106"/>
      <c r="F625" s="35"/>
      <c r="G625" s="393"/>
      <c r="H625" s="393"/>
      <c r="I625" s="373"/>
      <c r="J625" s="35"/>
    </row>
    <row r="626" spans="2:10" x14ac:dyDescent="0.25">
      <c r="B626" s="35"/>
      <c r="C626" s="35"/>
      <c r="D626" s="35"/>
      <c r="E626" s="106"/>
      <c r="F626" s="35"/>
      <c r="G626" s="393"/>
      <c r="H626" s="393"/>
      <c r="I626" s="373"/>
      <c r="J626" s="35"/>
    </row>
    <row r="627" spans="2:10" x14ac:dyDescent="0.25">
      <c r="B627" s="35"/>
      <c r="C627" s="35"/>
      <c r="D627" s="35"/>
      <c r="E627" s="106"/>
      <c r="F627" s="35"/>
      <c r="G627" s="393"/>
      <c r="H627" s="393"/>
      <c r="I627" s="373"/>
      <c r="J627" s="35"/>
    </row>
    <row r="628" spans="2:10" x14ac:dyDescent="0.25">
      <c r="B628" s="35"/>
      <c r="C628" s="35"/>
      <c r="D628" s="35"/>
      <c r="E628" s="106"/>
      <c r="F628" s="35"/>
      <c r="G628" s="393"/>
      <c r="H628" s="393"/>
      <c r="I628" s="373"/>
      <c r="J628" s="35"/>
    </row>
    <row r="629" spans="2:10" x14ac:dyDescent="0.25">
      <c r="B629" s="35"/>
      <c r="C629" s="35"/>
      <c r="D629" s="35"/>
      <c r="E629" s="106"/>
      <c r="F629" s="35"/>
      <c r="G629" s="393"/>
      <c r="H629" s="393"/>
      <c r="I629" s="373"/>
      <c r="J629" s="35"/>
    </row>
    <row r="630" spans="2:10" x14ac:dyDescent="0.25">
      <c r="B630" s="35"/>
      <c r="C630" s="35"/>
      <c r="D630" s="35"/>
      <c r="E630" s="106"/>
      <c r="F630" s="35"/>
      <c r="G630" s="393"/>
      <c r="H630" s="393"/>
      <c r="I630" s="373"/>
      <c r="J630" s="35"/>
    </row>
    <row r="631" spans="2:10" x14ac:dyDescent="0.25">
      <c r="B631" s="35"/>
      <c r="C631" s="35"/>
      <c r="D631" s="35"/>
      <c r="E631" s="106"/>
      <c r="F631" s="35"/>
      <c r="G631" s="393"/>
      <c r="H631" s="393"/>
      <c r="I631" s="373"/>
      <c r="J631" s="35"/>
    </row>
    <row r="632" spans="2:10" x14ac:dyDescent="0.25">
      <c r="B632" s="35"/>
      <c r="C632" s="35"/>
      <c r="D632" s="35"/>
      <c r="E632" s="106"/>
      <c r="F632" s="35"/>
      <c r="G632" s="393"/>
      <c r="H632" s="393"/>
      <c r="I632" s="373"/>
      <c r="J632" s="35"/>
    </row>
    <row r="633" spans="2:10" x14ac:dyDescent="0.25">
      <c r="B633" s="35"/>
      <c r="C633" s="35"/>
      <c r="D633" s="35"/>
      <c r="E633" s="106"/>
      <c r="F633" s="35"/>
      <c r="G633" s="393"/>
      <c r="H633" s="393"/>
      <c r="I633" s="373"/>
      <c r="J633" s="35"/>
    </row>
    <row r="634" spans="2:10" x14ac:dyDescent="0.25">
      <c r="B634" s="35"/>
      <c r="C634" s="35"/>
      <c r="D634" s="35"/>
      <c r="E634" s="106"/>
      <c r="F634" s="35"/>
      <c r="G634" s="393"/>
      <c r="H634" s="393"/>
      <c r="I634" s="373"/>
      <c r="J634" s="35"/>
    </row>
    <row r="635" spans="2:10" x14ac:dyDescent="0.25">
      <c r="B635" s="35"/>
      <c r="C635" s="35"/>
      <c r="D635" s="35"/>
      <c r="E635" s="106"/>
      <c r="F635" s="35"/>
      <c r="G635" s="393"/>
      <c r="H635" s="393"/>
      <c r="I635" s="373"/>
      <c r="J635" s="35"/>
    </row>
    <row r="636" spans="2:10" x14ac:dyDescent="0.25">
      <c r="B636" s="35"/>
      <c r="C636" s="35"/>
      <c r="D636" s="35"/>
      <c r="E636" s="106"/>
      <c r="F636" s="35"/>
      <c r="G636" s="393"/>
      <c r="H636" s="393"/>
      <c r="I636" s="373"/>
      <c r="J636" s="35"/>
    </row>
    <row r="637" spans="2:10" x14ac:dyDescent="0.25">
      <c r="B637" s="35"/>
      <c r="C637" s="35"/>
      <c r="D637" s="35"/>
      <c r="E637" s="106"/>
      <c r="F637" s="35"/>
      <c r="G637" s="393"/>
      <c r="H637" s="393"/>
      <c r="I637" s="373"/>
      <c r="J637" s="35"/>
    </row>
    <row r="638" spans="2:10" x14ac:dyDescent="0.25">
      <c r="B638" s="35"/>
      <c r="C638" s="35"/>
      <c r="D638" s="35"/>
      <c r="E638" s="106"/>
      <c r="F638" s="35"/>
      <c r="G638" s="393"/>
      <c r="H638" s="393"/>
      <c r="I638" s="373"/>
      <c r="J638" s="35"/>
    </row>
    <row r="639" spans="2:10" x14ac:dyDescent="0.25">
      <c r="B639" s="35"/>
      <c r="C639" s="35"/>
      <c r="D639" s="35"/>
      <c r="E639" s="106"/>
      <c r="F639" s="35"/>
      <c r="G639" s="393"/>
      <c r="H639" s="393"/>
      <c r="I639" s="373"/>
      <c r="J639" s="35"/>
    </row>
    <row r="640" spans="2:10" x14ac:dyDescent="0.25">
      <c r="B640" s="35"/>
      <c r="C640" s="35"/>
      <c r="D640" s="35"/>
      <c r="E640" s="106"/>
      <c r="F640" s="35"/>
      <c r="G640" s="393"/>
      <c r="H640" s="393"/>
      <c r="I640" s="373"/>
      <c r="J640" s="35"/>
    </row>
    <row r="641" spans="2:10" x14ac:dyDescent="0.25">
      <c r="B641" s="35"/>
      <c r="C641" s="35"/>
      <c r="D641" s="35"/>
      <c r="E641" s="106"/>
      <c r="F641" s="35"/>
      <c r="G641" s="393"/>
      <c r="H641" s="393"/>
      <c r="I641" s="373"/>
      <c r="J641" s="35"/>
    </row>
    <row r="642" spans="2:10" x14ac:dyDescent="0.25">
      <c r="B642" s="35"/>
      <c r="C642" s="35"/>
      <c r="D642" s="35"/>
      <c r="E642" s="106"/>
      <c r="F642" s="35"/>
      <c r="G642" s="393"/>
      <c r="H642" s="393"/>
      <c r="I642" s="373"/>
      <c r="J642" s="35"/>
    </row>
    <row r="643" spans="2:10" x14ac:dyDescent="0.25">
      <c r="B643" s="35"/>
      <c r="C643" s="35"/>
      <c r="D643" s="35"/>
      <c r="E643" s="106"/>
      <c r="F643" s="35"/>
      <c r="G643" s="393"/>
      <c r="H643" s="393"/>
      <c r="I643" s="373"/>
      <c r="J643" s="35"/>
    </row>
    <row r="644" spans="2:10" x14ac:dyDescent="0.25">
      <c r="B644" s="35"/>
      <c r="C644" s="35"/>
      <c r="D644" s="35"/>
      <c r="E644" s="106"/>
      <c r="F644" s="35"/>
      <c r="G644" s="393"/>
      <c r="H644" s="393"/>
      <c r="I644" s="373"/>
      <c r="J644" s="35"/>
    </row>
    <row r="645" spans="2:10" x14ac:dyDescent="0.25">
      <c r="B645" s="35"/>
      <c r="C645" s="35"/>
      <c r="D645" s="35"/>
      <c r="E645" s="106"/>
      <c r="F645" s="35"/>
      <c r="G645" s="393"/>
      <c r="H645" s="393"/>
      <c r="I645" s="373"/>
      <c r="J645" s="35"/>
    </row>
    <row r="646" spans="2:10" x14ac:dyDescent="0.25">
      <c r="B646" s="35"/>
      <c r="C646" s="35"/>
      <c r="D646" s="35"/>
      <c r="E646" s="106"/>
      <c r="F646" s="35"/>
      <c r="G646" s="393"/>
      <c r="H646" s="393"/>
      <c r="I646" s="373"/>
      <c r="J646" s="35"/>
    </row>
    <row r="647" spans="2:10" x14ac:dyDescent="0.25">
      <c r="B647" s="35"/>
      <c r="C647" s="35"/>
      <c r="D647" s="35"/>
      <c r="E647" s="106"/>
      <c r="F647" s="35"/>
      <c r="G647" s="393"/>
      <c r="H647" s="393"/>
      <c r="I647" s="373"/>
      <c r="J647" s="35"/>
    </row>
    <row r="648" spans="2:10" x14ac:dyDescent="0.25">
      <c r="B648" s="35"/>
      <c r="C648" s="35"/>
      <c r="D648" s="35"/>
      <c r="E648" s="106"/>
      <c r="F648" s="35"/>
      <c r="G648" s="393"/>
      <c r="H648" s="393"/>
      <c r="I648" s="373"/>
      <c r="J648" s="35"/>
    </row>
    <row r="649" spans="2:10" x14ac:dyDescent="0.25">
      <c r="B649" s="35"/>
      <c r="C649" s="35"/>
      <c r="D649" s="35"/>
      <c r="E649" s="106"/>
      <c r="F649" s="35"/>
      <c r="G649" s="393"/>
      <c r="H649" s="393"/>
      <c r="I649" s="373"/>
      <c r="J649" s="35"/>
    </row>
    <row r="650" spans="2:10" x14ac:dyDescent="0.25">
      <c r="B650" s="35"/>
      <c r="C650" s="35"/>
      <c r="D650" s="35"/>
      <c r="E650" s="106"/>
      <c r="F650" s="35"/>
      <c r="G650" s="393"/>
      <c r="H650" s="393"/>
      <c r="I650" s="373"/>
      <c r="J650" s="35"/>
    </row>
    <row r="651" spans="2:10" x14ac:dyDescent="0.25">
      <c r="B651" s="35"/>
      <c r="C651" s="35"/>
      <c r="D651" s="35"/>
      <c r="E651" s="106"/>
      <c r="F651" s="35"/>
      <c r="G651" s="393"/>
      <c r="H651" s="393"/>
      <c r="I651" s="373"/>
      <c r="J651" s="35"/>
    </row>
    <row r="652" spans="2:10" x14ac:dyDescent="0.25">
      <c r="B652" s="35"/>
      <c r="C652" s="35"/>
      <c r="D652" s="35"/>
      <c r="E652" s="106"/>
      <c r="F652" s="35"/>
      <c r="G652" s="393"/>
      <c r="H652" s="393"/>
      <c r="I652" s="373"/>
      <c r="J652" s="35"/>
    </row>
    <row r="653" spans="2:10" x14ac:dyDescent="0.25">
      <c r="B653" s="35"/>
      <c r="C653" s="35"/>
      <c r="D653" s="35"/>
      <c r="E653" s="106"/>
      <c r="F653" s="35"/>
      <c r="G653" s="393"/>
      <c r="H653" s="393"/>
      <c r="I653" s="373"/>
      <c r="J653" s="35"/>
    </row>
    <row r="654" spans="2:10" x14ac:dyDescent="0.25">
      <c r="B654" s="35"/>
      <c r="C654" s="35"/>
      <c r="D654" s="35"/>
      <c r="E654" s="106"/>
      <c r="F654" s="35"/>
      <c r="G654" s="393"/>
      <c r="H654" s="393"/>
      <c r="I654" s="373"/>
      <c r="J654" s="35"/>
    </row>
    <row r="655" spans="2:10" x14ac:dyDescent="0.25">
      <c r="B655" s="35"/>
      <c r="C655" s="35"/>
      <c r="D655" s="35"/>
      <c r="E655" s="106"/>
      <c r="F655" s="35"/>
      <c r="G655" s="393"/>
      <c r="H655" s="393"/>
      <c r="I655" s="373"/>
      <c r="J655" s="35"/>
    </row>
    <row r="656" spans="2:10" x14ac:dyDescent="0.25">
      <c r="B656" s="35"/>
      <c r="C656" s="35"/>
      <c r="D656" s="35"/>
      <c r="E656" s="106"/>
      <c r="F656" s="35"/>
      <c r="G656" s="393"/>
      <c r="H656" s="393"/>
      <c r="I656" s="373"/>
      <c r="J656" s="35"/>
    </row>
    <row r="657" spans="2:10" x14ac:dyDescent="0.25">
      <c r="B657" s="35"/>
      <c r="C657" s="35"/>
      <c r="D657" s="35"/>
      <c r="E657" s="106"/>
      <c r="F657" s="35"/>
      <c r="G657" s="393"/>
      <c r="H657" s="393"/>
      <c r="I657" s="373"/>
      <c r="J657" s="35"/>
    </row>
    <row r="658" spans="2:10" x14ac:dyDescent="0.25">
      <c r="B658" s="35"/>
      <c r="C658" s="35"/>
      <c r="D658" s="35"/>
      <c r="E658" s="106"/>
      <c r="F658" s="35"/>
      <c r="G658" s="393"/>
      <c r="H658" s="393"/>
      <c r="I658" s="373"/>
      <c r="J658" s="35"/>
    </row>
    <row r="659" spans="2:10" x14ac:dyDescent="0.25">
      <c r="B659" s="35"/>
      <c r="C659" s="35"/>
      <c r="D659" s="35"/>
      <c r="E659" s="106"/>
      <c r="F659" s="35"/>
      <c r="G659" s="393"/>
      <c r="H659" s="393"/>
      <c r="I659" s="373"/>
      <c r="J659" s="35"/>
    </row>
    <row r="660" spans="2:10" x14ac:dyDescent="0.25">
      <c r="B660" s="35"/>
      <c r="C660" s="35"/>
      <c r="D660" s="35"/>
      <c r="E660" s="106"/>
      <c r="F660" s="35"/>
      <c r="G660" s="393"/>
      <c r="H660" s="393"/>
      <c r="I660" s="373"/>
      <c r="J660" s="35"/>
    </row>
    <row r="661" spans="2:10" x14ac:dyDescent="0.25">
      <c r="B661" s="35"/>
      <c r="C661" s="35"/>
      <c r="D661" s="35"/>
      <c r="E661" s="106"/>
      <c r="F661" s="35"/>
      <c r="G661" s="393"/>
      <c r="H661" s="393"/>
      <c r="I661" s="373"/>
      <c r="J661" s="35"/>
    </row>
    <row r="662" spans="2:10" x14ac:dyDescent="0.25">
      <c r="B662" s="35"/>
      <c r="C662" s="35"/>
      <c r="D662" s="35"/>
      <c r="E662" s="106"/>
      <c r="F662" s="35"/>
      <c r="G662" s="393"/>
      <c r="H662" s="393"/>
      <c r="I662" s="373"/>
      <c r="J662" s="35"/>
    </row>
    <row r="663" spans="2:10" x14ac:dyDescent="0.25">
      <c r="B663" s="35"/>
      <c r="C663" s="35"/>
      <c r="D663" s="35"/>
      <c r="E663" s="106"/>
      <c r="F663" s="35"/>
      <c r="G663" s="393"/>
      <c r="H663" s="393"/>
      <c r="I663" s="373"/>
      <c r="J663" s="35"/>
    </row>
    <row r="664" spans="2:10" x14ac:dyDescent="0.25">
      <c r="B664" s="35"/>
      <c r="C664" s="35"/>
      <c r="D664" s="35"/>
      <c r="E664" s="106"/>
      <c r="F664" s="35"/>
      <c r="G664" s="393"/>
      <c r="H664" s="393"/>
      <c r="I664" s="373"/>
      <c r="J664" s="35"/>
    </row>
    <row r="665" spans="2:10" x14ac:dyDescent="0.25">
      <c r="B665" s="35"/>
      <c r="C665" s="35"/>
      <c r="D665" s="35"/>
      <c r="E665" s="106"/>
      <c r="F665" s="35"/>
      <c r="G665" s="393"/>
      <c r="H665" s="393"/>
      <c r="I665" s="373"/>
      <c r="J665" s="35"/>
    </row>
    <row r="666" spans="2:10" x14ac:dyDescent="0.25">
      <c r="B666" s="35"/>
      <c r="C666" s="35"/>
      <c r="D666" s="35"/>
      <c r="E666" s="106"/>
      <c r="F666" s="35"/>
      <c r="G666" s="393"/>
      <c r="H666" s="393"/>
      <c r="I666" s="373"/>
      <c r="J666" s="35"/>
    </row>
    <row r="667" spans="2:10" x14ac:dyDescent="0.25">
      <c r="B667" s="35"/>
      <c r="C667" s="35"/>
      <c r="D667" s="35"/>
      <c r="E667" s="106"/>
      <c r="F667" s="35"/>
      <c r="G667" s="393"/>
      <c r="H667" s="393"/>
      <c r="I667" s="373"/>
      <c r="J667" s="35"/>
    </row>
    <row r="668" spans="2:10" x14ac:dyDescent="0.25">
      <c r="B668" s="35"/>
      <c r="C668" s="35"/>
      <c r="D668" s="35"/>
      <c r="E668" s="106"/>
      <c r="F668" s="35"/>
      <c r="G668" s="393"/>
      <c r="H668" s="393"/>
      <c r="I668" s="373"/>
      <c r="J668" s="35"/>
    </row>
    <row r="669" spans="2:10" x14ac:dyDescent="0.25">
      <c r="B669" s="35"/>
      <c r="C669" s="35"/>
      <c r="D669" s="35"/>
      <c r="E669" s="106"/>
      <c r="F669" s="35"/>
      <c r="G669" s="393"/>
      <c r="H669" s="393"/>
      <c r="I669" s="373"/>
      <c r="J669" s="35"/>
    </row>
    <row r="670" spans="2:10" x14ac:dyDescent="0.25">
      <c r="B670" s="35"/>
      <c r="C670" s="35"/>
      <c r="D670" s="35"/>
      <c r="E670" s="106"/>
      <c r="F670" s="35"/>
      <c r="G670" s="393"/>
      <c r="H670" s="393"/>
      <c r="I670" s="373"/>
      <c r="J670" s="35"/>
    </row>
    <row r="671" spans="2:10" x14ac:dyDescent="0.25">
      <c r="B671" s="35"/>
      <c r="C671" s="35"/>
      <c r="D671" s="35"/>
      <c r="E671" s="106"/>
      <c r="F671" s="35"/>
      <c r="G671" s="393"/>
      <c r="H671" s="393"/>
      <c r="I671" s="373"/>
      <c r="J671" s="35"/>
    </row>
    <row r="672" spans="2:10" x14ac:dyDescent="0.25">
      <c r="B672" s="35"/>
      <c r="C672" s="35"/>
      <c r="D672" s="35"/>
      <c r="E672" s="106"/>
      <c r="F672" s="35"/>
      <c r="G672" s="393"/>
      <c r="H672" s="393"/>
      <c r="I672" s="373"/>
      <c r="J672" s="35"/>
    </row>
    <row r="673" spans="2:10" x14ac:dyDescent="0.25">
      <c r="B673" s="35"/>
      <c r="C673" s="35"/>
      <c r="D673" s="35"/>
      <c r="E673" s="106"/>
      <c r="F673" s="35"/>
      <c r="G673" s="393"/>
      <c r="H673" s="393"/>
      <c r="I673" s="373"/>
      <c r="J673" s="35"/>
    </row>
    <row r="674" spans="2:10" x14ac:dyDescent="0.25">
      <c r="B674" s="35"/>
      <c r="C674" s="35"/>
      <c r="D674" s="35"/>
      <c r="E674" s="106"/>
      <c r="F674" s="35"/>
      <c r="G674" s="393"/>
      <c r="H674" s="393"/>
      <c r="I674" s="373"/>
      <c r="J674" s="35"/>
    </row>
    <row r="675" spans="2:10" x14ac:dyDescent="0.25">
      <c r="B675" s="35"/>
      <c r="C675" s="35"/>
      <c r="D675" s="35"/>
      <c r="E675" s="106"/>
      <c r="F675" s="35"/>
      <c r="G675" s="393"/>
      <c r="H675" s="393"/>
      <c r="I675" s="373"/>
      <c r="J675" s="35"/>
    </row>
    <row r="676" spans="2:10" x14ac:dyDescent="0.25">
      <c r="B676" s="35"/>
      <c r="C676" s="35"/>
      <c r="D676" s="35"/>
      <c r="E676" s="106"/>
      <c r="F676" s="35"/>
      <c r="G676" s="393"/>
      <c r="H676" s="393"/>
      <c r="I676" s="373"/>
      <c r="J676" s="35"/>
    </row>
    <row r="677" spans="2:10" x14ac:dyDescent="0.25">
      <c r="B677" s="35"/>
      <c r="C677" s="35"/>
      <c r="D677" s="35"/>
      <c r="E677" s="106"/>
      <c r="F677" s="35"/>
      <c r="G677" s="393"/>
      <c r="H677" s="393"/>
      <c r="I677" s="373"/>
      <c r="J677" s="35"/>
    </row>
    <row r="678" spans="2:10" x14ac:dyDescent="0.25">
      <c r="B678" s="35"/>
      <c r="C678" s="35"/>
      <c r="D678" s="35"/>
      <c r="E678" s="106"/>
      <c r="F678" s="35"/>
      <c r="G678" s="393"/>
      <c r="H678" s="393"/>
      <c r="I678" s="373"/>
      <c r="J678" s="35"/>
    </row>
    <row r="679" spans="2:10" x14ac:dyDescent="0.25">
      <c r="B679" s="35"/>
      <c r="C679" s="35"/>
      <c r="D679" s="35"/>
      <c r="E679" s="106"/>
      <c r="F679" s="35"/>
      <c r="G679" s="393"/>
      <c r="H679" s="393"/>
      <c r="I679" s="373"/>
      <c r="J679" s="35"/>
    </row>
    <row r="680" spans="2:10" x14ac:dyDescent="0.25">
      <c r="B680" s="35"/>
      <c r="C680" s="35"/>
      <c r="D680" s="35"/>
      <c r="E680" s="106"/>
      <c r="F680" s="35"/>
      <c r="G680" s="393"/>
      <c r="H680" s="393"/>
      <c r="I680" s="373"/>
      <c r="J680" s="35"/>
    </row>
    <row r="681" spans="2:10" x14ac:dyDescent="0.25">
      <c r="B681" s="35"/>
      <c r="C681" s="35"/>
      <c r="D681" s="35"/>
      <c r="E681" s="106"/>
      <c r="F681" s="35"/>
      <c r="G681" s="393"/>
      <c r="H681" s="393"/>
      <c r="I681" s="373"/>
      <c r="J681" s="35"/>
    </row>
    <row r="682" spans="2:10" x14ac:dyDescent="0.25">
      <c r="B682" s="35"/>
      <c r="C682" s="35"/>
      <c r="D682" s="35"/>
      <c r="E682" s="106"/>
      <c r="F682" s="35"/>
      <c r="G682" s="393"/>
      <c r="H682" s="393"/>
      <c r="I682" s="373"/>
      <c r="J682" s="35"/>
    </row>
    <row r="683" spans="2:10" x14ac:dyDescent="0.25">
      <c r="B683" s="35"/>
      <c r="C683" s="35"/>
      <c r="D683" s="35"/>
      <c r="E683" s="106"/>
      <c r="F683" s="35"/>
      <c r="G683" s="393"/>
      <c r="H683" s="393"/>
      <c r="I683" s="373"/>
      <c r="J683" s="35"/>
    </row>
    <row r="684" spans="2:10" x14ac:dyDescent="0.25">
      <c r="B684" s="35"/>
      <c r="C684" s="35"/>
      <c r="D684" s="35"/>
      <c r="E684" s="106"/>
      <c r="F684" s="35"/>
      <c r="G684" s="393"/>
      <c r="H684" s="393"/>
      <c r="I684" s="373"/>
      <c r="J684" s="35"/>
    </row>
    <row r="685" spans="2:10" x14ac:dyDescent="0.25">
      <c r="B685" s="35"/>
      <c r="C685" s="35"/>
      <c r="D685" s="35"/>
      <c r="E685" s="106"/>
      <c r="F685" s="35"/>
      <c r="G685" s="393"/>
      <c r="H685" s="393"/>
      <c r="I685" s="373"/>
      <c r="J685" s="35"/>
    </row>
    <row r="686" spans="2:10" x14ac:dyDescent="0.25">
      <c r="B686" s="35"/>
      <c r="C686" s="35"/>
      <c r="D686" s="35"/>
      <c r="E686" s="106"/>
      <c r="F686" s="35"/>
      <c r="G686" s="393"/>
      <c r="H686" s="393"/>
      <c r="I686" s="373"/>
      <c r="J686" s="35"/>
    </row>
    <row r="687" spans="2:10" x14ac:dyDescent="0.25">
      <c r="B687" s="35"/>
      <c r="C687" s="35"/>
      <c r="D687" s="35"/>
      <c r="E687" s="106"/>
      <c r="F687" s="35"/>
      <c r="G687" s="393"/>
      <c r="H687" s="393"/>
      <c r="I687" s="373"/>
      <c r="J687" s="35"/>
    </row>
    <row r="688" spans="2:10" x14ac:dyDescent="0.25">
      <c r="B688" s="35"/>
      <c r="C688" s="35"/>
      <c r="D688" s="35"/>
      <c r="E688" s="106"/>
      <c r="F688" s="35"/>
      <c r="G688" s="393"/>
      <c r="H688" s="393"/>
      <c r="I688" s="373"/>
      <c r="J688" s="35"/>
    </row>
    <row r="689" spans="2:10" x14ac:dyDescent="0.25">
      <c r="B689" s="35"/>
      <c r="C689" s="35"/>
      <c r="D689" s="35"/>
      <c r="E689" s="106"/>
      <c r="F689" s="35"/>
      <c r="G689" s="393"/>
      <c r="H689" s="393"/>
      <c r="I689" s="373"/>
      <c r="J689" s="35"/>
    </row>
    <row r="690" spans="2:10" x14ac:dyDescent="0.25">
      <c r="B690" s="35"/>
      <c r="C690" s="35"/>
      <c r="D690" s="35"/>
      <c r="E690" s="106"/>
      <c r="F690" s="35"/>
      <c r="G690" s="393"/>
      <c r="H690" s="393"/>
      <c r="I690" s="373"/>
      <c r="J690" s="35"/>
    </row>
    <row r="691" spans="2:10" x14ac:dyDescent="0.25">
      <c r="B691" s="35"/>
      <c r="C691" s="35"/>
      <c r="D691" s="35"/>
      <c r="E691" s="106"/>
      <c r="F691" s="35"/>
      <c r="G691" s="393"/>
      <c r="H691" s="393"/>
      <c r="I691" s="373"/>
      <c r="J691" s="35"/>
    </row>
    <row r="692" spans="2:10" x14ac:dyDescent="0.25">
      <c r="B692" s="35"/>
      <c r="C692" s="35"/>
      <c r="D692" s="35"/>
      <c r="E692" s="106"/>
      <c r="F692" s="35"/>
      <c r="G692" s="393"/>
      <c r="H692" s="393"/>
      <c r="I692" s="373"/>
      <c r="J692" s="35"/>
    </row>
    <row r="693" spans="2:10" x14ac:dyDescent="0.25">
      <c r="B693" s="35"/>
      <c r="C693" s="35"/>
      <c r="D693" s="35"/>
      <c r="E693" s="106"/>
      <c r="F693" s="35"/>
      <c r="G693" s="393"/>
      <c r="H693" s="393"/>
      <c r="I693" s="373"/>
      <c r="J693" s="35"/>
    </row>
    <row r="694" spans="2:10" x14ac:dyDescent="0.25">
      <c r="B694" s="35"/>
      <c r="C694" s="35"/>
      <c r="D694" s="35"/>
      <c r="E694" s="106"/>
      <c r="F694" s="35"/>
      <c r="G694" s="393"/>
      <c r="H694" s="393"/>
      <c r="I694" s="373"/>
      <c r="J694" s="35"/>
    </row>
    <row r="695" spans="2:10" x14ac:dyDescent="0.25">
      <c r="B695" s="35"/>
      <c r="C695" s="35"/>
      <c r="D695" s="35"/>
      <c r="E695" s="106"/>
      <c r="F695" s="35"/>
      <c r="G695" s="393"/>
      <c r="H695" s="393"/>
      <c r="I695" s="373"/>
      <c r="J695" s="35"/>
    </row>
    <row r="696" spans="2:10" x14ac:dyDescent="0.25">
      <c r="B696" s="35"/>
      <c r="C696" s="35"/>
      <c r="D696" s="35"/>
      <c r="E696" s="106"/>
      <c r="F696" s="35"/>
      <c r="G696" s="393"/>
      <c r="H696" s="393"/>
      <c r="I696" s="373"/>
      <c r="J696" s="35"/>
    </row>
    <row r="697" spans="2:10" x14ac:dyDescent="0.25">
      <c r="B697" s="35"/>
      <c r="C697" s="35"/>
      <c r="D697" s="35"/>
      <c r="E697" s="106"/>
      <c r="F697" s="35"/>
      <c r="G697" s="393"/>
      <c r="H697" s="393"/>
      <c r="I697" s="373"/>
      <c r="J697" s="35"/>
    </row>
    <row r="698" spans="2:10" x14ac:dyDescent="0.25">
      <c r="B698" s="35"/>
      <c r="C698" s="35"/>
      <c r="D698" s="35"/>
      <c r="E698" s="106"/>
      <c r="F698" s="35"/>
      <c r="G698" s="393"/>
      <c r="H698" s="393"/>
      <c r="I698" s="373"/>
      <c r="J698" s="35"/>
    </row>
    <row r="699" spans="2:10" x14ac:dyDescent="0.25">
      <c r="B699" s="35"/>
      <c r="C699" s="35"/>
      <c r="D699" s="35"/>
      <c r="E699" s="106"/>
      <c r="F699" s="35"/>
      <c r="G699" s="393"/>
      <c r="H699" s="393"/>
      <c r="I699" s="373"/>
      <c r="J699" s="35"/>
    </row>
    <row r="700" spans="2:10" x14ac:dyDescent="0.25">
      <c r="B700" s="35"/>
      <c r="C700" s="35"/>
      <c r="D700" s="35"/>
      <c r="E700" s="106"/>
      <c r="F700" s="35"/>
      <c r="G700" s="393"/>
      <c r="H700" s="393"/>
      <c r="I700" s="373"/>
      <c r="J700" s="35"/>
    </row>
    <row r="701" spans="2:10" x14ac:dyDescent="0.25">
      <c r="B701" s="35"/>
      <c r="C701" s="35"/>
      <c r="D701" s="35"/>
      <c r="E701" s="106"/>
      <c r="F701" s="35"/>
      <c r="G701" s="393"/>
      <c r="H701" s="393"/>
      <c r="I701" s="373"/>
      <c r="J701" s="35"/>
    </row>
    <row r="702" spans="2:10" x14ac:dyDescent="0.25">
      <c r="B702" s="35"/>
      <c r="C702" s="35"/>
      <c r="D702" s="35"/>
      <c r="E702" s="106"/>
      <c r="F702" s="35"/>
      <c r="G702" s="393"/>
      <c r="H702" s="393"/>
      <c r="I702" s="373"/>
      <c r="J702" s="35"/>
    </row>
    <row r="703" spans="2:10" x14ac:dyDescent="0.25">
      <c r="B703" s="35"/>
      <c r="C703" s="35"/>
      <c r="D703" s="35"/>
      <c r="E703" s="106"/>
      <c r="F703" s="35"/>
      <c r="G703" s="393"/>
      <c r="H703" s="393"/>
      <c r="I703" s="373"/>
      <c r="J703" s="35"/>
    </row>
    <row r="704" spans="2:10" x14ac:dyDescent="0.25">
      <c r="B704" s="35"/>
      <c r="C704" s="35"/>
      <c r="D704" s="35"/>
      <c r="E704" s="106"/>
      <c r="F704" s="35"/>
      <c r="G704" s="393"/>
      <c r="H704" s="393"/>
      <c r="I704" s="373"/>
      <c r="J704" s="35"/>
    </row>
    <row r="705" spans="2:10" x14ac:dyDescent="0.25">
      <c r="B705" s="35"/>
      <c r="C705" s="35"/>
      <c r="D705" s="35"/>
      <c r="E705" s="106"/>
      <c r="F705" s="35"/>
      <c r="G705" s="393"/>
      <c r="H705" s="393"/>
      <c r="I705" s="373"/>
      <c r="J705" s="35"/>
    </row>
    <row r="706" spans="2:10" x14ac:dyDescent="0.25">
      <c r="B706" s="35"/>
      <c r="C706" s="35"/>
      <c r="D706" s="35"/>
      <c r="E706" s="106"/>
      <c r="F706" s="35"/>
      <c r="G706" s="393"/>
      <c r="H706" s="393"/>
      <c r="I706" s="373"/>
      <c r="J706" s="35"/>
    </row>
    <row r="707" spans="2:10" x14ac:dyDescent="0.25">
      <c r="B707" s="35"/>
      <c r="C707" s="35"/>
      <c r="D707" s="35"/>
      <c r="E707" s="106"/>
      <c r="F707" s="35"/>
      <c r="G707" s="393"/>
      <c r="H707" s="393"/>
      <c r="I707" s="373"/>
      <c r="J707" s="35"/>
    </row>
    <row r="708" spans="2:10" x14ac:dyDescent="0.25">
      <c r="B708" s="35"/>
      <c r="C708" s="35"/>
      <c r="D708" s="35"/>
      <c r="E708" s="106"/>
      <c r="F708" s="35"/>
      <c r="G708" s="393"/>
      <c r="H708" s="393"/>
      <c r="I708" s="373"/>
      <c r="J708" s="35"/>
    </row>
    <row r="709" spans="2:10" x14ac:dyDescent="0.25">
      <c r="B709" s="35"/>
      <c r="C709" s="35"/>
      <c r="D709" s="35"/>
      <c r="E709" s="106"/>
      <c r="F709" s="35"/>
      <c r="G709" s="393"/>
      <c r="H709" s="393"/>
      <c r="I709" s="373"/>
      <c r="J709" s="35"/>
    </row>
    <row r="710" spans="2:10" x14ac:dyDescent="0.25">
      <c r="B710" s="35"/>
      <c r="C710" s="35"/>
      <c r="D710" s="35"/>
      <c r="E710" s="106"/>
      <c r="F710" s="35"/>
      <c r="G710" s="393"/>
      <c r="H710" s="393"/>
      <c r="I710" s="373"/>
      <c r="J710" s="35"/>
    </row>
    <row r="711" spans="2:10" x14ac:dyDescent="0.25">
      <c r="B711" s="35"/>
      <c r="C711" s="35"/>
      <c r="D711" s="35"/>
      <c r="E711" s="106"/>
      <c r="F711" s="35"/>
      <c r="G711" s="393"/>
      <c r="H711" s="393"/>
      <c r="I711" s="373"/>
      <c r="J711" s="35"/>
    </row>
    <row r="712" spans="2:10" x14ac:dyDescent="0.25">
      <c r="B712" s="35"/>
      <c r="C712" s="35"/>
      <c r="D712" s="35"/>
      <c r="E712" s="106"/>
      <c r="F712" s="35"/>
      <c r="G712" s="393"/>
      <c r="H712" s="393"/>
      <c r="I712" s="373"/>
      <c r="J712" s="35"/>
    </row>
    <row r="713" spans="2:10" x14ac:dyDescent="0.25">
      <c r="B713" s="35"/>
      <c r="C713" s="35"/>
      <c r="D713" s="35"/>
      <c r="E713" s="106"/>
      <c r="F713" s="35"/>
      <c r="G713" s="393"/>
      <c r="H713" s="393"/>
      <c r="I713" s="373"/>
      <c r="J713" s="35"/>
    </row>
    <row r="714" spans="2:10" x14ac:dyDescent="0.25">
      <c r="B714" s="35"/>
      <c r="C714" s="35"/>
      <c r="D714" s="35"/>
      <c r="E714" s="106"/>
      <c r="F714" s="35"/>
      <c r="G714" s="393"/>
      <c r="H714" s="393"/>
      <c r="I714" s="373"/>
      <c r="J714" s="35"/>
    </row>
    <row r="715" spans="2:10" x14ac:dyDescent="0.25">
      <c r="B715" s="35"/>
      <c r="C715" s="35"/>
      <c r="D715" s="35"/>
      <c r="E715" s="106"/>
      <c r="F715" s="35"/>
      <c r="G715" s="393"/>
      <c r="H715" s="393"/>
      <c r="I715" s="373"/>
      <c r="J715" s="35"/>
    </row>
    <row r="716" spans="2:10" x14ac:dyDescent="0.25">
      <c r="B716" s="35"/>
      <c r="C716" s="35"/>
      <c r="D716" s="35"/>
      <c r="E716" s="106"/>
      <c r="F716" s="35"/>
      <c r="G716" s="393"/>
      <c r="H716" s="393"/>
      <c r="I716" s="373"/>
      <c r="J716" s="35"/>
    </row>
    <row r="717" spans="2:10" x14ac:dyDescent="0.25">
      <c r="B717" s="35"/>
      <c r="C717" s="35"/>
      <c r="D717" s="35"/>
      <c r="E717" s="106"/>
      <c r="F717" s="35"/>
      <c r="G717" s="393"/>
      <c r="H717" s="393"/>
      <c r="I717" s="373"/>
      <c r="J717" s="35"/>
    </row>
    <row r="718" spans="2:10" x14ac:dyDescent="0.25">
      <c r="B718" s="35"/>
      <c r="C718" s="35"/>
      <c r="D718" s="35"/>
      <c r="E718" s="106"/>
      <c r="F718" s="35"/>
      <c r="G718" s="393"/>
      <c r="H718" s="393"/>
      <c r="I718" s="373"/>
      <c r="J718" s="35"/>
    </row>
    <row r="719" spans="2:10" x14ac:dyDescent="0.25">
      <c r="B719" s="35"/>
      <c r="C719" s="35"/>
      <c r="D719" s="35"/>
      <c r="E719" s="106"/>
      <c r="F719" s="35"/>
      <c r="G719" s="393"/>
      <c r="H719" s="393"/>
      <c r="I719" s="373"/>
      <c r="J719" s="35"/>
    </row>
    <row r="720" spans="2:10" x14ac:dyDescent="0.25">
      <c r="B720" s="35"/>
      <c r="C720" s="35"/>
      <c r="D720" s="35"/>
      <c r="E720" s="106"/>
      <c r="F720" s="35"/>
      <c r="G720" s="393"/>
      <c r="H720" s="393"/>
      <c r="I720" s="373"/>
      <c r="J720" s="35"/>
    </row>
    <row r="721" spans="2:10" x14ac:dyDescent="0.25">
      <c r="B721" s="35"/>
      <c r="C721" s="35"/>
      <c r="D721" s="35"/>
      <c r="E721" s="106"/>
      <c r="F721" s="35"/>
      <c r="G721" s="393"/>
      <c r="H721" s="393"/>
      <c r="I721" s="373"/>
      <c r="J721" s="35"/>
    </row>
    <row r="722" spans="2:10" x14ac:dyDescent="0.25">
      <c r="B722" s="35"/>
      <c r="C722" s="35"/>
      <c r="D722" s="35"/>
      <c r="E722" s="106"/>
      <c r="F722" s="35"/>
      <c r="G722" s="393"/>
      <c r="H722" s="393"/>
      <c r="I722" s="373"/>
      <c r="J722" s="35"/>
    </row>
    <row r="723" spans="2:10" x14ac:dyDescent="0.25">
      <c r="B723" s="35"/>
      <c r="C723" s="35"/>
      <c r="D723" s="35"/>
      <c r="E723" s="106"/>
      <c r="F723" s="35"/>
      <c r="G723" s="393"/>
      <c r="H723" s="393"/>
      <c r="I723" s="373"/>
      <c r="J723" s="35"/>
    </row>
    <row r="724" spans="2:10" x14ac:dyDescent="0.25">
      <c r="B724" s="35"/>
      <c r="C724" s="35"/>
      <c r="D724" s="35"/>
      <c r="E724" s="106"/>
      <c r="F724" s="35"/>
      <c r="G724" s="393"/>
      <c r="H724" s="393"/>
      <c r="I724" s="373"/>
      <c r="J724" s="35"/>
    </row>
    <row r="725" spans="2:10" x14ac:dyDescent="0.25">
      <c r="B725" s="35"/>
      <c r="C725" s="35"/>
      <c r="D725" s="35"/>
      <c r="E725" s="106"/>
      <c r="F725" s="35"/>
      <c r="G725" s="393"/>
      <c r="H725" s="393"/>
      <c r="I725" s="373"/>
      <c r="J725" s="35"/>
    </row>
    <row r="726" spans="2:10" x14ac:dyDescent="0.25">
      <c r="B726" s="35"/>
      <c r="C726" s="35"/>
      <c r="D726" s="35"/>
      <c r="E726" s="106"/>
      <c r="F726" s="35"/>
      <c r="G726" s="393"/>
      <c r="H726" s="393"/>
      <c r="I726" s="373"/>
      <c r="J726" s="35"/>
    </row>
    <row r="727" spans="2:10" x14ac:dyDescent="0.25">
      <c r="B727" s="35"/>
      <c r="C727" s="35"/>
      <c r="D727" s="35"/>
      <c r="E727" s="106"/>
      <c r="F727" s="35"/>
      <c r="G727" s="393"/>
      <c r="H727" s="393"/>
      <c r="I727" s="373"/>
      <c r="J727" s="35"/>
    </row>
    <row r="728" spans="2:10" x14ac:dyDescent="0.25">
      <c r="B728" s="35"/>
      <c r="C728" s="35"/>
      <c r="D728" s="35"/>
      <c r="E728" s="106"/>
      <c r="F728" s="35"/>
      <c r="G728" s="393"/>
      <c r="H728" s="393"/>
      <c r="I728" s="373"/>
      <c r="J728" s="35"/>
    </row>
    <row r="729" spans="2:10" x14ac:dyDescent="0.25">
      <c r="B729" s="35"/>
      <c r="C729" s="35"/>
      <c r="D729" s="35"/>
      <c r="E729" s="106"/>
      <c r="F729" s="35"/>
      <c r="G729" s="393"/>
      <c r="H729" s="393"/>
      <c r="I729" s="373"/>
      <c r="J729" s="35"/>
    </row>
    <row r="730" spans="2:10" x14ac:dyDescent="0.25">
      <c r="B730" s="35"/>
      <c r="C730" s="35"/>
      <c r="D730" s="35"/>
      <c r="E730" s="106"/>
      <c r="F730" s="35"/>
      <c r="G730" s="393"/>
      <c r="H730" s="393"/>
      <c r="I730" s="373"/>
      <c r="J730" s="35"/>
    </row>
    <row r="731" spans="2:10" x14ac:dyDescent="0.25">
      <c r="B731" s="35"/>
      <c r="C731" s="35"/>
      <c r="D731" s="35"/>
      <c r="E731" s="106"/>
      <c r="F731" s="35"/>
      <c r="G731" s="393"/>
      <c r="H731" s="393"/>
      <c r="I731" s="373"/>
      <c r="J731" s="35"/>
    </row>
    <row r="732" spans="2:10" x14ac:dyDescent="0.25">
      <c r="B732" s="35"/>
      <c r="C732" s="35"/>
      <c r="D732" s="35"/>
      <c r="E732" s="106"/>
      <c r="F732" s="35"/>
      <c r="G732" s="393"/>
      <c r="H732" s="393"/>
      <c r="I732" s="373"/>
      <c r="J732" s="35"/>
    </row>
    <row r="733" spans="2:10" x14ac:dyDescent="0.25">
      <c r="B733" s="35"/>
      <c r="C733" s="35"/>
      <c r="D733" s="35"/>
      <c r="E733" s="106"/>
      <c r="F733" s="35"/>
      <c r="G733" s="393"/>
      <c r="H733" s="393"/>
      <c r="I733" s="373"/>
      <c r="J733" s="35"/>
    </row>
    <row r="734" spans="2:10" x14ac:dyDescent="0.25">
      <c r="B734" s="35"/>
      <c r="C734" s="35"/>
      <c r="D734" s="35"/>
      <c r="E734" s="106"/>
      <c r="F734" s="35"/>
      <c r="G734" s="393"/>
      <c r="H734" s="393"/>
      <c r="I734" s="373"/>
      <c r="J734" s="35"/>
    </row>
    <row r="735" spans="2:10" x14ac:dyDescent="0.25">
      <c r="B735" s="35"/>
      <c r="C735" s="35"/>
      <c r="D735" s="35"/>
      <c r="E735" s="106"/>
      <c r="F735" s="35"/>
      <c r="G735" s="393"/>
      <c r="H735" s="393"/>
      <c r="I735" s="373"/>
      <c r="J735" s="35"/>
    </row>
    <row r="736" spans="2:10" x14ac:dyDescent="0.25">
      <c r="B736" s="35"/>
      <c r="C736" s="35"/>
      <c r="D736" s="35"/>
      <c r="E736" s="106"/>
      <c r="F736" s="35"/>
      <c r="G736" s="393"/>
      <c r="H736" s="393"/>
      <c r="I736" s="373"/>
      <c r="J736" s="35"/>
    </row>
    <row r="737" spans="2:10" x14ac:dyDescent="0.25">
      <c r="B737" s="35"/>
      <c r="C737" s="35"/>
      <c r="D737" s="35"/>
      <c r="E737" s="106"/>
      <c r="F737" s="35"/>
      <c r="G737" s="393"/>
      <c r="H737" s="393"/>
      <c r="I737" s="373"/>
      <c r="J737" s="35"/>
    </row>
    <row r="738" spans="2:10" x14ac:dyDescent="0.25">
      <c r="B738" s="35"/>
      <c r="C738" s="35"/>
      <c r="D738" s="35"/>
      <c r="E738" s="106"/>
      <c r="F738" s="35"/>
      <c r="G738" s="393"/>
      <c r="H738" s="393"/>
      <c r="I738" s="373"/>
      <c r="J738" s="35"/>
    </row>
    <row r="739" spans="2:10" x14ac:dyDescent="0.25">
      <c r="B739" s="35"/>
      <c r="C739" s="35"/>
      <c r="D739" s="35"/>
      <c r="E739" s="106"/>
      <c r="F739" s="35"/>
      <c r="G739" s="393"/>
      <c r="H739" s="393"/>
      <c r="I739" s="373"/>
      <c r="J739" s="35"/>
    </row>
    <row r="740" spans="2:10" x14ac:dyDescent="0.25">
      <c r="B740" s="35"/>
      <c r="C740" s="35"/>
      <c r="D740" s="35"/>
      <c r="E740" s="106"/>
      <c r="F740" s="35"/>
      <c r="G740" s="393"/>
      <c r="H740" s="393"/>
      <c r="I740" s="373"/>
      <c r="J740" s="35"/>
    </row>
    <row r="741" spans="2:10" x14ac:dyDescent="0.25">
      <c r="B741" s="35"/>
      <c r="C741" s="35"/>
      <c r="D741" s="35"/>
      <c r="E741" s="106"/>
      <c r="F741" s="35"/>
      <c r="G741" s="393"/>
      <c r="H741" s="393"/>
      <c r="I741" s="373"/>
      <c r="J741" s="35"/>
    </row>
    <row r="742" spans="2:10" x14ac:dyDescent="0.25">
      <c r="B742" s="35"/>
      <c r="C742" s="35"/>
      <c r="D742" s="35"/>
      <c r="E742" s="106"/>
      <c r="F742" s="35"/>
      <c r="G742" s="393"/>
      <c r="H742" s="393"/>
      <c r="I742" s="373"/>
      <c r="J742" s="35"/>
    </row>
    <row r="743" spans="2:10" x14ac:dyDescent="0.25">
      <c r="B743" s="35"/>
      <c r="C743" s="35"/>
      <c r="D743" s="35"/>
      <c r="E743" s="106"/>
      <c r="F743" s="35"/>
      <c r="G743" s="393"/>
      <c r="H743" s="393"/>
      <c r="I743" s="373"/>
      <c r="J743" s="35"/>
    </row>
    <row r="744" spans="2:10" x14ac:dyDescent="0.25">
      <c r="B744" s="35"/>
      <c r="C744" s="35"/>
      <c r="D744" s="35"/>
      <c r="E744" s="106"/>
      <c r="F744" s="35"/>
      <c r="G744" s="393"/>
      <c r="H744" s="393"/>
      <c r="I744" s="373"/>
      <c r="J744" s="35"/>
    </row>
    <row r="745" spans="2:10" x14ac:dyDescent="0.25">
      <c r="B745" s="35"/>
      <c r="C745" s="35"/>
      <c r="D745" s="35"/>
      <c r="E745" s="106"/>
      <c r="F745" s="35"/>
      <c r="G745" s="393"/>
      <c r="H745" s="393"/>
      <c r="I745" s="373"/>
      <c r="J745" s="35"/>
    </row>
    <row r="746" spans="2:10" x14ac:dyDescent="0.25">
      <c r="B746" s="35"/>
      <c r="C746" s="35"/>
      <c r="D746" s="35"/>
      <c r="E746" s="106"/>
      <c r="F746" s="35"/>
      <c r="G746" s="393"/>
      <c r="H746" s="393"/>
      <c r="I746" s="373"/>
      <c r="J746" s="35"/>
    </row>
    <row r="747" spans="2:10" x14ac:dyDescent="0.25">
      <c r="B747" s="35"/>
      <c r="C747" s="35"/>
      <c r="D747" s="35"/>
      <c r="E747" s="106"/>
      <c r="F747" s="35"/>
      <c r="G747" s="393"/>
      <c r="H747" s="393"/>
      <c r="I747" s="373"/>
      <c r="J747" s="35"/>
    </row>
    <row r="748" spans="2:10" x14ac:dyDescent="0.25">
      <c r="B748" s="35"/>
      <c r="C748" s="35"/>
      <c r="D748" s="35"/>
      <c r="E748" s="106"/>
      <c r="F748" s="35"/>
      <c r="G748" s="393"/>
      <c r="H748" s="393"/>
      <c r="I748" s="373"/>
      <c r="J748" s="35"/>
    </row>
    <row r="749" spans="2:10" x14ac:dyDescent="0.25">
      <c r="B749" s="35"/>
      <c r="C749" s="35"/>
      <c r="D749" s="35"/>
      <c r="E749" s="106"/>
      <c r="F749" s="35"/>
      <c r="G749" s="393"/>
      <c r="H749" s="393"/>
      <c r="I749" s="373"/>
      <c r="J749" s="35"/>
    </row>
    <row r="750" spans="2:10" x14ac:dyDescent="0.25">
      <c r="B750" s="35"/>
      <c r="C750" s="35"/>
      <c r="D750" s="35"/>
      <c r="E750" s="106"/>
      <c r="F750" s="35"/>
      <c r="G750" s="393"/>
      <c r="H750" s="393"/>
      <c r="I750" s="373"/>
      <c r="J750" s="35"/>
    </row>
    <row r="751" spans="2:10" x14ac:dyDescent="0.25">
      <c r="B751" s="35"/>
      <c r="C751" s="35"/>
      <c r="D751" s="35"/>
      <c r="E751" s="106"/>
      <c r="F751" s="35"/>
      <c r="G751" s="393"/>
      <c r="H751" s="393"/>
      <c r="I751" s="373"/>
      <c r="J751" s="35"/>
    </row>
    <row r="752" spans="2:10" x14ac:dyDescent="0.25">
      <c r="B752" s="35"/>
      <c r="C752" s="35"/>
      <c r="D752" s="35"/>
      <c r="E752" s="106"/>
      <c r="F752" s="35"/>
      <c r="G752" s="393"/>
      <c r="H752" s="393"/>
      <c r="I752" s="373"/>
      <c r="J752" s="35"/>
    </row>
    <row r="753" spans="2:10" x14ac:dyDescent="0.25">
      <c r="B753" s="35"/>
      <c r="C753" s="35"/>
      <c r="D753" s="35"/>
      <c r="E753" s="106"/>
      <c r="F753" s="35"/>
      <c r="G753" s="393"/>
      <c r="H753" s="393"/>
      <c r="I753" s="373"/>
      <c r="J753" s="35"/>
    </row>
    <row r="754" spans="2:10" x14ac:dyDescent="0.25">
      <c r="B754" s="35"/>
      <c r="C754" s="35"/>
      <c r="D754" s="35"/>
      <c r="E754" s="106"/>
      <c r="F754" s="35"/>
      <c r="G754" s="393"/>
      <c r="H754" s="393"/>
      <c r="I754" s="373"/>
      <c r="J754" s="35"/>
    </row>
    <row r="755" spans="2:10" x14ac:dyDescent="0.25">
      <c r="B755" s="35"/>
      <c r="C755" s="35"/>
      <c r="D755" s="35"/>
      <c r="E755" s="106"/>
      <c r="F755" s="35"/>
      <c r="G755" s="393"/>
      <c r="H755" s="393"/>
      <c r="I755" s="373"/>
      <c r="J755" s="35"/>
    </row>
    <row r="756" spans="2:10" x14ac:dyDescent="0.25">
      <c r="B756" s="35"/>
      <c r="C756" s="35"/>
      <c r="D756" s="35"/>
      <c r="E756" s="106"/>
      <c r="F756" s="35"/>
      <c r="G756" s="393"/>
      <c r="H756" s="393"/>
      <c r="I756" s="373"/>
      <c r="J756" s="35"/>
    </row>
    <row r="757" spans="2:10" x14ac:dyDescent="0.25">
      <c r="B757" s="35"/>
      <c r="C757" s="35"/>
      <c r="D757" s="35"/>
      <c r="E757" s="106"/>
      <c r="F757" s="35"/>
      <c r="G757" s="393"/>
      <c r="H757" s="393"/>
      <c r="I757" s="373"/>
      <c r="J757" s="35"/>
    </row>
    <row r="758" spans="2:10" x14ac:dyDescent="0.25">
      <c r="B758" s="35"/>
      <c r="C758" s="35"/>
      <c r="D758" s="35"/>
      <c r="E758" s="106"/>
      <c r="F758" s="35"/>
      <c r="G758" s="393"/>
      <c r="H758" s="393"/>
      <c r="I758" s="373"/>
      <c r="J758" s="35"/>
    </row>
    <row r="759" spans="2:10" x14ac:dyDescent="0.25">
      <c r="B759" s="35"/>
      <c r="C759" s="35"/>
      <c r="D759" s="35"/>
      <c r="E759" s="106"/>
      <c r="F759" s="35"/>
      <c r="G759" s="393"/>
      <c r="H759" s="393"/>
      <c r="I759" s="373"/>
      <c r="J759" s="35"/>
    </row>
    <row r="760" spans="2:10" x14ac:dyDescent="0.25">
      <c r="B760" s="35"/>
      <c r="C760" s="35"/>
      <c r="D760" s="35"/>
      <c r="E760" s="106"/>
      <c r="F760" s="35"/>
      <c r="G760" s="393"/>
      <c r="H760" s="393"/>
      <c r="I760" s="373"/>
      <c r="J760" s="35"/>
    </row>
    <row r="761" spans="2:10" x14ac:dyDescent="0.25">
      <c r="B761" s="35"/>
      <c r="C761" s="35"/>
      <c r="D761" s="35"/>
      <c r="E761" s="106"/>
      <c r="F761" s="35"/>
      <c r="G761" s="393"/>
      <c r="H761" s="393"/>
      <c r="I761" s="373"/>
      <c r="J761" s="35"/>
    </row>
    <row r="762" spans="2:10" x14ac:dyDescent="0.25">
      <c r="B762" s="35"/>
      <c r="C762" s="35"/>
      <c r="D762" s="35"/>
      <c r="E762" s="106"/>
      <c r="F762" s="35"/>
      <c r="G762" s="393"/>
      <c r="H762" s="393"/>
      <c r="I762" s="373"/>
      <c r="J762" s="35"/>
    </row>
    <row r="763" spans="2:10" x14ac:dyDescent="0.25">
      <c r="B763" s="35"/>
      <c r="C763" s="35"/>
      <c r="D763" s="35"/>
      <c r="E763" s="106"/>
      <c r="F763" s="35"/>
      <c r="G763" s="393"/>
      <c r="H763" s="393"/>
      <c r="I763" s="373"/>
      <c r="J763" s="35"/>
    </row>
    <row r="764" spans="2:10" x14ac:dyDescent="0.25">
      <c r="B764" s="35"/>
      <c r="C764" s="35"/>
      <c r="D764" s="35"/>
      <c r="E764" s="106"/>
      <c r="F764" s="35"/>
      <c r="G764" s="393"/>
      <c r="H764" s="393"/>
      <c r="I764" s="373"/>
      <c r="J764" s="35"/>
    </row>
    <row r="765" spans="2:10" x14ac:dyDescent="0.25">
      <c r="B765" s="35"/>
      <c r="C765" s="35"/>
      <c r="D765" s="35"/>
      <c r="E765" s="106"/>
      <c r="F765" s="35"/>
      <c r="G765" s="393"/>
      <c r="H765" s="393"/>
      <c r="I765" s="373"/>
      <c r="J765" s="35"/>
    </row>
    <row r="766" spans="2:10" x14ac:dyDescent="0.25">
      <c r="B766" s="35"/>
      <c r="C766" s="35"/>
      <c r="D766" s="35"/>
      <c r="E766" s="106"/>
      <c r="F766" s="35"/>
      <c r="G766" s="393"/>
      <c r="H766" s="393"/>
      <c r="I766" s="373"/>
      <c r="J766" s="35"/>
    </row>
    <row r="767" spans="2:10" x14ac:dyDescent="0.25">
      <c r="B767" s="35"/>
      <c r="C767" s="35"/>
      <c r="D767" s="35"/>
      <c r="E767" s="106"/>
      <c r="F767" s="35"/>
      <c r="G767" s="393"/>
      <c r="H767" s="393"/>
      <c r="I767" s="373"/>
      <c r="J767" s="35"/>
    </row>
    <row r="768" spans="2:10" x14ac:dyDescent="0.25">
      <c r="B768" s="35"/>
      <c r="C768" s="35"/>
      <c r="D768" s="35"/>
      <c r="E768" s="106"/>
      <c r="F768" s="35"/>
      <c r="G768" s="393"/>
      <c r="H768" s="393"/>
      <c r="I768" s="373"/>
      <c r="J768" s="35"/>
    </row>
    <row r="769" spans="2:10" x14ac:dyDescent="0.25">
      <c r="B769" s="35"/>
      <c r="C769" s="35"/>
      <c r="D769" s="35"/>
      <c r="E769" s="106"/>
      <c r="F769" s="35"/>
      <c r="G769" s="393"/>
      <c r="H769" s="393"/>
      <c r="I769" s="373"/>
      <c r="J769" s="35"/>
    </row>
    <row r="770" spans="2:10" x14ac:dyDescent="0.25">
      <c r="B770" s="35"/>
      <c r="C770" s="35"/>
      <c r="D770" s="35"/>
      <c r="E770" s="106"/>
      <c r="F770" s="35"/>
      <c r="G770" s="393"/>
      <c r="H770" s="393"/>
      <c r="I770" s="373"/>
      <c r="J770" s="35"/>
    </row>
    <row r="771" spans="2:10" x14ac:dyDescent="0.25">
      <c r="B771" s="35"/>
      <c r="C771" s="35"/>
      <c r="D771" s="35"/>
      <c r="E771" s="106"/>
      <c r="F771" s="35"/>
      <c r="G771" s="393"/>
      <c r="H771" s="393"/>
      <c r="I771" s="373"/>
      <c r="J771" s="35"/>
    </row>
    <row r="772" spans="2:10" x14ac:dyDescent="0.25">
      <c r="B772" s="35"/>
      <c r="C772" s="35"/>
      <c r="D772" s="35"/>
      <c r="E772" s="106"/>
      <c r="F772" s="35"/>
      <c r="G772" s="393"/>
      <c r="H772" s="393"/>
      <c r="I772" s="373"/>
      <c r="J772" s="35"/>
    </row>
    <row r="773" spans="2:10" x14ac:dyDescent="0.25">
      <c r="B773" s="35"/>
      <c r="C773" s="35"/>
      <c r="D773" s="35"/>
      <c r="E773" s="106"/>
      <c r="F773" s="35"/>
      <c r="G773" s="393"/>
      <c r="H773" s="393"/>
      <c r="I773" s="373"/>
      <c r="J773" s="35"/>
    </row>
    <row r="774" spans="2:10" x14ac:dyDescent="0.25">
      <c r="B774" s="35"/>
      <c r="C774" s="35"/>
      <c r="D774" s="35"/>
      <c r="E774" s="106"/>
      <c r="F774" s="35"/>
      <c r="G774" s="393"/>
      <c r="H774" s="393"/>
      <c r="I774" s="373"/>
      <c r="J774" s="35"/>
    </row>
    <row r="775" spans="2:10" x14ac:dyDescent="0.25">
      <c r="B775" s="35"/>
      <c r="C775" s="35"/>
      <c r="D775" s="35"/>
      <c r="E775" s="106"/>
      <c r="F775" s="35"/>
      <c r="G775" s="393"/>
      <c r="H775" s="393"/>
      <c r="I775" s="373"/>
      <c r="J775" s="35"/>
    </row>
    <row r="776" spans="2:10" x14ac:dyDescent="0.25">
      <c r="B776" s="35"/>
      <c r="C776" s="35"/>
      <c r="D776" s="35"/>
      <c r="E776" s="106"/>
      <c r="F776" s="35"/>
      <c r="G776" s="393"/>
      <c r="H776" s="393"/>
      <c r="I776" s="373"/>
      <c r="J776" s="35"/>
    </row>
    <row r="777" spans="2:10" x14ac:dyDescent="0.25">
      <c r="B777" s="35"/>
      <c r="C777" s="35"/>
      <c r="D777" s="35"/>
      <c r="E777" s="106"/>
      <c r="F777" s="35"/>
      <c r="G777" s="393"/>
      <c r="H777" s="393"/>
      <c r="I777" s="373"/>
      <c r="J777" s="35"/>
    </row>
    <row r="778" spans="2:10" x14ac:dyDescent="0.25">
      <c r="B778" s="35"/>
      <c r="C778" s="35"/>
      <c r="D778" s="35"/>
      <c r="E778" s="106"/>
      <c r="F778" s="35"/>
      <c r="G778" s="393"/>
      <c r="H778" s="393"/>
      <c r="I778" s="373"/>
      <c r="J778" s="35"/>
    </row>
    <row r="779" spans="2:10" x14ac:dyDescent="0.25">
      <c r="B779" s="35"/>
      <c r="C779" s="35"/>
      <c r="D779" s="35"/>
      <c r="E779" s="106"/>
      <c r="F779" s="35"/>
      <c r="G779" s="393"/>
      <c r="H779" s="393"/>
      <c r="I779" s="373"/>
      <c r="J779" s="35"/>
    </row>
    <row r="780" spans="2:10" x14ac:dyDescent="0.25">
      <c r="B780" s="35"/>
      <c r="C780" s="35"/>
      <c r="D780" s="35"/>
      <c r="E780" s="106"/>
      <c r="F780" s="35"/>
      <c r="G780" s="393"/>
      <c r="H780" s="393"/>
      <c r="I780" s="373"/>
      <c r="J780" s="35"/>
    </row>
    <row r="781" spans="2:10" x14ac:dyDescent="0.25">
      <c r="B781" s="35"/>
      <c r="C781" s="35"/>
      <c r="D781" s="35"/>
      <c r="E781" s="106"/>
      <c r="F781" s="35"/>
      <c r="G781" s="393"/>
      <c r="H781" s="393"/>
      <c r="I781" s="373"/>
      <c r="J781" s="35"/>
    </row>
    <row r="782" spans="2:10" x14ac:dyDescent="0.25">
      <c r="B782" s="35"/>
      <c r="C782" s="35"/>
      <c r="D782" s="35"/>
      <c r="E782" s="106"/>
      <c r="F782" s="35"/>
      <c r="G782" s="393"/>
      <c r="H782" s="393"/>
      <c r="I782" s="373"/>
      <c r="J782" s="35"/>
    </row>
    <row r="783" spans="2:10" x14ac:dyDescent="0.25">
      <c r="B783" s="35"/>
      <c r="C783" s="35"/>
      <c r="D783" s="35"/>
      <c r="E783" s="106"/>
      <c r="F783" s="35"/>
      <c r="G783" s="393"/>
      <c r="H783" s="393"/>
      <c r="I783" s="373"/>
      <c r="J783" s="35"/>
    </row>
    <row r="784" spans="2:10" x14ac:dyDescent="0.25">
      <c r="B784" s="35"/>
      <c r="C784" s="35"/>
      <c r="D784" s="35"/>
      <c r="E784" s="106"/>
      <c r="F784" s="35"/>
      <c r="G784" s="393"/>
      <c r="H784" s="393"/>
      <c r="I784" s="373"/>
      <c r="J784" s="35"/>
    </row>
    <row r="785" spans="2:10" x14ac:dyDescent="0.25">
      <c r="B785" s="35"/>
      <c r="C785" s="35"/>
      <c r="D785" s="35"/>
      <c r="E785" s="106"/>
      <c r="F785" s="35"/>
      <c r="G785" s="393"/>
      <c r="H785" s="393"/>
      <c r="I785" s="373"/>
      <c r="J785" s="35"/>
    </row>
    <row r="786" spans="2:10" x14ac:dyDescent="0.25">
      <c r="B786" s="35"/>
      <c r="C786" s="35"/>
      <c r="D786" s="35"/>
      <c r="E786" s="106"/>
      <c r="F786" s="35"/>
      <c r="G786" s="393"/>
      <c r="H786" s="393"/>
      <c r="I786" s="373"/>
      <c r="J786" s="35"/>
    </row>
    <row r="787" spans="2:10" x14ac:dyDescent="0.25">
      <c r="B787" s="35"/>
      <c r="C787" s="35"/>
      <c r="D787" s="35"/>
      <c r="E787" s="106"/>
      <c r="F787" s="35"/>
      <c r="G787" s="393"/>
      <c r="H787" s="393"/>
      <c r="I787" s="373"/>
      <c r="J787" s="35"/>
    </row>
    <row r="788" spans="2:10" x14ac:dyDescent="0.25">
      <c r="B788" s="35"/>
      <c r="C788" s="35"/>
      <c r="D788" s="35"/>
      <c r="E788" s="106"/>
      <c r="F788" s="35"/>
      <c r="G788" s="393"/>
      <c r="H788" s="393"/>
      <c r="I788" s="373"/>
      <c r="J788" s="35"/>
    </row>
    <row r="789" spans="2:10" x14ac:dyDescent="0.25">
      <c r="B789" s="35"/>
      <c r="C789" s="35"/>
      <c r="D789" s="35"/>
      <c r="E789" s="106"/>
      <c r="F789" s="35"/>
      <c r="G789" s="393"/>
      <c r="H789" s="393"/>
      <c r="I789" s="373"/>
      <c r="J789" s="35"/>
    </row>
    <row r="790" spans="2:10" x14ac:dyDescent="0.25">
      <c r="B790" s="35"/>
      <c r="C790" s="35"/>
      <c r="D790" s="35"/>
      <c r="E790" s="106"/>
      <c r="F790" s="35"/>
      <c r="G790" s="393"/>
      <c r="H790" s="393"/>
      <c r="I790" s="373"/>
      <c r="J790" s="35"/>
    </row>
    <row r="791" spans="2:10" x14ac:dyDescent="0.25">
      <c r="B791" s="35"/>
      <c r="C791" s="35"/>
      <c r="D791" s="35"/>
      <c r="E791" s="106"/>
      <c r="F791" s="35"/>
      <c r="G791" s="393"/>
      <c r="H791" s="393"/>
      <c r="I791" s="373"/>
      <c r="J791" s="35"/>
    </row>
    <row r="792" spans="2:10" x14ac:dyDescent="0.25">
      <c r="B792" s="35"/>
      <c r="C792" s="35"/>
      <c r="D792" s="35"/>
      <c r="E792" s="106"/>
      <c r="F792" s="35"/>
      <c r="G792" s="393"/>
      <c r="H792" s="393"/>
      <c r="I792" s="373"/>
      <c r="J792" s="35"/>
    </row>
    <row r="793" spans="2:10" x14ac:dyDescent="0.25">
      <c r="B793" s="35"/>
      <c r="C793" s="35"/>
      <c r="D793" s="35"/>
      <c r="E793" s="106"/>
      <c r="F793" s="35"/>
      <c r="G793" s="393"/>
      <c r="H793" s="393"/>
      <c r="I793" s="373"/>
      <c r="J793" s="35"/>
    </row>
    <row r="794" spans="2:10" x14ac:dyDescent="0.25">
      <c r="B794" s="35"/>
      <c r="C794" s="35"/>
      <c r="D794" s="35"/>
      <c r="E794" s="106"/>
      <c r="F794" s="35"/>
      <c r="G794" s="393"/>
      <c r="H794" s="393"/>
      <c r="I794" s="373"/>
      <c r="J794" s="35"/>
    </row>
    <row r="795" spans="2:10" x14ac:dyDescent="0.25">
      <c r="B795" s="35"/>
      <c r="C795" s="35"/>
      <c r="D795" s="35"/>
      <c r="E795" s="106"/>
      <c r="F795" s="35"/>
      <c r="G795" s="393"/>
      <c r="H795" s="393"/>
      <c r="I795" s="373"/>
      <c r="J795" s="35"/>
    </row>
    <row r="796" spans="2:10" x14ac:dyDescent="0.25">
      <c r="B796" s="35"/>
      <c r="C796" s="35"/>
      <c r="D796" s="35"/>
      <c r="E796" s="106"/>
      <c r="F796" s="35"/>
      <c r="G796" s="393"/>
      <c r="H796" s="393"/>
      <c r="I796" s="373"/>
      <c r="J796" s="35"/>
    </row>
    <row r="797" spans="2:10" x14ac:dyDescent="0.25">
      <c r="B797" s="35"/>
      <c r="C797" s="35"/>
      <c r="D797" s="35"/>
      <c r="E797" s="106"/>
      <c r="F797" s="35"/>
      <c r="G797" s="393"/>
      <c r="H797" s="393"/>
      <c r="I797" s="373"/>
      <c r="J797" s="35"/>
    </row>
    <row r="798" spans="2:10" x14ac:dyDescent="0.25">
      <c r="B798" s="35"/>
      <c r="C798" s="35"/>
      <c r="D798" s="35"/>
      <c r="E798" s="106"/>
      <c r="F798" s="35"/>
      <c r="G798" s="393"/>
      <c r="H798" s="393"/>
      <c r="I798" s="373"/>
      <c r="J798" s="35"/>
    </row>
    <row r="799" spans="2:10" x14ac:dyDescent="0.25">
      <c r="B799" s="35"/>
      <c r="C799" s="35"/>
      <c r="D799" s="35"/>
      <c r="E799" s="106"/>
      <c r="F799" s="35"/>
      <c r="G799" s="393"/>
      <c r="H799" s="393"/>
      <c r="I799" s="373"/>
      <c r="J799" s="35"/>
    </row>
    <row r="800" spans="2:10" x14ac:dyDescent="0.25">
      <c r="B800" s="35"/>
      <c r="C800" s="35"/>
      <c r="D800" s="35"/>
      <c r="E800" s="106"/>
      <c r="F800" s="35"/>
      <c r="G800" s="393"/>
      <c r="H800" s="393"/>
      <c r="I800" s="373"/>
      <c r="J800" s="35"/>
    </row>
    <row r="801" spans="2:10" x14ac:dyDescent="0.25">
      <c r="B801" s="35"/>
      <c r="C801" s="35"/>
      <c r="D801" s="35"/>
      <c r="E801" s="106"/>
      <c r="F801" s="35"/>
      <c r="G801" s="393"/>
      <c r="H801" s="393"/>
      <c r="I801" s="373"/>
      <c r="J801" s="35"/>
    </row>
    <row r="802" spans="2:10" x14ac:dyDescent="0.25">
      <c r="B802" s="35"/>
      <c r="C802" s="35"/>
      <c r="D802" s="35"/>
      <c r="E802" s="106"/>
      <c r="F802" s="35"/>
      <c r="G802" s="393"/>
      <c r="H802" s="393"/>
      <c r="I802" s="373"/>
      <c r="J802" s="35"/>
    </row>
    <row r="803" spans="2:10" x14ac:dyDescent="0.25">
      <c r="B803" s="35"/>
      <c r="C803" s="35"/>
      <c r="D803" s="35"/>
      <c r="E803" s="106"/>
      <c r="F803" s="35"/>
      <c r="G803" s="393"/>
      <c r="H803" s="393"/>
      <c r="I803" s="373"/>
      <c r="J803" s="35"/>
    </row>
    <row r="804" spans="2:10" x14ac:dyDescent="0.25">
      <c r="B804" s="35"/>
      <c r="C804" s="35"/>
      <c r="D804" s="35"/>
      <c r="E804" s="106"/>
      <c r="F804" s="35"/>
      <c r="G804" s="393"/>
      <c r="H804" s="393"/>
      <c r="I804" s="373"/>
      <c r="J804" s="35"/>
    </row>
    <row r="805" spans="2:10" x14ac:dyDescent="0.25">
      <c r="B805" s="35"/>
      <c r="C805" s="35"/>
      <c r="D805" s="35"/>
      <c r="E805" s="106"/>
      <c r="F805" s="35"/>
      <c r="G805" s="393"/>
      <c r="H805" s="393"/>
      <c r="I805" s="373"/>
      <c r="J805" s="35"/>
    </row>
    <row r="806" spans="2:10" x14ac:dyDescent="0.25">
      <c r="B806" s="35"/>
      <c r="C806" s="35"/>
      <c r="D806" s="35"/>
      <c r="E806" s="106"/>
      <c r="F806" s="35"/>
      <c r="G806" s="393"/>
      <c r="H806" s="393"/>
      <c r="I806" s="373"/>
      <c r="J806" s="35"/>
    </row>
    <row r="807" spans="2:10" x14ac:dyDescent="0.25">
      <c r="B807" s="35"/>
      <c r="C807" s="35"/>
      <c r="D807" s="35"/>
      <c r="E807" s="106"/>
      <c r="F807" s="35"/>
      <c r="G807" s="393"/>
      <c r="H807" s="393"/>
      <c r="I807" s="373"/>
      <c r="J807" s="35"/>
    </row>
    <row r="808" spans="2:10" x14ac:dyDescent="0.25">
      <c r="B808" s="35"/>
      <c r="C808" s="35"/>
      <c r="D808" s="35"/>
      <c r="E808" s="106"/>
      <c r="F808" s="35"/>
      <c r="G808" s="393"/>
      <c r="H808" s="393"/>
      <c r="I808" s="373"/>
      <c r="J808" s="35"/>
    </row>
    <row r="809" spans="2:10" x14ac:dyDescent="0.25">
      <c r="B809" s="35"/>
      <c r="C809" s="35"/>
      <c r="D809" s="35"/>
      <c r="E809" s="106"/>
      <c r="F809" s="35"/>
      <c r="G809" s="393"/>
      <c r="H809" s="393"/>
      <c r="I809" s="373"/>
      <c r="J809" s="35"/>
    </row>
    <row r="810" spans="2:10" x14ac:dyDescent="0.25">
      <c r="B810" s="35"/>
      <c r="C810" s="35"/>
      <c r="D810" s="35"/>
      <c r="E810" s="106"/>
      <c r="F810" s="35"/>
      <c r="G810" s="393"/>
      <c r="H810" s="393"/>
      <c r="I810" s="373"/>
      <c r="J810" s="35"/>
    </row>
    <row r="811" spans="2:10" x14ac:dyDescent="0.25">
      <c r="B811" s="35"/>
      <c r="C811" s="35"/>
      <c r="D811" s="35"/>
      <c r="E811" s="106"/>
      <c r="F811" s="35"/>
      <c r="G811" s="393"/>
      <c r="H811" s="393"/>
      <c r="I811" s="373"/>
      <c r="J811" s="35"/>
    </row>
    <row r="812" spans="2:10" x14ac:dyDescent="0.25">
      <c r="B812" s="35"/>
      <c r="C812" s="35"/>
      <c r="D812" s="35"/>
      <c r="E812" s="106"/>
      <c r="F812" s="35"/>
      <c r="G812" s="393"/>
      <c r="H812" s="393"/>
      <c r="I812" s="373"/>
      <c r="J812" s="35"/>
    </row>
    <row r="813" spans="2:10" x14ac:dyDescent="0.25">
      <c r="B813" s="35"/>
      <c r="C813" s="35"/>
      <c r="D813" s="35"/>
      <c r="E813" s="106"/>
      <c r="F813" s="35"/>
      <c r="G813" s="393"/>
      <c r="H813" s="393"/>
      <c r="I813" s="373"/>
      <c r="J813" s="35"/>
    </row>
    <row r="814" spans="2:10" x14ac:dyDescent="0.25">
      <c r="B814" s="35"/>
      <c r="C814" s="35"/>
      <c r="D814" s="35"/>
      <c r="E814" s="106"/>
      <c r="F814" s="35"/>
      <c r="G814" s="393"/>
      <c r="H814" s="393"/>
      <c r="I814" s="373"/>
      <c r="J814" s="35"/>
    </row>
    <row r="815" spans="2:10" x14ac:dyDescent="0.25">
      <c r="B815" s="35"/>
      <c r="C815" s="35"/>
      <c r="D815" s="35"/>
      <c r="E815" s="106"/>
      <c r="F815" s="35"/>
      <c r="G815" s="393"/>
      <c r="H815" s="393"/>
      <c r="I815" s="373"/>
      <c r="J815" s="35"/>
    </row>
    <row r="816" spans="2:10" x14ac:dyDescent="0.25">
      <c r="B816" s="35"/>
      <c r="C816" s="35"/>
      <c r="D816" s="35"/>
      <c r="E816" s="106"/>
      <c r="F816" s="35"/>
      <c r="G816" s="393"/>
      <c r="H816" s="393"/>
      <c r="I816" s="373"/>
      <c r="J816" s="35"/>
    </row>
    <row r="817" spans="2:10" x14ac:dyDescent="0.25">
      <c r="B817" s="35"/>
      <c r="C817" s="35"/>
      <c r="D817" s="35"/>
      <c r="E817" s="106"/>
      <c r="F817" s="35"/>
      <c r="G817" s="393"/>
      <c r="H817" s="393"/>
      <c r="I817" s="373"/>
      <c r="J817" s="35"/>
    </row>
    <row r="818" spans="2:10" x14ac:dyDescent="0.25">
      <c r="B818" s="35"/>
      <c r="C818" s="35"/>
      <c r="D818" s="35"/>
      <c r="E818" s="106"/>
      <c r="F818" s="35"/>
      <c r="G818" s="393"/>
      <c r="H818" s="393"/>
      <c r="I818" s="373"/>
      <c r="J818" s="35"/>
    </row>
    <row r="819" spans="2:10" x14ac:dyDescent="0.25">
      <c r="B819" s="35"/>
      <c r="C819" s="35"/>
      <c r="D819" s="35"/>
      <c r="E819" s="106"/>
      <c r="F819" s="35"/>
      <c r="G819" s="393"/>
      <c r="H819" s="393"/>
      <c r="I819" s="373"/>
      <c r="J819" s="35"/>
    </row>
    <row r="820" spans="2:10" x14ac:dyDescent="0.25">
      <c r="B820" s="35"/>
      <c r="C820" s="35"/>
      <c r="D820" s="35"/>
      <c r="E820" s="106"/>
      <c r="F820" s="35"/>
      <c r="G820" s="393"/>
      <c r="H820" s="393"/>
      <c r="I820" s="373"/>
      <c r="J820" s="35"/>
    </row>
    <row r="821" spans="2:10" x14ac:dyDescent="0.25">
      <c r="B821" s="35"/>
      <c r="C821" s="35"/>
      <c r="D821" s="35"/>
      <c r="E821" s="106"/>
      <c r="F821" s="35"/>
      <c r="G821" s="393"/>
      <c r="H821" s="393"/>
      <c r="I821" s="373"/>
      <c r="J821" s="35"/>
    </row>
    <row r="822" spans="2:10" x14ac:dyDescent="0.25">
      <c r="B822" s="35"/>
      <c r="C822" s="35"/>
      <c r="D822" s="35"/>
      <c r="E822" s="106"/>
      <c r="F822" s="35"/>
      <c r="G822" s="393"/>
      <c r="H822" s="393"/>
      <c r="I822" s="373"/>
      <c r="J822" s="35"/>
    </row>
    <row r="823" spans="2:10" x14ac:dyDescent="0.25">
      <c r="B823" s="35"/>
      <c r="C823" s="35"/>
      <c r="D823" s="35"/>
      <c r="E823" s="106"/>
      <c r="F823" s="35"/>
      <c r="G823" s="393"/>
      <c r="H823" s="393"/>
      <c r="I823" s="373"/>
      <c r="J823" s="35"/>
    </row>
    <row r="824" spans="2:10" x14ac:dyDescent="0.25">
      <c r="B824" s="35"/>
      <c r="C824" s="35"/>
      <c r="D824" s="35"/>
      <c r="E824" s="106"/>
      <c r="F824" s="35"/>
      <c r="G824" s="393"/>
      <c r="H824" s="393"/>
      <c r="I824" s="373"/>
      <c r="J824" s="35"/>
    </row>
    <row r="825" spans="2:10" x14ac:dyDescent="0.25">
      <c r="B825" s="35"/>
      <c r="C825" s="35"/>
      <c r="D825" s="35"/>
      <c r="E825" s="106"/>
      <c r="F825" s="35"/>
      <c r="G825" s="393"/>
      <c r="H825" s="393"/>
      <c r="I825" s="373"/>
      <c r="J825" s="35"/>
    </row>
    <row r="826" spans="2:10" x14ac:dyDescent="0.25">
      <c r="B826" s="35"/>
      <c r="C826" s="35"/>
      <c r="D826" s="35"/>
      <c r="E826" s="106"/>
      <c r="F826" s="35"/>
      <c r="G826" s="393"/>
      <c r="H826" s="393"/>
      <c r="I826" s="373"/>
      <c r="J826" s="35"/>
    </row>
    <row r="827" spans="2:10" x14ac:dyDescent="0.25">
      <c r="B827" s="35"/>
      <c r="C827" s="35"/>
      <c r="D827" s="35"/>
      <c r="E827" s="106"/>
      <c r="F827" s="35"/>
      <c r="G827" s="393"/>
      <c r="H827" s="393"/>
      <c r="I827" s="373"/>
      <c r="J827" s="35"/>
    </row>
    <row r="828" spans="2:10" x14ac:dyDescent="0.25">
      <c r="B828" s="35"/>
      <c r="C828" s="35"/>
      <c r="D828" s="35"/>
      <c r="E828" s="106"/>
      <c r="F828" s="35"/>
      <c r="G828" s="393"/>
      <c r="H828" s="393"/>
      <c r="I828" s="373"/>
      <c r="J828" s="35"/>
    </row>
    <row r="829" spans="2:10" x14ac:dyDescent="0.25">
      <c r="B829" s="35"/>
      <c r="C829" s="35"/>
      <c r="D829" s="35"/>
      <c r="E829" s="106"/>
      <c r="F829" s="35"/>
      <c r="G829" s="393"/>
      <c r="H829" s="393"/>
      <c r="I829" s="373"/>
      <c r="J829" s="35"/>
    </row>
    <row r="830" spans="2:10" x14ac:dyDescent="0.25">
      <c r="B830" s="35"/>
      <c r="C830" s="35"/>
      <c r="D830" s="35"/>
      <c r="E830" s="106"/>
      <c r="F830" s="35"/>
      <c r="G830" s="393"/>
      <c r="H830" s="393"/>
      <c r="I830" s="373"/>
      <c r="J830" s="35"/>
    </row>
    <row r="831" spans="2:10" x14ac:dyDescent="0.25">
      <c r="B831" s="35"/>
      <c r="C831" s="35"/>
      <c r="D831" s="35"/>
      <c r="E831" s="106"/>
      <c r="F831" s="35"/>
      <c r="G831" s="393"/>
      <c r="H831" s="393"/>
      <c r="I831" s="373"/>
      <c r="J831" s="35"/>
    </row>
    <row r="832" spans="2:10" x14ac:dyDescent="0.25">
      <c r="B832" s="35"/>
      <c r="C832" s="35"/>
      <c r="D832" s="35"/>
      <c r="E832" s="106"/>
      <c r="F832" s="35"/>
      <c r="G832" s="393"/>
      <c r="H832" s="393"/>
      <c r="I832" s="373"/>
      <c r="J832" s="35"/>
    </row>
    <row r="833" spans="2:10" x14ac:dyDescent="0.25">
      <c r="B833" s="35"/>
      <c r="C833" s="35"/>
      <c r="D833" s="35"/>
      <c r="E833" s="106"/>
      <c r="F833" s="35"/>
      <c r="G833" s="393"/>
      <c r="H833" s="393"/>
      <c r="I833" s="373"/>
      <c r="J833" s="35"/>
    </row>
    <row r="834" spans="2:10" x14ac:dyDescent="0.25">
      <c r="B834" s="35"/>
      <c r="C834" s="35"/>
      <c r="D834" s="35"/>
      <c r="E834" s="106"/>
      <c r="F834" s="35"/>
      <c r="G834" s="393"/>
      <c r="H834" s="393"/>
      <c r="I834" s="373"/>
      <c r="J834" s="35"/>
    </row>
    <row r="835" spans="2:10" x14ac:dyDescent="0.25">
      <c r="B835" s="35"/>
      <c r="C835" s="35"/>
      <c r="D835" s="35"/>
      <c r="E835" s="106"/>
      <c r="F835" s="35"/>
      <c r="G835" s="393"/>
      <c r="H835" s="393"/>
      <c r="I835" s="373"/>
      <c r="J835" s="35"/>
    </row>
    <row r="836" spans="2:10" x14ac:dyDescent="0.25">
      <c r="B836" s="35"/>
      <c r="C836" s="35"/>
      <c r="D836" s="35"/>
      <c r="E836" s="106"/>
      <c r="F836" s="35"/>
      <c r="G836" s="393"/>
      <c r="H836" s="393"/>
      <c r="I836" s="373"/>
      <c r="J836" s="35"/>
    </row>
    <row r="837" spans="2:10" x14ac:dyDescent="0.25">
      <c r="B837" s="35"/>
      <c r="C837" s="35"/>
      <c r="D837" s="35"/>
      <c r="E837" s="106"/>
      <c r="F837" s="35"/>
      <c r="G837" s="393"/>
      <c r="H837" s="393"/>
      <c r="I837" s="373"/>
      <c r="J837" s="35"/>
    </row>
    <row r="838" spans="2:10" x14ac:dyDescent="0.25">
      <c r="B838" s="35"/>
      <c r="C838" s="35"/>
      <c r="D838" s="35"/>
      <c r="E838" s="106"/>
      <c r="F838" s="35"/>
      <c r="G838" s="393"/>
      <c r="H838" s="393"/>
      <c r="I838" s="373"/>
      <c r="J838" s="35"/>
    </row>
    <row r="839" spans="2:10" x14ac:dyDescent="0.25">
      <c r="B839" s="35"/>
      <c r="C839" s="35"/>
      <c r="D839" s="35"/>
      <c r="E839" s="106"/>
      <c r="F839" s="35"/>
      <c r="G839" s="393"/>
      <c r="H839" s="393"/>
      <c r="I839" s="373"/>
      <c r="J839" s="35"/>
    </row>
    <row r="840" spans="2:10" x14ac:dyDescent="0.25">
      <c r="B840" s="35"/>
      <c r="C840" s="35"/>
      <c r="D840" s="35"/>
      <c r="E840" s="106"/>
      <c r="F840" s="35"/>
      <c r="G840" s="393"/>
      <c r="H840" s="393"/>
      <c r="I840" s="373"/>
      <c r="J840" s="35"/>
    </row>
    <row r="841" spans="2:10" x14ac:dyDescent="0.25">
      <c r="B841" s="35"/>
      <c r="C841" s="35"/>
      <c r="D841" s="35"/>
      <c r="E841" s="106"/>
      <c r="F841" s="35"/>
      <c r="G841" s="393"/>
      <c r="H841" s="393"/>
      <c r="I841" s="373"/>
      <c r="J841" s="35"/>
    </row>
    <row r="842" spans="2:10" x14ac:dyDescent="0.25">
      <c r="B842" s="35"/>
      <c r="C842" s="35"/>
      <c r="D842" s="35"/>
      <c r="E842" s="106"/>
      <c r="F842" s="35"/>
      <c r="G842" s="393"/>
      <c r="H842" s="393"/>
      <c r="I842" s="373"/>
      <c r="J842" s="35"/>
    </row>
    <row r="843" spans="2:10" x14ac:dyDescent="0.25">
      <c r="B843" s="35"/>
      <c r="C843" s="35"/>
      <c r="D843" s="35"/>
      <c r="E843" s="106"/>
      <c r="F843" s="35"/>
      <c r="G843" s="393"/>
      <c r="H843" s="393"/>
      <c r="I843" s="373"/>
      <c r="J843" s="35"/>
    </row>
    <row r="844" spans="2:10" x14ac:dyDescent="0.25">
      <c r="B844" s="35"/>
      <c r="C844" s="35"/>
      <c r="D844" s="35"/>
      <c r="E844" s="106"/>
      <c r="F844" s="35"/>
      <c r="G844" s="393"/>
      <c r="H844" s="393"/>
      <c r="I844" s="373"/>
      <c r="J844" s="35"/>
    </row>
    <row r="845" spans="2:10" x14ac:dyDescent="0.25">
      <c r="B845" s="35"/>
      <c r="C845" s="35"/>
      <c r="D845" s="35"/>
      <c r="E845" s="106"/>
      <c r="F845" s="35"/>
      <c r="G845" s="393"/>
      <c r="H845" s="393"/>
      <c r="I845" s="373"/>
      <c r="J845" s="35"/>
    </row>
    <row r="846" spans="2:10" x14ac:dyDescent="0.25">
      <c r="B846" s="35"/>
      <c r="C846" s="35"/>
      <c r="D846" s="35"/>
      <c r="E846" s="106"/>
      <c r="F846" s="35"/>
      <c r="G846" s="393"/>
      <c r="H846" s="393"/>
      <c r="I846" s="373"/>
      <c r="J846" s="35"/>
    </row>
    <row r="847" spans="2:10" x14ac:dyDescent="0.25">
      <c r="B847" s="35"/>
      <c r="C847" s="35"/>
      <c r="D847" s="35"/>
      <c r="E847" s="106"/>
      <c r="F847" s="35"/>
      <c r="G847" s="393"/>
      <c r="H847" s="393"/>
      <c r="I847" s="373"/>
      <c r="J847" s="35"/>
    </row>
    <row r="848" spans="2:10" x14ac:dyDescent="0.25">
      <c r="B848" s="35"/>
      <c r="C848" s="35"/>
      <c r="D848" s="35"/>
      <c r="E848" s="106"/>
      <c r="F848" s="35"/>
      <c r="G848" s="393"/>
      <c r="H848" s="393"/>
      <c r="I848" s="373"/>
      <c r="J848" s="35"/>
    </row>
    <row r="849" spans="2:10" x14ac:dyDescent="0.25">
      <c r="B849" s="35"/>
      <c r="C849" s="35"/>
      <c r="D849" s="35"/>
      <c r="E849" s="106"/>
      <c r="F849" s="35"/>
      <c r="G849" s="393"/>
      <c r="H849" s="393"/>
      <c r="I849" s="373"/>
      <c r="J849" s="35"/>
    </row>
    <row r="850" spans="2:10" x14ac:dyDescent="0.25">
      <c r="B850" s="35"/>
      <c r="C850" s="35"/>
      <c r="D850" s="35"/>
      <c r="E850" s="106"/>
      <c r="F850" s="35"/>
      <c r="G850" s="393"/>
      <c r="H850" s="393"/>
      <c r="I850" s="373"/>
      <c r="J850" s="35"/>
    </row>
    <row r="851" spans="2:10" x14ac:dyDescent="0.25">
      <c r="B851" s="35"/>
      <c r="C851" s="35"/>
      <c r="D851" s="35"/>
      <c r="E851" s="106"/>
      <c r="F851" s="35"/>
      <c r="G851" s="393"/>
      <c r="H851" s="393"/>
      <c r="I851" s="373"/>
      <c r="J851" s="35"/>
    </row>
    <row r="852" spans="2:10" x14ac:dyDescent="0.25">
      <c r="B852" s="35"/>
      <c r="C852" s="35"/>
      <c r="D852" s="35"/>
      <c r="E852" s="106"/>
      <c r="F852" s="35"/>
      <c r="G852" s="393"/>
      <c r="H852" s="393"/>
      <c r="I852" s="373"/>
      <c r="J852" s="35"/>
    </row>
    <row r="853" spans="2:10" x14ac:dyDescent="0.25">
      <c r="B853" s="35"/>
      <c r="C853" s="35"/>
      <c r="D853" s="35"/>
      <c r="E853" s="106"/>
      <c r="F853" s="35"/>
      <c r="G853" s="393"/>
      <c r="H853" s="393"/>
      <c r="I853" s="373"/>
      <c r="J853" s="35"/>
    </row>
    <row r="854" spans="2:10" x14ac:dyDescent="0.25">
      <c r="B854" s="35"/>
      <c r="C854" s="35"/>
      <c r="D854" s="35"/>
      <c r="E854" s="106"/>
      <c r="F854" s="35"/>
      <c r="G854" s="393"/>
      <c r="H854" s="393"/>
      <c r="I854" s="373"/>
      <c r="J854" s="35"/>
    </row>
    <row r="855" spans="2:10" x14ac:dyDescent="0.25">
      <c r="B855" s="35"/>
      <c r="C855" s="35"/>
      <c r="D855" s="35"/>
      <c r="E855" s="106"/>
      <c r="F855" s="35"/>
      <c r="G855" s="393"/>
      <c r="H855" s="393"/>
      <c r="I855" s="373"/>
      <c r="J855" s="35"/>
    </row>
    <row r="856" spans="2:10" x14ac:dyDescent="0.25">
      <c r="B856" s="35"/>
      <c r="C856" s="35"/>
      <c r="D856" s="35"/>
      <c r="E856" s="106"/>
      <c r="F856" s="35"/>
      <c r="G856" s="393"/>
      <c r="H856" s="393"/>
      <c r="I856" s="373"/>
      <c r="J856" s="35"/>
    </row>
    <row r="857" spans="2:10" x14ac:dyDescent="0.25">
      <c r="B857" s="35"/>
      <c r="C857" s="35"/>
      <c r="D857" s="35"/>
      <c r="E857" s="106"/>
      <c r="F857" s="35"/>
      <c r="G857" s="393"/>
      <c r="H857" s="393"/>
      <c r="I857" s="373"/>
      <c r="J857" s="35"/>
    </row>
    <row r="858" spans="2:10" x14ac:dyDescent="0.25">
      <c r="B858" s="35"/>
      <c r="C858" s="35"/>
      <c r="D858" s="35"/>
      <c r="E858" s="106"/>
      <c r="F858" s="35"/>
      <c r="G858" s="393"/>
      <c r="H858" s="393"/>
      <c r="I858" s="373"/>
      <c r="J858" s="35"/>
    </row>
    <row r="859" spans="2:10" x14ac:dyDescent="0.25">
      <c r="B859" s="35"/>
      <c r="C859" s="35"/>
      <c r="D859" s="35"/>
      <c r="E859" s="106"/>
      <c r="F859" s="35"/>
      <c r="G859" s="393"/>
      <c r="H859" s="393"/>
      <c r="I859" s="373"/>
      <c r="J859" s="35"/>
    </row>
    <row r="860" spans="2:10" x14ac:dyDescent="0.25">
      <c r="B860" s="35"/>
      <c r="C860" s="35"/>
      <c r="D860" s="35"/>
      <c r="E860" s="106"/>
      <c r="F860" s="35"/>
      <c r="G860" s="393"/>
      <c r="H860" s="393"/>
      <c r="I860" s="373"/>
      <c r="J860" s="35"/>
    </row>
    <row r="861" spans="2:10" x14ac:dyDescent="0.25">
      <c r="B861" s="35"/>
      <c r="C861" s="35"/>
      <c r="D861" s="35"/>
      <c r="E861" s="106"/>
      <c r="F861" s="35"/>
      <c r="G861" s="393"/>
      <c r="H861" s="393"/>
      <c r="I861" s="373"/>
      <c r="J861" s="35"/>
    </row>
    <row r="862" spans="2:10" x14ac:dyDescent="0.25">
      <c r="B862" s="35"/>
      <c r="C862" s="35"/>
      <c r="D862" s="35"/>
      <c r="E862" s="106"/>
      <c r="F862" s="35"/>
      <c r="G862" s="393"/>
      <c r="H862" s="393"/>
      <c r="I862" s="373"/>
      <c r="J862" s="35"/>
    </row>
    <row r="863" spans="2:10" x14ac:dyDescent="0.25">
      <c r="B863" s="35"/>
      <c r="C863" s="35"/>
      <c r="D863" s="35"/>
      <c r="E863" s="106"/>
      <c r="F863" s="35"/>
      <c r="G863" s="393"/>
      <c r="H863" s="393"/>
      <c r="I863" s="373"/>
      <c r="J863" s="35"/>
    </row>
    <row r="864" spans="2:10" x14ac:dyDescent="0.25">
      <c r="B864" s="35"/>
      <c r="C864" s="35"/>
      <c r="D864" s="35"/>
      <c r="E864" s="106"/>
      <c r="F864" s="35"/>
      <c r="G864" s="393"/>
      <c r="H864" s="393"/>
      <c r="I864" s="373"/>
      <c r="J864" s="35"/>
    </row>
    <row r="865" spans="2:10" x14ac:dyDescent="0.25">
      <c r="B865" s="35"/>
      <c r="C865" s="35"/>
      <c r="D865" s="35"/>
      <c r="E865" s="106"/>
      <c r="F865" s="35"/>
      <c r="G865" s="393"/>
      <c r="H865" s="393"/>
      <c r="I865" s="373"/>
      <c r="J865" s="35"/>
    </row>
    <row r="866" spans="2:10" x14ac:dyDescent="0.25">
      <c r="B866" s="35"/>
      <c r="C866" s="35"/>
      <c r="D866" s="35"/>
      <c r="E866" s="106"/>
      <c r="F866" s="35"/>
      <c r="G866" s="393"/>
      <c r="H866" s="393"/>
      <c r="I866" s="373"/>
      <c r="J866" s="35"/>
    </row>
    <row r="867" spans="2:10" x14ac:dyDescent="0.25">
      <c r="B867" s="35"/>
      <c r="C867" s="35"/>
      <c r="D867" s="35"/>
      <c r="E867" s="106"/>
      <c r="F867" s="35"/>
      <c r="G867" s="393"/>
      <c r="H867" s="393"/>
      <c r="I867" s="373"/>
      <c r="J867" s="35"/>
    </row>
    <row r="868" spans="2:10" x14ac:dyDescent="0.25">
      <c r="B868" s="35"/>
      <c r="C868" s="35"/>
      <c r="D868" s="35"/>
      <c r="E868" s="106"/>
      <c r="F868" s="35"/>
      <c r="G868" s="393"/>
      <c r="H868" s="393"/>
      <c r="I868" s="373"/>
      <c r="J868" s="35"/>
    </row>
    <row r="869" spans="2:10" x14ac:dyDescent="0.25">
      <c r="B869" s="35"/>
      <c r="C869" s="35"/>
      <c r="D869" s="35"/>
      <c r="E869" s="106"/>
      <c r="F869" s="35"/>
      <c r="G869" s="393"/>
      <c r="H869" s="393"/>
      <c r="I869" s="373"/>
      <c r="J869" s="35"/>
    </row>
    <row r="870" spans="2:10" x14ac:dyDescent="0.25">
      <c r="B870" s="35"/>
      <c r="C870" s="35"/>
      <c r="D870" s="35"/>
      <c r="E870" s="106"/>
      <c r="F870" s="35"/>
      <c r="G870" s="393"/>
      <c r="H870" s="393"/>
      <c r="I870" s="373"/>
      <c r="J870" s="35"/>
    </row>
    <row r="871" spans="2:10" x14ac:dyDescent="0.25">
      <c r="B871" s="35"/>
      <c r="C871" s="35"/>
      <c r="D871" s="35"/>
      <c r="E871" s="106"/>
      <c r="F871" s="35"/>
      <c r="G871" s="393"/>
      <c r="H871" s="393"/>
      <c r="I871" s="373"/>
      <c r="J871" s="35"/>
    </row>
    <row r="872" spans="2:10" x14ac:dyDescent="0.25">
      <c r="B872" s="35"/>
      <c r="C872" s="35"/>
      <c r="D872" s="35"/>
      <c r="E872" s="106"/>
      <c r="F872" s="35"/>
      <c r="G872" s="393"/>
      <c r="H872" s="393"/>
      <c r="I872" s="373"/>
      <c r="J872" s="35"/>
    </row>
    <row r="873" spans="2:10" x14ac:dyDescent="0.25">
      <c r="B873" s="35"/>
      <c r="C873" s="35"/>
      <c r="D873" s="35"/>
      <c r="E873" s="106"/>
      <c r="F873" s="35"/>
      <c r="G873" s="393"/>
      <c r="H873" s="393"/>
      <c r="I873" s="373"/>
      <c r="J873" s="35"/>
    </row>
    <row r="874" spans="2:10" x14ac:dyDescent="0.25">
      <c r="B874" s="35"/>
      <c r="C874" s="35"/>
      <c r="D874" s="35"/>
      <c r="E874" s="106"/>
      <c r="F874" s="35"/>
      <c r="G874" s="393"/>
      <c r="H874" s="393"/>
      <c r="I874" s="373"/>
      <c r="J874" s="35"/>
    </row>
    <row r="875" spans="2:10" x14ac:dyDescent="0.25">
      <c r="B875" s="35"/>
      <c r="C875" s="35"/>
      <c r="D875" s="35"/>
      <c r="E875" s="106"/>
      <c r="F875" s="35"/>
      <c r="G875" s="393"/>
      <c r="H875" s="393"/>
      <c r="I875" s="373"/>
      <c r="J875" s="35"/>
    </row>
  </sheetData>
  <autoFilter ref="B8:J399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M372"/>
  <sheetViews>
    <sheetView showZeros="0" topLeftCell="B1" zoomScaleNormal="10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B3" sqref="A3:XFD3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3" customWidth="1"/>
    <col min="6" max="6" width="9.7109375" style="9" customWidth="1"/>
    <col min="7" max="7" width="15" style="9" customWidth="1"/>
    <col min="8" max="8" width="14.42578125" style="9" customWidth="1"/>
    <col min="9" max="9" width="15.28515625" style="153" customWidth="1"/>
    <col min="10" max="10" width="10" style="9" customWidth="1"/>
    <col min="11" max="12" width="9.140625" style="18" customWidth="1"/>
    <col min="13" max="247" width="9.140625" style="18"/>
    <col min="248" max="16384" width="9.140625" style="9"/>
  </cols>
  <sheetData>
    <row r="1" spans="1:247" s="53" customFormat="1" ht="36" customHeight="1" x14ac:dyDescent="0.25">
      <c r="B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 2018</v>
      </c>
      <c r="C1" s="765"/>
      <c r="D1" s="765"/>
      <c r="E1" s="765"/>
      <c r="F1" s="765"/>
      <c r="G1" s="765"/>
      <c r="H1" s="765"/>
      <c r="I1" s="765"/>
      <c r="J1" s="76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5"/>
      <c r="BR1" s="125"/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25"/>
      <c r="DA1" s="125"/>
      <c r="DB1" s="125"/>
      <c r="DC1" s="125"/>
      <c r="DD1" s="125"/>
      <c r="DE1" s="125"/>
      <c r="DF1" s="125"/>
      <c r="DG1" s="125"/>
      <c r="DH1" s="125"/>
      <c r="DI1" s="125"/>
      <c r="DJ1" s="125"/>
      <c r="DK1" s="125"/>
      <c r="DL1" s="125"/>
      <c r="DM1" s="125"/>
      <c r="DN1" s="125"/>
      <c r="DO1" s="125"/>
      <c r="DP1" s="125"/>
      <c r="DQ1" s="125"/>
      <c r="DR1" s="125"/>
      <c r="DS1" s="125"/>
      <c r="DT1" s="125"/>
      <c r="DU1" s="125"/>
      <c r="DV1" s="125"/>
      <c r="DW1" s="125"/>
      <c r="DX1" s="125"/>
      <c r="DY1" s="125"/>
      <c r="DZ1" s="125"/>
      <c r="EA1" s="125"/>
      <c r="EB1" s="125"/>
      <c r="EC1" s="125"/>
      <c r="ED1" s="125"/>
      <c r="EE1" s="125"/>
      <c r="EF1" s="125"/>
      <c r="EG1" s="125"/>
      <c r="EH1" s="125"/>
      <c r="EI1" s="125"/>
      <c r="EJ1" s="125"/>
      <c r="EK1" s="125"/>
      <c r="EL1" s="125"/>
      <c r="EM1" s="125"/>
      <c r="EN1" s="125"/>
      <c r="EO1" s="125"/>
      <c r="EP1" s="125"/>
      <c r="EQ1" s="125"/>
      <c r="ER1" s="125"/>
      <c r="ES1" s="125"/>
      <c r="ET1" s="125"/>
      <c r="EU1" s="125"/>
      <c r="EV1" s="125"/>
      <c r="EW1" s="125"/>
      <c r="EX1" s="125"/>
      <c r="EY1" s="125"/>
      <c r="EZ1" s="125"/>
      <c r="FA1" s="125"/>
      <c r="FB1" s="125"/>
      <c r="FC1" s="125"/>
      <c r="FD1" s="125"/>
      <c r="FE1" s="125"/>
      <c r="FF1" s="125"/>
      <c r="FG1" s="125"/>
      <c r="FH1" s="125"/>
      <c r="FI1" s="125"/>
      <c r="FJ1" s="125"/>
      <c r="FK1" s="125"/>
      <c r="FL1" s="125"/>
      <c r="FM1" s="125"/>
      <c r="FN1" s="125"/>
      <c r="FO1" s="125"/>
      <c r="FP1" s="125"/>
      <c r="FQ1" s="125"/>
      <c r="FR1" s="125"/>
      <c r="FS1" s="125"/>
      <c r="FT1" s="125"/>
      <c r="FU1" s="125"/>
      <c r="FV1" s="125"/>
      <c r="FW1" s="125"/>
      <c r="FX1" s="125"/>
      <c r="FY1" s="125"/>
      <c r="FZ1" s="125"/>
      <c r="GA1" s="125"/>
      <c r="GB1" s="125"/>
      <c r="GC1" s="125"/>
      <c r="GD1" s="125"/>
      <c r="GE1" s="125"/>
      <c r="GF1" s="125"/>
      <c r="GG1" s="125"/>
      <c r="GH1" s="125"/>
      <c r="GI1" s="125"/>
      <c r="GJ1" s="125"/>
      <c r="GK1" s="125"/>
      <c r="GL1" s="125"/>
      <c r="GM1" s="125"/>
      <c r="GN1" s="125"/>
      <c r="GO1" s="125"/>
      <c r="GP1" s="125"/>
      <c r="GQ1" s="125"/>
      <c r="GR1" s="125"/>
      <c r="GS1" s="125"/>
      <c r="GT1" s="125"/>
      <c r="GU1" s="125"/>
      <c r="GV1" s="125"/>
      <c r="GW1" s="125"/>
      <c r="GX1" s="125"/>
      <c r="GY1" s="125"/>
      <c r="GZ1" s="125"/>
      <c r="HA1" s="125"/>
      <c r="HB1" s="125"/>
      <c r="HC1" s="125"/>
      <c r="HD1" s="125"/>
      <c r="HE1" s="125"/>
      <c r="HF1" s="125"/>
      <c r="HG1" s="125"/>
      <c r="HH1" s="125"/>
      <c r="HI1" s="125"/>
      <c r="HJ1" s="125"/>
      <c r="HK1" s="125"/>
      <c r="HL1" s="125"/>
      <c r="HM1" s="125"/>
      <c r="HN1" s="125"/>
      <c r="HO1" s="125"/>
      <c r="HP1" s="125"/>
      <c r="HQ1" s="125"/>
      <c r="HR1" s="125"/>
      <c r="HS1" s="125"/>
      <c r="HT1" s="125"/>
      <c r="HU1" s="125"/>
      <c r="HV1" s="125"/>
      <c r="HW1" s="125"/>
      <c r="HX1" s="125"/>
      <c r="HY1" s="125"/>
      <c r="HZ1" s="125"/>
      <c r="IA1" s="125"/>
      <c r="IB1" s="125"/>
      <c r="IC1" s="125"/>
      <c r="ID1" s="125"/>
      <c r="IE1" s="125"/>
      <c r="IF1" s="125"/>
      <c r="IG1" s="125"/>
      <c r="IH1" s="125"/>
      <c r="II1" s="125"/>
      <c r="IJ1" s="125"/>
      <c r="IK1" s="125"/>
      <c r="IL1" s="125"/>
      <c r="IM1" s="125"/>
    </row>
    <row r="2" spans="1:247" s="53" customFormat="1" ht="12" customHeight="1" x14ac:dyDescent="0.25">
      <c r="B2" s="764"/>
      <c r="C2" s="764"/>
      <c r="D2" s="764"/>
      <c r="E2" s="764"/>
      <c r="F2" s="764"/>
      <c r="G2" s="764"/>
      <c r="H2" s="764"/>
      <c r="I2" s="764"/>
      <c r="J2" s="764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25"/>
      <c r="DW2" s="125"/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  <c r="FF2" s="125"/>
      <c r="FG2" s="125"/>
      <c r="FH2" s="125"/>
      <c r="FI2" s="125"/>
      <c r="FJ2" s="125"/>
      <c r="FK2" s="125"/>
      <c r="FL2" s="125"/>
      <c r="FM2" s="125"/>
      <c r="FN2" s="125"/>
      <c r="FO2" s="125"/>
      <c r="FP2" s="125"/>
      <c r="FQ2" s="125"/>
      <c r="FR2" s="125"/>
      <c r="FS2" s="125"/>
      <c r="FT2" s="125"/>
      <c r="FU2" s="125"/>
      <c r="FV2" s="125"/>
      <c r="FW2" s="125"/>
      <c r="FX2" s="125"/>
      <c r="FY2" s="125"/>
      <c r="FZ2" s="125"/>
      <c r="GA2" s="125"/>
      <c r="GB2" s="125"/>
      <c r="GC2" s="125"/>
      <c r="GD2" s="125"/>
      <c r="GE2" s="125"/>
      <c r="GF2" s="125"/>
      <c r="GG2" s="125"/>
      <c r="GH2" s="125"/>
      <c r="GI2" s="125"/>
      <c r="GJ2" s="125"/>
      <c r="GK2" s="125"/>
      <c r="GL2" s="125"/>
      <c r="GM2" s="125"/>
      <c r="GN2" s="125"/>
      <c r="GO2" s="125"/>
      <c r="GP2" s="125"/>
      <c r="GQ2" s="125"/>
      <c r="GR2" s="125"/>
      <c r="GS2" s="125"/>
      <c r="GT2" s="125"/>
      <c r="GU2" s="125"/>
      <c r="GV2" s="125"/>
      <c r="GW2" s="125"/>
      <c r="GX2" s="125"/>
      <c r="GY2" s="125"/>
      <c r="GZ2" s="125"/>
      <c r="HA2" s="125"/>
      <c r="HB2" s="125"/>
      <c r="HC2" s="125"/>
      <c r="HD2" s="125"/>
      <c r="HE2" s="125"/>
      <c r="HF2" s="125"/>
      <c r="HG2" s="125"/>
      <c r="HH2" s="125"/>
      <c r="HI2" s="125"/>
      <c r="HJ2" s="125"/>
      <c r="HK2" s="125"/>
      <c r="HL2" s="125"/>
      <c r="HM2" s="125"/>
      <c r="HN2" s="125"/>
      <c r="HO2" s="125"/>
      <c r="HP2" s="125"/>
      <c r="HQ2" s="125"/>
      <c r="HR2" s="125"/>
      <c r="HS2" s="125"/>
      <c r="HT2" s="125"/>
      <c r="HU2" s="125"/>
      <c r="HV2" s="125"/>
      <c r="HW2" s="125"/>
      <c r="HX2" s="125"/>
      <c r="HY2" s="125"/>
      <c r="HZ2" s="125"/>
      <c r="IA2" s="125"/>
      <c r="IB2" s="125"/>
      <c r="IC2" s="125"/>
      <c r="ID2" s="125"/>
      <c r="IE2" s="125"/>
      <c r="IF2" s="125"/>
      <c r="IG2" s="125"/>
      <c r="IH2" s="125"/>
      <c r="II2" s="125"/>
      <c r="IJ2" s="125"/>
      <c r="IK2" s="125"/>
      <c r="IL2" s="125"/>
      <c r="IM2" s="125"/>
    </row>
    <row r="3" spans="1:247" hidden="1" x14ac:dyDescent="0.25">
      <c r="B3" s="152">
        <v>11</v>
      </c>
    </row>
    <row r="4" spans="1:247" ht="15.75" customHeight="1" thickBot="1" x14ac:dyDescent="0.3">
      <c r="B4" s="152"/>
    </row>
    <row r="5" spans="1:247" ht="20.25" customHeight="1" thickBot="1" x14ac:dyDescent="0.3">
      <c r="B5" s="38" t="s">
        <v>0</v>
      </c>
      <c r="C5" s="761" t="s">
        <v>102</v>
      </c>
      <c r="D5" s="762"/>
      <c r="E5" s="762"/>
      <c r="F5" s="763"/>
      <c r="G5" s="761" t="s">
        <v>101</v>
      </c>
      <c r="H5" s="762"/>
      <c r="I5" s="762"/>
      <c r="J5" s="763"/>
    </row>
    <row r="6" spans="1:247" ht="72.75" customHeight="1" thickBot="1" x14ac:dyDescent="0.3">
      <c r="B6" s="39"/>
      <c r="C6" s="297" t="s">
        <v>128</v>
      </c>
      <c r="D6" s="297" t="s">
        <v>133</v>
      </c>
      <c r="E6" s="298" t="s">
        <v>103</v>
      </c>
      <c r="F6" s="95" t="s">
        <v>35</v>
      </c>
      <c r="G6" s="297" t="s">
        <v>129</v>
      </c>
      <c r="H6" s="297" t="s">
        <v>134</v>
      </c>
      <c r="I6" s="298" t="s">
        <v>104</v>
      </c>
      <c r="J6" s="95" t="s">
        <v>35</v>
      </c>
    </row>
    <row r="7" spans="1:247" s="18" customFormat="1" ht="15.75" thickBot="1" x14ac:dyDescent="0.3"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55">
        <v>6</v>
      </c>
      <c r="H7" s="55">
        <v>7</v>
      </c>
      <c r="I7" s="55">
        <v>8</v>
      </c>
      <c r="J7" s="55">
        <v>9</v>
      </c>
    </row>
    <row r="8" spans="1:247" s="18" customFormat="1" ht="19.149999999999999" customHeight="1" x14ac:dyDescent="0.25">
      <c r="A8" s="18">
        <v>1</v>
      </c>
      <c r="B8" s="86" t="s">
        <v>2</v>
      </c>
      <c r="C8" s="17"/>
      <c r="D8" s="17"/>
      <c r="E8" s="154"/>
      <c r="F8" s="17"/>
      <c r="G8" s="15"/>
      <c r="H8" s="15"/>
      <c r="I8" s="118"/>
      <c r="J8" s="15"/>
    </row>
    <row r="9" spans="1:247" ht="31.5" customHeight="1" x14ac:dyDescent="0.25">
      <c r="A9" s="18">
        <v>1</v>
      </c>
      <c r="B9" s="171" t="s">
        <v>71</v>
      </c>
      <c r="C9" s="136"/>
      <c r="D9" s="136"/>
      <c r="E9" s="136"/>
      <c r="F9" s="136"/>
      <c r="G9" s="456"/>
      <c r="H9" s="456"/>
      <c r="I9" s="456"/>
      <c r="J9" s="456"/>
    </row>
    <row r="10" spans="1:247" s="35" customFormat="1" ht="30" x14ac:dyDescent="0.25">
      <c r="A10" s="18">
        <v>1</v>
      </c>
      <c r="B10" s="198" t="s">
        <v>120</v>
      </c>
      <c r="C10" s="113">
        <f>SUM(C11:C14)</f>
        <v>12072</v>
      </c>
      <c r="D10" s="113">
        <f>SUM(D11:D14)</f>
        <v>11067</v>
      </c>
      <c r="E10" s="113">
        <f>SUM(E11:E14)</f>
        <v>11732</v>
      </c>
      <c r="F10" s="118">
        <f t="shared" ref="F10:F20" si="0">E10/D10*100</f>
        <v>106.0088551549652</v>
      </c>
      <c r="G10" s="465">
        <f>SUM(G11:G14)</f>
        <v>20984.503859999997</v>
      </c>
      <c r="H10" s="465">
        <f>SUM(H11:H14)</f>
        <v>19235.8</v>
      </c>
      <c r="I10" s="465">
        <f>SUM(I11:I14)</f>
        <v>20363.847510000029</v>
      </c>
      <c r="J10" s="457">
        <f>I10/H10*100</f>
        <v>105.86431294773303</v>
      </c>
    </row>
    <row r="11" spans="1:247" s="35" customFormat="1" ht="30" x14ac:dyDescent="0.25">
      <c r="A11" s="18">
        <v>1</v>
      </c>
      <c r="B11" s="71" t="s">
        <v>79</v>
      </c>
      <c r="C11" s="113">
        <v>9139</v>
      </c>
      <c r="D11" s="107">
        <f t="shared" ref="D11:D18" si="1">ROUND(C11/12*$B$3,0)</f>
        <v>8377</v>
      </c>
      <c r="E11" s="113">
        <v>9122</v>
      </c>
      <c r="F11" s="118">
        <f t="shared" si="0"/>
        <v>108.89339859138116</v>
      </c>
      <c r="G11" s="465">
        <v>14710.753680000002</v>
      </c>
      <c r="H11" s="725">
        <f>ROUND(G11/12*$B$3,2)</f>
        <v>13484.86</v>
      </c>
      <c r="I11" s="458">
        <v>14539.522380000028</v>
      </c>
      <c r="J11" s="457">
        <f>I11/H11*100</f>
        <v>107.82108512806235</v>
      </c>
    </row>
    <row r="12" spans="1:247" s="35" customFormat="1" ht="30" x14ac:dyDescent="0.25">
      <c r="A12" s="18">
        <v>1</v>
      </c>
      <c r="B12" s="71" t="s">
        <v>80</v>
      </c>
      <c r="C12" s="113">
        <v>2742</v>
      </c>
      <c r="D12" s="107">
        <f>ROUND(C12/12*$B$3,0)</f>
        <v>2514</v>
      </c>
      <c r="E12" s="113">
        <v>2304</v>
      </c>
      <c r="F12" s="118">
        <f t="shared" si="0"/>
        <v>91.646778042959426</v>
      </c>
      <c r="G12" s="465">
        <v>5020.3929000000007</v>
      </c>
      <c r="H12" s="638">
        <f t="shared" ref="H12:H14" si="2">ROUND(G12/12*$B$3,2)</f>
        <v>4602.03</v>
      </c>
      <c r="I12" s="458">
        <v>3889.1684199999995</v>
      </c>
      <c r="J12" s="457">
        <f t="shared" ref="J12:J21" si="3">I12/H12*100</f>
        <v>84.509845003183372</v>
      </c>
    </row>
    <row r="13" spans="1:247" s="35" customFormat="1" ht="45" x14ac:dyDescent="0.25">
      <c r="A13" s="18">
        <v>1</v>
      </c>
      <c r="B13" s="71" t="s">
        <v>114</v>
      </c>
      <c r="C13" s="113">
        <v>65</v>
      </c>
      <c r="D13" s="107">
        <f t="shared" si="1"/>
        <v>60</v>
      </c>
      <c r="E13" s="113">
        <v>65</v>
      </c>
      <c r="F13" s="118">
        <f t="shared" si="0"/>
        <v>108.33333333333333</v>
      </c>
      <c r="G13" s="465">
        <v>426.53520000000003</v>
      </c>
      <c r="H13" s="638">
        <f t="shared" si="2"/>
        <v>390.99</v>
      </c>
      <c r="I13" s="458">
        <v>412.75482999999997</v>
      </c>
      <c r="J13" s="457">
        <f t="shared" si="3"/>
        <v>105.56659505358192</v>
      </c>
    </row>
    <row r="14" spans="1:247" s="35" customFormat="1" ht="30" x14ac:dyDescent="0.25">
      <c r="A14" s="18">
        <v>1</v>
      </c>
      <c r="B14" s="71" t="s">
        <v>115</v>
      </c>
      <c r="C14" s="113">
        <v>126</v>
      </c>
      <c r="D14" s="107">
        <f t="shared" si="1"/>
        <v>116</v>
      </c>
      <c r="E14" s="113">
        <v>241</v>
      </c>
      <c r="F14" s="118">
        <f t="shared" si="0"/>
        <v>207.75862068965517</v>
      </c>
      <c r="G14" s="465">
        <v>826.82207999999991</v>
      </c>
      <c r="H14" s="638">
        <f t="shared" si="2"/>
        <v>757.92</v>
      </c>
      <c r="I14" s="458">
        <v>1522.4018800000001</v>
      </c>
      <c r="J14" s="457">
        <f t="shared" si="3"/>
        <v>200.86577475195276</v>
      </c>
    </row>
    <row r="15" spans="1:247" s="35" customFormat="1" ht="44.25" customHeight="1" x14ac:dyDescent="0.25">
      <c r="A15" s="18">
        <v>1</v>
      </c>
      <c r="B15" s="198" t="s">
        <v>112</v>
      </c>
      <c r="C15" s="113">
        <f>SUM(C16:C18)</f>
        <v>16548</v>
      </c>
      <c r="D15" s="113">
        <f>SUM(D16:D18)</f>
        <v>15169</v>
      </c>
      <c r="E15" s="113">
        <f>SUM(E16:E18)</f>
        <v>14044</v>
      </c>
      <c r="F15" s="118">
        <f t="shared" si="0"/>
        <v>92.583558573406293</v>
      </c>
      <c r="G15" s="458">
        <f>SUM(G16:G18)</f>
        <v>40115.386599999998</v>
      </c>
      <c r="H15" s="458">
        <f>SUM(H16:H18)</f>
        <v>36772.44</v>
      </c>
      <c r="I15" s="458">
        <f>SUM(I16:I18)</f>
        <v>34614.040320000007</v>
      </c>
      <c r="J15" s="457">
        <f t="shared" si="3"/>
        <v>94.13038764901107</v>
      </c>
    </row>
    <row r="16" spans="1:247" s="35" customFormat="1" ht="30" x14ac:dyDescent="0.25">
      <c r="A16" s="18">
        <v>1</v>
      </c>
      <c r="B16" s="71" t="s">
        <v>108</v>
      </c>
      <c r="C16" s="113">
        <v>1008</v>
      </c>
      <c r="D16" s="107">
        <f t="shared" si="1"/>
        <v>924</v>
      </c>
      <c r="E16" s="113">
        <v>935</v>
      </c>
      <c r="F16" s="118">
        <f t="shared" si="0"/>
        <v>101.19047619047619</v>
      </c>
      <c r="G16" s="638">
        <v>2137.47408</v>
      </c>
      <c r="H16" s="638">
        <f t="shared" ref="H16:H20" si="4">ROUND(G16/12*$B$3,2)</f>
        <v>1959.35</v>
      </c>
      <c r="I16" s="465">
        <v>1973.0425300000006</v>
      </c>
      <c r="J16" s="457">
        <f t="shared" si="3"/>
        <v>100.69883022430912</v>
      </c>
    </row>
    <row r="17" spans="1:247" s="35" customFormat="1" ht="60" customHeight="1" x14ac:dyDescent="0.25">
      <c r="A17" s="18">
        <v>1</v>
      </c>
      <c r="B17" s="71" t="s">
        <v>119</v>
      </c>
      <c r="C17" s="113">
        <v>14212</v>
      </c>
      <c r="D17" s="107">
        <f t="shared" si="1"/>
        <v>13028</v>
      </c>
      <c r="E17" s="113">
        <v>11852</v>
      </c>
      <c r="F17" s="118">
        <f t="shared" si="0"/>
        <v>90.973288302118519</v>
      </c>
      <c r="G17" s="638">
        <v>36676.260040000001</v>
      </c>
      <c r="H17" s="638">
        <f t="shared" si="4"/>
        <v>33619.910000000003</v>
      </c>
      <c r="I17" s="458">
        <v>31354.145760000007</v>
      </c>
      <c r="J17" s="457">
        <f t="shared" si="3"/>
        <v>93.260647515118293</v>
      </c>
    </row>
    <row r="18" spans="1:247" s="35" customFormat="1" ht="45" x14ac:dyDescent="0.25">
      <c r="A18" s="18">
        <v>1</v>
      </c>
      <c r="B18" s="71" t="s">
        <v>109</v>
      </c>
      <c r="C18" s="113">
        <v>1328</v>
      </c>
      <c r="D18" s="107">
        <f t="shared" si="1"/>
        <v>1217</v>
      </c>
      <c r="E18" s="113">
        <v>1257</v>
      </c>
      <c r="F18" s="118">
        <f t="shared" si="0"/>
        <v>103.28677074774035</v>
      </c>
      <c r="G18" s="638">
        <v>1301.65248</v>
      </c>
      <c r="H18" s="638">
        <f t="shared" si="4"/>
        <v>1193.18</v>
      </c>
      <c r="I18" s="458">
        <v>1286.85203</v>
      </c>
      <c r="J18" s="457">
        <f t="shared" si="3"/>
        <v>107.85062019142124</v>
      </c>
    </row>
    <row r="19" spans="1:247" s="35" customFormat="1" ht="30" x14ac:dyDescent="0.25">
      <c r="A19" s="18">
        <v>1</v>
      </c>
      <c r="B19" s="658" t="s">
        <v>123</v>
      </c>
      <c r="C19" s="113">
        <v>25024</v>
      </c>
      <c r="D19" s="107">
        <f>ROUND(C19/12*$B$3,0)</f>
        <v>22939</v>
      </c>
      <c r="E19" s="113">
        <v>23809</v>
      </c>
      <c r="F19" s="118">
        <f t="shared" si="0"/>
        <v>103.79266750948166</v>
      </c>
      <c r="G19" s="465">
        <v>24353.857</v>
      </c>
      <c r="H19" s="638">
        <f t="shared" si="4"/>
        <v>22324.37</v>
      </c>
      <c r="I19" s="458">
        <v>23101.61</v>
      </c>
      <c r="J19" s="457">
        <f>I19/H19*100</f>
        <v>103.48157641178676</v>
      </c>
    </row>
    <row r="20" spans="1:247" s="35" customFormat="1" ht="24" customHeight="1" thickBot="1" x14ac:dyDescent="0.3">
      <c r="A20" s="18">
        <v>1</v>
      </c>
      <c r="B20" s="658" t="s">
        <v>125</v>
      </c>
      <c r="C20" s="113">
        <v>2861</v>
      </c>
      <c r="D20" s="107">
        <f>ROUND(C20/12*$B$3,0)</f>
        <v>2623</v>
      </c>
      <c r="E20" s="113">
        <v>4405</v>
      </c>
      <c r="F20" s="118">
        <f t="shared" si="0"/>
        <v>167.93747617232177</v>
      </c>
      <c r="G20" s="465">
        <v>2784.3824200000004</v>
      </c>
      <c r="H20" s="638">
        <f t="shared" si="4"/>
        <v>2552.35</v>
      </c>
      <c r="I20" s="458">
        <v>4271.8740599999992</v>
      </c>
      <c r="J20" s="457">
        <f>I20/H20*100</f>
        <v>167.37022978823435</v>
      </c>
    </row>
    <row r="21" spans="1:247" s="13" customFormat="1" ht="15.75" thickBot="1" x14ac:dyDescent="0.3">
      <c r="A21" s="18">
        <v>1</v>
      </c>
      <c r="B21" s="111" t="s">
        <v>3</v>
      </c>
      <c r="C21" s="426"/>
      <c r="D21" s="426"/>
      <c r="E21" s="426"/>
      <c r="F21" s="427"/>
      <c r="G21" s="460">
        <f>G10+G15+G19</f>
        <v>85453.747459999999</v>
      </c>
      <c r="H21" s="460">
        <f>H10+H15+H19</f>
        <v>78332.61</v>
      </c>
      <c r="I21" s="460">
        <f>I10+I15+I19</f>
        <v>78079.497830000037</v>
      </c>
      <c r="J21" s="461">
        <f t="shared" si="3"/>
        <v>99.676875097101998</v>
      </c>
    </row>
    <row r="22" spans="1:247" ht="14.25" customHeight="1" x14ac:dyDescent="0.25">
      <c r="A22" s="18">
        <v>1</v>
      </c>
      <c r="B22" s="78"/>
      <c r="C22" s="155"/>
      <c r="D22" s="155"/>
      <c r="E22" s="155"/>
      <c r="F22" s="155"/>
      <c r="G22" s="462"/>
      <c r="H22" s="462"/>
      <c r="I22" s="462"/>
      <c r="J22" s="462"/>
    </row>
    <row r="23" spans="1:247" s="21" customFormat="1" ht="27.75" customHeight="1" x14ac:dyDescent="0.25">
      <c r="A23" s="18">
        <v>1</v>
      </c>
      <c r="B23" s="171" t="s">
        <v>72</v>
      </c>
      <c r="C23" s="156"/>
      <c r="D23" s="156"/>
      <c r="E23" s="156"/>
      <c r="F23" s="156"/>
      <c r="G23" s="456"/>
      <c r="H23" s="456"/>
      <c r="I23" s="456"/>
      <c r="J23" s="456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</row>
    <row r="24" spans="1:247" s="35" customFormat="1" ht="30" x14ac:dyDescent="0.25">
      <c r="A24" s="18">
        <v>1</v>
      </c>
      <c r="B24" s="198" t="s">
        <v>120</v>
      </c>
      <c r="C24" s="113">
        <f>SUM(C25:C28)</f>
        <v>7042</v>
      </c>
      <c r="D24" s="113">
        <f>SUM(D25:D28)</f>
        <v>6456</v>
      </c>
      <c r="E24" s="113">
        <f>SUM(E25:E28)</f>
        <v>6680</v>
      </c>
      <c r="F24" s="118">
        <f>E24/D24*100</f>
        <v>103.46964064436183</v>
      </c>
      <c r="G24" s="465">
        <f>SUM(G25:G28)</f>
        <v>11936.223999999998</v>
      </c>
      <c r="H24" s="465">
        <f>SUM(H25:H28)</f>
        <v>10941.54</v>
      </c>
      <c r="I24" s="465">
        <f>SUM(I25:I28)</f>
        <v>10505.051689999998</v>
      </c>
      <c r="J24" s="457">
        <f>I24/H24*100</f>
        <v>96.01072326199052</v>
      </c>
    </row>
    <row r="25" spans="1:247" s="35" customFormat="1" ht="30" x14ac:dyDescent="0.25">
      <c r="A25" s="18">
        <v>1</v>
      </c>
      <c r="B25" s="71" t="s">
        <v>79</v>
      </c>
      <c r="C25" s="113">
        <v>5370</v>
      </c>
      <c r="D25" s="107">
        <f>ROUND(C25/12*$B$3,0)</f>
        <v>4923</v>
      </c>
      <c r="E25" s="113">
        <v>5249</v>
      </c>
      <c r="F25" s="118">
        <f>E25/D25*100</f>
        <v>106.62197846841357</v>
      </c>
      <c r="G25" s="465">
        <v>8551.4057199999988</v>
      </c>
      <c r="H25" s="638">
        <f t="shared" ref="H25:H28" si="5">ROUND(G25/12*$B$3,2)</f>
        <v>7838.79</v>
      </c>
      <c r="I25" s="458">
        <v>7589.6423799999993</v>
      </c>
      <c r="J25" s="457">
        <f>I25/H25*100</f>
        <v>96.821606140743654</v>
      </c>
    </row>
    <row r="26" spans="1:247" s="35" customFormat="1" ht="30" x14ac:dyDescent="0.25">
      <c r="A26" s="18">
        <v>1</v>
      </c>
      <c r="B26" s="71" t="s">
        <v>80</v>
      </c>
      <c r="C26" s="113">
        <v>1611</v>
      </c>
      <c r="D26" s="107">
        <f>ROUND(C26/12*$B$3,0)</f>
        <v>1477</v>
      </c>
      <c r="E26" s="113">
        <v>1369</v>
      </c>
      <c r="F26" s="118">
        <f>E26/D26*100</f>
        <v>92.687880839539602</v>
      </c>
      <c r="G26" s="465">
        <v>2984.5313999999998</v>
      </c>
      <c r="H26" s="638">
        <f t="shared" si="5"/>
        <v>2735.82</v>
      </c>
      <c r="I26" s="458">
        <v>2508.5603499999997</v>
      </c>
      <c r="J26" s="457">
        <f t="shared" ref="J26:J35" si="6">I26/H26*100</f>
        <v>91.693179741357227</v>
      </c>
    </row>
    <row r="27" spans="1:247" s="35" customFormat="1" ht="45" x14ac:dyDescent="0.25">
      <c r="A27" s="18">
        <v>1</v>
      </c>
      <c r="B27" s="71" t="s">
        <v>114</v>
      </c>
      <c r="C27" s="113"/>
      <c r="D27" s="107">
        <f>ROUND(C27/12*$B$3,0)</f>
        <v>0</v>
      </c>
      <c r="E27" s="113"/>
      <c r="F27" s="118"/>
      <c r="G27" s="465"/>
      <c r="H27" s="638">
        <f t="shared" si="5"/>
        <v>0</v>
      </c>
      <c r="I27" s="458"/>
      <c r="J27" s="457"/>
    </row>
    <row r="28" spans="1:247" s="35" customFormat="1" ht="30" x14ac:dyDescent="0.25">
      <c r="A28" s="18">
        <v>1</v>
      </c>
      <c r="B28" s="71" t="s">
        <v>115</v>
      </c>
      <c r="C28" s="113">
        <v>61</v>
      </c>
      <c r="D28" s="107">
        <f>ROUND(C28/12*$B$3,0)</f>
        <v>56</v>
      </c>
      <c r="E28" s="113">
        <v>62</v>
      </c>
      <c r="F28" s="118">
        <f t="shared" ref="F28:F32" si="7">E28/D28*100</f>
        <v>110.71428571428572</v>
      </c>
      <c r="G28" s="465">
        <v>400.28688</v>
      </c>
      <c r="H28" s="638">
        <f t="shared" si="5"/>
        <v>366.93</v>
      </c>
      <c r="I28" s="458">
        <v>406.84896000000003</v>
      </c>
      <c r="J28" s="457">
        <f t="shared" si="6"/>
        <v>110.87917586460634</v>
      </c>
    </row>
    <row r="29" spans="1:247" s="35" customFormat="1" ht="30" x14ac:dyDescent="0.25">
      <c r="A29" s="18">
        <v>1</v>
      </c>
      <c r="B29" s="198" t="s">
        <v>112</v>
      </c>
      <c r="C29" s="113">
        <f>SUM(C30:C32)</f>
        <v>6436</v>
      </c>
      <c r="D29" s="113">
        <f>SUM(D30:D32)</f>
        <v>5900</v>
      </c>
      <c r="E29" s="113">
        <f>SUM(E30:E32)</f>
        <v>4532</v>
      </c>
      <c r="F29" s="118">
        <f t="shared" si="7"/>
        <v>76.813559322033896</v>
      </c>
      <c r="G29" s="458">
        <f>SUM(G30:G32)</f>
        <v>11706.71876</v>
      </c>
      <c r="H29" s="458">
        <f>SUM(H30:H32)</f>
        <v>10731.16</v>
      </c>
      <c r="I29" s="458">
        <f>SUM(I30:I32)</f>
        <v>10071.15834</v>
      </c>
      <c r="J29" s="457">
        <f t="shared" si="6"/>
        <v>93.849670865032294</v>
      </c>
    </row>
    <row r="30" spans="1:247" s="35" customFormat="1" ht="30" x14ac:dyDescent="0.25">
      <c r="A30" s="18">
        <v>1</v>
      </c>
      <c r="B30" s="71" t="s">
        <v>108</v>
      </c>
      <c r="C30" s="113">
        <v>500</v>
      </c>
      <c r="D30" s="107">
        <f t="shared" ref="D30:D34" si="8">ROUND(C30/12*$B$3,0)</f>
        <v>458</v>
      </c>
      <c r="E30" s="113">
        <v>457</v>
      </c>
      <c r="F30" s="118">
        <f t="shared" si="7"/>
        <v>99.78165938864629</v>
      </c>
      <c r="G30" s="638">
        <v>1060.2550000000001</v>
      </c>
      <c r="H30" s="638">
        <f t="shared" ref="H30:H34" si="9">ROUND(G30/12*$B$3,2)</f>
        <v>971.9</v>
      </c>
      <c r="I30" s="465">
        <v>954.9807800000001</v>
      </c>
      <c r="J30" s="457">
        <f t="shared" si="6"/>
        <v>98.259160407449343</v>
      </c>
    </row>
    <row r="31" spans="1:247" s="35" customFormat="1" ht="61.5" customHeight="1" x14ac:dyDescent="0.25">
      <c r="A31" s="18">
        <v>1</v>
      </c>
      <c r="B31" s="71" t="s">
        <v>119</v>
      </c>
      <c r="C31" s="113">
        <v>3400</v>
      </c>
      <c r="D31" s="107">
        <f t="shared" si="8"/>
        <v>3117</v>
      </c>
      <c r="E31" s="113">
        <v>2650</v>
      </c>
      <c r="F31" s="118">
        <f t="shared" si="7"/>
        <v>85.017645171639401</v>
      </c>
      <c r="G31" s="638">
        <v>8160.7780000000002</v>
      </c>
      <c r="H31" s="638">
        <f t="shared" si="9"/>
        <v>7480.71</v>
      </c>
      <c r="I31" s="458">
        <v>7628.1107699999993</v>
      </c>
      <c r="J31" s="457">
        <f t="shared" si="6"/>
        <v>101.97041149837381</v>
      </c>
    </row>
    <row r="32" spans="1:247" s="35" customFormat="1" ht="45" x14ac:dyDescent="0.25">
      <c r="A32" s="18">
        <v>1</v>
      </c>
      <c r="B32" s="71" t="s">
        <v>109</v>
      </c>
      <c r="C32" s="113">
        <v>2536</v>
      </c>
      <c r="D32" s="107">
        <f t="shared" si="8"/>
        <v>2325</v>
      </c>
      <c r="E32" s="113">
        <v>1425</v>
      </c>
      <c r="F32" s="118">
        <f t="shared" si="7"/>
        <v>61.29032258064516</v>
      </c>
      <c r="G32" s="638">
        <v>2485.6857599999998</v>
      </c>
      <c r="H32" s="638">
        <f t="shared" si="9"/>
        <v>2278.5500000000002</v>
      </c>
      <c r="I32" s="458">
        <v>1488.0667900000001</v>
      </c>
      <c r="J32" s="457">
        <f t="shared" si="6"/>
        <v>65.307620635930746</v>
      </c>
    </row>
    <row r="33" spans="1:247" s="35" customFormat="1" ht="30" x14ac:dyDescent="0.25">
      <c r="A33" s="18">
        <v>1</v>
      </c>
      <c r="B33" s="658" t="s">
        <v>123</v>
      </c>
      <c r="C33" s="113">
        <v>13125</v>
      </c>
      <c r="D33" s="107">
        <f t="shared" si="8"/>
        <v>12031</v>
      </c>
      <c r="E33" s="113">
        <v>11578</v>
      </c>
      <c r="F33" s="118">
        <f>E33/D33*100</f>
        <v>96.234726955365304</v>
      </c>
      <c r="G33" s="465">
        <v>12773.512500000001</v>
      </c>
      <c r="H33" s="638">
        <f t="shared" si="9"/>
        <v>11709.05</v>
      </c>
      <c r="I33" s="458">
        <v>11242.31</v>
      </c>
      <c r="J33" s="457">
        <f>I33/H33*100</f>
        <v>96.013852532869876</v>
      </c>
    </row>
    <row r="34" spans="1:247" s="35" customFormat="1" ht="30.75" thickBot="1" x14ac:dyDescent="0.3">
      <c r="A34" s="18">
        <v>1</v>
      </c>
      <c r="B34" s="658" t="s">
        <v>125</v>
      </c>
      <c r="C34" s="113">
        <v>50</v>
      </c>
      <c r="D34" s="107">
        <f t="shared" si="8"/>
        <v>46</v>
      </c>
      <c r="E34" s="113">
        <v>42</v>
      </c>
      <c r="F34" s="118">
        <f>E34/D34*100</f>
        <v>91.304347826086953</v>
      </c>
      <c r="G34" s="465">
        <v>48.661000000000001</v>
      </c>
      <c r="H34" s="638">
        <f t="shared" si="9"/>
        <v>44.61</v>
      </c>
      <c r="I34" s="458">
        <v>40.875240000000005</v>
      </c>
      <c r="J34" s="457">
        <f>I34/H34*100</f>
        <v>91.62797579018158</v>
      </c>
    </row>
    <row r="35" spans="1:247" s="35" customFormat="1" ht="17.25" customHeight="1" thickBot="1" x14ac:dyDescent="0.3">
      <c r="A35" s="18">
        <v>1</v>
      </c>
      <c r="B35" s="111" t="s">
        <v>3</v>
      </c>
      <c r="C35" s="426"/>
      <c r="D35" s="426"/>
      <c r="E35" s="426"/>
      <c r="F35" s="427"/>
      <c r="G35" s="460">
        <f>G29+G24+G33</f>
        <v>36416.455260000002</v>
      </c>
      <c r="H35" s="460">
        <f>H29+H24+H33</f>
        <v>33381.75</v>
      </c>
      <c r="I35" s="460">
        <f>I29+I24+I33</f>
        <v>31818.52003</v>
      </c>
      <c r="J35" s="461">
        <f t="shared" si="6"/>
        <v>95.317111984842015</v>
      </c>
    </row>
    <row r="36" spans="1:247" s="32" customFormat="1" ht="15" customHeight="1" x14ac:dyDescent="0.25">
      <c r="A36" s="18">
        <v>1</v>
      </c>
      <c r="B36" s="88"/>
      <c r="C36" s="157"/>
      <c r="D36" s="157"/>
      <c r="E36" s="157"/>
      <c r="F36" s="157"/>
      <c r="G36" s="464"/>
      <c r="H36" s="464"/>
      <c r="I36" s="464"/>
      <c r="J36" s="464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</row>
    <row r="37" spans="1:247" s="10" customFormat="1" ht="32.25" customHeight="1" x14ac:dyDescent="0.25">
      <c r="A37" s="18">
        <v>1</v>
      </c>
      <c r="B37" s="171" t="s">
        <v>73</v>
      </c>
      <c r="C37" s="156"/>
      <c r="D37" s="156"/>
      <c r="E37" s="156"/>
      <c r="F37" s="156"/>
      <c r="G37" s="456"/>
      <c r="H37" s="456"/>
      <c r="I37" s="456"/>
      <c r="J37" s="456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</row>
    <row r="38" spans="1:247" s="35" customFormat="1" ht="30" x14ac:dyDescent="0.25">
      <c r="A38" s="18">
        <v>1</v>
      </c>
      <c r="B38" s="198" t="s">
        <v>120</v>
      </c>
      <c r="C38" s="113">
        <f>SUM(C39:C40)</f>
        <v>9156</v>
      </c>
      <c r="D38" s="113">
        <f>SUM(D39:D40)</f>
        <v>8393</v>
      </c>
      <c r="E38" s="113">
        <f>SUM(E39:E40)</f>
        <v>8133</v>
      </c>
      <c r="F38" s="118">
        <f t="shared" ref="F38:F44" si="10">E38/D38*100</f>
        <v>96.902180388418927</v>
      </c>
      <c r="G38" s="465">
        <f>SUM(G39:G40)</f>
        <v>12774.456339999999</v>
      </c>
      <c r="H38" s="465">
        <f>SUM(H39:H40)</f>
        <v>11709.92</v>
      </c>
      <c r="I38" s="465">
        <f>SUM(I39:I40)</f>
        <v>13087.968910000014</v>
      </c>
      <c r="J38" s="459">
        <f t="shared" ref="J38:J45" si="11">I38/H38*100</f>
        <v>111.76821797245424</v>
      </c>
    </row>
    <row r="39" spans="1:247" s="35" customFormat="1" ht="30" x14ac:dyDescent="0.25">
      <c r="A39" s="18">
        <v>1</v>
      </c>
      <c r="B39" s="71" t="s">
        <v>79</v>
      </c>
      <c r="C39" s="113">
        <v>7042</v>
      </c>
      <c r="D39" s="107">
        <f>ROUND(C39/12*$B$3,0)</f>
        <v>6455</v>
      </c>
      <c r="E39" s="113">
        <v>6946</v>
      </c>
      <c r="F39" s="118">
        <f t="shared" si="10"/>
        <v>107.60650658404339</v>
      </c>
      <c r="G39" s="465">
        <v>8925.8931999999986</v>
      </c>
      <c r="H39" s="638">
        <f t="shared" ref="H39:H40" si="12">ROUND(G39/12*$B$3,2)</f>
        <v>8182.07</v>
      </c>
      <c r="I39" s="465">
        <v>10956.887120000014</v>
      </c>
      <c r="J39" s="459">
        <f t="shared" si="11"/>
        <v>133.91338768795688</v>
      </c>
    </row>
    <row r="40" spans="1:247" s="35" customFormat="1" ht="30" x14ac:dyDescent="0.25">
      <c r="A40" s="18">
        <v>1</v>
      </c>
      <c r="B40" s="71" t="s">
        <v>80</v>
      </c>
      <c r="C40" s="113">
        <v>2114</v>
      </c>
      <c r="D40" s="107">
        <f>ROUND(C40/12*$B$3,0)</f>
        <v>1938</v>
      </c>
      <c r="E40" s="113">
        <v>1187</v>
      </c>
      <c r="F40" s="118">
        <f t="shared" si="10"/>
        <v>61.248710010319918</v>
      </c>
      <c r="G40" s="465">
        <v>3848.5631399999997</v>
      </c>
      <c r="H40" s="638">
        <f t="shared" si="12"/>
        <v>3527.85</v>
      </c>
      <c r="I40" s="465">
        <v>2131.0817900000011</v>
      </c>
      <c r="J40" s="459">
        <f t="shared" si="11"/>
        <v>60.407380982751569</v>
      </c>
    </row>
    <row r="41" spans="1:247" s="35" customFormat="1" ht="30" x14ac:dyDescent="0.25">
      <c r="A41" s="18">
        <v>1</v>
      </c>
      <c r="B41" s="198" t="s">
        <v>112</v>
      </c>
      <c r="C41" s="113">
        <f>SUM(C42)</f>
        <v>1000</v>
      </c>
      <c r="D41" s="113">
        <f t="shared" ref="D41:I41" si="13">SUM(D42)</f>
        <v>917</v>
      </c>
      <c r="E41" s="113">
        <f t="shared" si="13"/>
        <v>891</v>
      </c>
      <c r="F41" s="118">
        <f t="shared" si="10"/>
        <v>97.164667393675032</v>
      </c>
      <c r="G41" s="458">
        <f t="shared" si="13"/>
        <v>2120.5100000000002</v>
      </c>
      <c r="H41" s="458">
        <f t="shared" si="13"/>
        <v>1943.8</v>
      </c>
      <c r="I41" s="458">
        <f t="shared" si="13"/>
        <v>1874.6083100000003</v>
      </c>
      <c r="J41" s="459">
        <f t="shared" si="11"/>
        <v>96.440390472270835</v>
      </c>
    </row>
    <row r="42" spans="1:247" s="35" customFormat="1" ht="30" x14ac:dyDescent="0.25">
      <c r="A42" s="18">
        <v>1</v>
      </c>
      <c r="B42" s="286" t="s">
        <v>108</v>
      </c>
      <c r="C42" s="174">
        <v>1000</v>
      </c>
      <c r="D42" s="300">
        <f>ROUND(C42/12*$B$3,0)</f>
        <v>917</v>
      </c>
      <c r="E42" s="174">
        <v>891</v>
      </c>
      <c r="F42" s="377">
        <f t="shared" si="10"/>
        <v>97.164667393675032</v>
      </c>
      <c r="G42" s="639">
        <f>2120510/1000</f>
        <v>2120.5100000000002</v>
      </c>
      <c r="H42" s="638">
        <f t="shared" ref="H42:H44" si="14">ROUND(G42/12*$B$3,2)</f>
        <v>1943.8</v>
      </c>
      <c r="I42" s="466">
        <v>1874.6083100000003</v>
      </c>
      <c r="J42" s="459">
        <f t="shared" si="11"/>
        <v>96.440390472270835</v>
      </c>
    </row>
    <row r="43" spans="1:247" s="35" customFormat="1" ht="30" x14ac:dyDescent="0.25">
      <c r="A43" s="18">
        <v>1</v>
      </c>
      <c r="B43" s="658" t="s">
        <v>123</v>
      </c>
      <c r="C43" s="113">
        <v>11460</v>
      </c>
      <c r="D43" s="107">
        <f>ROUND(C43/12*$B$3,0)</f>
        <v>10505</v>
      </c>
      <c r="E43" s="113">
        <v>9347</v>
      </c>
      <c r="F43" s="118">
        <f t="shared" si="10"/>
        <v>88.976677772489282</v>
      </c>
      <c r="G43" s="465">
        <v>11153.101200000001</v>
      </c>
      <c r="H43" s="638">
        <f t="shared" si="14"/>
        <v>10223.68</v>
      </c>
      <c r="I43" s="465">
        <v>9075.9500000000007</v>
      </c>
      <c r="J43" s="459">
        <f>I43/H43*100</f>
        <v>88.773807474412351</v>
      </c>
    </row>
    <row r="44" spans="1:247" s="35" customFormat="1" ht="30.75" thickBot="1" x14ac:dyDescent="0.3">
      <c r="A44" s="18">
        <v>1</v>
      </c>
      <c r="B44" s="658" t="s">
        <v>125</v>
      </c>
      <c r="C44" s="113">
        <v>2000</v>
      </c>
      <c r="D44" s="107">
        <f>ROUND(C44/12*$B$3,0)</f>
        <v>1833</v>
      </c>
      <c r="E44" s="113">
        <v>4793</v>
      </c>
      <c r="F44" s="118">
        <f t="shared" si="10"/>
        <v>261.48390616475723</v>
      </c>
      <c r="G44" s="465">
        <v>1946.4400000000003</v>
      </c>
      <c r="H44" s="638">
        <f t="shared" si="14"/>
        <v>1784.24</v>
      </c>
      <c r="I44" s="465">
        <v>4653.2574599999998</v>
      </c>
      <c r="J44" s="459">
        <f>I44/H44*100</f>
        <v>260.79773236784291</v>
      </c>
    </row>
    <row r="45" spans="1:247" s="35" customFormat="1" ht="17.25" customHeight="1" thickBot="1" x14ac:dyDescent="0.3">
      <c r="A45" s="18">
        <v>1</v>
      </c>
      <c r="B45" s="111" t="s">
        <v>3</v>
      </c>
      <c r="C45" s="426"/>
      <c r="D45" s="426"/>
      <c r="E45" s="426"/>
      <c r="F45" s="427"/>
      <c r="G45" s="460">
        <f>G38+G41+G43</f>
        <v>26048.06754</v>
      </c>
      <c r="H45" s="460">
        <f>H38+H41+H43</f>
        <v>23877.4</v>
      </c>
      <c r="I45" s="460">
        <f>I38+I41+I43</f>
        <v>24038.527220000014</v>
      </c>
      <c r="J45" s="467">
        <f t="shared" si="11"/>
        <v>100.67481057401567</v>
      </c>
    </row>
    <row r="46" spans="1:247" ht="15" customHeight="1" x14ac:dyDescent="0.25">
      <c r="A46" s="18">
        <v>1</v>
      </c>
      <c r="B46" s="91"/>
      <c r="C46" s="155"/>
      <c r="D46" s="155"/>
      <c r="E46" s="155"/>
      <c r="F46" s="155"/>
      <c r="G46" s="468"/>
      <c r="H46" s="468"/>
      <c r="I46" s="468"/>
      <c r="J46" s="468"/>
    </row>
    <row r="47" spans="1:247" ht="33" customHeight="1" x14ac:dyDescent="0.25">
      <c r="A47" s="18">
        <v>1</v>
      </c>
      <c r="B47" s="171" t="s">
        <v>74</v>
      </c>
      <c r="C47" s="156"/>
      <c r="D47" s="156"/>
      <c r="E47" s="156"/>
      <c r="F47" s="156"/>
      <c r="G47" s="456"/>
      <c r="H47" s="456"/>
      <c r="I47" s="456"/>
      <c r="J47" s="456"/>
    </row>
    <row r="48" spans="1:247" s="35" customFormat="1" ht="30" x14ac:dyDescent="0.25">
      <c r="A48" s="18">
        <v>1</v>
      </c>
      <c r="B48" s="198" t="s">
        <v>120</v>
      </c>
      <c r="C48" s="113">
        <f>SUM(C49:C50)</f>
        <v>20075</v>
      </c>
      <c r="D48" s="113">
        <f>SUM(D49:D50)</f>
        <v>18402</v>
      </c>
      <c r="E48" s="113">
        <f>SUM(E49:E50)</f>
        <v>20158</v>
      </c>
      <c r="F48" s="118">
        <f t="shared" ref="F48:F55" si="15">E48/D48*100</f>
        <v>109.54244103901749</v>
      </c>
      <c r="G48" s="465">
        <f>SUM(G49:G50)</f>
        <v>33519.870760000005</v>
      </c>
      <c r="H48" s="465">
        <f>SUM(H49:H50)</f>
        <v>30726.55</v>
      </c>
      <c r="I48" s="465">
        <f>SUM(I49:I50)</f>
        <v>33750.721150000027</v>
      </c>
      <c r="J48" s="459">
        <f t="shared" ref="J48:J56" si="16">I48/H48*100</f>
        <v>109.8422086111198</v>
      </c>
    </row>
    <row r="49" spans="1:10" s="35" customFormat="1" ht="30" x14ac:dyDescent="0.25">
      <c r="A49" s="18">
        <v>1</v>
      </c>
      <c r="B49" s="71" t="s">
        <v>79</v>
      </c>
      <c r="C49" s="113">
        <v>15442</v>
      </c>
      <c r="D49" s="107">
        <f>ROUND(C49/12*$B$3,0)</f>
        <v>14155</v>
      </c>
      <c r="E49" s="113">
        <v>15477</v>
      </c>
      <c r="F49" s="118">
        <f t="shared" si="15"/>
        <v>109.33945602260687</v>
      </c>
      <c r="G49" s="465">
        <v>25301.366020000001</v>
      </c>
      <c r="H49" s="638">
        <f t="shared" ref="H49:H50" si="17">ROUND(G49/12*$B$3,2)</f>
        <v>23192.92</v>
      </c>
      <c r="I49" s="465">
        <v>25169.309960000031</v>
      </c>
      <c r="J49" s="459">
        <f t="shared" si="16"/>
        <v>108.52152277505391</v>
      </c>
    </row>
    <row r="50" spans="1:10" s="35" customFormat="1" ht="30" x14ac:dyDescent="0.25">
      <c r="A50" s="18">
        <v>1</v>
      </c>
      <c r="B50" s="71" t="s">
        <v>80</v>
      </c>
      <c r="C50" s="113">
        <v>4633</v>
      </c>
      <c r="D50" s="107">
        <f>ROUND(C50/12*$B$3,0)</f>
        <v>4247</v>
      </c>
      <c r="E50" s="113">
        <v>4681</v>
      </c>
      <c r="F50" s="118">
        <f t="shared" si="15"/>
        <v>110.21897810218979</v>
      </c>
      <c r="G50" s="465">
        <v>8218.5047400000003</v>
      </c>
      <c r="H50" s="638">
        <f t="shared" si="17"/>
        <v>7533.63</v>
      </c>
      <c r="I50" s="465">
        <v>8581.4111899999989</v>
      </c>
      <c r="J50" s="459">
        <f t="shared" si="16"/>
        <v>113.90805216077773</v>
      </c>
    </row>
    <row r="51" spans="1:10" s="35" customFormat="1" ht="30" x14ac:dyDescent="0.25">
      <c r="A51" s="18">
        <v>1</v>
      </c>
      <c r="B51" s="199" t="s">
        <v>112</v>
      </c>
      <c r="C51" s="113">
        <f>SUM(C52)</f>
        <v>8000</v>
      </c>
      <c r="D51" s="113">
        <f t="shared" ref="D51:I51" si="18">SUM(D52)</f>
        <v>7333</v>
      </c>
      <c r="E51" s="113">
        <f t="shared" si="18"/>
        <v>7623</v>
      </c>
      <c r="F51" s="118">
        <f t="shared" si="15"/>
        <v>103.95472521478248</v>
      </c>
      <c r="G51" s="458">
        <f t="shared" si="18"/>
        <v>16964.080000000002</v>
      </c>
      <c r="H51" s="458">
        <f t="shared" si="18"/>
        <v>15550.41</v>
      </c>
      <c r="I51" s="458">
        <f t="shared" si="18"/>
        <v>16177.494350000001</v>
      </c>
      <c r="J51" s="459">
        <f t="shared" si="16"/>
        <v>104.03259045902971</v>
      </c>
    </row>
    <row r="52" spans="1:10" s="35" customFormat="1" ht="30" x14ac:dyDescent="0.25">
      <c r="A52" s="18">
        <v>1</v>
      </c>
      <c r="B52" s="286" t="s">
        <v>108</v>
      </c>
      <c r="C52" s="174">
        <v>8000</v>
      </c>
      <c r="D52" s="300">
        <f>ROUND(C52/12*$B$3,0)</f>
        <v>7333</v>
      </c>
      <c r="E52" s="174">
        <v>7623</v>
      </c>
      <c r="F52" s="377">
        <f t="shared" si="15"/>
        <v>103.95472521478248</v>
      </c>
      <c r="G52" s="639">
        <v>16964.080000000002</v>
      </c>
      <c r="H52" s="638">
        <f t="shared" ref="H52:H55" si="19">ROUND(G52/12*$B$3,2)</f>
        <v>15550.41</v>
      </c>
      <c r="I52" s="466">
        <v>16177.494350000001</v>
      </c>
      <c r="J52" s="459">
        <f t="shared" si="16"/>
        <v>104.03259045902971</v>
      </c>
    </row>
    <row r="53" spans="1:10" s="35" customFormat="1" ht="30" x14ac:dyDescent="0.25">
      <c r="A53" s="18">
        <v>1</v>
      </c>
      <c r="B53" s="116" t="s">
        <v>123</v>
      </c>
      <c r="C53" s="113">
        <v>36326</v>
      </c>
      <c r="D53" s="107">
        <f>ROUND(C53/12*$B$3,0)</f>
        <v>33299</v>
      </c>
      <c r="E53" s="113">
        <v>33693</v>
      </c>
      <c r="F53" s="118">
        <f t="shared" si="15"/>
        <v>101.18321871527674</v>
      </c>
      <c r="G53" s="465">
        <v>35353.19</v>
      </c>
      <c r="H53" s="638">
        <f t="shared" si="19"/>
        <v>32407.09</v>
      </c>
      <c r="I53" s="465">
        <v>32635.98</v>
      </c>
      <c r="J53" s="459">
        <f>I53/H53*100</f>
        <v>100.70629606052255</v>
      </c>
    </row>
    <row r="54" spans="1:10" s="35" customFormat="1" ht="30" x14ac:dyDescent="0.25">
      <c r="A54" s="18">
        <v>1</v>
      </c>
      <c r="B54" s="116" t="s">
        <v>124</v>
      </c>
      <c r="C54" s="113">
        <v>15000</v>
      </c>
      <c r="D54" s="107">
        <f>ROUND(C54/12*$B$3,0)</f>
        <v>13750</v>
      </c>
      <c r="E54" s="113">
        <v>11740</v>
      </c>
      <c r="F54" s="118">
        <f t="shared" si="15"/>
        <v>85.381818181818176</v>
      </c>
      <c r="G54" s="465">
        <v>14598.299999999997</v>
      </c>
      <c r="H54" s="638">
        <f t="shared" si="19"/>
        <v>13381.78</v>
      </c>
      <c r="I54" s="465">
        <v>11362.234289999999</v>
      </c>
      <c r="J54" s="459">
        <f t="shared" ref="J54:J55" si="20">I54/H54*100</f>
        <v>84.908243073791368</v>
      </c>
    </row>
    <row r="55" spans="1:10" s="35" customFormat="1" ht="15.75" thickBot="1" x14ac:dyDescent="0.3">
      <c r="A55" s="18">
        <v>1</v>
      </c>
      <c r="B55" s="116" t="s">
        <v>125</v>
      </c>
      <c r="C55" s="113">
        <v>7800</v>
      </c>
      <c r="D55" s="107">
        <f>ROUND(C55/12*$B$3,0)</f>
        <v>7150</v>
      </c>
      <c r="E55" s="113">
        <v>10854</v>
      </c>
      <c r="F55" s="118">
        <f t="shared" si="15"/>
        <v>151.80419580419579</v>
      </c>
      <c r="G55" s="465">
        <v>7591.1159999999991</v>
      </c>
      <c r="H55" s="638">
        <f t="shared" si="19"/>
        <v>6958.52</v>
      </c>
      <c r="I55" s="465">
        <v>10549.799579999999</v>
      </c>
      <c r="J55" s="459">
        <f t="shared" si="20"/>
        <v>151.60981904198016</v>
      </c>
    </row>
    <row r="56" spans="1:10" s="35" customFormat="1" ht="15" customHeight="1" thickBot="1" x14ac:dyDescent="0.3">
      <c r="A56" s="18">
        <v>1</v>
      </c>
      <c r="B56" s="111" t="s">
        <v>3</v>
      </c>
      <c r="C56" s="426"/>
      <c r="D56" s="426"/>
      <c r="E56" s="426"/>
      <c r="F56" s="427"/>
      <c r="G56" s="460">
        <f>G48+G51+G53</f>
        <v>85837.140760000009</v>
      </c>
      <c r="H56" s="460">
        <f>H48+H51+H53</f>
        <v>78684.05</v>
      </c>
      <c r="I56" s="460">
        <f>I48+I51+I53</f>
        <v>82564.195500000031</v>
      </c>
      <c r="J56" s="467">
        <f t="shared" si="16"/>
        <v>104.93129865582674</v>
      </c>
    </row>
    <row r="57" spans="1:10" ht="15" customHeight="1" x14ac:dyDescent="0.25">
      <c r="A57" s="18">
        <v>1</v>
      </c>
      <c r="B57" s="90"/>
      <c r="C57" s="89"/>
      <c r="D57" s="89"/>
      <c r="E57" s="157"/>
      <c r="F57" s="89"/>
      <c r="G57" s="463"/>
      <c r="H57" s="463"/>
      <c r="I57" s="464"/>
      <c r="J57" s="463"/>
    </row>
    <row r="58" spans="1:10" ht="29.25" x14ac:dyDescent="0.25">
      <c r="A58" s="18">
        <v>1</v>
      </c>
      <c r="B58" s="169" t="s">
        <v>75</v>
      </c>
      <c r="C58" s="158"/>
      <c r="D58" s="158"/>
      <c r="E58" s="158"/>
      <c r="F58" s="158"/>
      <c r="G58" s="456"/>
      <c r="H58" s="456"/>
      <c r="I58" s="456"/>
      <c r="J58" s="456"/>
    </row>
    <row r="59" spans="1:10" s="35" customFormat="1" ht="30" x14ac:dyDescent="0.25">
      <c r="A59" s="18">
        <v>1</v>
      </c>
      <c r="B59" s="198" t="s">
        <v>120</v>
      </c>
      <c r="C59" s="113">
        <f>SUM(C60:C61)</f>
        <v>553</v>
      </c>
      <c r="D59" s="113">
        <f>SUM(D60:D61)</f>
        <v>507</v>
      </c>
      <c r="E59" s="113">
        <f>SUM(E60:E61)</f>
        <v>553</v>
      </c>
      <c r="F59" s="118">
        <f t="shared" ref="F59:F67" si="21">E59/D59*100</f>
        <v>109.07297830374753</v>
      </c>
      <c r="G59" s="465">
        <f>SUM(G60:G61)</f>
        <v>3628.8302400000002</v>
      </c>
      <c r="H59" s="465">
        <f>SUM(H60:H61)</f>
        <v>3326.43</v>
      </c>
      <c r="I59" s="465">
        <f>SUM(I60:I61)</f>
        <v>3590.7701000000002</v>
      </c>
      <c r="J59" s="465">
        <f>I59/H59*100</f>
        <v>107.94666053396584</v>
      </c>
    </row>
    <row r="60" spans="1:10" s="35" customFormat="1" ht="36" customHeight="1" x14ac:dyDescent="0.25">
      <c r="A60" s="18">
        <v>1</v>
      </c>
      <c r="B60" s="71" t="s">
        <v>114</v>
      </c>
      <c r="C60" s="113">
        <v>120</v>
      </c>
      <c r="D60" s="107">
        <f>ROUND(C60/12*$B$3,0)</f>
        <v>110</v>
      </c>
      <c r="E60" s="113">
        <v>119</v>
      </c>
      <c r="F60" s="118">
        <f t="shared" si="21"/>
        <v>108.18181818181817</v>
      </c>
      <c r="G60" s="465">
        <v>787.44960000000003</v>
      </c>
      <c r="H60" s="638">
        <f t="shared" ref="H60:H61" si="22">ROUND(G60/12*$B$3,2)</f>
        <v>721.83</v>
      </c>
      <c r="I60" s="465">
        <v>779.57510000000002</v>
      </c>
      <c r="J60" s="465">
        <f t="shared" ref="J60:J68" si="23">I60/H60*100</f>
        <v>107.99981990219302</v>
      </c>
    </row>
    <row r="61" spans="1:10" s="35" customFormat="1" ht="30" x14ac:dyDescent="0.25">
      <c r="A61" s="18">
        <v>1</v>
      </c>
      <c r="B61" s="71" t="s">
        <v>115</v>
      </c>
      <c r="C61" s="113">
        <v>433</v>
      </c>
      <c r="D61" s="107">
        <f>ROUND(C61/12*$B$3,0)</f>
        <v>397</v>
      </c>
      <c r="E61" s="113">
        <v>434</v>
      </c>
      <c r="F61" s="118">
        <f t="shared" si="21"/>
        <v>109.3198992443325</v>
      </c>
      <c r="G61" s="465">
        <v>2841.3806400000003</v>
      </c>
      <c r="H61" s="638">
        <f t="shared" si="22"/>
        <v>2604.6</v>
      </c>
      <c r="I61" s="465">
        <v>2811.1950000000002</v>
      </c>
      <c r="J61" s="465">
        <f t="shared" si="23"/>
        <v>107.93192812715967</v>
      </c>
    </row>
    <row r="62" spans="1:10" s="35" customFormat="1" ht="30" x14ac:dyDescent="0.25">
      <c r="A62" s="18">
        <v>1</v>
      </c>
      <c r="B62" s="198" t="s">
        <v>112</v>
      </c>
      <c r="C62" s="113">
        <f>SUM(C63:C64)</f>
        <v>47614</v>
      </c>
      <c r="D62" s="113">
        <f>SUM(D63:D64)</f>
        <v>43646</v>
      </c>
      <c r="E62" s="113">
        <f>SUM(E63:E64)</f>
        <v>43080</v>
      </c>
      <c r="F62" s="118">
        <f t="shared" si="21"/>
        <v>98.703203042661414</v>
      </c>
      <c r="G62" s="465">
        <f>SUM(G63:G64)</f>
        <v>95667.006640000007</v>
      </c>
      <c r="H62" s="465">
        <f>SUM(H63:H64)</f>
        <v>87694.76</v>
      </c>
      <c r="I62" s="465">
        <f>SUM(I63:I64)</f>
        <v>89060.258019999979</v>
      </c>
      <c r="J62" s="465">
        <f t="shared" si="23"/>
        <v>101.55710332065449</v>
      </c>
    </row>
    <row r="63" spans="1:10" s="35" customFormat="1" ht="60" x14ac:dyDescent="0.25">
      <c r="A63" s="18">
        <v>1</v>
      </c>
      <c r="B63" s="71" t="s">
        <v>119</v>
      </c>
      <c r="C63" s="113">
        <v>27514</v>
      </c>
      <c r="D63" s="107">
        <f t="shared" ref="D63:D67" si="24">ROUND(C63/12*$B$3,0)</f>
        <v>25221</v>
      </c>
      <c r="E63" s="113">
        <v>24766</v>
      </c>
      <c r="F63" s="118">
        <f t="shared" si="21"/>
        <v>98.195947821260063</v>
      </c>
      <c r="G63" s="638">
        <v>75965.790640000007</v>
      </c>
      <c r="H63" s="638">
        <f t="shared" ref="H63:H66" si="25">ROUND(G63/12*$B$3,2)</f>
        <v>69635.31</v>
      </c>
      <c r="I63" s="465">
        <v>68680.56183999998</v>
      </c>
      <c r="J63" s="465">
        <f t="shared" si="23"/>
        <v>98.62893098343352</v>
      </c>
    </row>
    <row r="64" spans="1:10" s="35" customFormat="1" ht="45" x14ac:dyDescent="0.25">
      <c r="A64" s="18">
        <v>1</v>
      </c>
      <c r="B64" s="71" t="s">
        <v>109</v>
      </c>
      <c r="C64" s="113">
        <v>20100</v>
      </c>
      <c r="D64" s="107">
        <f t="shared" si="24"/>
        <v>18425</v>
      </c>
      <c r="E64" s="113">
        <v>18314</v>
      </c>
      <c r="F64" s="118">
        <f t="shared" si="21"/>
        <v>99.397557666214382</v>
      </c>
      <c r="G64" s="638">
        <v>19701.216</v>
      </c>
      <c r="H64" s="638">
        <f t="shared" si="25"/>
        <v>18059.45</v>
      </c>
      <c r="I64" s="465">
        <v>20379.696179999995</v>
      </c>
      <c r="J64" s="465">
        <f t="shared" si="23"/>
        <v>112.84782305108956</v>
      </c>
    </row>
    <row r="65" spans="1:10" s="35" customFormat="1" ht="38.1" customHeight="1" x14ac:dyDescent="0.25">
      <c r="A65" s="18">
        <v>1</v>
      </c>
      <c r="B65" s="658" t="s">
        <v>123</v>
      </c>
      <c r="C65" s="113">
        <v>26600</v>
      </c>
      <c r="D65" s="107">
        <f t="shared" si="24"/>
        <v>24383</v>
      </c>
      <c r="E65" s="113">
        <v>24229</v>
      </c>
      <c r="F65" s="118">
        <f t="shared" si="21"/>
        <v>99.36841241848829</v>
      </c>
      <c r="G65" s="465">
        <v>25887.651999999998</v>
      </c>
      <c r="H65" s="638">
        <f t="shared" si="25"/>
        <v>23730.35</v>
      </c>
      <c r="I65" s="465">
        <v>23273.040000000001</v>
      </c>
      <c r="J65" s="465">
        <f t="shared" si="23"/>
        <v>98.072889780386731</v>
      </c>
    </row>
    <row r="66" spans="1:10" s="35" customFormat="1" ht="29.25" customHeight="1" x14ac:dyDescent="0.25">
      <c r="A66" s="18">
        <v>1</v>
      </c>
      <c r="B66" s="658" t="s">
        <v>124</v>
      </c>
      <c r="C66" s="113">
        <v>5100</v>
      </c>
      <c r="D66" s="107">
        <f t="shared" si="24"/>
        <v>4675</v>
      </c>
      <c r="E66" s="113">
        <v>9466</v>
      </c>
      <c r="F66" s="118">
        <f t="shared" si="21"/>
        <v>202.48128342245991</v>
      </c>
      <c r="G66" s="465">
        <v>4963.4219999999996</v>
      </c>
      <c r="H66" s="638">
        <f t="shared" si="25"/>
        <v>4549.8</v>
      </c>
      <c r="I66" s="465">
        <v>9089.73128</v>
      </c>
      <c r="J66" s="465">
        <f t="shared" si="23"/>
        <v>199.78309552068222</v>
      </c>
    </row>
    <row r="67" spans="1:10" s="35" customFormat="1" ht="20.25" customHeight="1" thickBot="1" x14ac:dyDescent="0.3">
      <c r="A67" s="18"/>
      <c r="B67" s="673" t="s">
        <v>125</v>
      </c>
      <c r="C67" s="621">
        <v>500</v>
      </c>
      <c r="D67" s="620">
        <f t="shared" si="24"/>
        <v>458</v>
      </c>
      <c r="E67" s="621">
        <v>413</v>
      </c>
      <c r="F67" s="140">
        <f t="shared" si="21"/>
        <v>90.17467248908298</v>
      </c>
      <c r="G67" s="465">
        <v>486.61</v>
      </c>
      <c r="H67" s="717">
        <f>ROUND(G67/12*$B$3,2)</f>
        <v>446.06</v>
      </c>
      <c r="I67" s="716">
        <v>388.80945999999994</v>
      </c>
      <c r="J67" s="465">
        <f t="shared" si="23"/>
        <v>87.165282697394957</v>
      </c>
    </row>
    <row r="68" spans="1:10" s="35" customFormat="1" ht="15.75" thickBot="1" x14ac:dyDescent="0.3">
      <c r="A68" s="18">
        <v>1</v>
      </c>
      <c r="B68" s="111" t="s">
        <v>3</v>
      </c>
      <c r="C68" s="426"/>
      <c r="D68" s="426"/>
      <c r="E68" s="426"/>
      <c r="F68" s="427"/>
      <c r="G68" s="471">
        <f>G62+G59+G65</f>
        <v>125183.48888</v>
      </c>
      <c r="H68" s="471">
        <f>H62+H59+H65</f>
        <v>114751.53999999998</v>
      </c>
      <c r="I68" s="471">
        <f>I62+I59+I65</f>
        <v>115924.06811999998</v>
      </c>
      <c r="J68" s="471">
        <f t="shared" si="23"/>
        <v>101.02179728481204</v>
      </c>
    </row>
    <row r="69" spans="1:10" ht="15" customHeight="1" x14ac:dyDescent="0.25">
      <c r="A69" s="18">
        <v>1</v>
      </c>
      <c r="B69" s="78"/>
      <c r="C69" s="52"/>
      <c r="D69" s="52"/>
      <c r="E69" s="159"/>
      <c r="F69" s="52"/>
      <c r="G69" s="472"/>
      <c r="H69" s="472"/>
      <c r="I69" s="473"/>
      <c r="J69" s="472"/>
    </row>
    <row r="70" spans="1:10" ht="29.25" customHeight="1" x14ac:dyDescent="0.25">
      <c r="A70" s="18">
        <v>1</v>
      </c>
      <c r="B70" s="171" t="s">
        <v>76</v>
      </c>
      <c r="C70" s="158"/>
      <c r="D70" s="158"/>
      <c r="E70" s="158"/>
      <c r="F70" s="158"/>
      <c r="G70" s="456"/>
      <c r="H70" s="456"/>
      <c r="I70" s="456"/>
      <c r="J70" s="456"/>
    </row>
    <row r="71" spans="1:10" s="35" customFormat="1" ht="32.450000000000003" customHeight="1" x14ac:dyDescent="0.25">
      <c r="A71" s="18">
        <v>1</v>
      </c>
      <c r="B71" s="198" t="s">
        <v>120</v>
      </c>
      <c r="C71" s="113">
        <f>SUM(C72:C73)</f>
        <v>5781</v>
      </c>
      <c r="D71" s="113">
        <f>SUM(D72:D73)</f>
        <v>5299</v>
      </c>
      <c r="E71" s="113">
        <f>SUM(E72:E73)</f>
        <v>6168</v>
      </c>
      <c r="F71" s="118">
        <f t="shared" ref="F71:F76" si="26">E71/D71*100</f>
        <v>116.39932062653331</v>
      </c>
      <c r="G71" s="465">
        <f>SUM(G72:G73)</f>
        <v>8100.9496799999997</v>
      </c>
      <c r="H71" s="465">
        <f>SUM(H72:H73)</f>
        <v>7425.8799999999992</v>
      </c>
      <c r="I71" s="465">
        <f>SUM(I72:I73)</f>
        <v>9176.8667200000054</v>
      </c>
      <c r="J71" s="465">
        <f t="shared" ref="J71:J77" si="27">I71/H71*100</f>
        <v>123.57951811771812</v>
      </c>
    </row>
    <row r="72" spans="1:10" s="35" customFormat="1" ht="38.1" customHeight="1" x14ac:dyDescent="0.25">
      <c r="A72" s="18">
        <v>1</v>
      </c>
      <c r="B72" s="71" t="s">
        <v>79</v>
      </c>
      <c r="C72" s="113">
        <v>4447</v>
      </c>
      <c r="D72" s="107">
        <f>ROUND(C72/12*$B$3,0)</f>
        <v>4076</v>
      </c>
      <c r="E72" s="113">
        <v>4519</v>
      </c>
      <c r="F72" s="118">
        <f t="shared" si="26"/>
        <v>110.86849852796861</v>
      </c>
      <c r="G72" s="465">
        <v>5786.8860400000003</v>
      </c>
      <c r="H72" s="638">
        <f t="shared" ref="H72:H73" si="28">ROUND(G72/12*$B$3,2)</f>
        <v>5304.65</v>
      </c>
      <c r="I72" s="465">
        <v>6338.448860000005</v>
      </c>
      <c r="J72" s="465">
        <f t="shared" si="27"/>
        <v>119.48854043150831</v>
      </c>
    </row>
    <row r="73" spans="1:10" s="35" customFormat="1" ht="38.1" customHeight="1" x14ac:dyDescent="0.25">
      <c r="A73" s="18">
        <v>1</v>
      </c>
      <c r="B73" s="71" t="s">
        <v>80</v>
      </c>
      <c r="C73" s="113">
        <v>1334</v>
      </c>
      <c r="D73" s="107">
        <f>ROUND(C73/12*$B$3,0)</f>
        <v>1223</v>
      </c>
      <c r="E73" s="113">
        <v>1649</v>
      </c>
      <c r="F73" s="118">
        <f t="shared" si="26"/>
        <v>134.83237939493048</v>
      </c>
      <c r="G73" s="465">
        <v>2314.0636399999999</v>
      </c>
      <c r="H73" s="638">
        <f t="shared" si="28"/>
        <v>2121.23</v>
      </c>
      <c r="I73" s="465">
        <v>2838.4178600000014</v>
      </c>
      <c r="J73" s="465">
        <f t="shared" si="27"/>
        <v>133.8099998585727</v>
      </c>
    </row>
    <row r="74" spans="1:10" s="35" customFormat="1" ht="30" x14ac:dyDescent="0.25">
      <c r="A74" s="18">
        <v>1</v>
      </c>
      <c r="B74" s="199" t="s">
        <v>112</v>
      </c>
      <c r="C74" s="113">
        <f>SUM(C75)</f>
        <v>100</v>
      </c>
      <c r="D74" s="113">
        <f t="shared" ref="D74:I74" si="29">SUM(D75)</f>
        <v>92</v>
      </c>
      <c r="E74" s="113">
        <f t="shared" si="29"/>
        <v>94</v>
      </c>
      <c r="F74" s="118">
        <f t="shared" si="26"/>
        <v>102.17391304347827</v>
      </c>
      <c r="G74" s="458">
        <f t="shared" si="29"/>
        <v>212.05099999999999</v>
      </c>
      <c r="H74" s="458">
        <f t="shared" si="29"/>
        <v>194.38</v>
      </c>
      <c r="I74" s="458">
        <f t="shared" si="29"/>
        <v>191.93202000000002</v>
      </c>
      <c r="J74" s="465">
        <f t="shared" si="27"/>
        <v>98.740621463113499</v>
      </c>
    </row>
    <row r="75" spans="1:10" s="35" customFormat="1" ht="38.1" customHeight="1" x14ac:dyDescent="0.25">
      <c r="A75" s="18">
        <v>1</v>
      </c>
      <c r="B75" s="286" t="s">
        <v>108</v>
      </c>
      <c r="C75" s="174">
        <v>100</v>
      </c>
      <c r="D75" s="300">
        <f>ROUND(C75/12*$B$3,0)</f>
        <v>92</v>
      </c>
      <c r="E75" s="174">
        <v>94</v>
      </c>
      <c r="F75" s="377">
        <f t="shared" si="26"/>
        <v>102.17391304347827</v>
      </c>
      <c r="G75" s="639">
        <f>212051/1000</f>
        <v>212.05099999999999</v>
      </c>
      <c r="H75" s="638">
        <f t="shared" ref="H75:H76" si="30">ROUND(G75/12*$B$3,2)</f>
        <v>194.38</v>
      </c>
      <c r="I75" s="466">
        <v>191.93202000000002</v>
      </c>
      <c r="J75" s="466">
        <f t="shared" si="27"/>
        <v>98.740621463113499</v>
      </c>
    </row>
    <row r="76" spans="1:10" s="35" customFormat="1" ht="38.1" customHeight="1" thickBot="1" x14ac:dyDescent="0.3">
      <c r="A76" s="18">
        <v>1</v>
      </c>
      <c r="B76" s="658" t="s">
        <v>123</v>
      </c>
      <c r="C76" s="113">
        <v>6260</v>
      </c>
      <c r="D76" s="107">
        <f>ROUND(C76/12*$B$3,0)</f>
        <v>5738</v>
      </c>
      <c r="E76" s="113">
        <v>5915</v>
      </c>
      <c r="F76" s="118">
        <f t="shared" si="26"/>
        <v>103.08469850121993</v>
      </c>
      <c r="G76" s="465">
        <v>6092.3572000000004</v>
      </c>
      <c r="H76" s="638">
        <f t="shared" si="30"/>
        <v>5584.66</v>
      </c>
      <c r="I76" s="465">
        <v>5723.440880000001</v>
      </c>
      <c r="J76" s="465">
        <f>I76/H76*100</f>
        <v>102.48503722697535</v>
      </c>
    </row>
    <row r="77" spans="1:10" s="35" customFormat="1" ht="20.25" customHeight="1" thickBot="1" x14ac:dyDescent="0.3">
      <c r="A77" s="18">
        <v>1</v>
      </c>
      <c r="B77" s="111" t="s">
        <v>3</v>
      </c>
      <c r="C77" s="426"/>
      <c r="D77" s="426"/>
      <c r="E77" s="426"/>
      <c r="F77" s="427"/>
      <c r="G77" s="460">
        <f>G71+G74+G76</f>
        <v>14405.35788</v>
      </c>
      <c r="H77" s="460">
        <f>H71+H74+H76</f>
        <v>13204.919999999998</v>
      </c>
      <c r="I77" s="460">
        <f>I71+I74+I76</f>
        <v>15092.239620000008</v>
      </c>
      <c r="J77" s="471">
        <f t="shared" si="27"/>
        <v>114.29254868639877</v>
      </c>
    </row>
    <row r="78" spans="1:10" ht="15" customHeight="1" x14ac:dyDescent="0.25">
      <c r="A78" s="18">
        <v>1</v>
      </c>
      <c r="B78" s="78"/>
      <c r="C78" s="87"/>
      <c r="D78" s="87"/>
      <c r="E78" s="160"/>
      <c r="F78" s="87"/>
      <c r="G78" s="475"/>
      <c r="H78" s="475"/>
      <c r="I78" s="476"/>
      <c r="J78" s="475"/>
    </row>
    <row r="79" spans="1:10" ht="44.25" customHeight="1" x14ac:dyDescent="0.25">
      <c r="A79" s="18">
        <v>1</v>
      </c>
      <c r="B79" s="74" t="s">
        <v>92</v>
      </c>
      <c r="C79" s="158"/>
      <c r="D79" s="158"/>
      <c r="E79" s="158"/>
      <c r="F79" s="158"/>
      <c r="G79" s="456"/>
      <c r="H79" s="456"/>
      <c r="I79" s="456"/>
      <c r="J79" s="456"/>
    </row>
    <row r="80" spans="1:10" s="35" customFormat="1" ht="30" x14ac:dyDescent="0.25">
      <c r="A80" s="18">
        <v>1</v>
      </c>
      <c r="B80" s="198" t="s">
        <v>120</v>
      </c>
      <c r="C80" s="113">
        <f>SUM(C81:C82,C83)</f>
        <v>6344</v>
      </c>
      <c r="D80" s="113">
        <f>SUM(D81:D82,D83)</f>
        <v>5815</v>
      </c>
      <c r="E80" s="113">
        <f>SUM(E81:E82,E83)</f>
        <v>4296</v>
      </c>
      <c r="F80" s="113">
        <f>SUM(F81:F82,F83)</f>
        <v>171.77821024507702</v>
      </c>
      <c r="G80" s="596">
        <f>SUM(G81:G82,G83)</f>
        <v>7344.6247299999995</v>
      </c>
      <c r="H80" s="465">
        <f>SUM(H81:H82)</f>
        <v>6732.58</v>
      </c>
      <c r="I80" s="465">
        <f>SUM(I81:I82)</f>
        <v>5155.5363599999982</v>
      </c>
      <c r="J80" s="465">
        <f t="shared" ref="J80:J90" si="31">I80/H80*100</f>
        <v>76.575939090215016</v>
      </c>
    </row>
    <row r="81" spans="1:10" s="35" customFormat="1" ht="30" x14ac:dyDescent="0.25">
      <c r="A81" s="18">
        <v>1</v>
      </c>
      <c r="B81" s="71" t="s">
        <v>79</v>
      </c>
      <c r="C81" s="113">
        <v>4880</v>
      </c>
      <c r="D81" s="107">
        <f>ROUND(C81/12*$B$3,0)</f>
        <v>4473</v>
      </c>
      <c r="E81" s="113">
        <v>2844</v>
      </c>
      <c r="F81" s="118">
        <f t="shared" ref="F81:F89" si="32">E81/D81*100</f>
        <v>63.581488933601605</v>
      </c>
      <c r="G81" s="465">
        <v>4819.5129999999999</v>
      </c>
      <c r="H81" s="638">
        <f t="shared" ref="H81:H83" si="33">ROUND(G81/12*$B$3,2)</f>
        <v>4417.8900000000003</v>
      </c>
      <c r="I81" s="465">
        <v>2640.6468699999987</v>
      </c>
      <c r="J81" s="465">
        <f t="shared" si="31"/>
        <v>59.771675392551614</v>
      </c>
    </row>
    <row r="82" spans="1:10" s="35" customFormat="1" ht="30" x14ac:dyDescent="0.25">
      <c r="A82" s="18">
        <v>1</v>
      </c>
      <c r="B82" s="71" t="s">
        <v>80</v>
      </c>
      <c r="C82" s="113">
        <v>1464</v>
      </c>
      <c r="D82" s="107">
        <f>ROUND(C82/12*$B$3,0)</f>
        <v>1342</v>
      </c>
      <c r="E82" s="113">
        <v>1452</v>
      </c>
      <c r="F82" s="118">
        <f t="shared" si="32"/>
        <v>108.19672131147541</v>
      </c>
      <c r="G82" s="465">
        <v>2525.1117300000001</v>
      </c>
      <c r="H82" s="638">
        <f t="shared" si="33"/>
        <v>2314.69</v>
      </c>
      <c r="I82" s="465">
        <v>2514.88949</v>
      </c>
      <c r="J82" s="465">
        <f t="shared" si="31"/>
        <v>108.64908432662691</v>
      </c>
    </row>
    <row r="83" spans="1:10" s="35" customFormat="1" ht="51" customHeight="1" x14ac:dyDescent="0.25">
      <c r="A83" s="18">
        <v>1</v>
      </c>
      <c r="B83" s="71" t="s">
        <v>122</v>
      </c>
      <c r="C83" s="113"/>
      <c r="D83" s="107"/>
      <c r="E83" s="113"/>
      <c r="F83" s="118"/>
      <c r="G83" s="465"/>
      <c r="H83" s="638">
        <f t="shared" si="33"/>
        <v>0</v>
      </c>
      <c r="I83" s="465"/>
      <c r="J83" s="465"/>
    </row>
    <row r="84" spans="1:10" s="35" customFormat="1" ht="30" x14ac:dyDescent="0.25">
      <c r="A84" s="18">
        <v>1</v>
      </c>
      <c r="B84" s="199" t="s">
        <v>112</v>
      </c>
      <c r="C84" s="113">
        <f>SUM(C85:C87)</f>
        <v>2229</v>
      </c>
      <c r="D84" s="113">
        <f>SUM(D85:D87)</f>
        <v>2043</v>
      </c>
      <c r="E84" s="113">
        <f>SUM(E85:E87)</f>
        <v>1940</v>
      </c>
      <c r="F84" s="118">
        <f t="shared" si="32"/>
        <v>94.958394517865884</v>
      </c>
      <c r="G84" s="458">
        <f>SUM(G85:G87)</f>
        <v>5716.3079300000009</v>
      </c>
      <c r="H84" s="458">
        <f>SUM(H85:H87)</f>
        <v>5239.96</v>
      </c>
      <c r="I84" s="458">
        <f>SUM(I85:I87)</f>
        <v>4136.5405499999997</v>
      </c>
      <c r="J84" s="465">
        <f t="shared" si="31"/>
        <v>78.942216161955429</v>
      </c>
    </row>
    <row r="85" spans="1:10" s="35" customFormat="1" ht="30" x14ac:dyDescent="0.25">
      <c r="A85" s="18">
        <v>1</v>
      </c>
      <c r="B85" s="71" t="s">
        <v>108</v>
      </c>
      <c r="C85" s="113">
        <v>362</v>
      </c>
      <c r="D85" s="107">
        <f t="shared" ref="D85:D89" si="34">ROUND(C85/12*$B$3,0)</f>
        <v>332</v>
      </c>
      <c r="E85" s="113">
        <v>590</v>
      </c>
      <c r="F85" s="118">
        <f t="shared" si="32"/>
        <v>177.71084337349396</v>
      </c>
      <c r="G85" s="638">
        <v>767.62462000000016</v>
      </c>
      <c r="H85" s="638">
        <f t="shared" ref="H85:H89" si="35">ROUND(G85/12*$B$3,2)</f>
        <v>703.66</v>
      </c>
      <c r="I85" s="465">
        <v>1174.8445400000003</v>
      </c>
      <c r="J85" s="465">
        <f t="shared" si="31"/>
        <v>166.96196174288724</v>
      </c>
    </row>
    <row r="86" spans="1:10" s="35" customFormat="1" ht="56.25" customHeight="1" x14ac:dyDescent="0.25">
      <c r="A86" s="18">
        <v>1</v>
      </c>
      <c r="B86" s="71" t="s">
        <v>119</v>
      </c>
      <c r="C86" s="113">
        <v>1759</v>
      </c>
      <c r="D86" s="107">
        <f t="shared" si="34"/>
        <v>1612</v>
      </c>
      <c r="E86" s="113">
        <v>816</v>
      </c>
      <c r="F86" s="118">
        <f t="shared" si="32"/>
        <v>50.620347394540943</v>
      </c>
      <c r="G86" s="638">
        <v>4842.8260300000002</v>
      </c>
      <c r="H86" s="638">
        <f t="shared" si="35"/>
        <v>4439.26</v>
      </c>
      <c r="I86" s="465">
        <v>2376.3455599999998</v>
      </c>
      <c r="J86" s="465">
        <f t="shared" si="31"/>
        <v>53.530218099412949</v>
      </c>
    </row>
    <row r="87" spans="1:10" s="35" customFormat="1" ht="48" customHeight="1" x14ac:dyDescent="0.25">
      <c r="A87" s="18">
        <v>1</v>
      </c>
      <c r="B87" s="71" t="s">
        <v>121</v>
      </c>
      <c r="C87" s="113">
        <v>108</v>
      </c>
      <c r="D87" s="107">
        <f t="shared" si="34"/>
        <v>99</v>
      </c>
      <c r="E87" s="113">
        <v>534</v>
      </c>
      <c r="F87" s="118">
        <f t="shared" si="32"/>
        <v>539.39393939393938</v>
      </c>
      <c r="G87" s="638">
        <v>105.85728</v>
      </c>
      <c r="H87" s="638">
        <f t="shared" si="35"/>
        <v>97.04</v>
      </c>
      <c r="I87" s="465">
        <v>585.35045000000002</v>
      </c>
      <c r="J87" s="465">
        <f t="shared" si="31"/>
        <v>603.20532769991746</v>
      </c>
    </row>
    <row r="88" spans="1:10" s="35" customFormat="1" ht="30" x14ac:dyDescent="0.25">
      <c r="A88" s="18">
        <v>1</v>
      </c>
      <c r="B88" s="658" t="s">
        <v>123</v>
      </c>
      <c r="C88" s="113">
        <v>4300</v>
      </c>
      <c r="D88" s="107">
        <f t="shared" si="34"/>
        <v>3942</v>
      </c>
      <c r="E88" s="113">
        <v>2648</v>
      </c>
      <c r="F88" s="118">
        <f t="shared" si="32"/>
        <v>67.174023338406897</v>
      </c>
      <c r="G88" s="465">
        <v>4184.8459999999995</v>
      </c>
      <c r="H88" s="638">
        <f t="shared" si="35"/>
        <v>3836.11</v>
      </c>
      <c r="I88" s="465">
        <v>2561.62</v>
      </c>
      <c r="J88" s="459">
        <f t="shared" si="31"/>
        <v>66.77650015249823</v>
      </c>
    </row>
    <row r="89" spans="1:10" s="35" customFormat="1" ht="30" x14ac:dyDescent="0.25">
      <c r="A89" s="18">
        <v>1</v>
      </c>
      <c r="B89" s="658" t="s">
        <v>125</v>
      </c>
      <c r="C89" s="113">
        <v>400</v>
      </c>
      <c r="D89" s="107">
        <f t="shared" si="34"/>
        <v>367</v>
      </c>
      <c r="E89" s="113">
        <v>982</v>
      </c>
      <c r="F89" s="118">
        <f t="shared" si="32"/>
        <v>267.57493188010903</v>
      </c>
      <c r="G89" s="465">
        <v>389.28799999999995</v>
      </c>
      <c r="H89" s="638">
        <f t="shared" si="35"/>
        <v>356.85</v>
      </c>
      <c r="I89" s="465">
        <v>952.7823800000001</v>
      </c>
      <c r="J89" s="459">
        <f t="shared" si="31"/>
        <v>266.99800476390641</v>
      </c>
    </row>
    <row r="90" spans="1:10" s="35" customFormat="1" ht="15" customHeight="1" x14ac:dyDescent="0.25">
      <c r="A90" s="18">
        <v>1</v>
      </c>
      <c r="B90" s="12" t="s">
        <v>3</v>
      </c>
      <c r="C90" s="115"/>
      <c r="D90" s="115"/>
      <c r="E90" s="115"/>
      <c r="F90" s="122"/>
      <c r="G90" s="469">
        <f>G80+G84+G88</f>
        <v>17245.77866</v>
      </c>
      <c r="H90" s="469">
        <f>H80+H84+H88</f>
        <v>15808.650000000001</v>
      </c>
      <c r="I90" s="469">
        <f>I80+I84+I88</f>
        <v>11853.696909999999</v>
      </c>
      <c r="J90" s="469">
        <f t="shared" si="31"/>
        <v>74.982347702049182</v>
      </c>
    </row>
    <row r="91" spans="1:10" s="35" customFormat="1" ht="15.75" customHeight="1" x14ac:dyDescent="0.25">
      <c r="A91" s="18">
        <v>1</v>
      </c>
      <c r="C91" s="76"/>
      <c r="D91" s="76"/>
      <c r="E91" s="146"/>
      <c r="F91" s="76"/>
      <c r="G91" s="477"/>
      <c r="H91" s="477"/>
      <c r="I91" s="478"/>
      <c r="J91" s="477"/>
    </row>
    <row r="92" spans="1:10" ht="29.25" customHeight="1" x14ac:dyDescent="0.25">
      <c r="A92" s="18">
        <v>1</v>
      </c>
      <c r="B92" s="74" t="s">
        <v>93</v>
      </c>
      <c r="C92" s="47"/>
      <c r="D92" s="47"/>
      <c r="E92" s="158"/>
      <c r="F92" s="47"/>
      <c r="G92" s="455"/>
      <c r="H92" s="455"/>
      <c r="I92" s="456"/>
      <c r="J92" s="455"/>
    </row>
    <row r="93" spans="1:10" s="35" customFormat="1" ht="30" x14ac:dyDescent="0.25">
      <c r="A93" s="18">
        <v>1</v>
      </c>
      <c r="B93" s="198" t="s">
        <v>120</v>
      </c>
      <c r="C93" s="113">
        <f>SUM(C94:C95)</f>
        <v>1898</v>
      </c>
      <c r="D93" s="113">
        <f>SUM(D94:D95)</f>
        <v>1740</v>
      </c>
      <c r="E93" s="113">
        <f>SUM(E94:E95)</f>
        <v>1925</v>
      </c>
      <c r="F93" s="118">
        <f t="shared" ref="F93:F98" si="36">E93/D93*100</f>
        <v>110.63218390804596</v>
      </c>
      <c r="G93" s="465">
        <f>SUM(G94:G95)</f>
        <v>2766.6201500000002</v>
      </c>
      <c r="H93" s="465">
        <f>SUM(H94:H95)</f>
        <v>2536.0700000000002</v>
      </c>
      <c r="I93" s="465">
        <f>SUM(I94:I95)</f>
        <v>2772.3344099999995</v>
      </c>
      <c r="J93" s="465">
        <f t="shared" ref="J93:J113" si="37">I93/H93*100</f>
        <v>109.31616280307716</v>
      </c>
    </row>
    <row r="94" spans="1:10" s="35" customFormat="1" ht="38.1" customHeight="1" x14ac:dyDescent="0.25">
      <c r="A94" s="18">
        <v>1</v>
      </c>
      <c r="B94" s="71" t="s">
        <v>79</v>
      </c>
      <c r="C94" s="113">
        <v>1460</v>
      </c>
      <c r="D94" s="107">
        <f>ROUND(C94/12*$B$3,0)</f>
        <v>1338</v>
      </c>
      <c r="E94" s="113">
        <v>1467</v>
      </c>
      <c r="F94" s="118">
        <f t="shared" si="36"/>
        <v>109.64125560538116</v>
      </c>
      <c r="G94" s="465">
        <v>1935.2242000000001</v>
      </c>
      <c r="H94" s="638">
        <f t="shared" ref="H94:H95" si="38">ROUND(G94/12*$B$3,2)</f>
        <v>1773.96</v>
      </c>
      <c r="I94" s="465">
        <v>1902.7235299999995</v>
      </c>
      <c r="J94" s="465">
        <f t="shared" si="37"/>
        <v>107.25853626913795</v>
      </c>
    </row>
    <row r="95" spans="1:10" s="35" customFormat="1" ht="38.1" customHeight="1" x14ac:dyDescent="0.25">
      <c r="A95" s="18">
        <v>1</v>
      </c>
      <c r="B95" s="71" t="s">
        <v>80</v>
      </c>
      <c r="C95" s="113">
        <v>438</v>
      </c>
      <c r="D95" s="107">
        <f>ROUND(C95/12*$B$3,0)</f>
        <v>402</v>
      </c>
      <c r="E95" s="113">
        <v>458</v>
      </c>
      <c r="F95" s="118">
        <f t="shared" si="36"/>
        <v>113.93034825870647</v>
      </c>
      <c r="G95" s="465">
        <v>831.39594999999997</v>
      </c>
      <c r="H95" s="638">
        <f t="shared" si="38"/>
        <v>762.11</v>
      </c>
      <c r="I95" s="465">
        <v>869.61087999999984</v>
      </c>
      <c r="J95" s="465">
        <f t="shared" si="37"/>
        <v>114.10569077954624</v>
      </c>
    </row>
    <row r="96" spans="1:10" s="35" customFormat="1" ht="30" x14ac:dyDescent="0.25">
      <c r="A96" s="18">
        <v>1</v>
      </c>
      <c r="B96" s="199" t="s">
        <v>112</v>
      </c>
      <c r="C96" s="113">
        <f>SUM(C97)</f>
        <v>400</v>
      </c>
      <c r="D96" s="113">
        <f t="shared" ref="D96:I96" si="39">SUM(D97)</f>
        <v>367</v>
      </c>
      <c r="E96" s="113">
        <f t="shared" si="39"/>
        <v>399</v>
      </c>
      <c r="F96" s="118">
        <f t="shared" si="36"/>
        <v>108.71934604904632</v>
      </c>
      <c r="G96" s="458">
        <f t="shared" si="39"/>
        <v>848.20400000000006</v>
      </c>
      <c r="H96" s="458">
        <f t="shared" si="39"/>
        <v>777.52</v>
      </c>
      <c r="I96" s="458">
        <f t="shared" si="39"/>
        <v>802.87301000000014</v>
      </c>
      <c r="J96" s="465">
        <f t="shared" si="37"/>
        <v>103.26075342113387</v>
      </c>
    </row>
    <row r="97" spans="1:10" s="35" customFormat="1" ht="30" x14ac:dyDescent="0.25">
      <c r="A97" s="18">
        <v>1</v>
      </c>
      <c r="B97" s="321" t="s">
        <v>108</v>
      </c>
      <c r="C97" s="113">
        <v>400</v>
      </c>
      <c r="D97" s="107">
        <f>ROUND(C97/12*$B$3,0)</f>
        <v>367</v>
      </c>
      <c r="E97" s="113">
        <v>399</v>
      </c>
      <c r="F97" s="118">
        <f t="shared" si="36"/>
        <v>108.71934604904632</v>
      </c>
      <c r="G97" s="638">
        <v>848.20400000000006</v>
      </c>
      <c r="H97" s="638">
        <f t="shared" ref="H97:H98" si="40">ROUND(G97/12*$B$3,2)</f>
        <v>777.52</v>
      </c>
      <c r="I97" s="465">
        <v>802.87301000000014</v>
      </c>
      <c r="J97" s="465">
        <f t="shared" si="37"/>
        <v>103.26075342113387</v>
      </c>
    </row>
    <row r="98" spans="1:10" s="35" customFormat="1" ht="30" x14ac:dyDescent="0.25">
      <c r="A98" s="18">
        <v>1</v>
      </c>
      <c r="B98" s="658" t="s">
        <v>123</v>
      </c>
      <c r="C98" s="113">
        <v>800</v>
      </c>
      <c r="D98" s="107">
        <f>ROUND(C98/12*$B$3,0)</f>
        <v>733</v>
      </c>
      <c r="E98" s="113">
        <v>183</v>
      </c>
      <c r="F98" s="118">
        <f t="shared" si="36"/>
        <v>24.965893587994543</v>
      </c>
      <c r="G98" s="465">
        <v>778.57600000000002</v>
      </c>
      <c r="H98" s="638">
        <f t="shared" si="40"/>
        <v>713.69</v>
      </c>
      <c r="I98" s="465">
        <v>177.29017000000002</v>
      </c>
      <c r="J98" s="459">
        <f t="shared" si="37"/>
        <v>24.841341478793314</v>
      </c>
    </row>
    <row r="99" spans="1:10" s="35" customFormat="1" ht="23.25" customHeight="1" thickBot="1" x14ac:dyDescent="0.3">
      <c r="A99" s="18">
        <v>1</v>
      </c>
      <c r="B99" s="12" t="s">
        <v>3</v>
      </c>
      <c r="C99" s="115"/>
      <c r="D99" s="115"/>
      <c r="E99" s="115"/>
      <c r="F99" s="122"/>
      <c r="G99" s="474">
        <f>G93+G96+G98</f>
        <v>4393.4001500000004</v>
      </c>
      <c r="H99" s="474">
        <f>H93+H96+H98</f>
        <v>4027.28</v>
      </c>
      <c r="I99" s="474">
        <f>I93+I96+I98</f>
        <v>3752.4975899999999</v>
      </c>
      <c r="J99" s="469">
        <f t="shared" si="37"/>
        <v>93.176972795534454</v>
      </c>
    </row>
    <row r="100" spans="1:10" ht="15" customHeight="1" x14ac:dyDescent="0.25">
      <c r="A100" s="18">
        <v>1</v>
      </c>
      <c r="B100" s="229" t="s">
        <v>91</v>
      </c>
      <c r="C100" s="230"/>
      <c r="D100" s="230"/>
      <c r="E100" s="230"/>
      <c r="F100" s="230"/>
      <c r="G100" s="479"/>
      <c r="H100" s="479"/>
      <c r="I100" s="479"/>
      <c r="J100" s="479"/>
    </row>
    <row r="101" spans="1:10" ht="30" x14ac:dyDescent="0.25">
      <c r="A101" s="18">
        <v>1</v>
      </c>
      <c r="B101" s="208" t="s">
        <v>120</v>
      </c>
      <c r="C101" s="231">
        <f>SUM(C10,C24,C38,C48,C59,C71,C80,C93)</f>
        <v>62921</v>
      </c>
      <c r="D101" s="231">
        <f>SUM(D10,D24,D38,D48,D59,D71,D80,D93)</f>
        <v>57679</v>
      </c>
      <c r="E101" s="231">
        <f>SUM(E10,E24,E38,E48,E59,E71,E80,E93)</f>
        <v>59645</v>
      </c>
      <c r="F101" s="231">
        <f t="shared" ref="F101:F112" si="41">E101/D101*100</f>
        <v>103.40851956517969</v>
      </c>
      <c r="G101" s="480">
        <f>SUM(G10,G24,G38,G48,G59,G71,G80,G93)</f>
        <v>101056.07976000001</v>
      </c>
      <c r="H101" s="480">
        <f>SUM(H10,H24,H38,H48,H59,H71,H80,H93)</f>
        <v>92634.77</v>
      </c>
      <c r="I101" s="480">
        <f>SUM(I10,I24,I38,I48,I59,I71,I80,I93)</f>
        <v>98403.09685000006</v>
      </c>
      <c r="J101" s="480">
        <f t="shared" si="37"/>
        <v>106.22695651967405</v>
      </c>
    </row>
    <row r="102" spans="1:10" ht="30" x14ac:dyDescent="0.25">
      <c r="A102" s="18">
        <v>1</v>
      </c>
      <c r="B102" s="207" t="s">
        <v>79</v>
      </c>
      <c r="C102" s="231">
        <f t="shared" ref="C102:E103" si="42">SUM(C94,C81,C72,C49,C39,C25,C11)</f>
        <v>47780</v>
      </c>
      <c r="D102" s="231">
        <f t="shared" si="42"/>
        <v>43797</v>
      </c>
      <c r="E102" s="231">
        <f t="shared" si="42"/>
        <v>45624</v>
      </c>
      <c r="F102" s="231">
        <f t="shared" si="41"/>
        <v>104.17151859716418</v>
      </c>
      <c r="G102" s="480">
        <f t="shared" ref="G102:I103" si="43">SUM(G94,G81,G72,G49,G39,G25,G11)</f>
        <v>70031.041859999998</v>
      </c>
      <c r="H102" s="480">
        <f t="shared" si="43"/>
        <v>64195.14</v>
      </c>
      <c r="I102" s="480">
        <f t="shared" si="43"/>
        <v>69137.181100000074</v>
      </c>
      <c r="J102" s="480">
        <f t="shared" si="37"/>
        <v>107.69846611441314</v>
      </c>
    </row>
    <row r="103" spans="1:10" ht="30" x14ac:dyDescent="0.25">
      <c r="A103" s="18">
        <v>1</v>
      </c>
      <c r="B103" s="207" t="s">
        <v>80</v>
      </c>
      <c r="C103" s="231">
        <f t="shared" si="42"/>
        <v>14336</v>
      </c>
      <c r="D103" s="231">
        <f t="shared" si="42"/>
        <v>13143</v>
      </c>
      <c r="E103" s="231">
        <f t="shared" si="42"/>
        <v>13100</v>
      </c>
      <c r="F103" s="231">
        <f t="shared" si="41"/>
        <v>99.672829643156064</v>
      </c>
      <c r="G103" s="480">
        <f t="shared" si="43"/>
        <v>25742.563499999997</v>
      </c>
      <c r="H103" s="480">
        <f t="shared" si="43"/>
        <v>23597.360000000001</v>
      </c>
      <c r="I103" s="480">
        <f t="shared" si="43"/>
        <v>23333.13998</v>
      </c>
      <c r="J103" s="480">
        <f t="shared" si="37"/>
        <v>98.880298389311335</v>
      </c>
    </row>
    <row r="104" spans="1:10" ht="45" x14ac:dyDescent="0.25">
      <c r="A104" s="18">
        <v>1</v>
      </c>
      <c r="B104" s="207" t="s">
        <v>114</v>
      </c>
      <c r="C104" s="231">
        <f t="shared" ref="C104:E105" si="44">SUM(C60,C27,C13)</f>
        <v>185</v>
      </c>
      <c r="D104" s="231">
        <f t="shared" si="44"/>
        <v>170</v>
      </c>
      <c r="E104" s="231">
        <f t="shared" si="44"/>
        <v>184</v>
      </c>
      <c r="F104" s="231">
        <f t="shared" si="41"/>
        <v>108.23529411764706</v>
      </c>
      <c r="G104" s="480">
        <f t="shared" ref="G104:I105" si="45">SUM(G60,G27,G13)</f>
        <v>1213.9848000000002</v>
      </c>
      <c r="H104" s="480">
        <f t="shared" si="45"/>
        <v>1112.8200000000002</v>
      </c>
      <c r="I104" s="480">
        <f t="shared" si="45"/>
        <v>1192.3299299999999</v>
      </c>
      <c r="J104" s="480">
        <f t="shared" si="37"/>
        <v>107.14490483636166</v>
      </c>
    </row>
    <row r="105" spans="1:10" ht="30" x14ac:dyDescent="0.25">
      <c r="A105" s="18">
        <v>1</v>
      </c>
      <c r="B105" s="207" t="s">
        <v>115</v>
      </c>
      <c r="C105" s="231">
        <f t="shared" si="44"/>
        <v>620</v>
      </c>
      <c r="D105" s="231">
        <f t="shared" si="44"/>
        <v>569</v>
      </c>
      <c r="E105" s="231">
        <f t="shared" si="44"/>
        <v>737</v>
      </c>
      <c r="F105" s="231">
        <f t="shared" si="41"/>
        <v>129.52548330404218</v>
      </c>
      <c r="G105" s="480">
        <f t="shared" si="45"/>
        <v>4068.4896000000003</v>
      </c>
      <c r="H105" s="480">
        <f t="shared" si="45"/>
        <v>3729.45</v>
      </c>
      <c r="I105" s="480">
        <f t="shared" si="45"/>
        <v>4740.4458400000003</v>
      </c>
      <c r="J105" s="480">
        <f t="shared" si="37"/>
        <v>127.10844333614877</v>
      </c>
    </row>
    <row r="106" spans="1:10" ht="30" x14ac:dyDescent="0.25">
      <c r="A106" s="18">
        <v>1</v>
      </c>
      <c r="B106" s="208" t="s">
        <v>112</v>
      </c>
      <c r="C106" s="231">
        <f>SUM(C96,C84,C74,C62,C51,C41,C29,C15)</f>
        <v>82327</v>
      </c>
      <c r="D106" s="231">
        <f>SUM(D96,D84,D74,D62,D51,D41,D29,D15)</f>
        <v>75467</v>
      </c>
      <c r="E106" s="231">
        <f>SUM(E96,E84,E74,E62,E51,E41,E29,E15)</f>
        <v>72603</v>
      </c>
      <c r="F106" s="231">
        <f t="shared" si="41"/>
        <v>96.204963758993998</v>
      </c>
      <c r="G106" s="480">
        <f>SUM(G96,G84,G74,G62,G51,G41,G29,G15)</f>
        <v>173350.26493</v>
      </c>
      <c r="H106" s="480">
        <f>SUM(H96,H84,H74,H62,H51,H41,H29,H15)</f>
        <v>158904.43</v>
      </c>
      <c r="I106" s="480">
        <f>SUM(I96,I84,I74,I62,I51,I41,I29,I15)</f>
        <v>156928.90491999997</v>
      </c>
      <c r="J106" s="480">
        <f t="shared" si="37"/>
        <v>98.756784137484388</v>
      </c>
    </row>
    <row r="107" spans="1:10" ht="30" x14ac:dyDescent="0.25">
      <c r="A107" s="18">
        <v>1</v>
      </c>
      <c r="B107" s="207" t="s">
        <v>108</v>
      </c>
      <c r="C107" s="231">
        <f>SUM(C97,C85,C75,C52,C42,C30,C16)</f>
        <v>11370</v>
      </c>
      <c r="D107" s="231">
        <f>SUM(D97,D85,D75,D52,D42,D30,D16)</f>
        <v>10423</v>
      </c>
      <c r="E107" s="231">
        <f>SUM(E97,E85,E75,E52,E42,E30,E16)</f>
        <v>10989</v>
      </c>
      <c r="F107" s="231">
        <f t="shared" si="41"/>
        <v>105.43029837858582</v>
      </c>
      <c r="G107" s="480">
        <f>SUM(G97,G85,G75,G52,G42,G30,G16)</f>
        <v>24110.198700000004</v>
      </c>
      <c r="H107" s="480">
        <f>SUM(H97,H85,H75,H52,H42,H30,H16)</f>
        <v>22101.02</v>
      </c>
      <c r="I107" s="480">
        <f>SUM(I97,I85,I75,I52,I42,I30,I16)</f>
        <v>23149.775540000002</v>
      </c>
      <c r="J107" s="480">
        <f t="shared" si="37"/>
        <v>104.74528116801849</v>
      </c>
    </row>
    <row r="108" spans="1:10" ht="60" x14ac:dyDescent="0.25">
      <c r="A108" s="18">
        <v>1</v>
      </c>
      <c r="B108" s="207" t="s">
        <v>81</v>
      </c>
      <c r="C108" s="231">
        <f t="shared" ref="C108:E109" si="46">SUM(C86,C63,C31,C17)</f>
        <v>46885</v>
      </c>
      <c r="D108" s="231">
        <f t="shared" si="46"/>
        <v>42978</v>
      </c>
      <c r="E108" s="231">
        <f t="shared" si="46"/>
        <v>40084</v>
      </c>
      <c r="F108" s="231">
        <f t="shared" si="41"/>
        <v>93.266322304434823</v>
      </c>
      <c r="G108" s="480">
        <f t="shared" ref="G108:I109" si="47">SUM(G86,G63,G31,G17)</f>
        <v>125645.65471</v>
      </c>
      <c r="H108" s="480">
        <f t="shared" si="47"/>
        <v>115175.19</v>
      </c>
      <c r="I108" s="480">
        <f t="shared" si="47"/>
        <v>110039.16392999998</v>
      </c>
      <c r="J108" s="480">
        <f t="shared" si="37"/>
        <v>95.540683657652295</v>
      </c>
    </row>
    <row r="109" spans="1:10" ht="45" x14ac:dyDescent="0.25">
      <c r="A109" s="18">
        <v>1</v>
      </c>
      <c r="B109" s="207" t="s">
        <v>109</v>
      </c>
      <c r="C109" s="231">
        <f t="shared" si="46"/>
        <v>24072</v>
      </c>
      <c r="D109" s="231">
        <f t="shared" si="46"/>
        <v>22066</v>
      </c>
      <c r="E109" s="231">
        <f t="shared" si="46"/>
        <v>21530</v>
      </c>
      <c r="F109" s="231">
        <f t="shared" si="41"/>
        <v>97.570923592857795</v>
      </c>
      <c r="G109" s="231">
        <f t="shared" si="47"/>
        <v>23594.411520000001</v>
      </c>
      <c r="H109" s="231">
        <f t="shared" si="47"/>
        <v>21628.22</v>
      </c>
      <c r="I109" s="594">
        <f t="shared" si="47"/>
        <v>23739.965449999996</v>
      </c>
      <c r="J109" s="480">
        <f t="shared" si="37"/>
        <v>109.76384302545468</v>
      </c>
    </row>
    <row r="110" spans="1:10" ht="30" x14ac:dyDescent="0.25">
      <c r="A110" s="18">
        <v>1</v>
      </c>
      <c r="B110" s="668" t="s">
        <v>123</v>
      </c>
      <c r="C110" s="674">
        <f>SUM(C98,C88,C76,C65,C53,C43,C33,C19)</f>
        <v>123895</v>
      </c>
      <c r="D110" s="674">
        <f>SUM(D98,D88,D76,D65,D53,D43,D33,D19)</f>
        <v>113570</v>
      </c>
      <c r="E110" s="674">
        <f>SUM(E98,E88,E76,E65,E53,E43,E33,E19)</f>
        <v>111402</v>
      </c>
      <c r="F110" s="231">
        <f t="shared" si="41"/>
        <v>98.091045170379502</v>
      </c>
      <c r="G110" s="674">
        <f>SUM(G98,G88,G76,G65,G53,G43,G33,G19)</f>
        <v>120577.0919</v>
      </c>
      <c r="H110" s="674">
        <f>SUM(H98,H88,H76,H65,H53,H43,H33,H19)</f>
        <v>110528.99999999999</v>
      </c>
      <c r="I110" s="674">
        <f>SUM(I98,I88,I76,I65,I53,I43,I33,I19)</f>
        <v>107791.24105</v>
      </c>
      <c r="J110" s="480">
        <f t="shared" si="37"/>
        <v>97.52304015235822</v>
      </c>
    </row>
    <row r="111" spans="1:10" ht="30" x14ac:dyDescent="0.25">
      <c r="A111" s="18">
        <v>1</v>
      </c>
      <c r="B111" s="668" t="s">
        <v>124</v>
      </c>
      <c r="C111" s="674">
        <f>SUM(C66,C54)</f>
        <v>20100</v>
      </c>
      <c r="D111" s="674">
        <f>SUM(D66,D54)</f>
        <v>18425</v>
      </c>
      <c r="E111" s="674">
        <f>SUM(E66,E54)</f>
        <v>21206</v>
      </c>
      <c r="F111" s="231">
        <f t="shared" si="41"/>
        <v>115.09362279511532</v>
      </c>
      <c r="G111" s="674">
        <f>SUM(G66,G54)</f>
        <v>19561.721999999998</v>
      </c>
      <c r="H111" s="674">
        <f>SUM(H66,H54)</f>
        <v>17931.580000000002</v>
      </c>
      <c r="I111" s="674">
        <f>SUM(I66,I54)</f>
        <v>20451.96557</v>
      </c>
      <c r="J111" s="480"/>
    </row>
    <row r="112" spans="1:10" x14ac:dyDescent="0.25">
      <c r="A112" s="18">
        <v>1</v>
      </c>
      <c r="B112" s="668" t="s">
        <v>125</v>
      </c>
      <c r="C112" s="674">
        <f t="shared" ref="C112:D112" si="48">SUM(C89,C55,C44,C34,C20,C67)</f>
        <v>13611</v>
      </c>
      <c r="D112" s="674">
        <f t="shared" si="48"/>
        <v>12477</v>
      </c>
      <c r="E112" s="674">
        <f>SUM(E89,E55,E44,E34,E20,E67)</f>
        <v>21489</v>
      </c>
      <c r="F112" s="231">
        <f t="shared" si="41"/>
        <v>172.22890117816783</v>
      </c>
      <c r="G112" s="674">
        <f t="shared" ref="G112:I112" si="49">SUM(G89,G55,G44,G34,G20,G67)</f>
        <v>13246.49742</v>
      </c>
      <c r="H112" s="674">
        <f t="shared" si="49"/>
        <v>12142.630000000001</v>
      </c>
      <c r="I112" s="674">
        <f t="shared" si="49"/>
        <v>20857.39818</v>
      </c>
      <c r="J112" s="480">
        <f t="shared" si="37"/>
        <v>171.77002165099321</v>
      </c>
    </row>
    <row r="113" spans="1:10" ht="15.75" thickBot="1" x14ac:dyDescent="0.3">
      <c r="A113" s="18">
        <v>1</v>
      </c>
      <c r="B113" s="523" t="s">
        <v>117</v>
      </c>
      <c r="C113" s="524">
        <f>SUM(C99,C90,C77,C68,C56,C45,C35,C21)</f>
        <v>0</v>
      </c>
      <c r="D113" s="524">
        <f>SUM(D99,D90,D77,D68,D56,D45,D35,D21)</f>
        <v>0</v>
      </c>
      <c r="E113" s="524">
        <f>SUM(E99,E90,E77,E68,E56,E45,E35,E21)</f>
        <v>0</v>
      </c>
      <c r="F113" s="524"/>
      <c r="G113" s="525">
        <f>SUM(G99,G90,G77,G68,G56,G45,G35,G21)</f>
        <v>394983.43659</v>
      </c>
      <c r="H113" s="525">
        <f>SUM(H99,H90,H77,H68,H56,H45,H35,H21)</f>
        <v>362068.19999999995</v>
      </c>
      <c r="I113" s="525">
        <f>SUM(I99,I90,I77,I68,I56,I45,I35,I21)</f>
        <v>363123.24282000004</v>
      </c>
      <c r="J113" s="525">
        <f t="shared" si="37"/>
        <v>100.29139339494606</v>
      </c>
    </row>
    <row r="114" spans="1:10" ht="15" customHeight="1" x14ac:dyDescent="0.25">
      <c r="A114" s="18">
        <v>1</v>
      </c>
      <c r="B114" s="7"/>
      <c r="C114" s="1"/>
      <c r="D114" s="1"/>
      <c r="E114" s="137"/>
      <c r="F114" s="1"/>
      <c r="G114" s="481"/>
      <c r="H114" s="481"/>
      <c r="I114" s="482"/>
      <c r="J114" s="481"/>
    </row>
    <row r="115" spans="1:10" ht="14.25" customHeight="1" thickBot="1" x14ac:dyDescent="0.3">
      <c r="A115" s="18">
        <v>1</v>
      </c>
      <c r="B115" s="92" t="s">
        <v>13</v>
      </c>
      <c r="C115" s="14"/>
      <c r="D115" s="14"/>
      <c r="E115" s="124"/>
      <c r="F115" s="14"/>
      <c r="G115" s="483"/>
      <c r="H115" s="483"/>
      <c r="I115" s="457"/>
      <c r="J115" s="483"/>
    </row>
    <row r="116" spans="1:10" ht="29.25" x14ac:dyDescent="0.25">
      <c r="A116" s="18">
        <v>1</v>
      </c>
      <c r="B116" s="126" t="s">
        <v>54</v>
      </c>
      <c r="C116" s="161"/>
      <c r="D116" s="161"/>
      <c r="E116" s="161"/>
      <c r="F116" s="161"/>
      <c r="G116" s="470"/>
      <c r="H116" s="470"/>
      <c r="I116" s="470"/>
      <c r="J116" s="465"/>
    </row>
    <row r="117" spans="1:10" s="35" customFormat="1" ht="30" x14ac:dyDescent="0.25">
      <c r="A117" s="18">
        <v>1</v>
      </c>
      <c r="B117" s="227" t="s">
        <v>120</v>
      </c>
      <c r="C117" s="113">
        <f>SUM(C118:C121)</f>
        <v>9871</v>
      </c>
      <c r="D117" s="113">
        <f>SUM(D118:D121)</f>
        <v>9049</v>
      </c>
      <c r="E117" s="113">
        <f>SUM(E118:E121)</f>
        <v>8868</v>
      </c>
      <c r="F117" s="113">
        <f t="shared" ref="F117:F125" si="50">E117/D117*100</f>
        <v>97.999778981102878</v>
      </c>
      <c r="G117" s="465">
        <f>SUM(G118:G121)</f>
        <v>16552.815170000002</v>
      </c>
      <c r="H117" s="465">
        <f>SUM(H118:H121)</f>
        <v>15173.42</v>
      </c>
      <c r="I117" s="465">
        <f>SUM(I118:I121)</f>
        <v>14921.344900000002</v>
      </c>
      <c r="J117" s="531">
        <f t="shared" ref="J117:J129" si="51">I117/H117*100</f>
        <v>98.338706105808726</v>
      </c>
    </row>
    <row r="118" spans="1:10" s="35" customFormat="1" ht="30" x14ac:dyDescent="0.25">
      <c r="A118" s="18">
        <v>1</v>
      </c>
      <c r="B118" s="71" t="s">
        <v>79</v>
      </c>
      <c r="C118" s="113">
        <v>7286</v>
      </c>
      <c r="D118" s="107">
        <f t="shared" ref="D118:D128" si="52">ROUND(C118/12*$B$3,0)</f>
        <v>6679</v>
      </c>
      <c r="E118" s="113">
        <v>7008</v>
      </c>
      <c r="F118" s="113">
        <f t="shared" si="50"/>
        <v>104.92588710884863</v>
      </c>
      <c r="G118" s="465">
        <v>10048.402700000001</v>
      </c>
      <c r="H118" s="638">
        <f t="shared" ref="H118:H121" si="53">ROUND(G118/12*$B$3,2)</f>
        <v>9211.0400000000009</v>
      </c>
      <c r="I118" s="465">
        <v>9759.3301600000013</v>
      </c>
      <c r="J118" s="531">
        <f t="shared" si="51"/>
        <v>105.95253261303827</v>
      </c>
    </row>
    <row r="119" spans="1:10" s="35" customFormat="1" ht="30" x14ac:dyDescent="0.25">
      <c r="A119" s="18">
        <v>1</v>
      </c>
      <c r="B119" s="71" t="s">
        <v>80</v>
      </c>
      <c r="C119" s="113">
        <v>2186</v>
      </c>
      <c r="D119" s="107">
        <f t="shared" si="52"/>
        <v>2004</v>
      </c>
      <c r="E119" s="113">
        <v>1460</v>
      </c>
      <c r="F119" s="113">
        <f t="shared" si="50"/>
        <v>72.854291417165669</v>
      </c>
      <c r="G119" s="465">
        <v>3886.14255</v>
      </c>
      <c r="H119" s="638">
        <f t="shared" si="53"/>
        <v>3562.3</v>
      </c>
      <c r="I119" s="465">
        <v>2596.2414600000002</v>
      </c>
      <c r="J119" s="531">
        <f t="shared" si="51"/>
        <v>72.881044830586987</v>
      </c>
    </row>
    <row r="120" spans="1:10" s="35" customFormat="1" ht="45" x14ac:dyDescent="0.25">
      <c r="A120" s="18">
        <v>1</v>
      </c>
      <c r="B120" s="71" t="s">
        <v>114</v>
      </c>
      <c r="C120" s="113">
        <v>49</v>
      </c>
      <c r="D120" s="107">
        <f t="shared" si="52"/>
        <v>45</v>
      </c>
      <c r="E120" s="113">
        <v>47</v>
      </c>
      <c r="F120" s="113">
        <f t="shared" si="50"/>
        <v>104.44444444444446</v>
      </c>
      <c r="G120" s="465">
        <v>321.54192</v>
      </c>
      <c r="H120" s="638">
        <f t="shared" si="53"/>
        <v>294.75</v>
      </c>
      <c r="I120" s="465">
        <v>282.16944000000001</v>
      </c>
      <c r="J120" s="531">
        <f t="shared" si="51"/>
        <v>95.731786259541991</v>
      </c>
    </row>
    <row r="121" spans="1:10" s="35" customFormat="1" ht="30" x14ac:dyDescent="0.25">
      <c r="A121" s="18">
        <v>1</v>
      </c>
      <c r="B121" s="71" t="s">
        <v>115</v>
      </c>
      <c r="C121" s="113">
        <v>350</v>
      </c>
      <c r="D121" s="107">
        <f t="shared" si="52"/>
        <v>321</v>
      </c>
      <c r="E121" s="113">
        <v>353</v>
      </c>
      <c r="F121" s="113">
        <f t="shared" si="50"/>
        <v>109.96884735202492</v>
      </c>
      <c r="G121" s="465">
        <v>2296.7280000000001</v>
      </c>
      <c r="H121" s="638">
        <f t="shared" si="53"/>
        <v>2105.33</v>
      </c>
      <c r="I121" s="465">
        <v>2283.6038400000002</v>
      </c>
      <c r="J121" s="531">
        <f t="shared" si="51"/>
        <v>108.46773854930107</v>
      </c>
    </row>
    <row r="122" spans="1:10" s="35" customFormat="1" ht="30" x14ac:dyDescent="0.25">
      <c r="A122" s="18">
        <v>1</v>
      </c>
      <c r="B122" s="227" t="s">
        <v>112</v>
      </c>
      <c r="C122" s="113">
        <f>SUM(C123:C125)</f>
        <v>16426</v>
      </c>
      <c r="D122" s="113">
        <f>SUM(D123:D125)</f>
        <v>15057</v>
      </c>
      <c r="E122" s="113">
        <f>SUM(E123:E125)</f>
        <v>13542</v>
      </c>
      <c r="F122" s="113">
        <f t="shared" si="50"/>
        <v>89.938234708109192</v>
      </c>
      <c r="G122" s="458">
        <f>SUM(G123:G125)</f>
        <v>36000.600680000003</v>
      </c>
      <c r="H122" s="458">
        <f>SUM(H123:H125)</f>
        <v>33000.550000000003</v>
      </c>
      <c r="I122" s="458">
        <f>SUM(I123:I125)</f>
        <v>28564.417270000002</v>
      </c>
      <c r="J122" s="531">
        <f t="shared" si="51"/>
        <v>86.557397588828067</v>
      </c>
    </row>
    <row r="123" spans="1:10" s="35" customFormat="1" ht="30" x14ac:dyDescent="0.25">
      <c r="A123" s="18">
        <v>1</v>
      </c>
      <c r="B123" s="71" t="s">
        <v>108</v>
      </c>
      <c r="C123" s="113">
        <v>1500</v>
      </c>
      <c r="D123" s="107">
        <f t="shared" si="52"/>
        <v>1375</v>
      </c>
      <c r="E123" s="113">
        <v>990</v>
      </c>
      <c r="F123" s="113">
        <f t="shared" si="50"/>
        <v>72</v>
      </c>
      <c r="G123" s="465">
        <v>3180.7650000000003</v>
      </c>
      <c r="H123" s="638">
        <f t="shared" ref="H123:H128" si="54">ROUND(G123/12*$B$3,2)</f>
        <v>2915.7</v>
      </c>
      <c r="I123" s="465">
        <v>2099.3549600000006</v>
      </c>
      <c r="J123" s="531">
        <f t="shared" si="51"/>
        <v>72.001747779264008</v>
      </c>
    </row>
    <row r="124" spans="1:10" s="35" customFormat="1" ht="60" x14ac:dyDescent="0.25">
      <c r="A124" s="18">
        <v>1</v>
      </c>
      <c r="B124" s="71" t="s">
        <v>119</v>
      </c>
      <c r="C124" s="113">
        <v>10800</v>
      </c>
      <c r="D124" s="107">
        <f t="shared" si="52"/>
        <v>9900</v>
      </c>
      <c r="E124" s="113">
        <v>8042</v>
      </c>
      <c r="F124" s="113">
        <f t="shared" si="50"/>
        <v>81.232323232323239</v>
      </c>
      <c r="G124" s="465">
        <v>28775.695520000001</v>
      </c>
      <c r="H124" s="638">
        <f t="shared" si="54"/>
        <v>26377.72</v>
      </c>
      <c r="I124" s="465">
        <v>21511.313010000002</v>
      </c>
      <c r="J124" s="531">
        <f t="shared" si="51"/>
        <v>81.551070410937726</v>
      </c>
    </row>
    <row r="125" spans="1:10" s="35" customFormat="1" ht="45" x14ac:dyDescent="0.25">
      <c r="A125" s="18">
        <v>1</v>
      </c>
      <c r="B125" s="71" t="s">
        <v>109</v>
      </c>
      <c r="C125" s="113">
        <v>4126</v>
      </c>
      <c r="D125" s="107">
        <f t="shared" si="52"/>
        <v>3782</v>
      </c>
      <c r="E125" s="113">
        <v>4510</v>
      </c>
      <c r="F125" s="113">
        <f t="shared" si="50"/>
        <v>119.24907456372289</v>
      </c>
      <c r="G125" s="465">
        <v>4044.1401599999995</v>
      </c>
      <c r="H125" s="638">
        <f t="shared" si="54"/>
        <v>3707.13</v>
      </c>
      <c r="I125" s="465">
        <v>4953.7492999999995</v>
      </c>
      <c r="J125" s="531">
        <f t="shared" si="51"/>
        <v>133.62761219595751</v>
      </c>
    </row>
    <row r="126" spans="1:10" s="35" customFormat="1" ht="30" x14ac:dyDescent="0.25">
      <c r="A126" s="18">
        <v>1</v>
      </c>
      <c r="B126" s="116" t="s">
        <v>123</v>
      </c>
      <c r="C126" s="113">
        <v>43595</v>
      </c>
      <c r="D126" s="107">
        <f t="shared" si="52"/>
        <v>39962</v>
      </c>
      <c r="E126" s="113">
        <v>39467</v>
      </c>
      <c r="F126" s="118">
        <f>E126/D126*100</f>
        <v>98.761323257094233</v>
      </c>
      <c r="G126" s="465">
        <v>42427.525999999998</v>
      </c>
      <c r="H126" s="638">
        <f t="shared" si="54"/>
        <v>38891.9</v>
      </c>
      <c r="I126" s="465">
        <v>38372.300000000003</v>
      </c>
      <c r="J126" s="459">
        <f>I126/H126*100</f>
        <v>98.663989159696499</v>
      </c>
    </row>
    <row r="127" spans="1:10" s="35" customFormat="1" ht="30" x14ac:dyDescent="0.25">
      <c r="A127" s="18">
        <v>1</v>
      </c>
      <c r="B127" s="116" t="s">
        <v>124</v>
      </c>
      <c r="C127" s="113">
        <v>2640</v>
      </c>
      <c r="D127" s="107">
        <f t="shared" si="52"/>
        <v>2420</v>
      </c>
      <c r="E127" s="113">
        <v>2304</v>
      </c>
      <c r="F127" s="118">
        <f>E127/D127*100</f>
        <v>95.206611570247929</v>
      </c>
      <c r="G127" s="465">
        <v>2569.3008000000004</v>
      </c>
      <c r="H127" s="638">
        <f t="shared" si="54"/>
        <v>2355.19</v>
      </c>
      <c r="I127" s="465">
        <v>2240.1273099999999</v>
      </c>
      <c r="J127" s="459">
        <f t="shared" ref="J127:J128" si="55">I127/H127*100</f>
        <v>95.114504986858805</v>
      </c>
    </row>
    <row r="128" spans="1:10" s="35" customFormat="1" ht="15.75" thickBot="1" x14ac:dyDescent="0.3">
      <c r="A128" s="18">
        <v>1</v>
      </c>
      <c r="B128" s="116" t="s">
        <v>125</v>
      </c>
      <c r="C128" s="113">
        <v>3143</v>
      </c>
      <c r="D128" s="107">
        <f t="shared" si="52"/>
        <v>2881</v>
      </c>
      <c r="E128" s="113">
        <v>1639</v>
      </c>
      <c r="F128" s="118">
        <f>E128/D128*100</f>
        <v>56.889968760846934</v>
      </c>
      <c r="G128" s="465">
        <v>3058.8304600000001</v>
      </c>
      <c r="H128" s="638">
        <f t="shared" si="54"/>
        <v>2803.93</v>
      </c>
      <c r="I128" s="465">
        <v>1594.2259000000001</v>
      </c>
      <c r="J128" s="459">
        <f t="shared" si="55"/>
        <v>56.856836654267404</v>
      </c>
    </row>
    <row r="129" spans="1:247" s="13" customFormat="1" ht="15.75" thickBot="1" x14ac:dyDescent="0.3">
      <c r="A129" s="18">
        <v>1</v>
      </c>
      <c r="B129" s="526" t="s">
        <v>3</v>
      </c>
      <c r="C129" s="339"/>
      <c r="D129" s="339"/>
      <c r="E129" s="339"/>
      <c r="F129" s="338"/>
      <c r="G129" s="527">
        <f>G122+G117+G126</f>
        <v>94980.941850000003</v>
      </c>
      <c r="H129" s="527">
        <f>H122+H117+H126</f>
        <v>87065.87</v>
      </c>
      <c r="I129" s="527">
        <f>I122+I117+I126</f>
        <v>81858.062170000005</v>
      </c>
      <c r="J129" s="471">
        <f t="shared" si="51"/>
        <v>94.018542707952051</v>
      </c>
    </row>
    <row r="130" spans="1:247" ht="15" customHeight="1" x14ac:dyDescent="0.25">
      <c r="A130" s="18">
        <v>1</v>
      </c>
      <c r="B130" s="232" t="s">
        <v>94</v>
      </c>
      <c r="C130" s="233"/>
      <c r="D130" s="233"/>
      <c r="E130" s="233"/>
      <c r="F130" s="233"/>
      <c r="G130" s="485"/>
      <c r="H130" s="485"/>
      <c r="I130" s="485"/>
      <c r="J130" s="485"/>
    </row>
    <row r="131" spans="1:247" s="10" customFormat="1" ht="43.5" customHeight="1" x14ac:dyDescent="0.25">
      <c r="A131" s="18">
        <v>1</v>
      </c>
      <c r="B131" s="234" t="s">
        <v>120</v>
      </c>
      <c r="C131" s="235">
        <f t="shared" ref="C131:E139" si="56">C117</f>
        <v>9871</v>
      </c>
      <c r="D131" s="235">
        <f t="shared" si="56"/>
        <v>9049</v>
      </c>
      <c r="E131" s="235">
        <f t="shared" si="56"/>
        <v>8868</v>
      </c>
      <c r="F131" s="322">
        <f>E131/D131*100</f>
        <v>97.999778981102878</v>
      </c>
      <c r="G131" s="486">
        <f t="shared" ref="G131:J139" si="57">G117</f>
        <v>16552.815170000002</v>
      </c>
      <c r="H131" s="486">
        <f t="shared" si="57"/>
        <v>15173.42</v>
      </c>
      <c r="I131" s="486">
        <f t="shared" si="57"/>
        <v>14921.344900000002</v>
      </c>
      <c r="J131" s="486">
        <f t="shared" si="57"/>
        <v>98.338706105808726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</row>
    <row r="132" spans="1:247" s="10" customFormat="1" ht="30" x14ac:dyDescent="0.25">
      <c r="A132" s="18">
        <v>1</v>
      </c>
      <c r="B132" s="200" t="s">
        <v>79</v>
      </c>
      <c r="C132" s="235">
        <f t="shared" si="56"/>
        <v>7286</v>
      </c>
      <c r="D132" s="235">
        <f t="shared" si="56"/>
        <v>6679</v>
      </c>
      <c r="E132" s="235">
        <f t="shared" si="56"/>
        <v>7008</v>
      </c>
      <c r="F132" s="322">
        <f>E132/D132*100</f>
        <v>104.92588710884863</v>
      </c>
      <c r="G132" s="486">
        <f t="shared" si="57"/>
        <v>10048.402700000001</v>
      </c>
      <c r="H132" s="486">
        <f t="shared" si="57"/>
        <v>9211.0400000000009</v>
      </c>
      <c r="I132" s="486">
        <f t="shared" si="57"/>
        <v>9759.3301600000013</v>
      </c>
      <c r="J132" s="486">
        <f t="shared" si="57"/>
        <v>105.95253261303827</v>
      </c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</row>
    <row r="133" spans="1:247" s="10" customFormat="1" ht="30" x14ac:dyDescent="0.25">
      <c r="A133" s="18">
        <v>1</v>
      </c>
      <c r="B133" s="200" t="s">
        <v>80</v>
      </c>
      <c r="C133" s="235">
        <f t="shared" si="56"/>
        <v>2186</v>
      </c>
      <c r="D133" s="235">
        <f t="shared" si="56"/>
        <v>2004</v>
      </c>
      <c r="E133" s="235">
        <f t="shared" si="56"/>
        <v>1460</v>
      </c>
      <c r="F133" s="322">
        <f>E133/D133*100</f>
        <v>72.854291417165669</v>
      </c>
      <c r="G133" s="486">
        <f t="shared" si="57"/>
        <v>3886.14255</v>
      </c>
      <c r="H133" s="486">
        <f t="shared" si="57"/>
        <v>3562.3</v>
      </c>
      <c r="I133" s="486">
        <f t="shared" si="57"/>
        <v>2596.2414600000002</v>
      </c>
      <c r="J133" s="486">
        <f t="shared" si="57"/>
        <v>72.881044830586987</v>
      </c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</row>
    <row r="134" spans="1:247" s="10" customFormat="1" ht="43.5" customHeight="1" x14ac:dyDescent="0.25">
      <c r="A134" s="18">
        <v>1</v>
      </c>
      <c r="B134" s="200" t="s">
        <v>114</v>
      </c>
      <c r="C134" s="235">
        <f t="shared" si="56"/>
        <v>49</v>
      </c>
      <c r="D134" s="235">
        <f t="shared" si="56"/>
        <v>45</v>
      </c>
      <c r="E134" s="235">
        <f t="shared" si="56"/>
        <v>47</v>
      </c>
      <c r="F134" s="322">
        <f>E134/D134*100</f>
        <v>104.44444444444446</v>
      </c>
      <c r="G134" s="486">
        <f t="shared" si="57"/>
        <v>321.54192</v>
      </c>
      <c r="H134" s="486">
        <f t="shared" si="57"/>
        <v>294.75</v>
      </c>
      <c r="I134" s="486">
        <f t="shared" si="57"/>
        <v>282.16944000000001</v>
      </c>
      <c r="J134" s="486">
        <f t="shared" si="57"/>
        <v>95.731786259541991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</row>
    <row r="135" spans="1:247" s="10" customFormat="1" ht="30" x14ac:dyDescent="0.25">
      <c r="A135" s="18">
        <v>1</v>
      </c>
      <c r="B135" s="200" t="s">
        <v>115</v>
      </c>
      <c r="C135" s="235">
        <f t="shared" si="56"/>
        <v>350</v>
      </c>
      <c r="D135" s="235">
        <f t="shared" si="56"/>
        <v>321</v>
      </c>
      <c r="E135" s="235">
        <f t="shared" si="56"/>
        <v>353</v>
      </c>
      <c r="F135" s="322"/>
      <c r="G135" s="486">
        <f t="shared" si="57"/>
        <v>2296.7280000000001</v>
      </c>
      <c r="H135" s="486">
        <f t="shared" si="57"/>
        <v>2105.33</v>
      </c>
      <c r="I135" s="486">
        <f t="shared" si="57"/>
        <v>2283.6038400000002</v>
      </c>
      <c r="J135" s="486">
        <f t="shared" si="57"/>
        <v>108.46773854930107</v>
      </c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</row>
    <row r="136" spans="1:247" s="10" customFormat="1" ht="45" customHeight="1" x14ac:dyDescent="0.25">
      <c r="A136" s="18">
        <v>1</v>
      </c>
      <c r="B136" s="234" t="s">
        <v>112</v>
      </c>
      <c r="C136" s="323">
        <f t="shared" si="56"/>
        <v>16426</v>
      </c>
      <c r="D136" s="323">
        <f t="shared" si="56"/>
        <v>15057</v>
      </c>
      <c r="E136" s="323">
        <f t="shared" si="56"/>
        <v>13542</v>
      </c>
      <c r="F136" s="323">
        <f t="shared" ref="F136:F143" si="58">F122</f>
        <v>89.938234708109192</v>
      </c>
      <c r="G136" s="486">
        <f t="shared" si="57"/>
        <v>36000.600680000003</v>
      </c>
      <c r="H136" s="486">
        <f t="shared" si="57"/>
        <v>33000.550000000003</v>
      </c>
      <c r="I136" s="486">
        <f t="shared" si="57"/>
        <v>28564.417270000002</v>
      </c>
      <c r="J136" s="486">
        <f t="shared" si="57"/>
        <v>86.557397588828067</v>
      </c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</row>
    <row r="137" spans="1:247" s="10" customFormat="1" ht="30" x14ac:dyDescent="0.25">
      <c r="A137" s="18">
        <v>1</v>
      </c>
      <c r="B137" s="200" t="s">
        <v>108</v>
      </c>
      <c r="C137" s="323">
        <f t="shared" si="56"/>
        <v>1500</v>
      </c>
      <c r="D137" s="323">
        <f t="shared" si="56"/>
        <v>1375</v>
      </c>
      <c r="E137" s="323">
        <f t="shared" si="56"/>
        <v>990</v>
      </c>
      <c r="F137" s="323">
        <f t="shared" si="58"/>
        <v>72</v>
      </c>
      <c r="G137" s="486">
        <f t="shared" si="57"/>
        <v>3180.7650000000003</v>
      </c>
      <c r="H137" s="486">
        <f t="shared" si="57"/>
        <v>2915.7</v>
      </c>
      <c r="I137" s="486">
        <f t="shared" si="57"/>
        <v>2099.3549600000006</v>
      </c>
      <c r="J137" s="486">
        <f t="shared" si="57"/>
        <v>72.001747779264008</v>
      </c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</row>
    <row r="138" spans="1:247" s="10" customFormat="1" ht="45" customHeight="1" x14ac:dyDescent="0.25">
      <c r="A138" s="18">
        <v>1</v>
      </c>
      <c r="B138" s="200" t="s">
        <v>81</v>
      </c>
      <c r="C138" s="323">
        <f t="shared" si="56"/>
        <v>10800</v>
      </c>
      <c r="D138" s="323">
        <f t="shared" si="56"/>
        <v>9900</v>
      </c>
      <c r="E138" s="323">
        <f t="shared" si="56"/>
        <v>8042</v>
      </c>
      <c r="F138" s="323">
        <f t="shared" si="58"/>
        <v>81.232323232323239</v>
      </c>
      <c r="G138" s="486">
        <f t="shared" si="57"/>
        <v>28775.695520000001</v>
      </c>
      <c r="H138" s="486">
        <f t="shared" si="57"/>
        <v>26377.72</v>
      </c>
      <c r="I138" s="486">
        <f t="shared" si="57"/>
        <v>21511.313010000002</v>
      </c>
      <c r="J138" s="486">
        <f t="shared" si="57"/>
        <v>81.551070410937726</v>
      </c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</row>
    <row r="139" spans="1:247" s="10" customFormat="1" ht="45" customHeight="1" x14ac:dyDescent="0.25">
      <c r="A139" s="18">
        <v>1</v>
      </c>
      <c r="B139" s="200" t="s">
        <v>109</v>
      </c>
      <c r="C139" s="323">
        <f t="shared" si="56"/>
        <v>4126</v>
      </c>
      <c r="D139" s="323">
        <f t="shared" si="56"/>
        <v>3782</v>
      </c>
      <c r="E139" s="323">
        <f t="shared" si="56"/>
        <v>4510</v>
      </c>
      <c r="F139" s="323">
        <f t="shared" si="58"/>
        <v>119.24907456372289</v>
      </c>
      <c r="G139" s="486">
        <f t="shared" si="57"/>
        <v>4044.1401599999995</v>
      </c>
      <c r="H139" s="486">
        <f t="shared" si="57"/>
        <v>3707.13</v>
      </c>
      <c r="I139" s="486">
        <f t="shared" si="57"/>
        <v>4953.7492999999995</v>
      </c>
      <c r="J139" s="486">
        <f t="shared" si="57"/>
        <v>133.62761219595751</v>
      </c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</row>
    <row r="140" spans="1:247" s="10" customFormat="1" ht="38.1" customHeight="1" x14ac:dyDescent="0.25">
      <c r="A140" s="18"/>
      <c r="B140" s="675" t="s">
        <v>123</v>
      </c>
      <c r="C140" s="676">
        <f t="shared" ref="C140:E142" si="59">SUM(C126)</f>
        <v>43595</v>
      </c>
      <c r="D140" s="676">
        <f t="shared" si="59"/>
        <v>39962</v>
      </c>
      <c r="E140" s="676">
        <f t="shared" si="59"/>
        <v>39467</v>
      </c>
      <c r="F140" s="323">
        <f t="shared" si="58"/>
        <v>98.761323257094233</v>
      </c>
      <c r="G140" s="676">
        <f t="shared" ref="G140:I142" si="60">SUM(G126)</f>
        <v>42427.525999999998</v>
      </c>
      <c r="H140" s="676">
        <f t="shared" si="60"/>
        <v>38891.9</v>
      </c>
      <c r="I140" s="676">
        <f t="shared" si="60"/>
        <v>38372.300000000003</v>
      </c>
      <c r="J140" s="486">
        <f>J126</f>
        <v>98.663989159696499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</row>
    <row r="141" spans="1:247" s="10" customFormat="1" ht="38.1" customHeight="1" x14ac:dyDescent="0.25">
      <c r="A141" s="18"/>
      <c r="B141" s="675" t="s">
        <v>124</v>
      </c>
      <c r="C141" s="676">
        <f t="shared" si="59"/>
        <v>2640</v>
      </c>
      <c r="D141" s="676">
        <f t="shared" si="59"/>
        <v>2420</v>
      </c>
      <c r="E141" s="676">
        <f t="shared" si="59"/>
        <v>2304</v>
      </c>
      <c r="F141" s="323">
        <f t="shared" si="58"/>
        <v>95.206611570247929</v>
      </c>
      <c r="G141" s="676">
        <f t="shared" si="60"/>
        <v>2569.3008000000004</v>
      </c>
      <c r="H141" s="676">
        <f t="shared" si="60"/>
        <v>2355.19</v>
      </c>
      <c r="I141" s="676">
        <f t="shared" si="60"/>
        <v>2240.1273099999999</v>
      </c>
      <c r="J141" s="486">
        <f>J127</f>
        <v>95.114504986858805</v>
      </c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</row>
    <row r="142" spans="1:247" s="10" customFormat="1" ht="38.1" customHeight="1" x14ac:dyDescent="0.25">
      <c r="A142" s="18"/>
      <c r="B142" s="675" t="s">
        <v>125</v>
      </c>
      <c r="C142" s="676">
        <f t="shared" si="59"/>
        <v>3143</v>
      </c>
      <c r="D142" s="676">
        <f t="shared" si="59"/>
        <v>2881</v>
      </c>
      <c r="E142" s="676">
        <f t="shared" si="59"/>
        <v>1639</v>
      </c>
      <c r="F142" s="323">
        <f t="shared" si="58"/>
        <v>56.889968760846934</v>
      </c>
      <c r="G142" s="676">
        <f t="shared" si="60"/>
        <v>3058.8304600000001</v>
      </c>
      <c r="H142" s="676">
        <f t="shared" si="60"/>
        <v>2803.93</v>
      </c>
      <c r="I142" s="676">
        <f t="shared" si="60"/>
        <v>1594.2259000000001</v>
      </c>
      <c r="J142" s="486">
        <f>J128</f>
        <v>56.856836654267404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</row>
    <row r="143" spans="1:247" s="10" customFormat="1" ht="15" customHeight="1" thickBot="1" x14ac:dyDescent="0.3">
      <c r="A143" s="18">
        <v>1</v>
      </c>
      <c r="B143" s="528" t="s">
        <v>117</v>
      </c>
      <c r="C143" s="529">
        <f>C129</f>
        <v>0</v>
      </c>
      <c r="D143" s="529">
        <f>D129</f>
        <v>0</v>
      </c>
      <c r="E143" s="529">
        <f>E129</f>
        <v>0</v>
      </c>
      <c r="F143" s="529">
        <f t="shared" si="58"/>
        <v>0</v>
      </c>
      <c r="G143" s="530">
        <f>G129</f>
        <v>94980.941850000003</v>
      </c>
      <c r="H143" s="530">
        <f>H129</f>
        <v>87065.87</v>
      </c>
      <c r="I143" s="530">
        <f>I129</f>
        <v>81858.062170000005</v>
      </c>
      <c r="J143" s="530">
        <f>J129</f>
        <v>94.018542707952051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</row>
    <row r="144" spans="1:247" ht="15" customHeight="1" thickBot="1" x14ac:dyDescent="0.3">
      <c r="A144" s="18">
        <v>1</v>
      </c>
      <c r="B144" s="85" t="s">
        <v>5</v>
      </c>
      <c r="C144" s="3"/>
      <c r="D144" s="3"/>
      <c r="E144" s="162"/>
      <c r="F144" s="3"/>
      <c r="G144" s="488"/>
      <c r="H144" s="488"/>
      <c r="I144" s="489"/>
      <c r="J144" s="488"/>
    </row>
    <row r="145" spans="1:10" ht="31.5" customHeight="1" x14ac:dyDescent="0.25">
      <c r="A145" s="18">
        <v>1</v>
      </c>
      <c r="B145" s="127" t="s">
        <v>50</v>
      </c>
      <c r="C145" s="129"/>
      <c r="D145" s="129"/>
      <c r="E145" s="129"/>
      <c r="F145" s="129"/>
      <c r="G145" s="490"/>
      <c r="H145" s="490"/>
      <c r="I145" s="490"/>
      <c r="J145" s="490"/>
    </row>
    <row r="146" spans="1:10" s="35" customFormat="1" ht="27.95" customHeight="1" x14ac:dyDescent="0.25">
      <c r="A146" s="18">
        <v>1</v>
      </c>
      <c r="B146" s="72" t="s">
        <v>120</v>
      </c>
      <c r="C146" s="113">
        <f>SUM(C147:C150)</f>
        <v>4526</v>
      </c>
      <c r="D146" s="113">
        <f>SUM(D147:D150)</f>
        <v>4149</v>
      </c>
      <c r="E146" s="113">
        <f>SUM(E147:E150)</f>
        <v>3648</v>
      </c>
      <c r="F146" s="113">
        <f>E146/D146*100</f>
        <v>87.924801156905275</v>
      </c>
      <c r="G146" s="465">
        <f>SUM(G147:G150)</f>
        <v>6987.4005500000003</v>
      </c>
      <c r="H146" s="465">
        <f>SUM(H147:H150)</f>
        <v>6405.11</v>
      </c>
      <c r="I146" s="465">
        <f>SUM(I147:I150)</f>
        <v>5938.0449100000114</v>
      </c>
      <c r="J146" s="465">
        <f t="shared" ref="J146:J158" si="61">I146/H146*100</f>
        <v>92.707930230706609</v>
      </c>
    </row>
    <row r="147" spans="1:10" s="35" customFormat="1" ht="27.95" customHeight="1" x14ac:dyDescent="0.25">
      <c r="A147" s="18">
        <v>1</v>
      </c>
      <c r="B147" s="71" t="s">
        <v>79</v>
      </c>
      <c r="C147" s="113">
        <v>3301</v>
      </c>
      <c r="D147" s="107">
        <f>ROUND(C147/12*$B$3,0)</f>
        <v>3026</v>
      </c>
      <c r="E147" s="113">
        <v>2942</v>
      </c>
      <c r="F147" s="113">
        <f>E147/D147*100</f>
        <v>97.224058162590879</v>
      </c>
      <c r="G147" s="728">
        <v>3896.5010000000002</v>
      </c>
      <c r="H147" s="638">
        <f t="shared" ref="H147:H150" si="62">ROUND(G147/12*$B$3,2)</f>
        <v>3571.79</v>
      </c>
      <c r="I147" s="465">
        <v>4187.3083300000117</v>
      </c>
      <c r="J147" s="465">
        <f t="shared" si="61"/>
        <v>117.23276928374882</v>
      </c>
    </row>
    <row r="148" spans="1:10" s="35" customFormat="1" ht="27.95" customHeight="1" x14ac:dyDescent="0.25">
      <c r="A148" s="18">
        <v>1</v>
      </c>
      <c r="B148" s="71" t="s">
        <v>80</v>
      </c>
      <c r="C148" s="113">
        <v>991</v>
      </c>
      <c r="D148" s="107">
        <f>ROUND(C148/12*$B$3,0)</f>
        <v>908</v>
      </c>
      <c r="E148" s="113">
        <v>570</v>
      </c>
      <c r="F148" s="113">
        <f>E148/D148*100</f>
        <v>62.775330396475773</v>
      </c>
      <c r="G148" s="728">
        <v>1555.3728299999998</v>
      </c>
      <c r="H148" s="638">
        <f t="shared" si="62"/>
        <v>1425.76</v>
      </c>
      <c r="I148" s="465">
        <v>956.07120999999995</v>
      </c>
      <c r="J148" s="465">
        <f t="shared" si="61"/>
        <v>67.056952783077094</v>
      </c>
    </row>
    <row r="149" spans="1:10" s="35" customFormat="1" ht="27.95" customHeight="1" x14ac:dyDescent="0.25">
      <c r="A149" s="18">
        <v>1</v>
      </c>
      <c r="B149" s="71" t="s">
        <v>114</v>
      </c>
      <c r="C149" s="113">
        <v>54</v>
      </c>
      <c r="D149" s="107">
        <f>ROUND(C149/12*$B$3,0)</f>
        <v>50</v>
      </c>
      <c r="E149" s="113">
        <v>47</v>
      </c>
      <c r="F149" s="113">
        <f>E149/D149*100</f>
        <v>94</v>
      </c>
      <c r="G149" s="465">
        <v>354.35232000000002</v>
      </c>
      <c r="H149" s="638">
        <f t="shared" si="62"/>
        <v>324.82</v>
      </c>
      <c r="I149" s="465">
        <v>254.60734000000002</v>
      </c>
      <c r="J149" s="465">
        <f t="shared" si="61"/>
        <v>78.384132750446412</v>
      </c>
    </row>
    <row r="150" spans="1:10" s="35" customFormat="1" ht="27.95" customHeight="1" x14ac:dyDescent="0.25">
      <c r="A150" s="18">
        <v>1</v>
      </c>
      <c r="B150" s="71" t="s">
        <v>115</v>
      </c>
      <c r="C150" s="113">
        <v>180</v>
      </c>
      <c r="D150" s="107">
        <f>ROUND(C150/12*$B$3,0)</f>
        <v>165</v>
      </c>
      <c r="E150" s="113">
        <v>89</v>
      </c>
      <c r="F150" s="113">
        <f t="shared" ref="F150:F154" si="63">E150/D150*100</f>
        <v>53.939393939393945</v>
      </c>
      <c r="G150" s="465">
        <v>1181.1743999999999</v>
      </c>
      <c r="H150" s="638">
        <f t="shared" si="62"/>
        <v>1082.74</v>
      </c>
      <c r="I150" s="465">
        <v>540.05803000000003</v>
      </c>
      <c r="J150" s="465">
        <f t="shared" si="61"/>
        <v>49.878828712340919</v>
      </c>
    </row>
    <row r="151" spans="1:10" s="35" customFormat="1" ht="27.95" customHeight="1" x14ac:dyDescent="0.25">
      <c r="A151" s="18">
        <v>1</v>
      </c>
      <c r="B151" s="72" t="s">
        <v>112</v>
      </c>
      <c r="C151" s="113">
        <f>SUM(C152:C154)</f>
        <v>6794</v>
      </c>
      <c r="D151" s="113">
        <f>SUM(D152:D154)</f>
        <v>6228</v>
      </c>
      <c r="E151" s="113">
        <f>SUM(E152:E154)</f>
        <v>3618</v>
      </c>
      <c r="F151" s="113">
        <f t="shared" si="63"/>
        <v>58.092485549132945</v>
      </c>
      <c r="G151" s="458">
        <f>SUM(G152:G154)</f>
        <v>14743.89975</v>
      </c>
      <c r="H151" s="458">
        <f>SUM(H152:H154)</f>
        <v>13515.240000000002</v>
      </c>
      <c r="I151" s="458">
        <f>SUM(I152:I154)</f>
        <v>8038.3220900000006</v>
      </c>
      <c r="J151" s="465">
        <f t="shared" si="61"/>
        <v>59.475984814180137</v>
      </c>
    </row>
    <row r="152" spans="1:10" s="35" customFormat="1" ht="27.95" customHeight="1" x14ac:dyDescent="0.25">
      <c r="A152" s="18">
        <v>1</v>
      </c>
      <c r="B152" s="71" t="s">
        <v>108</v>
      </c>
      <c r="C152" s="113">
        <v>938</v>
      </c>
      <c r="D152" s="107">
        <f t="shared" ref="D152:D157" si="64">ROUND(C152/12*$B$3,0)</f>
        <v>860</v>
      </c>
      <c r="E152" s="113">
        <v>507</v>
      </c>
      <c r="F152" s="113">
        <f t="shared" si="63"/>
        <v>58.95348837209302</v>
      </c>
      <c r="G152" s="465">
        <v>1989.0383800000002</v>
      </c>
      <c r="H152" s="638">
        <f t="shared" ref="H152:H157" si="65">ROUND(G152/12*$B$3,2)</f>
        <v>1823.29</v>
      </c>
      <c r="I152" s="465">
        <v>1080.7704900000003</v>
      </c>
      <c r="J152" s="465">
        <f t="shared" si="61"/>
        <v>59.275841473380552</v>
      </c>
    </row>
    <row r="153" spans="1:10" s="35" customFormat="1" ht="55.5" customHeight="1" x14ac:dyDescent="0.25">
      <c r="A153" s="18">
        <v>1</v>
      </c>
      <c r="B153" s="71" t="s">
        <v>119</v>
      </c>
      <c r="C153" s="113">
        <v>5141</v>
      </c>
      <c r="D153" s="107">
        <f t="shared" si="64"/>
        <v>4713</v>
      </c>
      <c r="E153" s="113">
        <v>2114</v>
      </c>
      <c r="F153" s="113">
        <f t="shared" si="63"/>
        <v>44.854657330787184</v>
      </c>
      <c r="G153" s="465">
        <v>12054.046970000001</v>
      </c>
      <c r="H153" s="638">
        <f t="shared" si="65"/>
        <v>11049.54</v>
      </c>
      <c r="I153" s="465">
        <v>5890.1137099999996</v>
      </c>
      <c r="J153" s="465">
        <f t="shared" si="61"/>
        <v>53.306415561190775</v>
      </c>
    </row>
    <row r="154" spans="1:10" s="35" customFormat="1" ht="48" customHeight="1" x14ac:dyDescent="0.25">
      <c r="A154" s="18">
        <v>1</v>
      </c>
      <c r="B154" s="71" t="s">
        <v>109</v>
      </c>
      <c r="C154" s="113">
        <v>715</v>
      </c>
      <c r="D154" s="107">
        <f t="shared" si="64"/>
        <v>655</v>
      </c>
      <c r="E154" s="113">
        <v>997</v>
      </c>
      <c r="F154" s="113">
        <f t="shared" si="63"/>
        <v>152.21374045801525</v>
      </c>
      <c r="G154" s="465">
        <v>700.81439999999998</v>
      </c>
      <c r="H154" s="638">
        <f t="shared" si="65"/>
        <v>642.41</v>
      </c>
      <c r="I154" s="465">
        <v>1067.4378899999999</v>
      </c>
      <c r="J154" s="465">
        <f t="shared" si="61"/>
        <v>166.16146853255708</v>
      </c>
    </row>
    <row r="155" spans="1:10" s="35" customFormat="1" ht="27.95" customHeight="1" x14ac:dyDescent="0.25">
      <c r="A155" s="18"/>
      <c r="B155" s="667" t="s">
        <v>123</v>
      </c>
      <c r="C155" s="113">
        <v>4800</v>
      </c>
      <c r="D155" s="107">
        <f t="shared" si="64"/>
        <v>4400</v>
      </c>
      <c r="E155" s="113">
        <v>4554</v>
      </c>
      <c r="F155" s="113">
        <f>E155/D155*100</f>
        <v>103.49999999999999</v>
      </c>
      <c r="G155" s="465">
        <v>4671.4560000000001</v>
      </c>
      <c r="H155" s="638">
        <f t="shared" si="65"/>
        <v>4282.17</v>
      </c>
      <c r="I155" s="465">
        <v>4324.12</v>
      </c>
      <c r="J155" s="465">
        <f>I155/H155*100</f>
        <v>100.97964349850659</v>
      </c>
    </row>
    <row r="156" spans="1:10" s="35" customFormat="1" ht="27.95" customHeight="1" x14ac:dyDescent="0.25">
      <c r="A156" s="18"/>
      <c r="B156" s="667" t="s">
        <v>124</v>
      </c>
      <c r="C156" s="113">
        <v>700</v>
      </c>
      <c r="D156" s="107">
        <f t="shared" si="64"/>
        <v>642</v>
      </c>
      <c r="E156" s="113">
        <v>572</v>
      </c>
      <c r="F156" s="113">
        <f>E156/D156*100</f>
        <v>89.096573208722745</v>
      </c>
      <c r="G156" s="465">
        <f>$G$155/$C$155*C156</f>
        <v>681.25400000000002</v>
      </c>
      <c r="H156" s="638">
        <f t="shared" si="65"/>
        <v>624.48</v>
      </c>
      <c r="I156" s="465">
        <v>537.87767000000008</v>
      </c>
      <c r="J156" s="465">
        <f t="shared" ref="J156:J157" si="66">I156/H156*100</f>
        <v>86.132089098129654</v>
      </c>
    </row>
    <row r="157" spans="1:10" s="35" customFormat="1" ht="21.75" customHeight="1" thickBot="1" x14ac:dyDescent="0.3">
      <c r="A157" s="18"/>
      <c r="B157" s="667" t="s">
        <v>125</v>
      </c>
      <c r="C157" s="113">
        <v>300</v>
      </c>
      <c r="D157" s="107">
        <f t="shared" si="64"/>
        <v>275</v>
      </c>
      <c r="E157" s="113">
        <v>198</v>
      </c>
      <c r="F157" s="113">
        <f>E157/D157*100</f>
        <v>72</v>
      </c>
      <c r="G157" s="465">
        <f>$G$155/$C$155*C157</f>
        <v>291.96600000000001</v>
      </c>
      <c r="H157" s="638">
        <f t="shared" si="65"/>
        <v>267.64</v>
      </c>
      <c r="I157" s="465">
        <v>192.36930000000001</v>
      </c>
      <c r="J157" s="465">
        <f t="shared" si="66"/>
        <v>71.876139590494702</v>
      </c>
    </row>
    <row r="158" spans="1:10" s="35" customFormat="1" ht="15" customHeight="1" thickBot="1" x14ac:dyDescent="0.3">
      <c r="A158" s="18">
        <v>1</v>
      </c>
      <c r="B158" s="204" t="s">
        <v>3</v>
      </c>
      <c r="C158" s="24"/>
      <c r="D158" s="24"/>
      <c r="E158" s="24"/>
      <c r="F158" s="22"/>
      <c r="G158" s="469">
        <f>G151+G146+G155</f>
        <v>26402.756300000001</v>
      </c>
      <c r="H158" s="469">
        <f>H151+H146+H155</f>
        <v>24202.520000000004</v>
      </c>
      <c r="I158" s="469">
        <f>I151+I146+I155</f>
        <v>18300.487000000012</v>
      </c>
      <c r="J158" s="469">
        <f t="shared" si="61"/>
        <v>75.61397325567755</v>
      </c>
    </row>
    <row r="159" spans="1:10" s="35" customFormat="1" ht="15" customHeight="1" thickBot="1" x14ac:dyDescent="0.3">
      <c r="A159" s="18">
        <v>1</v>
      </c>
      <c r="C159" s="237"/>
      <c r="D159" s="237"/>
      <c r="E159" s="238"/>
      <c r="F159" s="532"/>
      <c r="G159" s="491"/>
      <c r="H159" s="491"/>
      <c r="I159" s="492"/>
      <c r="J159" s="491"/>
    </row>
    <row r="160" spans="1:10" ht="43.5" x14ac:dyDescent="0.25">
      <c r="A160" s="18">
        <v>1</v>
      </c>
      <c r="B160" s="314" t="s">
        <v>58</v>
      </c>
      <c r="C160" s="236"/>
      <c r="D160" s="236"/>
      <c r="E160" s="236"/>
      <c r="F160" s="236"/>
      <c r="G160" s="493"/>
      <c r="H160" s="493"/>
      <c r="I160" s="493"/>
      <c r="J160" s="493"/>
    </row>
    <row r="161" spans="1:10" s="35" customFormat="1" ht="30" customHeight="1" x14ac:dyDescent="0.25">
      <c r="A161" s="18">
        <v>1</v>
      </c>
      <c r="B161" s="72" t="s">
        <v>120</v>
      </c>
      <c r="C161" s="113">
        <f>SUM(C162:C163)</f>
        <v>1167</v>
      </c>
      <c r="D161" s="113">
        <f>SUM(D162:D163)</f>
        <v>1070</v>
      </c>
      <c r="E161" s="113">
        <f>SUM(E162:E163)</f>
        <v>950</v>
      </c>
      <c r="F161" s="113">
        <f t="shared" ref="F161:F167" si="67">E161/D161*100</f>
        <v>88.785046728971963</v>
      </c>
      <c r="G161" s="465">
        <f>SUM(G162:G163)</f>
        <v>1718.9442899999999</v>
      </c>
      <c r="H161" s="465">
        <f>SUM(H162:H163)</f>
        <v>1575.7</v>
      </c>
      <c r="I161" s="465">
        <f>SUM(I162:I163)</f>
        <v>1474.52397</v>
      </c>
      <c r="J161" s="465">
        <f t="shared" ref="J161:J168" si="68">I161/H161*100</f>
        <v>93.578978866535493</v>
      </c>
    </row>
    <row r="162" spans="1:10" s="35" customFormat="1" ht="30" customHeight="1" x14ac:dyDescent="0.25">
      <c r="A162" s="18">
        <v>1</v>
      </c>
      <c r="B162" s="71" t="s">
        <v>79</v>
      </c>
      <c r="C162" s="113">
        <v>898</v>
      </c>
      <c r="D162" s="107">
        <f>ROUND(C162/12*$B$3,0)</f>
        <v>823</v>
      </c>
      <c r="E162" s="113">
        <v>841</v>
      </c>
      <c r="F162" s="113">
        <f t="shared" si="67"/>
        <v>102.18712029161603</v>
      </c>
      <c r="G162" s="465">
        <v>1253.1483999999998</v>
      </c>
      <c r="H162" s="638">
        <f t="shared" ref="H162:H163" si="69">ROUND(G162/12*$B$3,2)</f>
        <v>1148.72</v>
      </c>
      <c r="I162" s="465">
        <v>1265.67383</v>
      </c>
      <c r="J162" s="465">
        <f t="shared" si="68"/>
        <v>110.18123041298141</v>
      </c>
    </row>
    <row r="163" spans="1:10" s="35" customFormat="1" ht="30" customHeight="1" x14ac:dyDescent="0.25">
      <c r="A163" s="18">
        <v>1</v>
      </c>
      <c r="B163" s="71" t="s">
        <v>80</v>
      </c>
      <c r="C163" s="113">
        <v>269</v>
      </c>
      <c r="D163" s="107">
        <f>ROUND(C163/12*$B$3,0)</f>
        <v>247</v>
      </c>
      <c r="E163" s="113">
        <v>109</v>
      </c>
      <c r="F163" s="113">
        <f t="shared" si="67"/>
        <v>44.129554655870443</v>
      </c>
      <c r="G163" s="465">
        <v>465.79588999999999</v>
      </c>
      <c r="H163" s="638">
        <f t="shared" si="69"/>
        <v>426.98</v>
      </c>
      <c r="I163" s="465">
        <v>208.85013999999995</v>
      </c>
      <c r="J163" s="465">
        <f t="shared" si="68"/>
        <v>48.913330835167912</v>
      </c>
    </row>
    <row r="164" spans="1:10" s="35" customFormat="1" ht="30" customHeight="1" x14ac:dyDescent="0.25">
      <c r="A164" s="18">
        <v>1</v>
      </c>
      <c r="B164" s="72" t="s">
        <v>112</v>
      </c>
      <c r="C164" s="113">
        <f>SUM(C165)</f>
        <v>200</v>
      </c>
      <c r="D164" s="113">
        <f t="shared" ref="D164:I164" si="70">SUM(D165)</f>
        <v>183</v>
      </c>
      <c r="E164" s="113">
        <f t="shared" si="70"/>
        <v>54</v>
      </c>
      <c r="F164" s="113">
        <f t="shared" si="67"/>
        <v>29.508196721311474</v>
      </c>
      <c r="G164" s="458">
        <f t="shared" si="70"/>
        <v>374.10200000000003</v>
      </c>
      <c r="H164" s="458">
        <f t="shared" si="70"/>
        <v>342.93</v>
      </c>
      <c r="I164" s="458">
        <f t="shared" si="70"/>
        <v>113.04452000000001</v>
      </c>
      <c r="J164" s="465">
        <f t="shared" si="68"/>
        <v>32.964313416732274</v>
      </c>
    </row>
    <row r="165" spans="1:10" s="35" customFormat="1" ht="30" customHeight="1" x14ac:dyDescent="0.25">
      <c r="A165" s="18">
        <v>1</v>
      </c>
      <c r="B165" s="71" t="s">
        <v>108</v>
      </c>
      <c r="C165" s="113">
        <v>200</v>
      </c>
      <c r="D165" s="107">
        <f>ROUND(C165/12*$B$3,0)</f>
        <v>183</v>
      </c>
      <c r="E165" s="113">
        <v>54</v>
      </c>
      <c r="F165" s="113">
        <f t="shared" si="67"/>
        <v>29.508196721311474</v>
      </c>
      <c r="G165" s="465">
        <v>374.10200000000003</v>
      </c>
      <c r="H165" s="638">
        <f t="shared" ref="H165:H167" si="71">ROUND(G165/12*$B$3,2)</f>
        <v>342.93</v>
      </c>
      <c r="I165" s="465">
        <v>113.04452000000001</v>
      </c>
      <c r="J165" s="465">
        <f t="shared" si="68"/>
        <v>32.964313416732274</v>
      </c>
    </row>
    <row r="166" spans="1:10" s="35" customFormat="1" ht="30" customHeight="1" x14ac:dyDescent="0.25">
      <c r="A166" s="18"/>
      <c r="B166" s="658" t="s">
        <v>123</v>
      </c>
      <c r="C166" s="113">
        <v>1000</v>
      </c>
      <c r="D166" s="107">
        <f>ROUND(C166/12*$B$3,0)</f>
        <v>917</v>
      </c>
      <c r="E166" s="113">
        <v>683</v>
      </c>
      <c r="F166" s="113">
        <f t="shared" si="67"/>
        <v>74.482006543075244</v>
      </c>
      <c r="G166" s="465">
        <v>973.22</v>
      </c>
      <c r="H166" s="638">
        <f t="shared" si="71"/>
        <v>892.12</v>
      </c>
      <c r="I166" s="465">
        <v>652.98</v>
      </c>
      <c r="J166" s="465">
        <f>I166/H166*100</f>
        <v>73.194189122539569</v>
      </c>
    </row>
    <row r="167" spans="1:10" s="35" customFormat="1" ht="30" customHeight="1" x14ac:dyDescent="0.25">
      <c r="A167" s="18"/>
      <c r="B167" s="658" t="s">
        <v>125</v>
      </c>
      <c r="C167" s="113">
        <v>300</v>
      </c>
      <c r="D167" s="107">
        <f>ROUND(C167/12*$B$3,0)</f>
        <v>275</v>
      </c>
      <c r="E167" s="113">
        <v>248</v>
      </c>
      <c r="F167" s="113">
        <f t="shared" si="67"/>
        <v>90.181818181818187</v>
      </c>
      <c r="G167" s="465">
        <v>291.96600000000001</v>
      </c>
      <c r="H167" s="638">
        <f t="shared" si="71"/>
        <v>267.64</v>
      </c>
      <c r="I167" s="465">
        <v>235.66926999999998</v>
      </c>
      <c r="J167" s="465">
        <f>I167/H167*100</f>
        <v>88.054577043790161</v>
      </c>
    </row>
    <row r="168" spans="1:10" s="35" customFormat="1" ht="17.25" customHeight="1" thickBot="1" x14ac:dyDescent="0.3">
      <c r="A168" s="18">
        <v>1</v>
      </c>
      <c r="B168" s="37" t="s">
        <v>3</v>
      </c>
      <c r="C168" s="24"/>
      <c r="D168" s="24"/>
      <c r="E168" s="24"/>
      <c r="F168" s="22"/>
      <c r="G168" s="484">
        <f>G161+G164+G166</f>
        <v>3066.2662899999996</v>
      </c>
      <c r="H168" s="484">
        <f>H161+H164+H166</f>
        <v>2810.75</v>
      </c>
      <c r="I168" s="484">
        <f>I161+I164+I166</f>
        <v>2240.5484900000001</v>
      </c>
      <c r="J168" s="469">
        <f t="shared" si="68"/>
        <v>79.713545850751586</v>
      </c>
    </row>
    <row r="169" spans="1:10" x14ac:dyDescent="0.25">
      <c r="A169" s="18">
        <v>1</v>
      </c>
      <c r="B169" s="240" t="s">
        <v>95</v>
      </c>
      <c r="C169" s="241"/>
      <c r="D169" s="241"/>
      <c r="E169" s="241"/>
      <c r="F169" s="241"/>
      <c r="G169" s="494"/>
      <c r="H169" s="494"/>
      <c r="I169" s="494"/>
      <c r="J169" s="494"/>
    </row>
    <row r="170" spans="1:10" ht="27.95" customHeight="1" x14ac:dyDescent="0.25">
      <c r="A170" s="18">
        <v>1</v>
      </c>
      <c r="B170" s="244" t="s">
        <v>120</v>
      </c>
      <c r="C170" s="242">
        <f t="shared" ref="C170:E172" si="72">C161+C146</f>
        <v>5693</v>
      </c>
      <c r="D170" s="242">
        <f t="shared" si="72"/>
        <v>5219</v>
      </c>
      <c r="E170" s="242">
        <f t="shared" si="72"/>
        <v>4598</v>
      </c>
      <c r="F170" s="242">
        <f>E170/D170*100</f>
        <v>88.101168806284718</v>
      </c>
      <c r="G170" s="495">
        <f t="shared" ref="G170:I172" si="73">SUM(G161,G146)</f>
        <v>8706.3448399999997</v>
      </c>
      <c r="H170" s="495">
        <f t="shared" si="73"/>
        <v>7980.8099999999995</v>
      </c>
      <c r="I170" s="495">
        <f t="shared" si="73"/>
        <v>7412.5688800000116</v>
      </c>
      <c r="J170" s="495">
        <f>I170/H170*100</f>
        <v>92.879906676139541</v>
      </c>
    </row>
    <row r="171" spans="1:10" ht="27.95" customHeight="1" x14ac:dyDescent="0.25">
      <c r="A171" s="18">
        <v>1</v>
      </c>
      <c r="B171" s="245" t="s">
        <v>79</v>
      </c>
      <c r="C171" s="242">
        <f t="shared" si="72"/>
        <v>4199</v>
      </c>
      <c r="D171" s="242">
        <f t="shared" si="72"/>
        <v>3849</v>
      </c>
      <c r="E171" s="242">
        <f t="shared" si="72"/>
        <v>3783</v>
      </c>
      <c r="F171" s="242">
        <f>E171/D171*100</f>
        <v>98.285268901013239</v>
      </c>
      <c r="G171" s="495">
        <f t="shared" si="73"/>
        <v>5149.6494000000002</v>
      </c>
      <c r="H171" s="495">
        <f t="shared" si="73"/>
        <v>4720.51</v>
      </c>
      <c r="I171" s="495">
        <f t="shared" si="73"/>
        <v>5452.9821600000114</v>
      </c>
      <c r="J171" s="495">
        <f t="shared" ref="J171:J182" si="74">I171/H171*100</f>
        <v>115.51680136256488</v>
      </c>
    </row>
    <row r="172" spans="1:10" ht="27.95" customHeight="1" x14ac:dyDescent="0.25">
      <c r="A172" s="18">
        <v>1</v>
      </c>
      <c r="B172" s="245" t="s">
        <v>80</v>
      </c>
      <c r="C172" s="242">
        <f t="shared" si="72"/>
        <v>1260</v>
      </c>
      <c r="D172" s="242">
        <f t="shared" si="72"/>
        <v>1155</v>
      </c>
      <c r="E172" s="242">
        <f t="shared" si="72"/>
        <v>679</v>
      </c>
      <c r="F172" s="242">
        <f>E172/D172*100</f>
        <v>58.787878787878789</v>
      </c>
      <c r="G172" s="495">
        <f t="shared" si="73"/>
        <v>2021.1687199999997</v>
      </c>
      <c r="H172" s="495">
        <f t="shared" si="73"/>
        <v>1852.74</v>
      </c>
      <c r="I172" s="495">
        <f t="shared" si="73"/>
        <v>1164.9213499999998</v>
      </c>
      <c r="J172" s="495">
        <f t="shared" si="74"/>
        <v>62.875597763312705</v>
      </c>
    </row>
    <row r="173" spans="1:10" ht="27.95" customHeight="1" x14ac:dyDescent="0.25">
      <c r="A173" s="18">
        <v>1</v>
      </c>
      <c r="B173" s="245" t="s">
        <v>114</v>
      </c>
      <c r="C173" s="242">
        <f t="shared" ref="C173:E174" si="75">C149</f>
        <v>54</v>
      </c>
      <c r="D173" s="242">
        <f t="shared" si="75"/>
        <v>50</v>
      </c>
      <c r="E173" s="242">
        <f t="shared" si="75"/>
        <v>47</v>
      </c>
      <c r="F173" s="242">
        <f>E173/D173*100</f>
        <v>94</v>
      </c>
      <c r="G173" s="495">
        <f t="shared" ref="G173:I174" si="76">G149</f>
        <v>354.35232000000002</v>
      </c>
      <c r="H173" s="495">
        <f t="shared" si="76"/>
        <v>324.82</v>
      </c>
      <c r="I173" s="495">
        <f t="shared" si="76"/>
        <v>254.60734000000002</v>
      </c>
      <c r="J173" s="495">
        <f t="shared" si="74"/>
        <v>78.384132750446412</v>
      </c>
    </row>
    <row r="174" spans="1:10" ht="27.95" customHeight="1" x14ac:dyDescent="0.25">
      <c r="A174" s="18">
        <v>1</v>
      </c>
      <c r="B174" s="245" t="s">
        <v>115</v>
      </c>
      <c r="C174" s="242">
        <f t="shared" si="75"/>
        <v>180</v>
      </c>
      <c r="D174" s="242">
        <f t="shared" si="75"/>
        <v>165</v>
      </c>
      <c r="E174" s="242">
        <f t="shared" si="75"/>
        <v>89</v>
      </c>
      <c r="F174" s="242">
        <f>E174/D174*100</f>
        <v>53.939393939393945</v>
      </c>
      <c r="G174" s="495">
        <f t="shared" si="76"/>
        <v>1181.1743999999999</v>
      </c>
      <c r="H174" s="495">
        <f t="shared" si="76"/>
        <v>1082.74</v>
      </c>
      <c r="I174" s="495">
        <f t="shared" si="76"/>
        <v>540.05803000000003</v>
      </c>
      <c r="J174" s="495">
        <f t="shared" si="74"/>
        <v>49.878828712340919</v>
      </c>
    </row>
    <row r="175" spans="1:10" ht="27.95" customHeight="1" x14ac:dyDescent="0.25">
      <c r="A175" s="18">
        <v>1</v>
      </c>
      <c r="B175" s="244" t="s">
        <v>112</v>
      </c>
      <c r="C175" s="242">
        <f t="shared" ref="C175:I176" si="77">SUM(C164,C151)</f>
        <v>6994</v>
      </c>
      <c r="D175" s="242">
        <f t="shared" si="77"/>
        <v>6411</v>
      </c>
      <c r="E175" s="242">
        <f t="shared" si="77"/>
        <v>3672</v>
      </c>
      <c r="F175" s="242">
        <f t="shared" si="77"/>
        <v>87.600682270444423</v>
      </c>
      <c r="G175" s="495">
        <f t="shared" si="77"/>
        <v>15118.001750000001</v>
      </c>
      <c r="H175" s="495">
        <f t="shared" si="77"/>
        <v>13858.170000000002</v>
      </c>
      <c r="I175" s="495">
        <f t="shared" si="77"/>
        <v>8151.3666100000009</v>
      </c>
      <c r="J175" s="495">
        <f t="shared" si="74"/>
        <v>58.819935171815615</v>
      </c>
    </row>
    <row r="176" spans="1:10" ht="27.95" customHeight="1" x14ac:dyDescent="0.25">
      <c r="A176" s="18">
        <v>1</v>
      </c>
      <c r="B176" s="245" t="s">
        <v>108</v>
      </c>
      <c r="C176" s="242">
        <f t="shared" si="77"/>
        <v>1138</v>
      </c>
      <c r="D176" s="242">
        <f t="shared" si="77"/>
        <v>1043</v>
      </c>
      <c r="E176" s="242">
        <f t="shared" si="77"/>
        <v>561</v>
      </c>
      <c r="F176" s="242">
        <f t="shared" si="77"/>
        <v>88.461685093404498</v>
      </c>
      <c r="G176" s="495">
        <f t="shared" si="77"/>
        <v>2363.1403800000003</v>
      </c>
      <c r="H176" s="495">
        <f t="shared" si="77"/>
        <v>2166.2199999999998</v>
      </c>
      <c r="I176" s="495">
        <f t="shared" si="77"/>
        <v>1193.8150100000003</v>
      </c>
      <c r="J176" s="495">
        <f t="shared" si="74"/>
        <v>55.110515552436979</v>
      </c>
    </row>
    <row r="177" spans="1:10" ht="60" x14ac:dyDescent="0.25">
      <c r="A177" s="18">
        <v>1</v>
      </c>
      <c r="B177" s="245" t="s">
        <v>81</v>
      </c>
      <c r="C177" s="242">
        <f t="shared" ref="C177:I178" si="78">C153</f>
        <v>5141</v>
      </c>
      <c r="D177" s="242">
        <f t="shared" si="78"/>
        <v>4713</v>
      </c>
      <c r="E177" s="242">
        <f t="shared" si="78"/>
        <v>2114</v>
      </c>
      <c r="F177" s="242">
        <f t="shared" si="78"/>
        <v>44.854657330787184</v>
      </c>
      <c r="G177" s="495">
        <f t="shared" si="78"/>
        <v>12054.046970000001</v>
      </c>
      <c r="H177" s="495">
        <f t="shared" si="78"/>
        <v>11049.54</v>
      </c>
      <c r="I177" s="495">
        <f t="shared" si="78"/>
        <v>5890.1137099999996</v>
      </c>
      <c r="J177" s="495">
        <f t="shared" si="74"/>
        <v>53.306415561190775</v>
      </c>
    </row>
    <row r="178" spans="1:10" ht="45" x14ac:dyDescent="0.25">
      <c r="A178" s="18">
        <v>1</v>
      </c>
      <c r="B178" s="245" t="s">
        <v>109</v>
      </c>
      <c r="C178" s="242">
        <f t="shared" si="78"/>
        <v>715</v>
      </c>
      <c r="D178" s="242">
        <f t="shared" si="78"/>
        <v>655</v>
      </c>
      <c r="E178" s="242">
        <f t="shared" si="78"/>
        <v>997</v>
      </c>
      <c r="F178" s="242">
        <f t="shared" si="78"/>
        <v>152.21374045801525</v>
      </c>
      <c r="G178" s="495">
        <f t="shared" si="78"/>
        <v>700.81439999999998</v>
      </c>
      <c r="H178" s="495">
        <f t="shared" si="78"/>
        <v>642.41</v>
      </c>
      <c r="I178" s="495">
        <f t="shared" si="78"/>
        <v>1067.4378899999999</v>
      </c>
      <c r="J178" s="495">
        <f t="shared" si="74"/>
        <v>166.16146853255708</v>
      </c>
    </row>
    <row r="179" spans="1:10" ht="35.25" customHeight="1" x14ac:dyDescent="0.25">
      <c r="A179" s="18"/>
      <c r="B179" s="677" t="s">
        <v>123</v>
      </c>
      <c r="C179" s="678">
        <f>SUM(C166,C155)</f>
        <v>5800</v>
      </c>
      <c r="D179" s="678">
        <f>SUM(D166,D155)</f>
        <v>5317</v>
      </c>
      <c r="E179" s="678">
        <f>SUM(E166,E155)</f>
        <v>5237</v>
      </c>
      <c r="F179" s="307">
        <f>F155</f>
        <v>103.49999999999999</v>
      </c>
      <c r="G179" s="678">
        <f>SUM(G166,G155)</f>
        <v>5644.6760000000004</v>
      </c>
      <c r="H179" s="678">
        <f>SUM(H166,H155)</f>
        <v>5174.29</v>
      </c>
      <c r="I179" s="678">
        <f>SUM(I166,I155)</f>
        <v>4977.1000000000004</v>
      </c>
      <c r="J179" s="496">
        <f t="shared" si="74"/>
        <v>96.189042361367456</v>
      </c>
    </row>
    <row r="180" spans="1:10" ht="35.25" customHeight="1" x14ac:dyDescent="0.25">
      <c r="A180" s="18"/>
      <c r="B180" s="677" t="s">
        <v>124</v>
      </c>
      <c r="C180" s="678">
        <f>SUM(C156)</f>
        <v>700</v>
      </c>
      <c r="D180" s="678">
        <f>SUM(D156)</f>
        <v>642</v>
      </c>
      <c r="E180" s="678">
        <f>SUM(E156)</f>
        <v>572</v>
      </c>
      <c r="F180" s="307">
        <f>F156</f>
        <v>89.096573208722745</v>
      </c>
      <c r="G180" s="678">
        <f>SUM(G156)</f>
        <v>681.25400000000002</v>
      </c>
      <c r="H180" s="678">
        <f>SUM(H156)</f>
        <v>624.48</v>
      </c>
      <c r="I180" s="678">
        <f>SUM(I156)</f>
        <v>537.87767000000008</v>
      </c>
      <c r="J180" s="496"/>
    </row>
    <row r="181" spans="1:10" ht="35.25" customHeight="1" x14ac:dyDescent="0.25">
      <c r="A181" s="18"/>
      <c r="B181" s="677" t="s">
        <v>125</v>
      </c>
      <c r="C181" s="678">
        <f t="shared" ref="C181:D181" si="79">SUM(C167,C157)</f>
        <v>600</v>
      </c>
      <c r="D181" s="678">
        <f t="shared" si="79"/>
        <v>550</v>
      </c>
      <c r="E181" s="678">
        <f>SUM(E167,E157)</f>
        <v>446</v>
      </c>
      <c r="F181" s="307">
        <f>F157</f>
        <v>72</v>
      </c>
      <c r="G181" s="678">
        <f t="shared" ref="G181:I181" si="80">SUM(G167,G157)</f>
        <v>583.93200000000002</v>
      </c>
      <c r="H181" s="678">
        <f t="shared" si="80"/>
        <v>535.28</v>
      </c>
      <c r="I181" s="678">
        <f t="shared" si="80"/>
        <v>428.03856999999999</v>
      </c>
      <c r="J181" s="496"/>
    </row>
    <row r="182" spans="1:10" x14ac:dyDescent="0.25">
      <c r="A182" s="18">
        <v>1</v>
      </c>
      <c r="B182" s="308" t="s">
        <v>106</v>
      </c>
      <c r="C182" s="309">
        <f t="shared" ref="C182:I182" si="81">SUM(C168,C158)</f>
        <v>0</v>
      </c>
      <c r="D182" s="309">
        <f t="shared" si="81"/>
        <v>0</v>
      </c>
      <c r="E182" s="309">
        <f t="shared" si="81"/>
        <v>0</v>
      </c>
      <c r="F182" s="309">
        <f t="shared" si="81"/>
        <v>0</v>
      </c>
      <c r="G182" s="497">
        <f t="shared" si="81"/>
        <v>29469.02259</v>
      </c>
      <c r="H182" s="497">
        <f t="shared" si="81"/>
        <v>27013.270000000004</v>
      </c>
      <c r="I182" s="497">
        <f t="shared" si="81"/>
        <v>20541.035490000013</v>
      </c>
      <c r="J182" s="497">
        <f t="shared" si="74"/>
        <v>76.040536706589052</v>
      </c>
    </row>
    <row r="183" spans="1:10" ht="15.75" thickBot="1" x14ac:dyDescent="0.3">
      <c r="A183" s="18">
        <v>1</v>
      </c>
      <c r="B183" s="239" t="s">
        <v>6</v>
      </c>
      <c r="C183" s="36"/>
      <c r="D183" s="36"/>
      <c r="E183" s="163"/>
      <c r="F183" s="36"/>
      <c r="G183" s="498"/>
      <c r="H183" s="498"/>
      <c r="I183" s="499"/>
      <c r="J183" s="498"/>
    </row>
    <row r="184" spans="1:10" ht="50.25" customHeight="1" x14ac:dyDescent="0.25">
      <c r="A184" s="18">
        <v>1</v>
      </c>
      <c r="B184" s="128" t="s">
        <v>53</v>
      </c>
      <c r="C184" s="164"/>
      <c r="D184" s="164"/>
      <c r="E184" s="164"/>
      <c r="F184" s="164"/>
      <c r="G184" s="457"/>
      <c r="H184" s="457"/>
      <c r="I184" s="457"/>
      <c r="J184" s="457"/>
    </row>
    <row r="185" spans="1:10" s="35" customFormat="1" ht="30" x14ac:dyDescent="0.25">
      <c r="A185" s="18">
        <v>1</v>
      </c>
      <c r="B185" s="72" t="s">
        <v>120</v>
      </c>
      <c r="C185" s="113">
        <f>SUM(C186:C189)</f>
        <v>4185</v>
      </c>
      <c r="D185" s="113">
        <f>SUM(D186:D189)</f>
        <v>3836</v>
      </c>
      <c r="E185" s="113">
        <f>SUM(E186:E189)</f>
        <v>3213</v>
      </c>
      <c r="F185" s="113">
        <f>E185/D185*100</f>
        <v>83.759124087591246</v>
      </c>
      <c r="G185" s="465">
        <f>SUM(G186:G189)</f>
        <v>7005.2602500000003</v>
      </c>
      <c r="H185" s="465">
        <f>SUM(H186:H189)</f>
        <v>6421.4900000000007</v>
      </c>
      <c r="I185" s="465">
        <f>SUM(I186:I189)</f>
        <v>5790.2476100000003</v>
      </c>
      <c r="J185" s="465">
        <f t="shared" ref="J185:J196" si="82">I185/H185*100</f>
        <v>90.169845472001043</v>
      </c>
    </row>
    <row r="186" spans="1:10" s="35" customFormat="1" ht="30" x14ac:dyDescent="0.25">
      <c r="A186" s="18">
        <v>1</v>
      </c>
      <c r="B186" s="71" t="s">
        <v>79</v>
      </c>
      <c r="C186" s="113">
        <v>3071</v>
      </c>
      <c r="D186" s="107">
        <f t="shared" ref="D186:D193" si="83">ROUND(C186/12*$B$3,0)</f>
        <v>2815</v>
      </c>
      <c r="E186" s="113">
        <v>2817</v>
      </c>
      <c r="F186" s="113">
        <f>E186/D186*100</f>
        <v>100.07104795737123</v>
      </c>
      <c r="G186" s="465">
        <v>4181.0510000000004</v>
      </c>
      <c r="H186" s="638">
        <f t="shared" ref="H186:H189" si="84">ROUND(G186/12*$B$3,2)</f>
        <v>3832.63</v>
      </c>
      <c r="I186" s="465">
        <v>4298.1167400000004</v>
      </c>
      <c r="J186" s="465">
        <f t="shared" si="82"/>
        <v>112.14536075749551</v>
      </c>
    </row>
    <row r="187" spans="1:10" s="35" customFormat="1" ht="35.1" customHeight="1" x14ac:dyDescent="0.25">
      <c r="A187" s="18">
        <v>1</v>
      </c>
      <c r="B187" s="71" t="s">
        <v>80</v>
      </c>
      <c r="C187" s="113">
        <v>921</v>
      </c>
      <c r="D187" s="107">
        <f t="shared" si="83"/>
        <v>844</v>
      </c>
      <c r="E187" s="113">
        <v>222</v>
      </c>
      <c r="F187" s="113">
        <f>E187/D187*100</f>
        <v>26.303317535545023</v>
      </c>
      <c r="G187" s="465">
        <v>1557.7278099999999</v>
      </c>
      <c r="H187" s="638">
        <f t="shared" si="84"/>
        <v>1427.92</v>
      </c>
      <c r="I187" s="465">
        <v>356.89119999999997</v>
      </c>
      <c r="J187" s="465">
        <f t="shared" si="82"/>
        <v>24.993781164210876</v>
      </c>
    </row>
    <row r="188" spans="1:10" s="35" customFormat="1" ht="45" x14ac:dyDescent="0.25">
      <c r="A188" s="18">
        <v>1</v>
      </c>
      <c r="B188" s="71" t="s">
        <v>114</v>
      </c>
      <c r="C188" s="113">
        <v>20</v>
      </c>
      <c r="D188" s="107">
        <f t="shared" si="83"/>
        <v>18</v>
      </c>
      <c r="E188" s="113">
        <v>21</v>
      </c>
      <c r="F188" s="113">
        <f>E188/D188*100</f>
        <v>116.66666666666667</v>
      </c>
      <c r="G188" s="465">
        <v>131.24160000000001</v>
      </c>
      <c r="H188" s="638">
        <f t="shared" si="84"/>
        <v>120.3</v>
      </c>
      <c r="I188" s="465">
        <v>137.80367999999999</v>
      </c>
      <c r="J188" s="465">
        <f t="shared" si="82"/>
        <v>114.55002493765585</v>
      </c>
    </row>
    <row r="189" spans="1:10" s="35" customFormat="1" ht="30" x14ac:dyDescent="0.25">
      <c r="A189" s="18">
        <v>1</v>
      </c>
      <c r="B189" s="71" t="s">
        <v>115</v>
      </c>
      <c r="C189" s="113">
        <v>173</v>
      </c>
      <c r="D189" s="107">
        <f t="shared" si="83"/>
        <v>159</v>
      </c>
      <c r="E189" s="113">
        <v>153</v>
      </c>
      <c r="F189" s="113">
        <f>E189/D189*100</f>
        <v>96.226415094339629</v>
      </c>
      <c r="G189" s="465">
        <v>1135.2398400000002</v>
      </c>
      <c r="H189" s="638">
        <f t="shared" si="84"/>
        <v>1040.6400000000001</v>
      </c>
      <c r="I189" s="465">
        <v>997.43598999999983</v>
      </c>
      <c r="J189" s="465">
        <f>I189/H189*100</f>
        <v>95.848323147293939</v>
      </c>
    </row>
    <row r="190" spans="1:10" s="35" customFormat="1" ht="30" x14ac:dyDescent="0.25">
      <c r="A190" s="18">
        <v>1</v>
      </c>
      <c r="B190" s="72" t="s">
        <v>112</v>
      </c>
      <c r="C190" s="113">
        <f>SUM(C191:C193)</f>
        <v>4350</v>
      </c>
      <c r="D190" s="113">
        <f>SUM(D191:D193)</f>
        <v>3988</v>
      </c>
      <c r="E190" s="113">
        <f>SUM(E191:E193)</f>
        <v>2288</v>
      </c>
      <c r="F190" s="113">
        <f t="shared" ref="F190:F193" si="85">E190/D190*100</f>
        <v>57.37211634904714</v>
      </c>
      <c r="G190" s="458">
        <f>SUM(G191:G193)</f>
        <v>10640.283499999998</v>
      </c>
      <c r="H190" s="458">
        <f>SUM(H191:H193)</f>
        <v>9753.6</v>
      </c>
      <c r="I190" s="458">
        <f>SUM(I191:I193)</f>
        <v>4547.0198800000007</v>
      </c>
      <c r="J190" s="465">
        <f t="shared" si="82"/>
        <v>46.618888205380586</v>
      </c>
    </row>
    <row r="191" spans="1:10" s="35" customFormat="1" ht="30" x14ac:dyDescent="0.25">
      <c r="A191" s="18">
        <v>1</v>
      </c>
      <c r="B191" s="71" t="s">
        <v>108</v>
      </c>
      <c r="C191" s="113">
        <v>150</v>
      </c>
      <c r="D191" s="107">
        <f t="shared" si="83"/>
        <v>138</v>
      </c>
      <c r="E191" s="113">
        <v>63</v>
      </c>
      <c r="F191" s="113">
        <f t="shared" si="85"/>
        <v>45.652173913043477</v>
      </c>
      <c r="G191" s="465">
        <v>318.07650000000007</v>
      </c>
      <c r="H191" s="638">
        <f t="shared" ref="H191:H195" si="86">ROUND(G191/12*$B$3,2)</f>
        <v>291.57</v>
      </c>
      <c r="I191" s="465">
        <v>38.811020000000006</v>
      </c>
      <c r="J191" s="465">
        <f t="shared" si="82"/>
        <v>13.311047089892652</v>
      </c>
    </row>
    <row r="192" spans="1:10" s="35" customFormat="1" ht="64.5" customHeight="1" x14ac:dyDescent="0.25">
      <c r="A192" s="18">
        <v>1</v>
      </c>
      <c r="B192" s="71" t="s">
        <v>119</v>
      </c>
      <c r="C192" s="113">
        <v>3500</v>
      </c>
      <c r="D192" s="107">
        <f t="shared" si="83"/>
        <v>3208</v>
      </c>
      <c r="E192" s="113">
        <v>1412</v>
      </c>
      <c r="F192" s="113">
        <f t="shared" si="85"/>
        <v>44.014962593516209</v>
      </c>
      <c r="G192" s="465">
        <v>9636.0949999999993</v>
      </c>
      <c r="H192" s="638">
        <f t="shared" si="86"/>
        <v>8833.09</v>
      </c>
      <c r="I192" s="465">
        <v>3760.4769500000002</v>
      </c>
      <c r="J192" s="465">
        <f t="shared" si="82"/>
        <v>42.57260992472623</v>
      </c>
    </row>
    <row r="193" spans="1:247" s="35" customFormat="1" ht="45" x14ac:dyDescent="0.25">
      <c r="A193" s="18">
        <v>1</v>
      </c>
      <c r="B193" s="71" t="s">
        <v>109</v>
      </c>
      <c r="C193" s="113">
        <v>700</v>
      </c>
      <c r="D193" s="107">
        <f t="shared" si="83"/>
        <v>642</v>
      </c>
      <c r="E193" s="113">
        <v>813</v>
      </c>
      <c r="F193" s="113">
        <f t="shared" si="85"/>
        <v>126.63551401869159</v>
      </c>
      <c r="G193" s="465">
        <v>686.11199999999997</v>
      </c>
      <c r="H193" s="638">
        <f t="shared" si="86"/>
        <v>628.94000000000005</v>
      </c>
      <c r="I193" s="465">
        <v>747.73191000000008</v>
      </c>
      <c r="J193" s="465">
        <f t="shared" si="82"/>
        <v>118.88763793048622</v>
      </c>
    </row>
    <row r="194" spans="1:247" s="35" customFormat="1" ht="35.1" customHeight="1" x14ac:dyDescent="0.25">
      <c r="A194" s="18"/>
      <c r="B194" s="658" t="s">
        <v>123</v>
      </c>
      <c r="C194" s="113">
        <v>6950</v>
      </c>
      <c r="D194" s="107">
        <f>ROUND(C194/12*$B$3,0)</f>
        <v>6371</v>
      </c>
      <c r="E194" s="113">
        <v>6431</v>
      </c>
      <c r="F194" s="113">
        <f>E194/D194*100</f>
        <v>100.94176738345628</v>
      </c>
      <c r="G194" s="465">
        <v>6763.8789999999999</v>
      </c>
      <c r="H194" s="638">
        <f t="shared" si="86"/>
        <v>6200.22</v>
      </c>
      <c r="I194" s="465">
        <v>6228.95</v>
      </c>
      <c r="J194" s="465">
        <f>I194/H194*100</f>
        <v>100.46337065458968</v>
      </c>
    </row>
    <row r="195" spans="1:247" s="35" customFormat="1" ht="21" customHeight="1" x14ac:dyDescent="0.25">
      <c r="A195" s="18"/>
      <c r="B195" s="658" t="s">
        <v>125</v>
      </c>
      <c r="C195" s="113">
        <v>1850</v>
      </c>
      <c r="D195" s="107">
        <f>ROUND(C195/12*$B$3,0)</f>
        <v>1696</v>
      </c>
      <c r="E195" s="113">
        <v>2132</v>
      </c>
      <c r="F195" s="115">
        <f>E195/D195*100</f>
        <v>125.70754716981132</v>
      </c>
      <c r="G195" s="465">
        <v>1800.4569999999999</v>
      </c>
      <c r="H195" s="638">
        <f t="shared" si="86"/>
        <v>1650.42</v>
      </c>
      <c r="I195" s="465">
        <v>2066.7191200000002</v>
      </c>
      <c r="J195" s="465">
        <f>I195/H195*100</f>
        <v>125.22382908592964</v>
      </c>
    </row>
    <row r="196" spans="1:247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69">
        <f>G190+G185+G194</f>
        <v>24409.422749999998</v>
      </c>
      <c r="H196" s="469">
        <f>H190+H185+H194</f>
        <v>22375.31</v>
      </c>
      <c r="I196" s="469">
        <f>I190+I185+I194</f>
        <v>16566.217490000003</v>
      </c>
      <c r="J196" s="469">
        <f t="shared" si="82"/>
        <v>74.037935072184482</v>
      </c>
    </row>
    <row r="197" spans="1:247" ht="15" customHeight="1" x14ac:dyDescent="0.25">
      <c r="A197" s="18">
        <v>1</v>
      </c>
      <c r="B197" s="254" t="s">
        <v>96</v>
      </c>
      <c r="C197" s="255"/>
      <c r="D197" s="255"/>
      <c r="E197" s="255"/>
      <c r="F197" s="255"/>
      <c r="G197" s="500"/>
      <c r="H197" s="500"/>
      <c r="I197" s="500"/>
      <c r="J197" s="500"/>
    </row>
    <row r="198" spans="1:247" s="10" customFormat="1" ht="30" x14ac:dyDescent="0.25">
      <c r="A198" s="18">
        <v>1</v>
      </c>
      <c r="B198" s="208" t="s">
        <v>120</v>
      </c>
      <c r="C198" s="324">
        <f t="shared" ref="C198:J206" si="87">C185</f>
        <v>4185</v>
      </c>
      <c r="D198" s="324">
        <f t="shared" si="87"/>
        <v>3836</v>
      </c>
      <c r="E198" s="324">
        <f t="shared" si="87"/>
        <v>3213</v>
      </c>
      <c r="F198" s="324">
        <f t="shared" si="87"/>
        <v>83.759124087591246</v>
      </c>
      <c r="G198" s="501">
        <f t="shared" si="87"/>
        <v>7005.2602500000003</v>
      </c>
      <c r="H198" s="501">
        <f t="shared" si="87"/>
        <v>6421.4900000000007</v>
      </c>
      <c r="I198" s="501">
        <f t="shared" si="87"/>
        <v>5790.2476100000003</v>
      </c>
      <c r="J198" s="501">
        <f t="shared" si="87"/>
        <v>90.169845472001043</v>
      </c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</row>
    <row r="199" spans="1:247" s="10" customFormat="1" ht="30" x14ac:dyDescent="0.25">
      <c r="A199" s="18">
        <v>1</v>
      </c>
      <c r="B199" s="207" t="s">
        <v>79</v>
      </c>
      <c r="C199" s="324">
        <f t="shared" si="87"/>
        <v>3071</v>
      </c>
      <c r="D199" s="324">
        <f t="shared" si="87"/>
        <v>2815</v>
      </c>
      <c r="E199" s="324">
        <f t="shared" si="87"/>
        <v>2817</v>
      </c>
      <c r="F199" s="324">
        <f t="shared" si="87"/>
        <v>100.07104795737123</v>
      </c>
      <c r="G199" s="501">
        <f t="shared" si="87"/>
        <v>4181.0510000000004</v>
      </c>
      <c r="H199" s="501">
        <f t="shared" si="87"/>
        <v>3832.63</v>
      </c>
      <c r="I199" s="501">
        <f t="shared" si="87"/>
        <v>4298.1167400000004</v>
      </c>
      <c r="J199" s="501">
        <f t="shared" si="87"/>
        <v>112.14536075749551</v>
      </c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</row>
    <row r="200" spans="1:247" s="10" customFormat="1" ht="30" x14ac:dyDescent="0.25">
      <c r="A200" s="18">
        <v>1</v>
      </c>
      <c r="B200" s="207" t="s">
        <v>80</v>
      </c>
      <c r="C200" s="324">
        <f t="shared" si="87"/>
        <v>921</v>
      </c>
      <c r="D200" s="324">
        <f t="shared" si="87"/>
        <v>844</v>
      </c>
      <c r="E200" s="324">
        <f t="shared" si="87"/>
        <v>222</v>
      </c>
      <c r="F200" s="324">
        <f t="shared" si="87"/>
        <v>26.303317535545023</v>
      </c>
      <c r="G200" s="501">
        <f t="shared" si="87"/>
        <v>1557.7278099999999</v>
      </c>
      <c r="H200" s="501">
        <f t="shared" si="87"/>
        <v>1427.92</v>
      </c>
      <c r="I200" s="501">
        <f t="shared" si="87"/>
        <v>356.89119999999997</v>
      </c>
      <c r="J200" s="501">
        <f t="shared" si="87"/>
        <v>24.993781164210876</v>
      </c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</row>
    <row r="201" spans="1:247" s="10" customFormat="1" ht="45" x14ac:dyDescent="0.25">
      <c r="A201" s="18">
        <v>1</v>
      </c>
      <c r="B201" s="207" t="s">
        <v>114</v>
      </c>
      <c r="C201" s="324">
        <f t="shared" si="87"/>
        <v>20</v>
      </c>
      <c r="D201" s="324">
        <f t="shared" si="87"/>
        <v>18</v>
      </c>
      <c r="E201" s="324">
        <f t="shared" si="87"/>
        <v>21</v>
      </c>
      <c r="F201" s="324">
        <f t="shared" si="87"/>
        <v>116.66666666666667</v>
      </c>
      <c r="G201" s="501">
        <f t="shared" si="87"/>
        <v>131.24160000000001</v>
      </c>
      <c r="H201" s="501">
        <f t="shared" si="87"/>
        <v>120.3</v>
      </c>
      <c r="I201" s="501">
        <f t="shared" si="87"/>
        <v>137.80367999999999</v>
      </c>
      <c r="J201" s="501">
        <f t="shared" si="87"/>
        <v>114.55002493765585</v>
      </c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</row>
    <row r="202" spans="1:247" s="10" customFormat="1" ht="30" x14ac:dyDescent="0.25">
      <c r="A202" s="18">
        <v>1</v>
      </c>
      <c r="B202" s="207" t="s">
        <v>115</v>
      </c>
      <c r="C202" s="324">
        <f t="shared" si="87"/>
        <v>173</v>
      </c>
      <c r="D202" s="324">
        <f t="shared" si="87"/>
        <v>159</v>
      </c>
      <c r="E202" s="324">
        <f t="shared" si="87"/>
        <v>153</v>
      </c>
      <c r="F202" s="324">
        <f t="shared" si="87"/>
        <v>96.226415094339629</v>
      </c>
      <c r="G202" s="501">
        <f t="shared" si="87"/>
        <v>1135.2398400000002</v>
      </c>
      <c r="H202" s="501">
        <f t="shared" si="87"/>
        <v>1040.6400000000001</v>
      </c>
      <c r="I202" s="501">
        <f t="shared" si="87"/>
        <v>997.43598999999983</v>
      </c>
      <c r="J202" s="501">
        <f t="shared" si="87"/>
        <v>95.848323147293939</v>
      </c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</row>
    <row r="203" spans="1:247" s="10" customFormat="1" ht="30" x14ac:dyDescent="0.25">
      <c r="A203" s="18">
        <v>1</v>
      </c>
      <c r="B203" s="208" t="s">
        <v>112</v>
      </c>
      <c r="C203" s="324">
        <f t="shared" si="87"/>
        <v>4350</v>
      </c>
      <c r="D203" s="324">
        <f t="shared" si="87"/>
        <v>3988</v>
      </c>
      <c r="E203" s="324">
        <f t="shared" si="87"/>
        <v>2288</v>
      </c>
      <c r="F203" s="324">
        <f t="shared" si="87"/>
        <v>57.37211634904714</v>
      </c>
      <c r="G203" s="501">
        <f t="shared" si="87"/>
        <v>10640.283499999998</v>
      </c>
      <c r="H203" s="501">
        <f t="shared" si="87"/>
        <v>9753.6</v>
      </c>
      <c r="I203" s="501">
        <f t="shared" si="87"/>
        <v>4547.0198800000007</v>
      </c>
      <c r="J203" s="501">
        <f t="shared" si="87"/>
        <v>46.618888205380586</v>
      </c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</row>
    <row r="204" spans="1:247" s="10" customFormat="1" ht="30" x14ac:dyDescent="0.25">
      <c r="A204" s="18">
        <v>1</v>
      </c>
      <c r="B204" s="207" t="s">
        <v>108</v>
      </c>
      <c r="C204" s="324">
        <f t="shared" si="87"/>
        <v>150</v>
      </c>
      <c r="D204" s="324">
        <f t="shared" si="87"/>
        <v>138</v>
      </c>
      <c r="E204" s="324">
        <f t="shared" si="87"/>
        <v>63</v>
      </c>
      <c r="F204" s="324">
        <f t="shared" si="87"/>
        <v>45.652173913043477</v>
      </c>
      <c r="G204" s="501">
        <f t="shared" si="87"/>
        <v>318.07650000000007</v>
      </c>
      <c r="H204" s="501">
        <f t="shared" si="87"/>
        <v>291.57</v>
      </c>
      <c r="I204" s="501">
        <f t="shared" si="87"/>
        <v>38.811020000000006</v>
      </c>
      <c r="J204" s="501">
        <f t="shared" si="87"/>
        <v>13.311047089892652</v>
      </c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</row>
    <row r="205" spans="1:247" s="10" customFormat="1" ht="60" x14ac:dyDescent="0.25">
      <c r="A205" s="18">
        <v>1</v>
      </c>
      <c r="B205" s="207" t="s">
        <v>81</v>
      </c>
      <c r="C205" s="324">
        <f t="shared" si="87"/>
        <v>3500</v>
      </c>
      <c r="D205" s="324">
        <f t="shared" si="87"/>
        <v>3208</v>
      </c>
      <c r="E205" s="324">
        <f t="shared" si="87"/>
        <v>1412</v>
      </c>
      <c r="F205" s="324">
        <f t="shared" si="87"/>
        <v>44.014962593516209</v>
      </c>
      <c r="G205" s="501">
        <f t="shared" si="87"/>
        <v>9636.0949999999993</v>
      </c>
      <c r="H205" s="501">
        <f t="shared" si="87"/>
        <v>8833.09</v>
      </c>
      <c r="I205" s="501">
        <f t="shared" si="87"/>
        <v>3760.4769500000002</v>
      </c>
      <c r="J205" s="501">
        <f t="shared" si="87"/>
        <v>42.57260992472623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</row>
    <row r="206" spans="1:247" s="10" customFormat="1" ht="45" x14ac:dyDescent="0.25">
      <c r="A206" s="18">
        <v>1</v>
      </c>
      <c r="B206" s="207" t="s">
        <v>109</v>
      </c>
      <c r="C206" s="324">
        <f t="shared" si="87"/>
        <v>700</v>
      </c>
      <c r="D206" s="324">
        <f t="shared" si="87"/>
        <v>642</v>
      </c>
      <c r="E206" s="324">
        <f t="shared" si="87"/>
        <v>813</v>
      </c>
      <c r="F206" s="324">
        <f t="shared" si="87"/>
        <v>126.63551401869159</v>
      </c>
      <c r="G206" s="501">
        <f t="shared" si="87"/>
        <v>686.11199999999997</v>
      </c>
      <c r="H206" s="501">
        <f t="shared" si="87"/>
        <v>628.94000000000005</v>
      </c>
      <c r="I206" s="501">
        <f t="shared" si="87"/>
        <v>747.73191000000008</v>
      </c>
      <c r="J206" s="501">
        <f t="shared" si="87"/>
        <v>118.88763793048622</v>
      </c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</row>
    <row r="207" spans="1:247" s="10" customFormat="1" ht="30" x14ac:dyDescent="0.25">
      <c r="A207" s="18"/>
      <c r="B207" s="396" t="s">
        <v>123</v>
      </c>
      <c r="C207" s="679">
        <f t="shared" ref="C207:J208" si="88">SUM(C194)</f>
        <v>6950</v>
      </c>
      <c r="D207" s="679">
        <f t="shared" si="88"/>
        <v>6371</v>
      </c>
      <c r="E207" s="679">
        <f t="shared" si="88"/>
        <v>6431</v>
      </c>
      <c r="F207" s="679">
        <f t="shared" si="88"/>
        <v>100.94176738345628</v>
      </c>
      <c r="G207" s="679">
        <f t="shared" si="88"/>
        <v>6763.8789999999999</v>
      </c>
      <c r="H207" s="679">
        <f t="shared" si="88"/>
        <v>6200.22</v>
      </c>
      <c r="I207" s="679">
        <f t="shared" si="88"/>
        <v>6228.95</v>
      </c>
      <c r="J207" s="679">
        <f t="shared" si="88"/>
        <v>100.46337065458968</v>
      </c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</row>
    <row r="208" spans="1:247" s="10" customFormat="1" x14ac:dyDescent="0.25">
      <c r="A208" s="18"/>
      <c r="B208" s="396" t="s">
        <v>125</v>
      </c>
      <c r="C208" s="679">
        <f t="shared" si="88"/>
        <v>1850</v>
      </c>
      <c r="D208" s="679">
        <f t="shared" si="88"/>
        <v>1696</v>
      </c>
      <c r="E208" s="679">
        <f t="shared" si="88"/>
        <v>2132</v>
      </c>
      <c r="F208" s="679">
        <f t="shared" si="88"/>
        <v>125.70754716981132</v>
      </c>
      <c r="G208" s="679">
        <f t="shared" si="88"/>
        <v>1800.4569999999999</v>
      </c>
      <c r="H208" s="679">
        <f t="shared" si="88"/>
        <v>1650.42</v>
      </c>
      <c r="I208" s="679">
        <f t="shared" si="88"/>
        <v>2066.7191200000002</v>
      </c>
      <c r="J208" s="679">
        <f t="shared" si="88"/>
        <v>125.22382908592964</v>
      </c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</row>
    <row r="209" spans="1:10" ht="15.75" thickBot="1" x14ac:dyDescent="0.3">
      <c r="A209" s="18">
        <v>1</v>
      </c>
      <c r="B209" s="533" t="s">
        <v>107</v>
      </c>
      <c r="C209" s="534">
        <f t="shared" ref="C209:J209" si="89">C196</f>
        <v>0</v>
      </c>
      <c r="D209" s="534">
        <f t="shared" si="89"/>
        <v>0</v>
      </c>
      <c r="E209" s="534">
        <f t="shared" si="89"/>
        <v>0</v>
      </c>
      <c r="F209" s="534">
        <f t="shared" si="89"/>
        <v>0</v>
      </c>
      <c r="G209" s="535">
        <f t="shared" si="89"/>
        <v>24409.422749999998</v>
      </c>
      <c r="H209" s="535">
        <f t="shared" si="89"/>
        <v>22375.31</v>
      </c>
      <c r="I209" s="535">
        <f t="shared" si="89"/>
        <v>16566.217490000003</v>
      </c>
      <c r="J209" s="535">
        <f t="shared" si="89"/>
        <v>74.037935072184482</v>
      </c>
    </row>
    <row r="210" spans="1:10" ht="15.75" thickBot="1" x14ac:dyDescent="0.3">
      <c r="A210" s="18">
        <v>1</v>
      </c>
      <c r="B210" s="85" t="s">
        <v>7</v>
      </c>
      <c r="C210" s="11"/>
      <c r="D210" s="11"/>
      <c r="E210" s="253"/>
      <c r="F210" s="11"/>
      <c r="G210" s="502"/>
      <c r="H210" s="502"/>
      <c r="I210" s="503"/>
      <c r="J210" s="502"/>
    </row>
    <row r="211" spans="1:10" ht="34.5" customHeight="1" x14ac:dyDescent="0.25">
      <c r="A211" s="18">
        <v>1</v>
      </c>
      <c r="B211" s="126" t="s">
        <v>126</v>
      </c>
      <c r="C211" s="14"/>
      <c r="D211" s="14"/>
      <c r="E211" s="124"/>
      <c r="F211" s="14"/>
      <c r="G211" s="483"/>
      <c r="H211" s="483"/>
      <c r="I211" s="457"/>
      <c r="J211" s="483"/>
    </row>
    <row r="212" spans="1:10" s="35" customFormat="1" ht="30" x14ac:dyDescent="0.25">
      <c r="A212" s="18">
        <v>1</v>
      </c>
      <c r="B212" s="72" t="s">
        <v>120</v>
      </c>
      <c r="C212" s="113">
        <f>SUM(C213:C216)</f>
        <v>5336</v>
      </c>
      <c r="D212" s="113">
        <f>SUM(D213:D216)</f>
        <v>4892</v>
      </c>
      <c r="E212" s="113">
        <f>SUM(E213:E216)</f>
        <v>5780</v>
      </c>
      <c r="F212" s="113">
        <f>E212/D212*100</f>
        <v>118.15208503679477</v>
      </c>
      <c r="G212" s="465">
        <f>SUM(G213:G216)</f>
        <v>10566.555110000001</v>
      </c>
      <c r="H212" s="465">
        <f>SUM(H213:H216)</f>
        <v>9686.010000000002</v>
      </c>
      <c r="I212" s="465">
        <f>SUM(I213:I216)</f>
        <v>10826.321280000004</v>
      </c>
      <c r="J212" s="465">
        <f>I212/H212*100</f>
        <v>111.77276587573213</v>
      </c>
    </row>
    <row r="213" spans="1:10" s="35" customFormat="1" ht="30" x14ac:dyDescent="0.25">
      <c r="A213" s="18">
        <v>1</v>
      </c>
      <c r="B213" s="71" t="s">
        <v>79</v>
      </c>
      <c r="C213" s="113">
        <v>3917</v>
      </c>
      <c r="D213" s="107">
        <f t="shared" ref="D213:D220" si="90">ROUND(C213/12*$B$3,0)</f>
        <v>3591</v>
      </c>
      <c r="E213" s="113">
        <v>4272</v>
      </c>
      <c r="F213" s="113">
        <f>E213/D213*100</f>
        <v>118.9640768588137</v>
      </c>
      <c r="G213" s="728">
        <v>6759.01</v>
      </c>
      <c r="H213" s="638">
        <f t="shared" ref="H213:H216" si="91">ROUND(G213/12*$B$3,2)</f>
        <v>6195.76</v>
      </c>
      <c r="I213" s="465">
        <v>7001.6023300000052</v>
      </c>
      <c r="J213" s="465">
        <f t="shared" ref="J213:J222" si="92">I213/H213*100</f>
        <v>113.00635160174062</v>
      </c>
    </row>
    <row r="214" spans="1:10" s="35" customFormat="1" ht="30" x14ac:dyDescent="0.25">
      <c r="A214" s="18">
        <v>1</v>
      </c>
      <c r="B214" s="71" t="s">
        <v>80</v>
      </c>
      <c r="C214" s="113">
        <v>1175</v>
      </c>
      <c r="D214" s="107">
        <f t="shared" si="90"/>
        <v>1077</v>
      </c>
      <c r="E214" s="113">
        <v>1274</v>
      </c>
      <c r="F214" s="113">
        <f>E214/D214*100</f>
        <v>118.29155060352832</v>
      </c>
      <c r="G214" s="465">
        <v>2206.39759</v>
      </c>
      <c r="H214" s="638">
        <f t="shared" si="91"/>
        <v>2022.53</v>
      </c>
      <c r="I214" s="465">
        <v>2302.3163900000004</v>
      </c>
      <c r="J214" s="465">
        <f t="shared" si="92"/>
        <v>113.83348528822815</v>
      </c>
    </row>
    <row r="215" spans="1:10" s="35" customFormat="1" ht="45" x14ac:dyDescent="0.25">
      <c r="A215" s="18">
        <v>1</v>
      </c>
      <c r="B215" s="71" t="s">
        <v>114</v>
      </c>
      <c r="C215" s="113">
        <v>52</v>
      </c>
      <c r="D215" s="107">
        <f t="shared" si="90"/>
        <v>48</v>
      </c>
      <c r="E215" s="113">
        <v>56</v>
      </c>
      <c r="F215" s="113">
        <f>E215/D215*100</f>
        <v>116.66666666666667</v>
      </c>
      <c r="G215" s="465">
        <v>341.22816</v>
      </c>
      <c r="H215" s="638">
        <f t="shared" si="91"/>
        <v>312.79000000000002</v>
      </c>
      <c r="I215" s="465">
        <v>360.91439999999994</v>
      </c>
      <c r="J215" s="465">
        <f t="shared" si="92"/>
        <v>115.38553022794844</v>
      </c>
    </row>
    <row r="216" spans="1:10" s="35" customFormat="1" ht="30" x14ac:dyDescent="0.25">
      <c r="A216" s="18">
        <v>1</v>
      </c>
      <c r="B216" s="71" t="s">
        <v>115</v>
      </c>
      <c r="C216" s="113">
        <v>192</v>
      </c>
      <c r="D216" s="107">
        <f t="shared" si="90"/>
        <v>176</v>
      </c>
      <c r="E216" s="113">
        <v>178</v>
      </c>
      <c r="F216" s="113">
        <f t="shared" ref="F216:F220" si="93">E216/D216*100</f>
        <v>101.13636363636364</v>
      </c>
      <c r="G216" s="465">
        <v>1259.9193599999999</v>
      </c>
      <c r="H216" s="638">
        <f t="shared" si="91"/>
        <v>1154.93</v>
      </c>
      <c r="I216" s="465">
        <v>1161.4881599999999</v>
      </c>
      <c r="J216" s="465">
        <f t="shared" si="92"/>
        <v>100.5678404751803</v>
      </c>
    </row>
    <row r="217" spans="1:10" s="35" customFormat="1" ht="30" x14ac:dyDescent="0.25">
      <c r="A217" s="18">
        <v>1</v>
      </c>
      <c r="B217" s="72" t="s">
        <v>112</v>
      </c>
      <c r="C217" s="113">
        <f>SUM(C218:C220)</f>
        <v>8769</v>
      </c>
      <c r="D217" s="113">
        <f>SUM(D218:D220)</f>
        <v>8038</v>
      </c>
      <c r="E217" s="113">
        <f>SUM(E218:E220)</f>
        <v>7897</v>
      </c>
      <c r="F217" s="113">
        <f t="shared" si="93"/>
        <v>98.245832296591189</v>
      </c>
      <c r="G217" s="458">
        <f>SUM(G218:G220)</f>
        <v>22940.131579999997</v>
      </c>
      <c r="H217" s="458">
        <f>SUM(H218:H220)</f>
        <v>21028.45</v>
      </c>
      <c r="I217" s="458">
        <f>SUM(I218:I220)</f>
        <v>19639.275139999991</v>
      </c>
      <c r="J217" s="465">
        <f t="shared" si="92"/>
        <v>93.393831404597066</v>
      </c>
    </row>
    <row r="218" spans="1:10" s="35" customFormat="1" ht="30" x14ac:dyDescent="0.25">
      <c r="A218" s="18">
        <v>1</v>
      </c>
      <c r="B218" s="71" t="s">
        <v>108</v>
      </c>
      <c r="C218" s="113">
        <v>2900</v>
      </c>
      <c r="D218" s="107">
        <f t="shared" si="90"/>
        <v>2658</v>
      </c>
      <c r="E218" s="113">
        <v>2688</v>
      </c>
      <c r="F218" s="113">
        <f t="shared" si="93"/>
        <v>101.12866817155756</v>
      </c>
      <c r="G218" s="465">
        <v>6149.4790000000012</v>
      </c>
      <c r="H218" s="638">
        <f t="shared" ref="H218:H221" si="94">ROUND(G218/12*$B$3,2)</f>
        <v>5637.02</v>
      </c>
      <c r="I218" s="465">
        <v>5634.5912599999892</v>
      </c>
      <c r="J218" s="465">
        <f t="shared" si="92"/>
        <v>99.956914468992281</v>
      </c>
    </row>
    <row r="219" spans="1:10" s="35" customFormat="1" ht="60" x14ac:dyDescent="0.25">
      <c r="A219" s="18">
        <v>1</v>
      </c>
      <c r="B219" s="71" t="s">
        <v>119</v>
      </c>
      <c r="C219" s="113">
        <v>5154</v>
      </c>
      <c r="D219" s="107">
        <f t="shared" si="90"/>
        <v>4725</v>
      </c>
      <c r="E219" s="113">
        <v>4738</v>
      </c>
      <c r="F219" s="113">
        <f t="shared" si="93"/>
        <v>100.27513227513228</v>
      </c>
      <c r="G219" s="465">
        <v>16089.838179999999</v>
      </c>
      <c r="H219" s="638">
        <f t="shared" si="94"/>
        <v>14749.02</v>
      </c>
      <c r="I219" s="465">
        <v>13551.44328</v>
      </c>
      <c r="J219" s="465">
        <f t="shared" si="92"/>
        <v>91.880296317992645</v>
      </c>
    </row>
    <row r="220" spans="1:10" s="35" customFormat="1" ht="45" x14ac:dyDescent="0.25">
      <c r="A220" s="18">
        <v>1</v>
      </c>
      <c r="B220" s="71" t="s">
        <v>109</v>
      </c>
      <c r="C220" s="113">
        <v>715</v>
      </c>
      <c r="D220" s="107">
        <f t="shared" si="90"/>
        <v>655</v>
      </c>
      <c r="E220" s="113">
        <v>471</v>
      </c>
      <c r="F220" s="113">
        <f t="shared" si="93"/>
        <v>71.908396946564892</v>
      </c>
      <c r="G220" s="465">
        <v>700.81439999999998</v>
      </c>
      <c r="H220" s="638">
        <f t="shared" si="94"/>
        <v>642.41</v>
      </c>
      <c r="I220" s="465">
        <v>453.24059999999997</v>
      </c>
      <c r="J220" s="465">
        <f t="shared" si="92"/>
        <v>70.553166980588728</v>
      </c>
    </row>
    <row r="221" spans="1:10" s="35" customFormat="1" ht="30" x14ac:dyDescent="0.25">
      <c r="A221" s="18"/>
      <c r="B221" s="658" t="s">
        <v>123</v>
      </c>
      <c r="C221" s="113">
        <v>12000</v>
      </c>
      <c r="D221" s="107">
        <f>ROUND(C221/12*$B$3,0)</f>
        <v>11000</v>
      </c>
      <c r="E221" s="113">
        <v>11006</v>
      </c>
      <c r="F221" s="113">
        <f>E221/D221*100</f>
        <v>100.05454545454546</v>
      </c>
      <c r="G221" s="465">
        <v>11678.64</v>
      </c>
      <c r="H221" s="638">
        <f t="shared" si="94"/>
        <v>10705.42</v>
      </c>
      <c r="I221" s="465">
        <v>10674.337270000002</v>
      </c>
      <c r="J221" s="465">
        <f>I221/H221*100</f>
        <v>99.709654268585453</v>
      </c>
    </row>
    <row r="222" spans="1:10" s="35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69">
        <f>G217+G212+G221</f>
        <v>45185.326690000002</v>
      </c>
      <c r="H222" s="469">
        <f>H217+H212+H221</f>
        <v>41419.880000000005</v>
      </c>
      <c r="I222" s="469">
        <f>I217+I212+I221</f>
        <v>41139.933689999998</v>
      </c>
      <c r="J222" s="469">
        <f t="shared" si="92"/>
        <v>99.324125733826349</v>
      </c>
    </row>
    <row r="223" spans="1:10" ht="29.25" x14ac:dyDescent="0.25">
      <c r="A223" s="18">
        <v>1</v>
      </c>
      <c r="B223" s="258" t="s">
        <v>97</v>
      </c>
      <c r="C223" s="256"/>
      <c r="D223" s="256"/>
      <c r="E223" s="256"/>
      <c r="F223" s="256"/>
      <c r="G223" s="504"/>
      <c r="H223" s="504"/>
      <c r="I223" s="504"/>
      <c r="J223" s="504"/>
    </row>
    <row r="224" spans="1:10" ht="30" x14ac:dyDescent="0.25">
      <c r="A224" s="18">
        <v>1</v>
      </c>
      <c r="B224" s="257" t="s">
        <v>120</v>
      </c>
      <c r="C224" s="325">
        <f t="shared" ref="C224:J232" si="95">C212</f>
        <v>5336</v>
      </c>
      <c r="D224" s="325">
        <f t="shared" si="95"/>
        <v>4892</v>
      </c>
      <c r="E224" s="325">
        <f t="shared" si="95"/>
        <v>5780</v>
      </c>
      <c r="F224" s="325">
        <f t="shared" si="95"/>
        <v>118.15208503679477</v>
      </c>
      <c r="G224" s="505">
        <f t="shared" si="95"/>
        <v>10566.555110000001</v>
      </c>
      <c r="H224" s="505">
        <f t="shared" si="95"/>
        <v>9686.010000000002</v>
      </c>
      <c r="I224" s="505">
        <f t="shared" si="95"/>
        <v>10826.321280000004</v>
      </c>
      <c r="J224" s="505">
        <f t="shared" si="95"/>
        <v>111.77276587573213</v>
      </c>
    </row>
    <row r="225" spans="1:10" ht="30" x14ac:dyDescent="0.25">
      <c r="A225" s="18">
        <v>1</v>
      </c>
      <c r="B225" s="131" t="s">
        <v>79</v>
      </c>
      <c r="C225" s="325">
        <f t="shared" si="95"/>
        <v>3917</v>
      </c>
      <c r="D225" s="325">
        <f t="shared" si="95"/>
        <v>3591</v>
      </c>
      <c r="E225" s="325">
        <f t="shared" si="95"/>
        <v>4272</v>
      </c>
      <c r="F225" s="325">
        <f t="shared" si="95"/>
        <v>118.9640768588137</v>
      </c>
      <c r="G225" s="505">
        <f t="shared" si="95"/>
        <v>6759.01</v>
      </c>
      <c r="H225" s="505">
        <f t="shared" si="95"/>
        <v>6195.76</v>
      </c>
      <c r="I225" s="505">
        <f t="shared" si="95"/>
        <v>7001.6023300000052</v>
      </c>
      <c r="J225" s="505">
        <f t="shared" si="95"/>
        <v>113.00635160174062</v>
      </c>
    </row>
    <row r="226" spans="1:10" ht="30" x14ac:dyDescent="0.25">
      <c r="A226" s="18">
        <v>1</v>
      </c>
      <c r="B226" s="131" t="s">
        <v>80</v>
      </c>
      <c r="C226" s="325">
        <f t="shared" si="95"/>
        <v>1175</v>
      </c>
      <c r="D226" s="325">
        <f t="shared" si="95"/>
        <v>1077</v>
      </c>
      <c r="E226" s="325">
        <f t="shared" si="95"/>
        <v>1274</v>
      </c>
      <c r="F226" s="325">
        <f t="shared" si="95"/>
        <v>118.29155060352832</v>
      </c>
      <c r="G226" s="505">
        <f t="shared" si="95"/>
        <v>2206.39759</v>
      </c>
      <c r="H226" s="505">
        <f t="shared" si="95"/>
        <v>2022.53</v>
      </c>
      <c r="I226" s="505">
        <f t="shared" si="95"/>
        <v>2302.3163900000004</v>
      </c>
      <c r="J226" s="505">
        <f t="shared" si="95"/>
        <v>113.83348528822815</v>
      </c>
    </row>
    <row r="227" spans="1:10" ht="45" x14ac:dyDescent="0.25">
      <c r="A227" s="18">
        <v>1</v>
      </c>
      <c r="B227" s="131" t="s">
        <v>114</v>
      </c>
      <c r="C227" s="325">
        <f t="shared" si="95"/>
        <v>52</v>
      </c>
      <c r="D227" s="325">
        <f t="shared" si="95"/>
        <v>48</v>
      </c>
      <c r="E227" s="325">
        <f t="shared" si="95"/>
        <v>56</v>
      </c>
      <c r="F227" s="325">
        <f t="shared" si="95"/>
        <v>116.66666666666667</v>
      </c>
      <c r="G227" s="505">
        <f t="shared" si="95"/>
        <v>341.22816</v>
      </c>
      <c r="H227" s="505">
        <f t="shared" si="95"/>
        <v>312.79000000000002</v>
      </c>
      <c r="I227" s="505">
        <f t="shared" si="95"/>
        <v>360.91439999999994</v>
      </c>
      <c r="J227" s="505">
        <f t="shared" si="95"/>
        <v>115.38553022794844</v>
      </c>
    </row>
    <row r="228" spans="1:10" ht="30" x14ac:dyDescent="0.25">
      <c r="A228" s="18">
        <v>1</v>
      </c>
      <c r="B228" s="131" t="s">
        <v>115</v>
      </c>
      <c r="C228" s="325">
        <f t="shared" si="95"/>
        <v>192</v>
      </c>
      <c r="D228" s="325">
        <f t="shared" si="95"/>
        <v>176</v>
      </c>
      <c r="E228" s="325">
        <f t="shared" si="95"/>
        <v>178</v>
      </c>
      <c r="F228" s="325">
        <f t="shared" si="95"/>
        <v>101.13636363636364</v>
      </c>
      <c r="G228" s="505">
        <f t="shared" si="95"/>
        <v>1259.9193599999999</v>
      </c>
      <c r="H228" s="505">
        <f t="shared" si="95"/>
        <v>1154.93</v>
      </c>
      <c r="I228" s="505">
        <f t="shared" si="95"/>
        <v>1161.4881599999999</v>
      </c>
      <c r="J228" s="505">
        <f t="shared" si="95"/>
        <v>100.5678404751803</v>
      </c>
    </row>
    <row r="229" spans="1:10" ht="30" x14ac:dyDescent="0.25">
      <c r="A229" s="18">
        <v>1</v>
      </c>
      <c r="B229" s="257" t="s">
        <v>112</v>
      </c>
      <c r="C229" s="325">
        <f t="shared" si="95"/>
        <v>8769</v>
      </c>
      <c r="D229" s="325">
        <f t="shared" si="95"/>
        <v>8038</v>
      </c>
      <c r="E229" s="325">
        <f t="shared" si="95"/>
        <v>7897</v>
      </c>
      <c r="F229" s="325">
        <f t="shared" si="95"/>
        <v>98.245832296591189</v>
      </c>
      <c r="G229" s="505">
        <f t="shared" si="95"/>
        <v>22940.131579999997</v>
      </c>
      <c r="H229" s="505">
        <f t="shared" si="95"/>
        <v>21028.45</v>
      </c>
      <c r="I229" s="505">
        <f t="shared" si="95"/>
        <v>19639.275139999991</v>
      </c>
      <c r="J229" s="505">
        <f t="shared" si="95"/>
        <v>93.393831404597066</v>
      </c>
    </row>
    <row r="230" spans="1:10" ht="30" x14ac:dyDescent="0.25">
      <c r="A230" s="18">
        <v>1</v>
      </c>
      <c r="B230" s="131" t="s">
        <v>108</v>
      </c>
      <c r="C230" s="325">
        <f t="shared" si="95"/>
        <v>2900</v>
      </c>
      <c r="D230" s="325">
        <f t="shared" si="95"/>
        <v>2658</v>
      </c>
      <c r="E230" s="325">
        <f t="shared" si="95"/>
        <v>2688</v>
      </c>
      <c r="F230" s="325">
        <f t="shared" si="95"/>
        <v>101.12866817155756</v>
      </c>
      <c r="G230" s="505">
        <f t="shared" si="95"/>
        <v>6149.4790000000012</v>
      </c>
      <c r="H230" s="505">
        <f t="shared" si="95"/>
        <v>5637.02</v>
      </c>
      <c r="I230" s="505">
        <f t="shared" si="95"/>
        <v>5634.5912599999892</v>
      </c>
      <c r="J230" s="505">
        <f t="shared" si="95"/>
        <v>99.956914468992281</v>
      </c>
    </row>
    <row r="231" spans="1:10" ht="60" x14ac:dyDescent="0.25">
      <c r="A231" s="18">
        <v>1</v>
      </c>
      <c r="B231" s="131" t="s">
        <v>81</v>
      </c>
      <c r="C231" s="325">
        <f t="shared" si="95"/>
        <v>5154</v>
      </c>
      <c r="D231" s="325">
        <f t="shared" si="95"/>
        <v>4725</v>
      </c>
      <c r="E231" s="325">
        <f t="shared" si="95"/>
        <v>4738</v>
      </c>
      <c r="F231" s="325">
        <f t="shared" si="95"/>
        <v>100.27513227513228</v>
      </c>
      <c r="G231" s="505">
        <f t="shared" si="95"/>
        <v>16089.838179999999</v>
      </c>
      <c r="H231" s="505">
        <f t="shared" si="95"/>
        <v>14749.02</v>
      </c>
      <c r="I231" s="505">
        <f t="shared" si="95"/>
        <v>13551.44328</v>
      </c>
      <c r="J231" s="505">
        <f t="shared" si="95"/>
        <v>91.880296317992645</v>
      </c>
    </row>
    <row r="232" spans="1:10" ht="45" x14ac:dyDescent="0.25">
      <c r="A232" s="18">
        <v>1</v>
      </c>
      <c r="B232" s="131" t="s">
        <v>109</v>
      </c>
      <c r="C232" s="325">
        <f t="shared" si="95"/>
        <v>715</v>
      </c>
      <c r="D232" s="325">
        <f t="shared" si="95"/>
        <v>655</v>
      </c>
      <c r="E232" s="325">
        <f t="shared" si="95"/>
        <v>471</v>
      </c>
      <c r="F232" s="325">
        <f t="shared" si="95"/>
        <v>71.908396946564892</v>
      </c>
      <c r="G232" s="505">
        <f t="shared" si="95"/>
        <v>700.81439999999998</v>
      </c>
      <c r="H232" s="505">
        <f t="shared" si="95"/>
        <v>642.41</v>
      </c>
      <c r="I232" s="505">
        <f t="shared" si="95"/>
        <v>453.24059999999997</v>
      </c>
      <c r="J232" s="505">
        <f t="shared" si="95"/>
        <v>70.553166980588728</v>
      </c>
    </row>
    <row r="233" spans="1:10" ht="30" x14ac:dyDescent="0.25">
      <c r="A233" s="18"/>
      <c r="B233" s="131" t="s">
        <v>123</v>
      </c>
      <c r="C233" s="325">
        <f t="shared" ref="C233:J233" si="96">SUM(C221)</f>
        <v>12000</v>
      </c>
      <c r="D233" s="325">
        <f t="shared" si="96"/>
        <v>11000</v>
      </c>
      <c r="E233" s="325">
        <f t="shared" si="96"/>
        <v>11006</v>
      </c>
      <c r="F233" s="325">
        <f t="shared" si="96"/>
        <v>100.05454545454546</v>
      </c>
      <c r="G233" s="325">
        <f t="shared" si="96"/>
        <v>11678.64</v>
      </c>
      <c r="H233" s="325">
        <f t="shared" si="96"/>
        <v>10705.42</v>
      </c>
      <c r="I233" s="325">
        <f t="shared" si="96"/>
        <v>10674.337270000002</v>
      </c>
      <c r="J233" s="325">
        <f t="shared" si="96"/>
        <v>99.709654268585453</v>
      </c>
    </row>
    <row r="234" spans="1:10" x14ac:dyDescent="0.25">
      <c r="A234" s="18">
        <v>1</v>
      </c>
      <c r="B234" s="132" t="s">
        <v>4</v>
      </c>
      <c r="C234" s="130">
        <f t="shared" ref="C234:J234" si="97">C222</f>
        <v>0</v>
      </c>
      <c r="D234" s="130">
        <f t="shared" si="97"/>
        <v>0</v>
      </c>
      <c r="E234" s="130">
        <f t="shared" si="97"/>
        <v>0</v>
      </c>
      <c r="F234" s="130">
        <f t="shared" si="97"/>
        <v>0</v>
      </c>
      <c r="G234" s="506">
        <f t="shared" si="97"/>
        <v>45185.326690000002</v>
      </c>
      <c r="H234" s="506">
        <f t="shared" si="97"/>
        <v>41419.880000000005</v>
      </c>
      <c r="I234" s="506">
        <f t="shared" si="97"/>
        <v>41139.933689999998</v>
      </c>
      <c r="J234" s="506">
        <f t="shared" si="97"/>
        <v>99.324125733826349</v>
      </c>
    </row>
    <row r="235" spans="1:10" ht="15.75" thickBot="1" x14ac:dyDescent="0.3">
      <c r="A235" s="18">
        <v>1</v>
      </c>
      <c r="B235" s="85" t="s">
        <v>8</v>
      </c>
      <c r="C235" s="11"/>
      <c r="D235" s="11"/>
      <c r="E235" s="253"/>
      <c r="F235" s="11"/>
      <c r="G235" s="502"/>
      <c r="H235" s="502"/>
      <c r="I235" s="503"/>
      <c r="J235" s="502"/>
    </row>
    <row r="236" spans="1:10" ht="45.75" customHeight="1" x14ac:dyDescent="0.25">
      <c r="A236" s="18">
        <v>1</v>
      </c>
      <c r="B236" s="126" t="s">
        <v>52</v>
      </c>
      <c r="C236" s="166"/>
      <c r="D236" s="166"/>
      <c r="E236" s="166"/>
      <c r="F236" s="166"/>
      <c r="G236" s="507"/>
      <c r="H236" s="507"/>
      <c r="I236" s="507"/>
      <c r="J236" s="507"/>
    </row>
    <row r="237" spans="1:10" s="35" customFormat="1" ht="30" x14ac:dyDescent="0.25">
      <c r="A237" s="18">
        <v>1</v>
      </c>
      <c r="B237" s="72" t="s">
        <v>120</v>
      </c>
      <c r="C237" s="113">
        <f>SUM(C238:C241)</f>
        <v>4546</v>
      </c>
      <c r="D237" s="113">
        <f>SUM(D238:D241)</f>
        <v>4167</v>
      </c>
      <c r="E237" s="113">
        <f>SUM(E238:E241)</f>
        <v>4388</v>
      </c>
      <c r="F237" s="113">
        <f t="shared" ref="F237:F247" si="98">E237/D237*100</f>
        <v>105.30357571394289</v>
      </c>
      <c r="G237" s="507">
        <f>SUM(G238:G241)</f>
        <v>8110.0550999999996</v>
      </c>
      <c r="H237" s="507">
        <f>SUM(H238:H241)</f>
        <v>7434.21</v>
      </c>
      <c r="I237" s="507">
        <f>SUM(I238:I241)</f>
        <v>7213.7307700000001</v>
      </c>
      <c r="J237" s="465">
        <f t="shared" ref="J237:J249" si="99">I237/H237*100</f>
        <v>97.034261474991965</v>
      </c>
    </row>
    <row r="238" spans="1:10" s="35" customFormat="1" ht="30" x14ac:dyDescent="0.25">
      <c r="A238" s="18">
        <v>1</v>
      </c>
      <c r="B238" s="71" t="s">
        <v>79</v>
      </c>
      <c r="C238" s="113">
        <v>3338</v>
      </c>
      <c r="D238" s="107">
        <f t="shared" ref="D238:D245" si="100">ROUND(C238/12*$B$3,0)</f>
        <v>3060</v>
      </c>
      <c r="E238" s="113">
        <v>3266</v>
      </c>
      <c r="F238" s="113">
        <f t="shared" si="98"/>
        <v>106.73202614379085</v>
      </c>
      <c r="G238" s="507">
        <v>4956.8209999999999</v>
      </c>
      <c r="H238" s="638">
        <f t="shared" ref="H238:H241" si="101">ROUND(G238/12*$B$3,2)</f>
        <v>4543.75</v>
      </c>
      <c r="I238" s="507">
        <v>4720.4409300000007</v>
      </c>
      <c r="J238" s="465">
        <f t="shared" si="99"/>
        <v>103.88865870701514</v>
      </c>
    </row>
    <row r="239" spans="1:10" s="35" customFormat="1" ht="30" x14ac:dyDescent="0.25">
      <c r="A239" s="18">
        <v>1</v>
      </c>
      <c r="B239" s="71" t="s">
        <v>80</v>
      </c>
      <c r="C239" s="113">
        <v>1001</v>
      </c>
      <c r="D239" s="107">
        <f t="shared" si="100"/>
        <v>918</v>
      </c>
      <c r="E239" s="113">
        <v>1005</v>
      </c>
      <c r="F239" s="113">
        <f t="shared" si="98"/>
        <v>109.47712418300655</v>
      </c>
      <c r="G239" s="507">
        <v>1794.88354</v>
      </c>
      <c r="H239" s="638">
        <f t="shared" si="101"/>
        <v>1645.31</v>
      </c>
      <c r="I239" s="507">
        <v>1738.6506399999998</v>
      </c>
      <c r="J239" s="465">
        <f t="shared" si="99"/>
        <v>105.67313393828519</v>
      </c>
    </row>
    <row r="240" spans="1:10" s="35" customFormat="1" ht="45" x14ac:dyDescent="0.25">
      <c r="A240" s="18">
        <v>1</v>
      </c>
      <c r="B240" s="71" t="s">
        <v>114</v>
      </c>
      <c r="C240" s="113">
        <v>67</v>
      </c>
      <c r="D240" s="107">
        <f t="shared" si="100"/>
        <v>61</v>
      </c>
      <c r="E240" s="113">
        <v>16</v>
      </c>
      <c r="F240" s="113">
        <f t="shared" si="98"/>
        <v>26.229508196721312</v>
      </c>
      <c r="G240" s="507">
        <v>439.65935999999999</v>
      </c>
      <c r="H240" s="638">
        <f t="shared" si="101"/>
        <v>403.02</v>
      </c>
      <c r="I240" s="507">
        <v>104.99328</v>
      </c>
      <c r="J240" s="465">
        <f t="shared" si="99"/>
        <v>26.051630192050023</v>
      </c>
    </row>
    <row r="241" spans="1:247" s="35" customFormat="1" ht="30" x14ac:dyDescent="0.25">
      <c r="A241" s="18">
        <v>1</v>
      </c>
      <c r="B241" s="71" t="s">
        <v>115</v>
      </c>
      <c r="C241" s="113">
        <v>140</v>
      </c>
      <c r="D241" s="107">
        <f t="shared" si="100"/>
        <v>128</v>
      </c>
      <c r="E241" s="113">
        <v>101</v>
      </c>
      <c r="F241" s="113">
        <f t="shared" si="98"/>
        <v>78.90625</v>
      </c>
      <c r="G241" s="507">
        <v>918.69119999999998</v>
      </c>
      <c r="H241" s="638">
        <f t="shared" si="101"/>
        <v>842.13</v>
      </c>
      <c r="I241" s="507">
        <v>649.64592000000005</v>
      </c>
      <c r="J241" s="465">
        <f t="shared" si="99"/>
        <v>77.143186918884268</v>
      </c>
    </row>
    <row r="242" spans="1:247" s="35" customFormat="1" ht="30" x14ac:dyDescent="0.25">
      <c r="A242" s="18">
        <v>1</v>
      </c>
      <c r="B242" s="72" t="s">
        <v>112</v>
      </c>
      <c r="C242" s="113">
        <f>SUM(C243:C245)</f>
        <v>8964</v>
      </c>
      <c r="D242" s="113">
        <f>SUM(D243:D245)</f>
        <v>8217</v>
      </c>
      <c r="E242" s="113">
        <f>SUM(E243:E245)</f>
        <v>7270</v>
      </c>
      <c r="F242" s="113">
        <f t="shared" si="98"/>
        <v>88.475112571498116</v>
      </c>
      <c r="G242" s="458">
        <f>SUM(G243:G245)</f>
        <v>20598.261870000002</v>
      </c>
      <c r="H242" s="458">
        <f>SUM(H243:H245)</f>
        <v>18881.740000000002</v>
      </c>
      <c r="I242" s="458">
        <f>SUM(I243:I245)</f>
        <v>17319.610370000002</v>
      </c>
      <c r="J242" s="465">
        <f t="shared" si="99"/>
        <v>91.726770784895876</v>
      </c>
    </row>
    <row r="243" spans="1:247" s="35" customFormat="1" ht="30" x14ac:dyDescent="0.25">
      <c r="A243" s="18">
        <v>1</v>
      </c>
      <c r="B243" s="71" t="s">
        <v>108</v>
      </c>
      <c r="C243" s="113">
        <v>700</v>
      </c>
      <c r="D243" s="107">
        <f t="shared" si="100"/>
        <v>642</v>
      </c>
      <c r="E243" s="113">
        <v>742</v>
      </c>
      <c r="F243" s="113">
        <f t="shared" si="98"/>
        <v>115.57632398753894</v>
      </c>
      <c r="G243" s="507">
        <v>1484.3570000000002</v>
      </c>
      <c r="H243" s="638">
        <f t="shared" ref="H243:H248" si="102">ROUND(G243/12*$B$3,2)</f>
        <v>1360.66</v>
      </c>
      <c r="I243" s="507">
        <v>1561.6745000000001</v>
      </c>
      <c r="J243" s="465">
        <f t="shared" si="99"/>
        <v>114.77330854144311</v>
      </c>
    </row>
    <row r="244" spans="1:247" s="35" customFormat="1" ht="60" x14ac:dyDescent="0.25">
      <c r="A244" s="18">
        <v>1</v>
      </c>
      <c r="B244" s="71" t="s">
        <v>119</v>
      </c>
      <c r="C244" s="113">
        <v>6187</v>
      </c>
      <c r="D244" s="107">
        <f t="shared" si="100"/>
        <v>5671</v>
      </c>
      <c r="E244" s="113">
        <v>4454</v>
      </c>
      <c r="F244" s="113">
        <f t="shared" si="98"/>
        <v>78.539940045847288</v>
      </c>
      <c r="G244" s="507">
        <v>17078.112550000002</v>
      </c>
      <c r="H244" s="638">
        <f t="shared" si="102"/>
        <v>15654.94</v>
      </c>
      <c r="I244" s="507">
        <v>13513.938730000002</v>
      </c>
      <c r="J244" s="465">
        <f t="shared" si="99"/>
        <v>86.323797663868405</v>
      </c>
    </row>
    <row r="245" spans="1:247" s="35" customFormat="1" ht="45" x14ac:dyDescent="0.25">
      <c r="A245" s="18">
        <v>1</v>
      </c>
      <c r="B245" s="71" t="s">
        <v>109</v>
      </c>
      <c r="C245" s="113">
        <v>2077</v>
      </c>
      <c r="D245" s="107">
        <f t="shared" si="100"/>
        <v>1904</v>
      </c>
      <c r="E245" s="113">
        <v>2074</v>
      </c>
      <c r="F245" s="113">
        <f t="shared" si="98"/>
        <v>108.92857142857142</v>
      </c>
      <c r="G245" s="507">
        <v>2035.7923199999998</v>
      </c>
      <c r="H245" s="638">
        <f t="shared" si="102"/>
        <v>1866.14</v>
      </c>
      <c r="I245" s="507">
        <v>2243.9971399999995</v>
      </c>
      <c r="J245" s="465">
        <f t="shared" si="99"/>
        <v>120.24805963111018</v>
      </c>
    </row>
    <row r="246" spans="1:247" s="35" customFormat="1" ht="30" x14ac:dyDescent="0.25">
      <c r="A246" s="18"/>
      <c r="B246" s="658" t="s">
        <v>123</v>
      </c>
      <c r="C246" s="113">
        <v>8720</v>
      </c>
      <c r="D246" s="107">
        <f>ROUND(C246/12*$B$3,0)</f>
        <v>7993</v>
      </c>
      <c r="E246" s="113">
        <v>7411</v>
      </c>
      <c r="F246" s="113">
        <f t="shared" si="98"/>
        <v>92.718628800200179</v>
      </c>
      <c r="G246" s="507">
        <v>8486.4784</v>
      </c>
      <c r="H246" s="638">
        <f t="shared" si="102"/>
        <v>7779.27</v>
      </c>
      <c r="I246" s="507">
        <v>7167.59</v>
      </c>
      <c r="J246" s="465">
        <f>I246/H246*100</f>
        <v>92.137051419991849</v>
      </c>
    </row>
    <row r="247" spans="1:247" s="35" customFormat="1" ht="30" x14ac:dyDescent="0.25">
      <c r="A247" s="18"/>
      <c r="B247" s="680" t="s">
        <v>124</v>
      </c>
      <c r="C247" s="113">
        <v>910</v>
      </c>
      <c r="D247" s="107">
        <f>ROUND(C247/12*$B$3,0)</f>
        <v>834</v>
      </c>
      <c r="E247" s="113">
        <v>1100</v>
      </c>
      <c r="F247" s="113">
        <f t="shared" si="98"/>
        <v>131.89448441247004</v>
      </c>
      <c r="G247" s="507">
        <v>885.63020000000006</v>
      </c>
      <c r="H247" s="638">
        <f t="shared" si="102"/>
        <v>811.83</v>
      </c>
      <c r="I247" s="507">
        <v>1059.1020900000001</v>
      </c>
      <c r="J247" s="465">
        <f>I247/H247*100</f>
        <v>130.45860463397509</v>
      </c>
    </row>
    <row r="248" spans="1:247" s="35" customFormat="1" ht="18.75" customHeight="1" thickBot="1" x14ac:dyDescent="0.3">
      <c r="A248" s="18"/>
      <c r="B248" s="702" t="s">
        <v>125</v>
      </c>
      <c r="C248" s="174"/>
      <c r="D248" s="300">
        <f>ROUND(C248/12*$B$3,0)</f>
        <v>0</v>
      </c>
      <c r="E248" s="174"/>
      <c r="F248" s="174"/>
      <c r="G248" s="703"/>
      <c r="H248" s="639">
        <f t="shared" si="102"/>
        <v>0</v>
      </c>
      <c r="I248" s="703"/>
      <c r="J248" s="646"/>
    </row>
    <row r="249" spans="1:247" s="35" customFormat="1" ht="16.5" customHeight="1" thickBot="1" x14ac:dyDescent="0.3">
      <c r="A249" s="18">
        <v>1</v>
      </c>
      <c r="B249" s="204" t="s">
        <v>3</v>
      </c>
      <c r="C249" s="339"/>
      <c r="D249" s="339"/>
      <c r="E249" s="339"/>
      <c r="F249" s="339"/>
      <c r="G249" s="527">
        <f>G242+G237+G246</f>
        <v>37194.79537</v>
      </c>
      <c r="H249" s="527">
        <f>H242+H237+H246</f>
        <v>34095.22</v>
      </c>
      <c r="I249" s="527">
        <f>I242+I237+I246</f>
        <v>31700.931140000004</v>
      </c>
      <c r="J249" s="471">
        <f t="shared" si="99"/>
        <v>92.977640678077464</v>
      </c>
    </row>
    <row r="250" spans="1:247" x14ac:dyDescent="0.25">
      <c r="A250" s="18">
        <v>1</v>
      </c>
      <c r="B250" s="260" t="s">
        <v>98</v>
      </c>
      <c r="C250" s="261"/>
      <c r="D250" s="261"/>
      <c r="E250" s="261"/>
      <c r="F250" s="261"/>
      <c r="G250" s="508"/>
      <c r="H250" s="508"/>
      <c r="I250" s="508"/>
      <c r="J250" s="508"/>
    </row>
    <row r="251" spans="1:247" s="10" customFormat="1" ht="30" x14ac:dyDescent="0.25">
      <c r="A251" s="18">
        <v>1</v>
      </c>
      <c r="B251" s="228" t="s">
        <v>120</v>
      </c>
      <c r="C251" s="326">
        <f t="shared" ref="C251:J259" si="103">C237</f>
        <v>4546</v>
      </c>
      <c r="D251" s="326">
        <f t="shared" si="103"/>
        <v>4167</v>
      </c>
      <c r="E251" s="326">
        <f t="shared" si="103"/>
        <v>4388</v>
      </c>
      <c r="F251" s="326">
        <f t="shared" si="103"/>
        <v>105.30357571394289</v>
      </c>
      <c r="G251" s="509">
        <f t="shared" si="103"/>
        <v>8110.0550999999996</v>
      </c>
      <c r="H251" s="509">
        <f t="shared" si="103"/>
        <v>7434.21</v>
      </c>
      <c r="I251" s="509">
        <f t="shared" si="103"/>
        <v>7213.7307700000001</v>
      </c>
      <c r="J251" s="509">
        <f t="shared" si="103"/>
        <v>97.034261474991965</v>
      </c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</row>
    <row r="252" spans="1:247" s="10" customFormat="1" ht="30" x14ac:dyDescent="0.25">
      <c r="A252" s="18">
        <v>1</v>
      </c>
      <c r="B252" s="226" t="s">
        <v>79</v>
      </c>
      <c r="C252" s="326">
        <f t="shared" si="103"/>
        <v>3338</v>
      </c>
      <c r="D252" s="326">
        <f t="shared" si="103"/>
        <v>3060</v>
      </c>
      <c r="E252" s="326">
        <f t="shared" si="103"/>
        <v>3266</v>
      </c>
      <c r="F252" s="326">
        <f t="shared" si="103"/>
        <v>106.73202614379085</v>
      </c>
      <c r="G252" s="509">
        <f t="shared" si="103"/>
        <v>4956.8209999999999</v>
      </c>
      <c r="H252" s="509">
        <f t="shared" si="103"/>
        <v>4543.75</v>
      </c>
      <c r="I252" s="509">
        <f t="shared" si="103"/>
        <v>4720.4409300000007</v>
      </c>
      <c r="J252" s="509">
        <f t="shared" si="103"/>
        <v>103.88865870701514</v>
      </c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</row>
    <row r="253" spans="1:247" s="10" customFormat="1" ht="30" x14ac:dyDescent="0.25">
      <c r="A253" s="18">
        <v>1</v>
      </c>
      <c r="B253" s="226" t="s">
        <v>80</v>
      </c>
      <c r="C253" s="326">
        <f t="shared" si="103"/>
        <v>1001</v>
      </c>
      <c r="D253" s="326">
        <f t="shared" si="103"/>
        <v>918</v>
      </c>
      <c r="E253" s="326">
        <f t="shared" si="103"/>
        <v>1005</v>
      </c>
      <c r="F253" s="326">
        <f t="shared" si="103"/>
        <v>109.47712418300655</v>
      </c>
      <c r="G253" s="509">
        <f t="shared" si="103"/>
        <v>1794.88354</v>
      </c>
      <c r="H253" s="509">
        <f t="shared" si="103"/>
        <v>1645.31</v>
      </c>
      <c r="I253" s="509">
        <f t="shared" si="103"/>
        <v>1738.6506399999998</v>
      </c>
      <c r="J253" s="509">
        <f t="shared" si="103"/>
        <v>105.67313393828519</v>
      </c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</row>
    <row r="254" spans="1:247" s="10" customFormat="1" ht="45" x14ac:dyDescent="0.25">
      <c r="A254" s="18">
        <v>1</v>
      </c>
      <c r="B254" s="226" t="s">
        <v>114</v>
      </c>
      <c r="C254" s="326">
        <f t="shared" si="103"/>
        <v>67</v>
      </c>
      <c r="D254" s="326">
        <f t="shared" si="103"/>
        <v>61</v>
      </c>
      <c r="E254" s="326">
        <f t="shared" si="103"/>
        <v>16</v>
      </c>
      <c r="F254" s="326">
        <f t="shared" si="103"/>
        <v>26.229508196721312</v>
      </c>
      <c r="G254" s="509">
        <f t="shared" si="103"/>
        <v>439.65935999999999</v>
      </c>
      <c r="H254" s="509">
        <f t="shared" si="103"/>
        <v>403.02</v>
      </c>
      <c r="I254" s="509">
        <f t="shared" si="103"/>
        <v>104.99328</v>
      </c>
      <c r="J254" s="509">
        <f t="shared" si="103"/>
        <v>26.051630192050023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</row>
    <row r="255" spans="1:247" s="10" customFormat="1" ht="30" x14ac:dyDescent="0.25">
      <c r="A255" s="18">
        <v>1</v>
      </c>
      <c r="B255" s="226" t="s">
        <v>115</v>
      </c>
      <c r="C255" s="326">
        <f t="shared" si="103"/>
        <v>140</v>
      </c>
      <c r="D255" s="326">
        <f t="shared" si="103"/>
        <v>128</v>
      </c>
      <c r="E255" s="326">
        <f t="shared" si="103"/>
        <v>101</v>
      </c>
      <c r="F255" s="326">
        <f t="shared" si="103"/>
        <v>78.90625</v>
      </c>
      <c r="G255" s="509">
        <f t="shared" si="103"/>
        <v>918.69119999999998</v>
      </c>
      <c r="H255" s="509">
        <f t="shared" si="103"/>
        <v>842.13</v>
      </c>
      <c r="I255" s="509">
        <f t="shared" si="103"/>
        <v>649.64592000000005</v>
      </c>
      <c r="J255" s="509">
        <f t="shared" si="103"/>
        <v>77.143186918884268</v>
      </c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</row>
    <row r="256" spans="1:247" s="10" customFormat="1" ht="30" x14ac:dyDescent="0.25">
      <c r="A256" s="18">
        <v>1</v>
      </c>
      <c r="B256" s="228" t="s">
        <v>112</v>
      </c>
      <c r="C256" s="326">
        <f t="shared" si="103"/>
        <v>8964</v>
      </c>
      <c r="D256" s="326">
        <f t="shared" si="103"/>
        <v>8217</v>
      </c>
      <c r="E256" s="326">
        <f t="shared" si="103"/>
        <v>7270</v>
      </c>
      <c r="F256" s="326">
        <f t="shared" si="103"/>
        <v>88.475112571498116</v>
      </c>
      <c r="G256" s="509">
        <f t="shared" si="103"/>
        <v>20598.261870000002</v>
      </c>
      <c r="H256" s="509">
        <f t="shared" si="103"/>
        <v>18881.740000000002</v>
      </c>
      <c r="I256" s="509">
        <f t="shared" si="103"/>
        <v>17319.610370000002</v>
      </c>
      <c r="J256" s="509">
        <f t="shared" si="103"/>
        <v>91.726770784895876</v>
      </c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</row>
    <row r="257" spans="1:247" s="10" customFormat="1" ht="30" x14ac:dyDescent="0.25">
      <c r="A257" s="18">
        <v>1</v>
      </c>
      <c r="B257" s="226" t="s">
        <v>108</v>
      </c>
      <c r="C257" s="326">
        <f t="shared" si="103"/>
        <v>700</v>
      </c>
      <c r="D257" s="326">
        <f t="shared" si="103"/>
        <v>642</v>
      </c>
      <c r="E257" s="326">
        <f t="shared" si="103"/>
        <v>742</v>
      </c>
      <c r="F257" s="326">
        <f t="shared" si="103"/>
        <v>115.57632398753894</v>
      </c>
      <c r="G257" s="509">
        <f t="shared" si="103"/>
        <v>1484.3570000000002</v>
      </c>
      <c r="H257" s="509">
        <f t="shared" si="103"/>
        <v>1360.66</v>
      </c>
      <c r="I257" s="509">
        <f t="shared" si="103"/>
        <v>1561.6745000000001</v>
      </c>
      <c r="J257" s="509">
        <f t="shared" si="103"/>
        <v>114.77330854144311</v>
      </c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</row>
    <row r="258" spans="1:247" s="10" customFormat="1" ht="45" customHeight="1" x14ac:dyDescent="0.25">
      <c r="A258" s="18">
        <v>1</v>
      </c>
      <c r="B258" s="226" t="s">
        <v>81</v>
      </c>
      <c r="C258" s="326">
        <f t="shared" si="103"/>
        <v>6187</v>
      </c>
      <c r="D258" s="326">
        <f t="shared" si="103"/>
        <v>5671</v>
      </c>
      <c r="E258" s="326">
        <f t="shared" si="103"/>
        <v>4454</v>
      </c>
      <c r="F258" s="326">
        <f t="shared" si="103"/>
        <v>78.539940045847288</v>
      </c>
      <c r="G258" s="509">
        <f t="shared" si="103"/>
        <v>17078.112550000002</v>
      </c>
      <c r="H258" s="509">
        <f t="shared" si="103"/>
        <v>15654.94</v>
      </c>
      <c r="I258" s="509">
        <f t="shared" si="103"/>
        <v>13513.938730000002</v>
      </c>
      <c r="J258" s="509">
        <f t="shared" si="103"/>
        <v>86.323797663868405</v>
      </c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</row>
    <row r="259" spans="1:247" s="10" customFormat="1" ht="45" customHeight="1" x14ac:dyDescent="0.25">
      <c r="A259" s="18">
        <v>1</v>
      </c>
      <c r="B259" s="226" t="s">
        <v>109</v>
      </c>
      <c r="C259" s="326">
        <f t="shared" si="103"/>
        <v>2077</v>
      </c>
      <c r="D259" s="326">
        <f t="shared" si="103"/>
        <v>1904</v>
      </c>
      <c r="E259" s="326">
        <f t="shared" si="103"/>
        <v>2074</v>
      </c>
      <c r="F259" s="326">
        <f t="shared" si="103"/>
        <v>108.92857142857142</v>
      </c>
      <c r="G259" s="509">
        <f t="shared" si="103"/>
        <v>2035.7923199999998</v>
      </c>
      <c r="H259" s="509">
        <f t="shared" si="103"/>
        <v>1866.14</v>
      </c>
      <c r="I259" s="509">
        <f t="shared" si="103"/>
        <v>2243.9971399999995</v>
      </c>
      <c r="J259" s="509">
        <f t="shared" si="103"/>
        <v>120.24805963111018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</row>
    <row r="260" spans="1:247" s="10" customFormat="1" ht="38.1" customHeight="1" x14ac:dyDescent="0.25">
      <c r="A260" s="18"/>
      <c r="B260" s="226" t="s">
        <v>123</v>
      </c>
      <c r="C260" s="326">
        <f t="shared" ref="C260:J262" si="104">SUM(C246)</f>
        <v>8720</v>
      </c>
      <c r="D260" s="326">
        <f t="shared" si="104"/>
        <v>7993</v>
      </c>
      <c r="E260" s="326">
        <f t="shared" si="104"/>
        <v>7411</v>
      </c>
      <c r="F260" s="326">
        <f t="shared" si="104"/>
        <v>92.718628800200179</v>
      </c>
      <c r="G260" s="326">
        <f t="shared" si="104"/>
        <v>8486.4784</v>
      </c>
      <c r="H260" s="326">
        <f t="shared" si="104"/>
        <v>7779.27</v>
      </c>
      <c r="I260" s="326">
        <f t="shared" si="104"/>
        <v>7167.59</v>
      </c>
      <c r="J260" s="326">
        <f t="shared" si="104"/>
        <v>92.137051419991849</v>
      </c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</row>
    <row r="261" spans="1:247" s="10" customFormat="1" ht="38.1" customHeight="1" x14ac:dyDescent="0.25">
      <c r="A261" s="18"/>
      <c r="B261" s="226" t="s">
        <v>124</v>
      </c>
      <c r="C261" s="326">
        <f t="shared" si="104"/>
        <v>910</v>
      </c>
      <c r="D261" s="326">
        <f t="shared" si="104"/>
        <v>834</v>
      </c>
      <c r="E261" s="326">
        <f t="shared" si="104"/>
        <v>1100</v>
      </c>
      <c r="F261" s="326">
        <f t="shared" si="104"/>
        <v>131.89448441247004</v>
      </c>
      <c r="G261" s="326">
        <f t="shared" si="104"/>
        <v>885.63020000000006</v>
      </c>
      <c r="H261" s="326">
        <f t="shared" si="104"/>
        <v>811.83</v>
      </c>
      <c r="I261" s="326">
        <f t="shared" si="104"/>
        <v>1059.1020900000001</v>
      </c>
      <c r="J261" s="326">
        <f t="shared" si="104"/>
        <v>130.45860463397509</v>
      </c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</row>
    <row r="262" spans="1:247" s="10" customFormat="1" ht="38.1" customHeight="1" x14ac:dyDescent="0.25">
      <c r="A262" s="18"/>
      <c r="B262" s="226" t="s">
        <v>125</v>
      </c>
      <c r="C262" s="326">
        <f t="shared" si="104"/>
        <v>0</v>
      </c>
      <c r="D262" s="326">
        <f t="shared" si="104"/>
        <v>0</v>
      </c>
      <c r="E262" s="326">
        <f t="shared" si="104"/>
        <v>0</v>
      </c>
      <c r="F262" s="326">
        <f t="shared" si="104"/>
        <v>0</v>
      </c>
      <c r="G262" s="326">
        <f t="shared" si="104"/>
        <v>0</v>
      </c>
      <c r="H262" s="326">
        <f t="shared" si="104"/>
        <v>0</v>
      </c>
      <c r="I262" s="326">
        <f t="shared" si="104"/>
        <v>0</v>
      </c>
      <c r="J262" s="326">
        <f t="shared" si="104"/>
        <v>0</v>
      </c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</row>
    <row r="263" spans="1:247" s="10" customFormat="1" ht="15" customHeight="1" x14ac:dyDescent="0.25">
      <c r="A263" s="18">
        <v>1</v>
      </c>
      <c r="B263" s="263" t="s">
        <v>107</v>
      </c>
      <c r="C263" s="262">
        <f t="shared" ref="C263:J263" si="105">C249</f>
        <v>0</v>
      </c>
      <c r="D263" s="262">
        <f t="shared" si="105"/>
        <v>0</v>
      </c>
      <c r="E263" s="262">
        <f t="shared" si="105"/>
        <v>0</v>
      </c>
      <c r="F263" s="262">
        <f t="shared" si="105"/>
        <v>0</v>
      </c>
      <c r="G263" s="510">
        <f t="shared" si="105"/>
        <v>37194.79537</v>
      </c>
      <c r="H263" s="510">
        <f t="shared" si="105"/>
        <v>34095.22</v>
      </c>
      <c r="I263" s="510">
        <f t="shared" si="105"/>
        <v>31700.931140000004</v>
      </c>
      <c r="J263" s="510">
        <f t="shared" si="105"/>
        <v>92.977640678077464</v>
      </c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</row>
    <row r="264" spans="1:247" ht="15" customHeight="1" thickBot="1" x14ac:dyDescent="0.3">
      <c r="A264" s="18">
        <v>1</v>
      </c>
      <c r="B264" s="84" t="s">
        <v>14</v>
      </c>
      <c r="C264" s="5"/>
      <c r="D264" s="5"/>
      <c r="E264" s="167"/>
      <c r="F264" s="5"/>
      <c r="G264" s="502"/>
      <c r="H264" s="502"/>
      <c r="I264" s="503"/>
      <c r="J264" s="502"/>
    </row>
    <row r="265" spans="1:247" ht="29.25" x14ac:dyDescent="0.25">
      <c r="A265" s="18">
        <v>1</v>
      </c>
      <c r="B265" s="126" t="s">
        <v>51</v>
      </c>
      <c r="C265" s="124"/>
      <c r="D265" s="124"/>
      <c r="E265" s="124"/>
      <c r="F265" s="124"/>
      <c r="G265" s="511"/>
      <c r="H265" s="511"/>
      <c r="I265" s="511"/>
      <c r="J265" s="511"/>
    </row>
    <row r="266" spans="1:247" s="35" customFormat="1" ht="30" x14ac:dyDescent="0.25">
      <c r="A266" s="18">
        <v>1</v>
      </c>
      <c r="B266" s="72" t="s">
        <v>120</v>
      </c>
      <c r="C266" s="113">
        <f>SUM(C267:C270)</f>
        <v>7401</v>
      </c>
      <c r="D266" s="113">
        <f>SUM(D267:D270)</f>
        <v>6785</v>
      </c>
      <c r="E266" s="113">
        <f>SUM(E267:E270)</f>
        <v>6569</v>
      </c>
      <c r="F266" s="113">
        <f>E266/D266*100</f>
        <v>96.81650700073692</v>
      </c>
      <c r="G266" s="465">
        <f>SUM(G267:G270)</f>
        <v>12361.96379</v>
      </c>
      <c r="H266" s="465">
        <f>SUM(H267:H270)</f>
        <v>11331.8</v>
      </c>
      <c r="I266" s="465">
        <f>SUM(I267:I270)</f>
        <v>10801.48237</v>
      </c>
      <c r="J266" s="465">
        <f t="shared" ref="J266:J278" si="106">I266/H266*100</f>
        <v>95.320093630314702</v>
      </c>
    </row>
    <row r="267" spans="1:247" s="35" customFormat="1" ht="30" x14ac:dyDescent="0.25">
      <c r="A267" s="18">
        <v>1</v>
      </c>
      <c r="B267" s="71" t="s">
        <v>79</v>
      </c>
      <c r="C267" s="113">
        <v>5485</v>
      </c>
      <c r="D267" s="107">
        <f t="shared" ref="D267:D274" si="107">ROUND(C267/12*$B$3,0)</f>
        <v>5028</v>
      </c>
      <c r="E267" s="113">
        <v>5127</v>
      </c>
      <c r="F267" s="113">
        <f>E267/D267*100</f>
        <v>101.9689737470167</v>
      </c>
      <c r="G267" s="465">
        <v>7514.5098000000007</v>
      </c>
      <c r="H267" s="638">
        <f t="shared" ref="H267:H270" si="108">ROUND(G267/12*$B$3,2)</f>
        <v>6888.3</v>
      </c>
      <c r="I267" s="507">
        <v>6812.4378399999996</v>
      </c>
      <c r="J267" s="465">
        <f t="shared" si="106"/>
        <v>98.898680951758763</v>
      </c>
    </row>
    <row r="268" spans="1:247" s="35" customFormat="1" ht="30" x14ac:dyDescent="0.25">
      <c r="A268" s="18">
        <v>1</v>
      </c>
      <c r="B268" s="71" t="s">
        <v>80</v>
      </c>
      <c r="C268" s="113">
        <v>1646</v>
      </c>
      <c r="D268" s="107">
        <f t="shared" si="107"/>
        <v>1509</v>
      </c>
      <c r="E268" s="113">
        <v>1134</v>
      </c>
      <c r="F268" s="113">
        <f>E268/D268*100</f>
        <v>75.14910536779324</v>
      </c>
      <c r="G268" s="465">
        <v>3075.6923900000002</v>
      </c>
      <c r="H268" s="638">
        <f t="shared" si="108"/>
        <v>2819.38</v>
      </c>
      <c r="I268" s="507">
        <v>2066.35509</v>
      </c>
      <c r="J268" s="465">
        <f t="shared" si="106"/>
        <v>73.291116841291341</v>
      </c>
    </row>
    <row r="269" spans="1:247" s="35" customFormat="1" ht="45" x14ac:dyDescent="0.25">
      <c r="A269" s="18">
        <v>1</v>
      </c>
      <c r="B269" s="71" t="s">
        <v>114</v>
      </c>
      <c r="C269" s="113">
        <v>120</v>
      </c>
      <c r="D269" s="107">
        <f t="shared" si="107"/>
        <v>110</v>
      </c>
      <c r="E269" s="113">
        <v>149</v>
      </c>
      <c r="F269" s="113">
        <f>E269/D269*100</f>
        <v>135.45454545454544</v>
      </c>
      <c r="G269" s="465">
        <v>787.44960000000003</v>
      </c>
      <c r="H269" s="638">
        <f t="shared" si="108"/>
        <v>721.83</v>
      </c>
      <c r="I269" s="507">
        <v>879.31871999999998</v>
      </c>
      <c r="J269" s="465">
        <f t="shared" si="106"/>
        <v>121.81797930260588</v>
      </c>
    </row>
    <row r="270" spans="1:247" s="35" customFormat="1" ht="30" x14ac:dyDescent="0.25">
      <c r="A270" s="18">
        <v>1</v>
      </c>
      <c r="B270" s="71" t="s">
        <v>115</v>
      </c>
      <c r="C270" s="113">
        <v>150</v>
      </c>
      <c r="D270" s="107">
        <f t="shared" si="107"/>
        <v>138</v>
      </c>
      <c r="E270" s="113">
        <v>159</v>
      </c>
      <c r="F270" s="113">
        <f t="shared" ref="F270:F274" si="109">E270/D270*100</f>
        <v>115.21739130434783</v>
      </c>
      <c r="G270" s="465">
        <v>984.31200000000001</v>
      </c>
      <c r="H270" s="638">
        <f t="shared" si="108"/>
        <v>902.29</v>
      </c>
      <c r="I270" s="507">
        <v>1043.3707200000001</v>
      </c>
      <c r="J270" s="465">
        <f t="shared" si="106"/>
        <v>115.63585100134107</v>
      </c>
    </row>
    <row r="271" spans="1:247" s="35" customFormat="1" ht="30" x14ac:dyDescent="0.25">
      <c r="A271" s="18">
        <v>1</v>
      </c>
      <c r="B271" s="72" t="s">
        <v>112</v>
      </c>
      <c r="C271" s="113">
        <f>SUM(C272:C274)</f>
        <v>12174</v>
      </c>
      <c r="D271" s="113">
        <f>SUM(D272:D274)</f>
        <v>11159</v>
      </c>
      <c r="E271" s="113">
        <f>SUM(E272:E274)</f>
        <v>8635</v>
      </c>
      <c r="F271" s="113">
        <f t="shared" si="109"/>
        <v>77.3814857962183</v>
      </c>
      <c r="G271" s="458">
        <f>SUM(G272:G274)</f>
        <v>23633.956429999998</v>
      </c>
      <c r="H271" s="458">
        <f>SUM(H272:H274)</f>
        <v>21664.46</v>
      </c>
      <c r="I271" s="458">
        <f>SUM(I272:I274)</f>
        <v>18503.871459999998</v>
      </c>
      <c r="J271" s="465">
        <f t="shared" si="106"/>
        <v>85.411182461967655</v>
      </c>
    </row>
    <row r="272" spans="1:247" s="35" customFormat="1" ht="30" x14ac:dyDescent="0.25">
      <c r="A272" s="18">
        <v>1</v>
      </c>
      <c r="B272" s="71" t="s">
        <v>108</v>
      </c>
      <c r="C272" s="113">
        <v>600</v>
      </c>
      <c r="D272" s="107">
        <f t="shared" si="107"/>
        <v>550</v>
      </c>
      <c r="E272" s="113">
        <v>527</v>
      </c>
      <c r="F272" s="113">
        <f t="shared" si="109"/>
        <v>95.818181818181813</v>
      </c>
      <c r="G272" s="465">
        <v>1272.3060000000003</v>
      </c>
      <c r="H272" s="638">
        <f t="shared" ref="H272:H277" si="110">ROUND(G272/12*$B$3,2)</f>
        <v>1166.28</v>
      </c>
      <c r="I272" s="465">
        <v>1109.1518400000002</v>
      </c>
      <c r="J272" s="465">
        <f t="shared" si="106"/>
        <v>95.101677127276488</v>
      </c>
    </row>
    <row r="273" spans="1:247" s="35" customFormat="1" ht="61.5" customHeight="1" x14ac:dyDescent="0.25">
      <c r="A273" s="18">
        <v>1</v>
      </c>
      <c r="B273" s="71" t="s">
        <v>119</v>
      </c>
      <c r="C273" s="113">
        <v>6200</v>
      </c>
      <c r="D273" s="107">
        <f t="shared" si="107"/>
        <v>5683</v>
      </c>
      <c r="E273" s="113">
        <v>5372</v>
      </c>
      <c r="F273" s="113">
        <f t="shared" si="109"/>
        <v>94.527538272039408</v>
      </c>
      <c r="G273" s="465">
        <v>17094.27059</v>
      </c>
      <c r="H273" s="638">
        <f t="shared" si="110"/>
        <v>15669.75</v>
      </c>
      <c r="I273" s="507">
        <v>14409.995219999999</v>
      </c>
      <c r="J273" s="465">
        <f t="shared" si="106"/>
        <v>91.960594266022113</v>
      </c>
    </row>
    <row r="274" spans="1:247" s="35" customFormat="1" ht="44.25" customHeight="1" x14ac:dyDescent="0.25">
      <c r="A274" s="18">
        <v>1</v>
      </c>
      <c r="B274" s="71" t="s">
        <v>109</v>
      </c>
      <c r="C274" s="113">
        <v>5374</v>
      </c>
      <c r="D274" s="107">
        <f t="shared" si="107"/>
        <v>4926</v>
      </c>
      <c r="E274" s="113">
        <v>2736</v>
      </c>
      <c r="F274" s="113">
        <f t="shared" si="109"/>
        <v>55.542021924482341</v>
      </c>
      <c r="G274" s="465">
        <v>5267.3798399999996</v>
      </c>
      <c r="H274" s="638">
        <f t="shared" si="110"/>
        <v>4828.43</v>
      </c>
      <c r="I274" s="507">
        <v>2984.7244000000005</v>
      </c>
      <c r="J274" s="465">
        <f t="shared" si="106"/>
        <v>61.815629511041905</v>
      </c>
    </row>
    <row r="275" spans="1:247" s="35" customFormat="1" ht="29.25" customHeight="1" x14ac:dyDescent="0.25">
      <c r="A275" s="18"/>
      <c r="B275" s="658" t="s">
        <v>123</v>
      </c>
      <c r="C275" s="113">
        <v>24500</v>
      </c>
      <c r="D275" s="107">
        <f>ROUND(C275/12*$B$3,0)</f>
        <v>22458</v>
      </c>
      <c r="E275" s="113">
        <v>24142</v>
      </c>
      <c r="F275" s="113">
        <f>E275/D275*100</f>
        <v>107.49844153531036</v>
      </c>
      <c r="G275" s="465">
        <v>23843.89</v>
      </c>
      <c r="H275" s="638">
        <f t="shared" si="110"/>
        <v>21856.9</v>
      </c>
      <c r="I275" s="507">
        <v>23405.57</v>
      </c>
      <c r="J275" s="465">
        <f>I275/H275*100</f>
        <v>107.08549702839834</v>
      </c>
    </row>
    <row r="276" spans="1:247" s="35" customFormat="1" ht="29.25" customHeight="1" x14ac:dyDescent="0.25">
      <c r="A276" s="18"/>
      <c r="B276" s="680" t="s">
        <v>124</v>
      </c>
      <c r="C276" s="113">
        <v>2200</v>
      </c>
      <c r="D276" s="107">
        <f>ROUND(C276/12*$B$3,0)</f>
        <v>2017</v>
      </c>
      <c r="E276" s="113">
        <v>979</v>
      </c>
      <c r="F276" s="113">
        <f>E276/D276*100</f>
        <v>48.53743182944968</v>
      </c>
      <c r="G276" s="465">
        <v>2141.0839999999998</v>
      </c>
      <c r="H276" s="638">
        <f t="shared" si="110"/>
        <v>1962.66</v>
      </c>
      <c r="I276" s="507">
        <v>945.26520999999991</v>
      </c>
      <c r="J276" s="465">
        <f>I276/H276*100</f>
        <v>48.162453506975226</v>
      </c>
    </row>
    <row r="277" spans="1:247" s="35" customFormat="1" ht="21.75" customHeight="1" thickBot="1" x14ac:dyDescent="0.3">
      <c r="A277" s="18"/>
      <c r="B277" s="658" t="s">
        <v>125</v>
      </c>
      <c r="C277" s="113"/>
      <c r="D277" s="107">
        <f>ROUND(C277/12*$B$3,0)</f>
        <v>0</v>
      </c>
      <c r="E277" s="113"/>
      <c r="F277" s="113"/>
      <c r="G277" s="465"/>
      <c r="H277" s="638">
        <f t="shared" si="110"/>
        <v>0</v>
      </c>
      <c r="I277" s="507"/>
      <c r="J277" s="465"/>
    </row>
    <row r="278" spans="1:247" s="13" customFormat="1" ht="15" customHeight="1" thickBot="1" x14ac:dyDescent="0.3">
      <c r="A278" s="18">
        <v>1</v>
      </c>
      <c r="B278" s="204" t="s">
        <v>3</v>
      </c>
      <c r="C278" s="24"/>
      <c r="D278" s="24"/>
      <c r="E278" s="24"/>
      <c r="F278" s="24"/>
      <c r="G278" s="469">
        <f>G271+G266+G275</f>
        <v>59839.810219999999</v>
      </c>
      <c r="H278" s="469">
        <f>H271+H266+H275</f>
        <v>54853.159999999996</v>
      </c>
      <c r="I278" s="469">
        <f>I271+I266+I275</f>
        <v>52710.92383</v>
      </c>
      <c r="J278" s="469">
        <f t="shared" si="106"/>
        <v>96.094598433344586</v>
      </c>
    </row>
    <row r="279" spans="1:247" x14ac:dyDescent="0.25">
      <c r="A279" s="18">
        <v>1</v>
      </c>
      <c r="B279" s="264" t="s">
        <v>12</v>
      </c>
      <c r="C279" s="265"/>
      <c r="D279" s="265"/>
      <c r="E279" s="265"/>
      <c r="F279" s="265"/>
      <c r="G279" s="512"/>
      <c r="H279" s="512"/>
      <c r="I279" s="512"/>
      <c r="J279" s="512"/>
    </row>
    <row r="280" spans="1:247" s="10" customFormat="1" ht="30" x14ac:dyDescent="0.25">
      <c r="A280" s="18">
        <v>1</v>
      </c>
      <c r="B280" s="266" t="s">
        <v>120</v>
      </c>
      <c r="C280" s="327">
        <f t="shared" ref="C280:J292" si="111">C266</f>
        <v>7401</v>
      </c>
      <c r="D280" s="327">
        <f t="shared" si="111"/>
        <v>6785</v>
      </c>
      <c r="E280" s="327">
        <f t="shared" si="111"/>
        <v>6569</v>
      </c>
      <c r="F280" s="327">
        <f t="shared" si="111"/>
        <v>96.81650700073692</v>
      </c>
      <c r="G280" s="513">
        <f t="shared" si="111"/>
        <v>12361.96379</v>
      </c>
      <c r="H280" s="513">
        <f t="shared" si="111"/>
        <v>11331.8</v>
      </c>
      <c r="I280" s="513">
        <f t="shared" si="111"/>
        <v>10801.48237</v>
      </c>
      <c r="J280" s="513">
        <f t="shared" si="111"/>
        <v>95.320093630314702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</row>
    <row r="281" spans="1:247" s="10" customFormat="1" ht="30" x14ac:dyDescent="0.25">
      <c r="A281" s="18">
        <v>1</v>
      </c>
      <c r="B281" s="267" t="s">
        <v>79</v>
      </c>
      <c r="C281" s="327">
        <f t="shared" si="111"/>
        <v>5485</v>
      </c>
      <c r="D281" s="327">
        <f t="shared" si="111"/>
        <v>5028</v>
      </c>
      <c r="E281" s="327">
        <f t="shared" si="111"/>
        <v>5127</v>
      </c>
      <c r="F281" s="327">
        <f t="shared" si="111"/>
        <v>101.9689737470167</v>
      </c>
      <c r="G281" s="513">
        <f t="shared" si="111"/>
        <v>7514.5098000000007</v>
      </c>
      <c r="H281" s="513">
        <f t="shared" si="111"/>
        <v>6888.3</v>
      </c>
      <c r="I281" s="513">
        <f t="shared" si="111"/>
        <v>6812.4378399999996</v>
      </c>
      <c r="J281" s="513">
        <f t="shared" si="111"/>
        <v>98.898680951758763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</row>
    <row r="282" spans="1:247" s="10" customFormat="1" ht="30" x14ac:dyDescent="0.25">
      <c r="A282" s="18">
        <v>1</v>
      </c>
      <c r="B282" s="267" t="s">
        <v>80</v>
      </c>
      <c r="C282" s="327">
        <f t="shared" si="111"/>
        <v>1646</v>
      </c>
      <c r="D282" s="327">
        <f t="shared" si="111"/>
        <v>1509</v>
      </c>
      <c r="E282" s="327">
        <f t="shared" si="111"/>
        <v>1134</v>
      </c>
      <c r="F282" s="327">
        <f t="shared" si="111"/>
        <v>75.14910536779324</v>
      </c>
      <c r="G282" s="513">
        <f t="shared" si="111"/>
        <v>3075.6923900000002</v>
      </c>
      <c r="H282" s="513">
        <f t="shared" si="111"/>
        <v>2819.38</v>
      </c>
      <c r="I282" s="513">
        <f t="shared" si="111"/>
        <v>2066.35509</v>
      </c>
      <c r="J282" s="513">
        <f t="shared" si="111"/>
        <v>73.291116841291341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</row>
    <row r="283" spans="1:247" s="10" customFormat="1" ht="45" x14ac:dyDescent="0.25">
      <c r="A283" s="18">
        <v>1</v>
      </c>
      <c r="B283" s="267" t="s">
        <v>114</v>
      </c>
      <c r="C283" s="327">
        <f t="shared" si="111"/>
        <v>120</v>
      </c>
      <c r="D283" s="327">
        <f t="shared" si="111"/>
        <v>110</v>
      </c>
      <c r="E283" s="327">
        <f t="shared" si="111"/>
        <v>149</v>
      </c>
      <c r="F283" s="327">
        <f t="shared" si="111"/>
        <v>135.45454545454544</v>
      </c>
      <c r="G283" s="513">
        <f t="shared" si="111"/>
        <v>787.44960000000003</v>
      </c>
      <c r="H283" s="513">
        <f t="shared" si="111"/>
        <v>721.83</v>
      </c>
      <c r="I283" s="513">
        <f t="shared" si="111"/>
        <v>879.31871999999998</v>
      </c>
      <c r="J283" s="513">
        <f t="shared" si="111"/>
        <v>121.81797930260588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</row>
    <row r="284" spans="1:247" s="10" customFormat="1" ht="30" x14ac:dyDescent="0.25">
      <c r="A284" s="18">
        <v>1</v>
      </c>
      <c r="B284" s="267" t="s">
        <v>115</v>
      </c>
      <c r="C284" s="327">
        <f t="shared" si="111"/>
        <v>150</v>
      </c>
      <c r="D284" s="327">
        <f t="shared" si="111"/>
        <v>138</v>
      </c>
      <c r="E284" s="327">
        <f t="shared" si="111"/>
        <v>159</v>
      </c>
      <c r="F284" s="327">
        <f t="shared" si="111"/>
        <v>115.21739130434783</v>
      </c>
      <c r="G284" s="513">
        <f t="shared" si="111"/>
        <v>984.31200000000001</v>
      </c>
      <c r="H284" s="513">
        <f t="shared" si="111"/>
        <v>902.29</v>
      </c>
      <c r="I284" s="513">
        <f t="shared" si="111"/>
        <v>1043.3707200000001</v>
      </c>
      <c r="J284" s="513">
        <f t="shared" si="111"/>
        <v>115.63585100134107</v>
      </c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</row>
    <row r="285" spans="1:247" s="10" customFormat="1" ht="30" x14ac:dyDescent="0.25">
      <c r="A285" s="18">
        <v>1</v>
      </c>
      <c r="B285" s="266" t="s">
        <v>112</v>
      </c>
      <c r="C285" s="327">
        <f t="shared" si="111"/>
        <v>12174</v>
      </c>
      <c r="D285" s="327">
        <f t="shared" si="111"/>
        <v>11159</v>
      </c>
      <c r="E285" s="327">
        <f t="shared" si="111"/>
        <v>8635</v>
      </c>
      <c r="F285" s="327">
        <f t="shared" si="111"/>
        <v>77.3814857962183</v>
      </c>
      <c r="G285" s="513">
        <f t="shared" si="111"/>
        <v>23633.956429999998</v>
      </c>
      <c r="H285" s="513">
        <f t="shared" si="111"/>
        <v>21664.46</v>
      </c>
      <c r="I285" s="513">
        <f t="shared" si="111"/>
        <v>18503.871459999998</v>
      </c>
      <c r="J285" s="513">
        <f t="shared" si="111"/>
        <v>85.411182461967655</v>
      </c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</row>
    <row r="286" spans="1:247" s="10" customFormat="1" ht="30" x14ac:dyDescent="0.25">
      <c r="A286" s="18">
        <v>1</v>
      </c>
      <c r="B286" s="267" t="s">
        <v>108</v>
      </c>
      <c r="C286" s="327">
        <f t="shared" si="111"/>
        <v>600</v>
      </c>
      <c r="D286" s="327">
        <f t="shared" si="111"/>
        <v>550</v>
      </c>
      <c r="E286" s="327">
        <f t="shared" si="111"/>
        <v>527</v>
      </c>
      <c r="F286" s="327">
        <f t="shared" si="111"/>
        <v>95.818181818181813</v>
      </c>
      <c r="G286" s="513">
        <f t="shared" si="111"/>
        <v>1272.3060000000003</v>
      </c>
      <c r="H286" s="513">
        <f t="shared" si="111"/>
        <v>1166.28</v>
      </c>
      <c r="I286" s="513">
        <f t="shared" si="111"/>
        <v>1109.1518400000002</v>
      </c>
      <c r="J286" s="513">
        <f t="shared" si="111"/>
        <v>95.101677127276488</v>
      </c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</row>
    <row r="287" spans="1:247" s="10" customFormat="1" ht="42" customHeight="1" x14ac:dyDescent="0.25">
      <c r="A287" s="18">
        <v>1</v>
      </c>
      <c r="B287" s="267" t="s">
        <v>81</v>
      </c>
      <c r="C287" s="327">
        <f t="shared" si="111"/>
        <v>6200</v>
      </c>
      <c r="D287" s="327">
        <f t="shared" si="111"/>
        <v>5683</v>
      </c>
      <c r="E287" s="327">
        <f t="shared" si="111"/>
        <v>5372</v>
      </c>
      <c r="F287" s="327">
        <f t="shared" si="111"/>
        <v>94.527538272039408</v>
      </c>
      <c r="G287" s="513">
        <f t="shared" si="111"/>
        <v>17094.27059</v>
      </c>
      <c r="H287" s="513">
        <f t="shared" si="111"/>
        <v>15669.75</v>
      </c>
      <c r="I287" s="513">
        <f t="shared" si="111"/>
        <v>14409.995219999999</v>
      </c>
      <c r="J287" s="513">
        <f t="shared" si="111"/>
        <v>91.960594266022113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</row>
    <row r="288" spans="1:247" s="10" customFormat="1" ht="42" customHeight="1" x14ac:dyDescent="0.25">
      <c r="A288" s="18">
        <v>1</v>
      </c>
      <c r="B288" s="267" t="s">
        <v>109</v>
      </c>
      <c r="C288" s="327">
        <f t="shared" si="111"/>
        <v>5374</v>
      </c>
      <c r="D288" s="327">
        <f t="shared" si="111"/>
        <v>4926</v>
      </c>
      <c r="E288" s="327">
        <f t="shared" si="111"/>
        <v>2736</v>
      </c>
      <c r="F288" s="327">
        <f t="shared" si="111"/>
        <v>55.542021924482341</v>
      </c>
      <c r="G288" s="513">
        <f t="shared" si="111"/>
        <v>5267.3798399999996</v>
      </c>
      <c r="H288" s="513">
        <f t="shared" si="111"/>
        <v>4828.43</v>
      </c>
      <c r="I288" s="513">
        <f t="shared" si="111"/>
        <v>2984.7244000000005</v>
      </c>
      <c r="J288" s="513">
        <f t="shared" si="111"/>
        <v>61.815629511041905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</row>
    <row r="289" spans="1:247" s="10" customFormat="1" ht="30" x14ac:dyDescent="0.25">
      <c r="A289" s="18"/>
      <c r="B289" s="267" t="s">
        <v>123</v>
      </c>
      <c r="C289" s="327">
        <f t="shared" si="111"/>
        <v>24500</v>
      </c>
      <c r="D289" s="327">
        <f t="shared" si="111"/>
        <v>22458</v>
      </c>
      <c r="E289" s="327">
        <f t="shared" si="111"/>
        <v>24142</v>
      </c>
      <c r="F289" s="327">
        <f t="shared" si="111"/>
        <v>107.49844153531036</v>
      </c>
      <c r="G289" s="513">
        <f t="shared" si="111"/>
        <v>23843.89</v>
      </c>
      <c r="H289" s="513">
        <f t="shared" si="111"/>
        <v>21856.9</v>
      </c>
      <c r="I289" s="513">
        <f t="shared" si="111"/>
        <v>23405.57</v>
      </c>
      <c r="J289" s="513">
        <f t="shared" si="111"/>
        <v>107.08549702839834</v>
      </c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</row>
    <row r="290" spans="1:247" s="10" customFormat="1" ht="30" x14ac:dyDescent="0.25">
      <c r="A290" s="18"/>
      <c r="B290" s="267" t="s">
        <v>124</v>
      </c>
      <c r="C290" s="327">
        <f t="shared" si="111"/>
        <v>2200</v>
      </c>
      <c r="D290" s="327">
        <f t="shared" si="111"/>
        <v>2017</v>
      </c>
      <c r="E290" s="327">
        <f t="shared" si="111"/>
        <v>979</v>
      </c>
      <c r="F290" s="327">
        <f t="shared" si="111"/>
        <v>48.53743182944968</v>
      </c>
      <c r="G290" s="513">
        <f t="shared" si="111"/>
        <v>2141.0839999999998</v>
      </c>
      <c r="H290" s="513">
        <f t="shared" si="111"/>
        <v>1962.66</v>
      </c>
      <c r="I290" s="513">
        <f t="shared" si="111"/>
        <v>945.26520999999991</v>
      </c>
      <c r="J290" s="513">
        <f t="shared" si="111"/>
        <v>48.162453506975226</v>
      </c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</row>
    <row r="291" spans="1:247" s="10" customFormat="1" x14ac:dyDescent="0.25">
      <c r="A291" s="18"/>
      <c r="B291" s="267" t="s">
        <v>125</v>
      </c>
      <c r="C291" s="327">
        <f t="shared" si="111"/>
        <v>0</v>
      </c>
      <c r="D291" s="327">
        <f t="shared" si="111"/>
        <v>0</v>
      </c>
      <c r="E291" s="327">
        <f t="shared" si="111"/>
        <v>0</v>
      </c>
      <c r="F291" s="327">
        <f t="shared" si="111"/>
        <v>0</v>
      </c>
      <c r="G291" s="513">
        <f t="shared" si="111"/>
        <v>0</v>
      </c>
      <c r="H291" s="513">
        <f t="shared" si="111"/>
        <v>0</v>
      </c>
      <c r="I291" s="513">
        <f t="shared" si="111"/>
        <v>0</v>
      </c>
      <c r="J291" s="513">
        <f t="shared" si="111"/>
        <v>0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</row>
    <row r="292" spans="1:247" x14ac:dyDescent="0.25">
      <c r="A292" s="18">
        <v>1</v>
      </c>
      <c r="B292" s="268" t="s">
        <v>4</v>
      </c>
      <c r="C292" s="328">
        <f t="shared" si="111"/>
        <v>0</v>
      </c>
      <c r="D292" s="328">
        <f t="shared" si="111"/>
        <v>0</v>
      </c>
      <c r="E292" s="328">
        <f t="shared" si="111"/>
        <v>0</v>
      </c>
      <c r="F292" s="328">
        <f t="shared" si="111"/>
        <v>0</v>
      </c>
      <c r="G292" s="514">
        <f t="shared" si="111"/>
        <v>59839.810219999999</v>
      </c>
      <c r="H292" s="514">
        <f t="shared" si="111"/>
        <v>54853.159999999996</v>
      </c>
      <c r="I292" s="514">
        <f t="shared" si="111"/>
        <v>52710.92383</v>
      </c>
      <c r="J292" s="514">
        <f t="shared" si="111"/>
        <v>96.094598433344586</v>
      </c>
    </row>
    <row r="293" spans="1:247" ht="15.75" thickBot="1" x14ac:dyDescent="0.3">
      <c r="A293" s="18">
        <v>1</v>
      </c>
      <c r="B293" s="85" t="s">
        <v>9</v>
      </c>
      <c r="C293" s="5"/>
      <c r="D293" s="5"/>
      <c r="E293" s="167"/>
      <c r="F293" s="5"/>
      <c r="G293" s="502"/>
      <c r="H293" s="502"/>
      <c r="I293" s="503"/>
      <c r="J293" s="502"/>
    </row>
    <row r="294" spans="1:247" ht="29.25" x14ac:dyDescent="0.25">
      <c r="A294" s="18">
        <v>1</v>
      </c>
      <c r="B294" s="210" t="s">
        <v>77</v>
      </c>
      <c r="C294" s="139"/>
      <c r="D294" s="139"/>
      <c r="E294" s="139"/>
      <c r="F294" s="139"/>
      <c r="G294" s="503"/>
      <c r="H294" s="503"/>
      <c r="I294" s="503"/>
      <c r="J294" s="503"/>
    </row>
    <row r="295" spans="1:247" s="35" customFormat="1" ht="30" x14ac:dyDescent="0.25">
      <c r="A295" s="18">
        <v>1</v>
      </c>
      <c r="B295" s="72" t="s">
        <v>120</v>
      </c>
      <c r="C295" s="113">
        <f>SUM(C296:C299)</f>
        <v>4861</v>
      </c>
      <c r="D295" s="113">
        <f>SUM(D296:D299)</f>
        <v>4456</v>
      </c>
      <c r="E295" s="113">
        <f>SUM(E296:E299)</f>
        <v>5107</v>
      </c>
      <c r="F295" s="113">
        <f t="shared" ref="F295:F305" si="112">E295/D295*100</f>
        <v>114.60951526032316</v>
      </c>
      <c r="G295" s="465">
        <f>SUM(G296:G299)</f>
        <v>8528.838310000001</v>
      </c>
      <c r="H295" s="465">
        <f>SUM(H296:H299)</f>
        <v>7818.11</v>
      </c>
      <c r="I295" s="465">
        <f>SUM(I296:I299)</f>
        <v>9474.4005000000088</v>
      </c>
      <c r="J295" s="465">
        <f>I295/H295*100</f>
        <v>121.18530565571486</v>
      </c>
    </row>
    <row r="296" spans="1:247" s="35" customFormat="1" ht="30" x14ac:dyDescent="0.25">
      <c r="A296" s="18">
        <v>1</v>
      </c>
      <c r="B296" s="71" t="s">
        <v>79</v>
      </c>
      <c r="C296" s="113">
        <v>3562</v>
      </c>
      <c r="D296" s="107">
        <f t="shared" ref="D296:D303" si="113">ROUND(C296/12*$B$3,0)</f>
        <v>3265</v>
      </c>
      <c r="E296" s="113">
        <v>3617</v>
      </c>
      <c r="F296" s="113">
        <f t="shared" si="112"/>
        <v>110.78101071975497</v>
      </c>
      <c r="G296" s="465">
        <v>5021.9764000000005</v>
      </c>
      <c r="H296" s="638">
        <f t="shared" ref="H296:H299" si="114">ROUND(G296/12*$B$3,2)</f>
        <v>4603.4799999999996</v>
      </c>
      <c r="I296" s="507">
        <v>5483.8504700000085</v>
      </c>
      <c r="J296" s="465">
        <f t="shared" ref="J296:J306" si="115">I296/H296*100</f>
        <v>119.12402074083104</v>
      </c>
    </row>
    <row r="297" spans="1:247" s="35" customFormat="1" ht="38.1" customHeight="1" x14ac:dyDescent="0.25">
      <c r="A297" s="18">
        <v>1</v>
      </c>
      <c r="B297" s="71" t="s">
        <v>80</v>
      </c>
      <c r="C297" s="113">
        <v>1069</v>
      </c>
      <c r="D297" s="107">
        <f t="shared" si="113"/>
        <v>980</v>
      </c>
      <c r="E297" s="113">
        <v>1243</v>
      </c>
      <c r="F297" s="113">
        <f t="shared" si="112"/>
        <v>126.83673469387755</v>
      </c>
      <c r="G297" s="465">
        <v>1997.5835100000002</v>
      </c>
      <c r="H297" s="638">
        <f t="shared" si="114"/>
        <v>1831.12</v>
      </c>
      <c r="I297" s="465">
        <v>2382.8407700000012</v>
      </c>
      <c r="J297" s="465">
        <f t="shared" si="115"/>
        <v>130.1302355935166</v>
      </c>
    </row>
    <row r="298" spans="1:247" s="35" customFormat="1" ht="45" x14ac:dyDescent="0.25">
      <c r="A298" s="18">
        <v>1</v>
      </c>
      <c r="B298" s="71" t="s">
        <v>114</v>
      </c>
      <c r="C298" s="113">
        <v>80</v>
      </c>
      <c r="D298" s="107">
        <f t="shared" si="113"/>
        <v>73</v>
      </c>
      <c r="E298" s="113">
        <v>95</v>
      </c>
      <c r="F298" s="113">
        <f t="shared" si="112"/>
        <v>130.13698630136986</v>
      </c>
      <c r="G298" s="465">
        <v>524.96640000000002</v>
      </c>
      <c r="H298" s="638">
        <f t="shared" si="114"/>
        <v>481.22</v>
      </c>
      <c r="I298" s="465">
        <v>623.39760000000001</v>
      </c>
      <c r="J298" s="465">
        <f t="shared" si="115"/>
        <v>129.54523918374133</v>
      </c>
    </row>
    <row r="299" spans="1:247" s="35" customFormat="1" ht="30" x14ac:dyDescent="0.25">
      <c r="A299" s="18">
        <v>1</v>
      </c>
      <c r="B299" s="71" t="s">
        <v>115</v>
      </c>
      <c r="C299" s="113">
        <v>150</v>
      </c>
      <c r="D299" s="107">
        <f t="shared" si="113"/>
        <v>138</v>
      </c>
      <c r="E299" s="113">
        <v>152</v>
      </c>
      <c r="F299" s="113">
        <f t="shared" si="112"/>
        <v>110.14492753623189</v>
      </c>
      <c r="G299" s="465">
        <v>984.31200000000001</v>
      </c>
      <c r="H299" s="638">
        <f t="shared" si="114"/>
        <v>902.29</v>
      </c>
      <c r="I299" s="465">
        <v>984.31166000000007</v>
      </c>
      <c r="J299" s="465">
        <f t="shared" si="115"/>
        <v>109.09038779106497</v>
      </c>
    </row>
    <row r="300" spans="1:247" s="35" customFormat="1" ht="30" x14ac:dyDescent="0.25">
      <c r="A300" s="18">
        <v>1</v>
      </c>
      <c r="B300" s="72" t="s">
        <v>112</v>
      </c>
      <c r="C300" s="113">
        <f>SUM(C301:C303)</f>
        <v>11260</v>
      </c>
      <c r="D300" s="113">
        <f>SUM(D301:D303)</f>
        <v>10322</v>
      </c>
      <c r="E300" s="113">
        <f>SUM(E301:E303)</f>
        <v>6057</v>
      </c>
      <c r="F300" s="113">
        <f t="shared" si="112"/>
        <v>58.680488277465606</v>
      </c>
      <c r="G300" s="458">
        <f>SUM(G301:G303)</f>
        <v>21966.778599999998</v>
      </c>
      <c r="H300" s="458">
        <f>SUM(H301:H303)</f>
        <v>20136.21</v>
      </c>
      <c r="I300" s="458">
        <f>SUM(I301:I303)</f>
        <v>14392.415009999995</v>
      </c>
      <c r="J300" s="465">
        <f t="shared" si="115"/>
        <v>71.475292569952316</v>
      </c>
    </row>
    <row r="301" spans="1:247" s="35" customFormat="1" ht="30" x14ac:dyDescent="0.25">
      <c r="A301" s="18">
        <v>1</v>
      </c>
      <c r="B301" s="71" t="s">
        <v>108</v>
      </c>
      <c r="C301" s="113">
        <v>1500</v>
      </c>
      <c r="D301" s="107">
        <f t="shared" si="113"/>
        <v>1375</v>
      </c>
      <c r="E301" s="113">
        <v>933</v>
      </c>
      <c r="F301" s="113">
        <f t="shared" si="112"/>
        <v>67.854545454545459</v>
      </c>
      <c r="G301" s="465">
        <v>3180.7650000000003</v>
      </c>
      <c r="H301" s="638">
        <f t="shared" ref="H301:H305" si="116">ROUND(G301/12*$B$3,2)</f>
        <v>2915.7</v>
      </c>
      <c r="I301" s="465">
        <v>1948.3557100000003</v>
      </c>
      <c r="J301" s="465">
        <f t="shared" si="115"/>
        <v>66.822914222999643</v>
      </c>
    </row>
    <row r="302" spans="1:247" s="35" customFormat="1" ht="64.5" customHeight="1" x14ac:dyDescent="0.25">
      <c r="A302" s="18">
        <v>1</v>
      </c>
      <c r="B302" s="71" t="s">
        <v>119</v>
      </c>
      <c r="C302" s="113">
        <v>5200</v>
      </c>
      <c r="D302" s="107">
        <f t="shared" si="113"/>
        <v>4767</v>
      </c>
      <c r="E302" s="113">
        <v>3569</v>
      </c>
      <c r="F302" s="113">
        <f t="shared" si="112"/>
        <v>74.868890287392489</v>
      </c>
      <c r="G302" s="465">
        <v>14316.484</v>
      </c>
      <c r="H302" s="638">
        <f t="shared" si="116"/>
        <v>13123.44</v>
      </c>
      <c r="I302" s="465">
        <v>10703.016709999994</v>
      </c>
      <c r="J302" s="465">
        <f t="shared" si="115"/>
        <v>81.556487552044231</v>
      </c>
    </row>
    <row r="303" spans="1:247" s="35" customFormat="1" ht="45" x14ac:dyDescent="0.25">
      <c r="A303" s="18">
        <v>1</v>
      </c>
      <c r="B303" s="71" t="s">
        <v>109</v>
      </c>
      <c r="C303" s="113">
        <v>4560</v>
      </c>
      <c r="D303" s="107">
        <f t="shared" si="113"/>
        <v>4180</v>
      </c>
      <c r="E303" s="113">
        <v>1555</v>
      </c>
      <c r="F303" s="113">
        <f t="shared" si="112"/>
        <v>37.200956937799049</v>
      </c>
      <c r="G303" s="465">
        <v>4469.5295999999998</v>
      </c>
      <c r="H303" s="638">
        <f t="shared" si="116"/>
        <v>4097.07</v>
      </c>
      <c r="I303" s="465">
        <v>1741.0425900000002</v>
      </c>
      <c r="J303" s="465">
        <f t="shared" si="115"/>
        <v>42.494821665238824</v>
      </c>
    </row>
    <row r="304" spans="1:247" s="35" customFormat="1" ht="30" x14ac:dyDescent="0.25">
      <c r="A304" s="18"/>
      <c r="B304" s="658" t="s">
        <v>123</v>
      </c>
      <c r="C304" s="113">
        <v>10970</v>
      </c>
      <c r="D304" s="107">
        <f>ROUND(C304/12*$B$3,0)</f>
        <v>10056</v>
      </c>
      <c r="E304" s="113">
        <v>8118</v>
      </c>
      <c r="F304" s="113">
        <f t="shared" si="112"/>
        <v>80.727923627684959</v>
      </c>
      <c r="G304" s="465">
        <v>10676.223400000001</v>
      </c>
      <c r="H304" s="638">
        <f t="shared" si="116"/>
        <v>9786.5400000000009</v>
      </c>
      <c r="I304" s="465">
        <v>7869.87</v>
      </c>
      <c r="J304" s="465">
        <f>I304/H304*100</f>
        <v>80.415243794027305</v>
      </c>
    </row>
    <row r="305" spans="1:247" s="35" customFormat="1" ht="30" x14ac:dyDescent="0.25">
      <c r="A305" s="18"/>
      <c r="B305" s="718" t="s">
        <v>125</v>
      </c>
      <c r="C305" s="113">
        <v>1500</v>
      </c>
      <c r="D305" s="107">
        <f>ROUND(C305/12*$B$3,0)</f>
        <v>1375</v>
      </c>
      <c r="E305" s="113">
        <v>1634</v>
      </c>
      <c r="F305" s="113">
        <f t="shared" si="112"/>
        <v>118.83636363636363</v>
      </c>
      <c r="G305" s="465">
        <v>1459.8300000000002</v>
      </c>
      <c r="H305" s="638">
        <f t="shared" si="116"/>
        <v>1338.18</v>
      </c>
      <c r="I305" s="465">
        <v>1582.71462</v>
      </c>
      <c r="J305" s="465">
        <f>I305/H305*100</f>
        <v>118.27367170335827</v>
      </c>
    </row>
    <row r="306" spans="1:247" s="35" customFormat="1" ht="25.5" customHeight="1" thickBot="1" x14ac:dyDescent="0.3">
      <c r="A306" s="18">
        <v>1</v>
      </c>
      <c r="B306" s="37" t="s">
        <v>3</v>
      </c>
      <c r="C306" s="24"/>
      <c r="D306" s="24"/>
      <c r="E306" s="24"/>
      <c r="F306" s="24"/>
      <c r="G306" s="469">
        <f>G300+G295+G304</f>
        <v>41171.84031</v>
      </c>
      <c r="H306" s="469">
        <f>H300+H295+H304</f>
        <v>37740.86</v>
      </c>
      <c r="I306" s="469">
        <f>I300+I295+I304</f>
        <v>31736.685510000003</v>
      </c>
      <c r="J306" s="469">
        <f t="shared" si="115"/>
        <v>84.091050150950466</v>
      </c>
    </row>
    <row r="307" spans="1:247" ht="15" customHeight="1" x14ac:dyDescent="0.25">
      <c r="A307" s="18">
        <v>1</v>
      </c>
      <c r="B307" s="269" t="s">
        <v>48</v>
      </c>
      <c r="C307" s="259"/>
      <c r="D307" s="259"/>
      <c r="E307" s="259"/>
      <c r="F307" s="259"/>
      <c r="G307" s="515"/>
      <c r="H307" s="515"/>
      <c r="I307" s="515"/>
      <c r="J307" s="515"/>
    </row>
    <row r="308" spans="1:247" s="10" customFormat="1" ht="30" x14ac:dyDescent="0.25">
      <c r="A308" s="18">
        <v>1</v>
      </c>
      <c r="B308" s="257" t="s">
        <v>120</v>
      </c>
      <c r="C308" s="329">
        <f t="shared" ref="C308:J318" si="117">C295</f>
        <v>4861</v>
      </c>
      <c r="D308" s="329">
        <f t="shared" si="117"/>
        <v>4456</v>
      </c>
      <c r="E308" s="329">
        <f t="shared" si="117"/>
        <v>5107</v>
      </c>
      <c r="F308" s="329">
        <f t="shared" si="117"/>
        <v>114.60951526032316</v>
      </c>
      <c r="G308" s="516">
        <f t="shared" si="117"/>
        <v>8528.838310000001</v>
      </c>
      <c r="H308" s="516">
        <f t="shared" si="117"/>
        <v>7818.11</v>
      </c>
      <c r="I308" s="516">
        <f t="shared" si="117"/>
        <v>9474.4005000000088</v>
      </c>
      <c r="J308" s="516">
        <f t="shared" si="117"/>
        <v>121.18530565571486</v>
      </c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</row>
    <row r="309" spans="1:247" s="10" customFormat="1" ht="30" x14ac:dyDescent="0.25">
      <c r="A309" s="18">
        <v>1</v>
      </c>
      <c r="B309" s="131" t="s">
        <v>79</v>
      </c>
      <c r="C309" s="329">
        <f t="shared" si="117"/>
        <v>3562</v>
      </c>
      <c r="D309" s="329">
        <f t="shared" si="117"/>
        <v>3265</v>
      </c>
      <c r="E309" s="329">
        <f t="shared" si="117"/>
        <v>3617</v>
      </c>
      <c r="F309" s="329">
        <f t="shared" si="117"/>
        <v>110.78101071975497</v>
      </c>
      <c r="G309" s="516">
        <f t="shared" si="117"/>
        <v>5021.9764000000005</v>
      </c>
      <c r="H309" s="516">
        <f t="shared" si="117"/>
        <v>4603.4799999999996</v>
      </c>
      <c r="I309" s="516">
        <f t="shared" si="117"/>
        <v>5483.8504700000085</v>
      </c>
      <c r="J309" s="516">
        <f t="shared" si="117"/>
        <v>119.12402074083104</v>
      </c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</row>
    <row r="310" spans="1:247" s="10" customFormat="1" ht="30" x14ac:dyDescent="0.25">
      <c r="A310" s="18">
        <v>1</v>
      </c>
      <c r="B310" s="131" t="s">
        <v>80</v>
      </c>
      <c r="C310" s="329">
        <f t="shared" si="117"/>
        <v>1069</v>
      </c>
      <c r="D310" s="329">
        <f t="shared" si="117"/>
        <v>980</v>
      </c>
      <c r="E310" s="329">
        <f t="shared" si="117"/>
        <v>1243</v>
      </c>
      <c r="F310" s="329">
        <f t="shared" si="117"/>
        <v>126.83673469387755</v>
      </c>
      <c r="G310" s="516">
        <f t="shared" si="117"/>
        <v>1997.5835100000002</v>
      </c>
      <c r="H310" s="516">
        <f t="shared" si="117"/>
        <v>1831.12</v>
      </c>
      <c r="I310" s="516">
        <f t="shared" si="117"/>
        <v>2382.8407700000012</v>
      </c>
      <c r="J310" s="516">
        <f t="shared" si="117"/>
        <v>130.1302355935166</v>
      </c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</row>
    <row r="311" spans="1:247" s="10" customFormat="1" ht="45" x14ac:dyDescent="0.25">
      <c r="A311" s="18">
        <v>1</v>
      </c>
      <c r="B311" s="131" t="s">
        <v>114</v>
      </c>
      <c r="C311" s="329">
        <f t="shared" si="117"/>
        <v>80</v>
      </c>
      <c r="D311" s="329">
        <f t="shared" si="117"/>
        <v>73</v>
      </c>
      <c r="E311" s="329">
        <f t="shared" si="117"/>
        <v>95</v>
      </c>
      <c r="F311" s="329">
        <f t="shared" si="117"/>
        <v>130.13698630136986</v>
      </c>
      <c r="G311" s="516">
        <f t="shared" si="117"/>
        <v>524.96640000000002</v>
      </c>
      <c r="H311" s="516">
        <f t="shared" si="117"/>
        <v>481.22</v>
      </c>
      <c r="I311" s="516">
        <f t="shared" si="117"/>
        <v>623.39760000000001</v>
      </c>
      <c r="J311" s="516">
        <f t="shared" si="117"/>
        <v>129.54523918374133</v>
      </c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</row>
    <row r="312" spans="1:247" s="10" customFormat="1" ht="30" x14ac:dyDescent="0.25">
      <c r="A312" s="18">
        <v>1</v>
      </c>
      <c r="B312" s="131" t="s">
        <v>115</v>
      </c>
      <c r="C312" s="329">
        <f t="shared" si="117"/>
        <v>150</v>
      </c>
      <c r="D312" s="329">
        <f t="shared" si="117"/>
        <v>138</v>
      </c>
      <c r="E312" s="329">
        <f t="shared" si="117"/>
        <v>152</v>
      </c>
      <c r="F312" s="329">
        <f t="shared" si="117"/>
        <v>110.14492753623189</v>
      </c>
      <c r="G312" s="516">
        <f t="shared" si="117"/>
        <v>984.31200000000001</v>
      </c>
      <c r="H312" s="516">
        <f t="shared" si="117"/>
        <v>902.29</v>
      </c>
      <c r="I312" s="516">
        <f t="shared" si="117"/>
        <v>984.31166000000007</v>
      </c>
      <c r="J312" s="516">
        <f t="shared" si="117"/>
        <v>109.09038779106497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</row>
    <row r="313" spans="1:247" s="10" customFormat="1" ht="30" x14ac:dyDescent="0.25">
      <c r="A313" s="18">
        <v>1</v>
      </c>
      <c r="B313" s="257" t="s">
        <v>112</v>
      </c>
      <c r="C313" s="329">
        <f t="shared" si="117"/>
        <v>11260</v>
      </c>
      <c r="D313" s="329">
        <f t="shared" si="117"/>
        <v>10322</v>
      </c>
      <c r="E313" s="329">
        <f t="shared" si="117"/>
        <v>6057</v>
      </c>
      <c r="F313" s="329">
        <f t="shared" si="117"/>
        <v>58.680488277465606</v>
      </c>
      <c r="G313" s="516">
        <f t="shared" si="117"/>
        <v>21966.778599999998</v>
      </c>
      <c r="H313" s="516">
        <f t="shared" si="117"/>
        <v>20136.21</v>
      </c>
      <c r="I313" s="516">
        <f t="shared" si="117"/>
        <v>14392.415009999995</v>
      </c>
      <c r="J313" s="516">
        <f t="shared" si="117"/>
        <v>71.475292569952316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</row>
    <row r="314" spans="1:247" s="10" customFormat="1" ht="30" x14ac:dyDescent="0.25">
      <c r="A314" s="18">
        <v>1</v>
      </c>
      <c r="B314" s="131" t="s">
        <v>108</v>
      </c>
      <c r="C314" s="329">
        <f t="shared" si="117"/>
        <v>1500</v>
      </c>
      <c r="D314" s="329">
        <f t="shared" si="117"/>
        <v>1375</v>
      </c>
      <c r="E314" s="329">
        <f t="shared" si="117"/>
        <v>933</v>
      </c>
      <c r="F314" s="329">
        <f t="shared" si="117"/>
        <v>67.854545454545459</v>
      </c>
      <c r="G314" s="516">
        <f t="shared" si="117"/>
        <v>3180.7650000000003</v>
      </c>
      <c r="H314" s="516">
        <f t="shared" si="117"/>
        <v>2915.7</v>
      </c>
      <c r="I314" s="516">
        <f t="shared" si="117"/>
        <v>1948.3557100000003</v>
      </c>
      <c r="J314" s="516">
        <f t="shared" si="117"/>
        <v>66.822914222999643</v>
      </c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</row>
    <row r="315" spans="1:247" s="10" customFormat="1" ht="62.25" customHeight="1" x14ac:dyDescent="0.25">
      <c r="A315" s="18">
        <v>1</v>
      </c>
      <c r="B315" s="131" t="s">
        <v>81</v>
      </c>
      <c r="C315" s="329">
        <f t="shared" si="117"/>
        <v>5200</v>
      </c>
      <c r="D315" s="329">
        <f t="shared" si="117"/>
        <v>4767</v>
      </c>
      <c r="E315" s="329">
        <f t="shared" si="117"/>
        <v>3569</v>
      </c>
      <c r="F315" s="329">
        <f t="shared" si="117"/>
        <v>74.868890287392489</v>
      </c>
      <c r="G315" s="516">
        <f t="shared" si="117"/>
        <v>14316.484</v>
      </c>
      <c r="H315" s="516">
        <f t="shared" si="117"/>
        <v>13123.44</v>
      </c>
      <c r="I315" s="516">
        <f t="shared" si="117"/>
        <v>10703.016709999994</v>
      </c>
      <c r="J315" s="516">
        <f t="shared" si="117"/>
        <v>81.556487552044231</v>
      </c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</row>
    <row r="316" spans="1:247" s="10" customFormat="1" ht="45" x14ac:dyDescent="0.25">
      <c r="A316" s="18">
        <v>1</v>
      </c>
      <c r="B316" s="131" t="s">
        <v>109</v>
      </c>
      <c r="C316" s="329">
        <f t="shared" si="117"/>
        <v>4560</v>
      </c>
      <c r="D316" s="329">
        <f t="shared" si="117"/>
        <v>4180</v>
      </c>
      <c r="E316" s="329">
        <f t="shared" si="117"/>
        <v>1555</v>
      </c>
      <c r="F316" s="329">
        <f t="shared" si="117"/>
        <v>37.200956937799049</v>
      </c>
      <c r="G316" s="516">
        <f t="shared" si="117"/>
        <v>4469.5295999999998</v>
      </c>
      <c r="H316" s="516">
        <f t="shared" si="117"/>
        <v>4097.07</v>
      </c>
      <c r="I316" s="516">
        <f t="shared" si="117"/>
        <v>1741.0425900000002</v>
      </c>
      <c r="J316" s="516">
        <f t="shared" si="117"/>
        <v>42.494821665238824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</row>
    <row r="317" spans="1:247" s="10" customFormat="1" ht="38.1" customHeight="1" x14ac:dyDescent="0.25">
      <c r="A317" s="18"/>
      <c r="B317" s="131" t="s">
        <v>123</v>
      </c>
      <c r="C317" s="329">
        <f t="shared" si="117"/>
        <v>10970</v>
      </c>
      <c r="D317" s="329">
        <f t="shared" si="117"/>
        <v>10056</v>
      </c>
      <c r="E317" s="329">
        <f t="shared" si="117"/>
        <v>8118</v>
      </c>
      <c r="F317" s="329">
        <f t="shared" si="117"/>
        <v>80.727923627684959</v>
      </c>
      <c r="G317" s="516">
        <f t="shared" si="117"/>
        <v>10676.223400000001</v>
      </c>
      <c r="H317" s="516">
        <f t="shared" si="117"/>
        <v>9786.5400000000009</v>
      </c>
      <c r="I317" s="516">
        <f t="shared" si="117"/>
        <v>7869.87</v>
      </c>
      <c r="J317" s="516">
        <f t="shared" si="117"/>
        <v>80.415243794027305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</row>
    <row r="318" spans="1:247" s="10" customFormat="1" x14ac:dyDescent="0.25">
      <c r="A318" s="18"/>
      <c r="B318" s="131" t="s">
        <v>125</v>
      </c>
      <c r="C318" s="329">
        <f t="shared" si="117"/>
        <v>1500</v>
      </c>
      <c r="D318" s="329">
        <f t="shared" si="117"/>
        <v>1375</v>
      </c>
      <c r="E318" s="329">
        <f t="shared" si="117"/>
        <v>1634</v>
      </c>
      <c r="F318" s="329">
        <f t="shared" si="117"/>
        <v>118.83636363636363</v>
      </c>
      <c r="G318" s="516">
        <f t="shared" si="117"/>
        <v>1459.8300000000002</v>
      </c>
      <c r="H318" s="516">
        <f t="shared" si="117"/>
        <v>1338.18</v>
      </c>
      <c r="I318" s="516">
        <f t="shared" si="117"/>
        <v>1582.71462</v>
      </c>
      <c r="J318" s="516">
        <f t="shared" si="117"/>
        <v>118.27367170335827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</row>
    <row r="319" spans="1:247" x14ac:dyDescent="0.25">
      <c r="A319" s="18">
        <v>1</v>
      </c>
      <c r="B319" s="132" t="s">
        <v>107</v>
      </c>
      <c r="C319" s="330">
        <f t="shared" ref="C319:J319" si="118">C306</f>
        <v>0</v>
      </c>
      <c r="D319" s="330">
        <f t="shared" si="118"/>
        <v>0</v>
      </c>
      <c r="E319" s="330">
        <f t="shared" si="118"/>
        <v>0</v>
      </c>
      <c r="F319" s="330">
        <f t="shared" si="118"/>
        <v>0</v>
      </c>
      <c r="G319" s="517">
        <f t="shared" si="118"/>
        <v>41171.84031</v>
      </c>
      <c r="H319" s="517">
        <f t="shared" si="118"/>
        <v>37740.86</v>
      </c>
      <c r="I319" s="517">
        <f t="shared" si="118"/>
        <v>31736.685510000003</v>
      </c>
      <c r="J319" s="517">
        <f t="shared" si="118"/>
        <v>84.091050150950466</v>
      </c>
    </row>
    <row r="320" spans="1:247" ht="15.75" thickBot="1" x14ac:dyDescent="0.3">
      <c r="A320" s="18">
        <v>1</v>
      </c>
      <c r="B320" s="85" t="s">
        <v>10</v>
      </c>
      <c r="C320" s="27"/>
      <c r="D320" s="27"/>
      <c r="E320" s="168"/>
      <c r="F320" s="27"/>
      <c r="G320" s="502"/>
      <c r="H320" s="502"/>
      <c r="I320" s="503"/>
      <c r="J320" s="502"/>
    </row>
    <row r="321" spans="1:247" ht="29.25" x14ac:dyDescent="0.25">
      <c r="A321" s="18">
        <v>1</v>
      </c>
      <c r="B321" s="210" t="s">
        <v>78</v>
      </c>
      <c r="C321" s="138"/>
      <c r="D321" s="138"/>
      <c r="E321" s="138"/>
      <c r="F321" s="138"/>
      <c r="G321" s="645"/>
      <c r="H321" s="645"/>
      <c r="I321" s="518"/>
      <c r="J321" s="645"/>
    </row>
    <row r="322" spans="1:247" s="35" customFormat="1" ht="30" x14ac:dyDescent="0.25">
      <c r="A322" s="18">
        <v>1</v>
      </c>
      <c r="B322" s="72" t="s">
        <v>120</v>
      </c>
      <c r="C322" s="113">
        <f>SUM(C323:C326)</f>
        <v>3295</v>
      </c>
      <c r="D322" s="113">
        <f>SUM(D323:D326)</f>
        <v>3020</v>
      </c>
      <c r="E322" s="113">
        <f>SUM(E323:E326)</f>
        <v>3410</v>
      </c>
      <c r="F322" s="113">
        <f>E322/D322*100</f>
        <v>112.91390728476823</v>
      </c>
      <c r="G322" s="465">
        <f>SUM(G323:G326)</f>
        <v>6522.9319899999991</v>
      </c>
      <c r="H322" s="465">
        <f>SUM(H323:H326)</f>
        <v>5979.3600000000006</v>
      </c>
      <c r="I322" s="465">
        <f>SUM(I323:I326)</f>
        <v>7138.9575699999996</v>
      </c>
      <c r="J322" s="465">
        <f t="shared" ref="J322:J332" si="119">I322/H322*100</f>
        <v>119.39333925369937</v>
      </c>
    </row>
    <row r="323" spans="1:247" s="35" customFormat="1" ht="30" x14ac:dyDescent="0.25">
      <c r="A323" s="18">
        <v>1</v>
      </c>
      <c r="B323" s="71" t="s">
        <v>79</v>
      </c>
      <c r="C323" s="113">
        <v>2326</v>
      </c>
      <c r="D323" s="107">
        <f t="shared" ref="D323:D330" si="120">ROUND(C323/12*$B$3,0)</f>
        <v>2132</v>
      </c>
      <c r="E323" s="113">
        <v>2291</v>
      </c>
      <c r="F323" s="113">
        <f>E323/D323*100</f>
        <v>107.45778611632271</v>
      </c>
      <c r="G323" s="465">
        <v>3478.9803199999997</v>
      </c>
      <c r="H323" s="638">
        <f t="shared" ref="H323:H326" si="121">ROUND(G323/12*$B$3,2)</f>
        <v>3189.07</v>
      </c>
      <c r="I323" s="465">
        <v>3828.1737799999996</v>
      </c>
      <c r="J323" s="465">
        <f t="shared" si="119"/>
        <v>120.04044376573732</v>
      </c>
    </row>
    <row r="324" spans="1:247" s="35" customFormat="1" ht="30" x14ac:dyDescent="0.25">
      <c r="A324" s="18">
        <v>1</v>
      </c>
      <c r="B324" s="71" t="s">
        <v>80</v>
      </c>
      <c r="C324" s="113">
        <v>698</v>
      </c>
      <c r="D324" s="107">
        <f t="shared" si="120"/>
        <v>640</v>
      </c>
      <c r="E324" s="113">
        <v>851</v>
      </c>
      <c r="F324" s="113">
        <f>E324/D324*100</f>
        <v>132.96875</v>
      </c>
      <c r="G324" s="465">
        <v>1265.62799</v>
      </c>
      <c r="H324" s="638">
        <f t="shared" si="121"/>
        <v>1160.1600000000001</v>
      </c>
      <c r="I324" s="465">
        <v>1552.1463499999998</v>
      </c>
      <c r="J324" s="465">
        <f t="shared" si="119"/>
        <v>133.7872664115294</v>
      </c>
    </row>
    <row r="325" spans="1:247" s="35" customFormat="1" ht="45" x14ac:dyDescent="0.25">
      <c r="A325" s="18">
        <v>1</v>
      </c>
      <c r="B325" s="71" t="s">
        <v>114</v>
      </c>
      <c r="C325" s="113">
        <v>21</v>
      </c>
      <c r="D325" s="107">
        <f t="shared" si="120"/>
        <v>19</v>
      </c>
      <c r="E325" s="113">
        <v>21</v>
      </c>
      <c r="F325" s="113">
        <f>E325/D325*100</f>
        <v>110.5263157894737</v>
      </c>
      <c r="G325" s="465">
        <v>137.80367999999999</v>
      </c>
      <c r="H325" s="638">
        <f t="shared" si="121"/>
        <v>126.32</v>
      </c>
      <c r="I325" s="465">
        <v>137.80367999999999</v>
      </c>
      <c r="J325" s="465">
        <f t="shared" si="119"/>
        <v>109.09094363521214</v>
      </c>
    </row>
    <row r="326" spans="1:247" s="35" customFormat="1" ht="30" x14ac:dyDescent="0.25">
      <c r="A326" s="18">
        <v>1</v>
      </c>
      <c r="B326" s="71" t="s">
        <v>115</v>
      </c>
      <c r="C326" s="113">
        <v>250</v>
      </c>
      <c r="D326" s="107">
        <f t="shared" si="120"/>
        <v>229</v>
      </c>
      <c r="E326" s="113">
        <v>247</v>
      </c>
      <c r="F326" s="113">
        <f t="shared" ref="F326:F330" si="122">E326/D326*100</f>
        <v>107.86026200873363</v>
      </c>
      <c r="G326" s="465">
        <v>1640.52</v>
      </c>
      <c r="H326" s="638">
        <f t="shared" si="121"/>
        <v>1503.81</v>
      </c>
      <c r="I326" s="465">
        <v>1620.8337600000002</v>
      </c>
      <c r="J326" s="465">
        <f t="shared" si="119"/>
        <v>107.7818181818182</v>
      </c>
    </row>
    <row r="327" spans="1:247" s="35" customFormat="1" ht="30" x14ac:dyDescent="0.25">
      <c r="A327" s="18">
        <v>1</v>
      </c>
      <c r="B327" s="72" t="s">
        <v>112</v>
      </c>
      <c r="C327" s="113">
        <f>SUM(C328:C330)</f>
        <v>7360</v>
      </c>
      <c r="D327" s="113">
        <f>SUM(D328:D330)</f>
        <v>6746</v>
      </c>
      <c r="E327" s="113">
        <f>SUM(E328:E330)</f>
        <v>5108</v>
      </c>
      <c r="F327" s="113">
        <f t="shared" si="122"/>
        <v>75.718944559739114</v>
      </c>
      <c r="G327" s="458">
        <f>SUM(G328:G330)</f>
        <v>15168.309600000001</v>
      </c>
      <c r="H327" s="458">
        <f>SUM(H328:H330)</f>
        <v>13904.289999999999</v>
      </c>
      <c r="I327" s="458">
        <f>SUM(I328:I330)</f>
        <v>11146.754989999999</v>
      </c>
      <c r="J327" s="465">
        <f t="shared" si="119"/>
        <v>80.167739524995525</v>
      </c>
    </row>
    <row r="328" spans="1:247" s="35" customFormat="1" ht="30" x14ac:dyDescent="0.25">
      <c r="A328" s="18">
        <v>1</v>
      </c>
      <c r="B328" s="71" t="s">
        <v>108</v>
      </c>
      <c r="C328" s="113">
        <v>2000</v>
      </c>
      <c r="D328" s="107">
        <f t="shared" si="120"/>
        <v>1833</v>
      </c>
      <c r="E328" s="113">
        <v>1411</v>
      </c>
      <c r="F328" s="113">
        <f t="shared" si="122"/>
        <v>76.977632296781223</v>
      </c>
      <c r="G328" s="465">
        <v>4241.0200000000004</v>
      </c>
      <c r="H328" s="638">
        <f t="shared" ref="H328:H331" si="123">ROUND(G328/12*$B$3,2)</f>
        <v>3887.6</v>
      </c>
      <c r="I328" s="465">
        <v>2950.6947000000005</v>
      </c>
      <c r="J328" s="465">
        <f t="shared" si="119"/>
        <v>75.900162053709238</v>
      </c>
    </row>
    <row r="329" spans="1:247" s="35" customFormat="1" ht="60" x14ac:dyDescent="0.25">
      <c r="A329" s="18">
        <v>1</v>
      </c>
      <c r="B329" s="71" t="s">
        <v>119</v>
      </c>
      <c r="C329" s="113">
        <v>3200</v>
      </c>
      <c r="D329" s="107">
        <f t="shared" si="120"/>
        <v>2933</v>
      </c>
      <c r="E329" s="113">
        <v>2569</v>
      </c>
      <c r="F329" s="113">
        <f t="shared" si="122"/>
        <v>87.58949880668257</v>
      </c>
      <c r="G329" s="465">
        <v>8810.1440000000002</v>
      </c>
      <c r="H329" s="638">
        <f t="shared" si="123"/>
        <v>8075.97</v>
      </c>
      <c r="I329" s="465">
        <v>7005.9807199999996</v>
      </c>
      <c r="J329" s="465">
        <f t="shared" si="119"/>
        <v>86.750950288324489</v>
      </c>
    </row>
    <row r="330" spans="1:247" s="35" customFormat="1" ht="45" x14ac:dyDescent="0.25">
      <c r="A330" s="18">
        <v>1</v>
      </c>
      <c r="B330" s="71" t="s">
        <v>109</v>
      </c>
      <c r="C330" s="113">
        <v>2160</v>
      </c>
      <c r="D330" s="107">
        <f t="shared" si="120"/>
        <v>1980</v>
      </c>
      <c r="E330" s="113">
        <v>1128</v>
      </c>
      <c r="F330" s="113">
        <f t="shared" si="122"/>
        <v>56.969696969696969</v>
      </c>
      <c r="G330" s="465">
        <v>2117.1456000000003</v>
      </c>
      <c r="H330" s="638">
        <f t="shared" si="123"/>
        <v>1940.72</v>
      </c>
      <c r="I330" s="465">
        <v>1190.0795700000001</v>
      </c>
      <c r="J330" s="465">
        <f t="shared" si="119"/>
        <v>61.321549218846613</v>
      </c>
    </row>
    <row r="331" spans="1:247" s="35" customFormat="1" ht="30.75" thickBot="1" x14ac:dyDescent="0.3">
      <c r="A331" s="18"/>
      <c r="B331" s="658" t="s">
        <v>123</v>
      </c>
      <c r="C331" s="113">
        <v>12300</v>
      </c>
      <c r="D331" s="107">
        <f>ROUND(C331/12*$B$3,0)</f>
        <v>11275</v>
      </c>
      <c r="E331" s="113">
        <v>12546</v>
      </c>
      <c r="F331" s="115">
        <f>E331/D331*100</f>
        <v>111.27272727272728</v>
      </c>
      <c r="G331" s="465">
        <v>11970.606</v>
      </c>
      <c r="H331" s="638">
        <f t="shared" si="123"/>
        <v>10973.06</v>
      </c>
      <c r="I331" s="465">
        <v>12205.888280000001</v>
      </c>
      <c r="J331" s="465">
        <f>I331/H331*100</f>
        <v>111.23504546589558</v>
      </c>
    </row>
    <row r="332" spans="1:247" s="35" customFormat="1" ht="15.75" thickBot="1" x14ac:dyDescent="0.3">
      <c r="A332" s="18">
        <v>1</v>
      </c>
      <c r="B332" s="204" t="s">
        <v>3</v>
      </c>
      <c r="C332" s="24"/>
      <c r="D332" s="24"/>
      <c r="E332" s="24"/>
      <c r="F332" s="24"/>
      <c r="G332" s="469">
        <f>G327+G322+G331</f>
        <v>33661.847589999998</v>
      </c>
      <c r="H332" s="469">
        <f>H327+H322+H331</f>
        <v>30856.71</v>
      </c>
      <c r="I332" s="469">
        <f>I327+I322+I331</f>
        <v>30491.600839999999</v>
      </c>
      <c r="J332" s="469">
        <f t="shared" si="119"/>
        <v>98.816759272132387</v>
      </c>
    </row>
    <row r="333" spans="1:247" x14ac:dyDescent="0.25">
      <c r="A333" s="18">
        <v>1</v>
      </c>
      <c r="B333" s="270" t="s">
        <v>46</v>
      </c>
      <c r="C333" s="271"/>
      <c r="D333" s="271"/>
      <c r="E333" s="271"/>
      <c r="F333" s="271"/>
      <c r="G333" s="519"/>
      <c r="H333" s="519"/>
      <c r="I333" s="519"/>
      <c r="J333" s="519"/>
    </row>
    <row r="334" spans="1:247" s="10" customFormat="1" ht="30" x14ac:dyDescent="0.25">
      <c r="A334" s="18">
        <v>1</v>
      </c>
      <c r="B334" s="234" t="s">
        <v>120</v>
      </c>
      <c r="C334" s="331">
        <f t="shared" ref="C334:J342" si="124">C322</f>
        <v>3295</v>
      </c>
      <c r="D334" s="331">
        <f t="shared" si="124"/>
        <v>3020</v>
      </c>
      <c r="E334" s="331">
        <f t="shared" si="124"/>
        <v>3410</v>
      </c>
      <c r="F334" s="331">
        <f t="shared" si="124"/>
        <v>112.91390728476823</v>
      </c>
      <c r="G334" s="520">
        <f t="shared" si="124"/>
        <v>6522.9319899999991</v>
      </c>
      <c r="H334" s="520">
        <f t="shared" si="124"/>
        <v>5979.3600000000006</v>
      </c>
      <c r="I334" s="520">
        <f t="shared" si="124"/>
        <v>7138.9575699999996</v>
      </c>
      <c r="J334" s="520">
        <f t="shared" si="124"/>
        <v>119.39333925369937</v>
      </c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</row>
    <row r="335" spans="1:247" s="10" customFormat="1" ht="30" x14ac:dyDescent="0.25">
      <c r="A335" s="18">
        <v>1</v>
      </c>
      <c r="B335" s="200" t="s">
        <v>79</v>
      </c>
      <c r="C335" s="331">
        <f t="shared" si="124"/>
        <v>2326</v>
      </c>
      <c r="D335" s="331">
        <f t="shared" si="124"/>
        <v>2132</v>
      </c>
      <c r="E335" s="331">
        <f t="shared" si="124"/>
        <v>2291</v>
      </c>
      <c r="F335" s="331">
        <f t="shared" si="124"/>
        <v>107.45778611632271</v>
      </c>
      <c r="G335" s="520">
        <f t="shared" si="124"/>
        <v>3478.9803199999997</v>
      </c>
      <c r="H335" s="520">
        <f t="shared" si="124"/>
        <v>3189.07</v>
      </c>
      <c r="I335" s="520">
        <f t="shared" si="124"/>
        <v>3828.1737799999996</v>
      </c>
      <c r="J335" s="520">
        <f t="shared" si="124"/>
        <v>120.04044376573732</v>
      </c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</row>
    <row r="336" spans="1:247" s="10" customFormat="1" ht="30" x14ac:dyDescent="0.25">
      <c r="A336" s="18">
        <v>1</v>
      </c>
      <c r="B336" s="200" t="s">
        <v>80</v>
      </c>
      <c r="C336" s="331">
        <f t="shared" si="124"/>
        <v>698</v>
      </c>
      <c r="D336" s="331">
        <f t="shared" si="124"/>
        <v>640</v>
      </c>
      <c r="E336" s="331">
        <f t="shared" si="124"/>
        <v>851</v>
      </c>
      <c r="F336" s="331">
        <f t="shared" si="124"/>
        <v>132.96875</v>
      </c>
      <c r="G336" s="520">
        <f t="shared" si="124"/>
        <v>1265.62799</v>
      </c>
      <c r="H336" s="520">
        <f t="shared" si="124"/>
        <v>1160.1600000000001</v>
      </c>
      <c r="I336" s="520">
        <f t="shared" si="124"/>
        <v>1552.1463499999998</v>
      </c>
      <c r="J336" s="520">
        <f t="shared" si="124"/>
        <v>133.7872664115294</v>
      </c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</row>
    <row r="337" spans="1:247" s="10" customFormat="1" ht="45" x14ac:dyDescent="0.25">
      <c r="A337" s="18">
        <v>1</v>
      </c>
      <c r="B337" s="200" t="s">
        <v>114</v>
      </c>
      <c r="C337" s="331">
        <f t="shared" si="124"/>
        <v>21</v>
      </c>
      <c r="D337" s="331">
        <f t="shared" si="124"/>
        <v>19</v>
      </c>
      <c r="E337" s="331">
        <f t="shared" si="124"/>
        <v>21</v>
      </c>
      <c r="F337" s="331">
        <f t="shared" si="124"/>
        <v>110.5263157894737</v>
      </c>
      <c r="G337" s="520">
        <f t="shared" si="124"/>
        <v>137.80367999999999</v>
      </c>
      <c r="H337" s="520">
        <f t="shared" si="124"/>
        <v>126.32</v>
      </c>
      <c r="I337" s="520">
        <f t="shared" si="124"/>
        <v>137.80367999999999</v>
      </c>
      <c r="J337" s="520">
        <f t="shared" si="124"/>
        <v>109.09094363521214</v>
      </c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</row>
    <row r="338" spans="1:247" s="10" customFormat="1" ht="30" x14ac:dyDescent="0.25">
      <c r="A338" s="18">
        <v>1</v>
      </c>
      <c r="B338" s="200" t="s">
        <v>115</v>
      </c>
      <c r="C338" s="331">
        <f t="shared" si="124"/>
        <v>250</v>
      </c>
      <c r="D338" s="331">
        <f t="shared" si="124"/>
        <v>229</v>
      </c>
      <c r="E338" s="331">
        <f t="shared" si="124"/>
        <v>247</v>
      </c>
      <c r="F338" s="331">
        <f t="shared" si="124"/>
        <v>107.86026200873363</v>
      </c>
      <c r="G338" s="520">
        <f t="shared" si="124"/>
        <v>1640.52</v>
      </c>
      <c r="H338" s="520">
        <f t="shared" si="124"/>
        <v>1503.81</v>
      </c>
      <c r="I338" s="520">
        <f t="shared" si="124"/>
        <v>1620.8337600000002</v>
      </c>
      <c r="J338" s="520">
        <f t="shared" si="124"/>
        <v>107.7818181818182</v>
      </c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</row>
    <row r="339" spans="1:247" s="10" customFormat="1" ht="30" x14ac:dyDescent="0.25">
      <c r="A339" s="18">
        <v>1</v>
      </c>
      <c r="B339" s="234" t="s">
        <v>112</v>
      </c>
      <c r="C339" s="331">
        <f t="shared" si="124"/>
        <v>7360</v>
      </c>
      <c r="D339" s="331">
        <f t="shared" si="124"/>
        <v>6746</v>
      </c>
      <c r="E339" s="331">
        <f t="shared" si="124"/>
        <v>5108</v>
      </c>
      <c r="F339" s="331">
        <f t="shared" si="124"/>
        <v>75.718944559739114</v>
      </c>
      <c r="G339" s="520">
        <f t="shared" si="124"/>
        <v>15168.309600000001</v>
      </c>
      <c r="H339" s="520">
        <f t="shared" si="124"/>
        <v>13904.289999999999</v>
      </c>
      <c r="I339" s="520">
        <f t="shared" si="124"/>
        <v>11146.754989999999</v>
      </c>
      <c r="J339" s="520">
        <f t="shared" si="124"/>
        <v>80.167739524995525</v>
      </c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</row>
    <row r="340" spans="1:247" s="10" customFormat="1" ht="30" x14ac:dyDescent="0.25">
      <c r="A340" s="18">
        <v>1</v>
      </c>
      <c r="B340" s="200" t="s">
        <v>108</v>
      </c>
      <c r="C340" s="331">
        <f t="shared" si="124"/>
        <v>2000</v>
      </c>
      <c r="D340" s="331">
        <f t="shared" si="124"/>
        <v>1833</v>
      </c>
      <c r="E340" s="331">
        <f t="shared" si="124"/>
        <v>1411</v>
      </c>
      <c r="F340" s="331">
        <f t="shared" si="124"/>
        <v>76.977632296781223</v>
      </c>
      <c r="G340" s="520">
        <f t="shared" si="124"/>
        <v>4241.0200000000004</v>
      </c>
      <c r="H340" s="520">
        <f t="shared" si="124"/>
        <v>3887.6</v>
      </c>
      <c r="I340" s="520">
        <f t="shared" si="124"/>
        <v>2950.6947000000005</v>
      </c>
      <c r="J340" s="520">
        <f t="shared" si="124"/>
        <v>75.900162053709238</v>
      </c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</row>
    <row r="341" spans="1:247" s="10" customFormat="1" ht="60" x14ac:dyDescent="0.25">
      <c r="A341" s="18">
        <v>1</v>
      </c>
      <c r="B341" s="200" t="s">
        <v>81</v>
      </c>
      <c r="C341" s="331">
        <f t="shared" si="124"/>
        <v>3200</v>
      </c>
      <c r="D341" s="331">
        <f t="shared" si="124"/>
        <v>2933</v>
      </c>
      <c r="E341" s="331">
        <f t="shared" si="124"/>
        <v>2569</v>
      </c>
      <c r="F341" s="331">
        <f t="shared" si="124"/>
        <v>87.58949880668257</v>
      </c>
      <c r="G341" s="520">
        <f t="shared" si="124"/>
        <v>8810.1440000000002</v>
      </c>
      <c r="H341" s="520">
        <f t="shared" si="124"/>
        <v>8075.97</v>
      </c>
      <c r="I341" s="520">
        <f t="shared" si="124"/>
        <v>7005.9807199999996</v>
      </c>
      <c r="J341" s="520">
        <f t="shared" si="124"/>
        <v>86.750950288324489</v>
      </c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</row>
    <row r="342" spans="1:247" s="10" customFormat="1" ht="45" x14ac:dyDescent="0.25">
      <c r="A342" s="18">
        <v>1</v>
      </c>
      <c r="B342" s="200" t="s">
        <v>109</v>
      </c>
      <c r="C342" s="331">
        <f t="shared" si="124"/>
        <v>2160</v>
      </c>
      <c r="D342" s="331">
        <f t="shared" si="124"/>
        <v>1980</v>
      </c>
      <c r="E342" s="331">
        <f t="shared" si="124"/>
        <v>1128</v>
      </c>
      <c r="F342" s="331">
        <f t="shared" si="124"/>
        <v>56.969696969696969</v>
      </c>
      <c r="G342" s="520">
        <f t="shared" si="124"/>
        <v>2117.1456000000003</v>
      </c>
      <c r="H342" s="520">
        <f t="shared" si="124"/>
        <v>1940.72</v>
      </c>
      <c r="I342" s="520">
        <f t="shared" si="124"/>
        <v>1190.0795700000001</v>
      </c>
      <c r="J342" s="520">
        <f t="shared" si="124"/>
        <v>61.321549218846613</v>
      </c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</row>
    <row r="343" spans="1:247" s="10" customFormat="1" ht="30.75" thickBot="1" x14ac:dyDescent="0.3">
      <c r="A343" s="18"/>
      <c r="B343" s="705" t="s">
        <v>123</v>
      </c>
      <c r="C343" s="706">
        <f t="shared" ref="C343:J343" si="125">SUM(C331)</f>
        <v>12300</v>
      </c>
      <c r="D343" s="706">
        <f t="shared" si="125"/>
        <v>11275</v>
      </c>
      <c r="E343" s="706">
        <f t="shared" si="125"/>
        <v>12546</v>
      </c>
      <c r="F343" s="706">
        <f t="shared" si="125"/>
        <v>111.27272727272728</v>
      </c>
      <c r="G343" s="706">
        <f t="shared" si="125"/>
        <v>11970.606</v>
      </c>
      <c r="H343" s="706">
        <f t="shared" si="125"/>
        <v>10973.06</v>
      </c>
      <c r="I343" s="706">
        <f t="shared" si="125"/>
        <v>12205.888280000001</v>
      </c>
      <c r="J343" s="331">
        <f t="shared" si="125"/>
        <v>111.23504546589558</v>
      </c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</row>
    <row r="344" spans="1:247" ht="15" customHeight="1" thickBot="1" x14ac:dyDescent="0.3">
      <c r="A344" s="18">
        <v>1</v>
      </c>
      <c r="B344" s="707" t="s">
        <v>4</v>
      </c>
      <c r="C344" s="708">
        <f t="shared" ref="C344:J344" si="126">C332</f>
        <v>0</v>
      </c>
      <c r="D344" s="708">
        <f t="shared" si="126"/>
        <v>0</v>
      </c>
      <c r="E344" s="708">
        <f t="shared" si="126"/>
        <v>0</v>
      </c>
      <c r="F344" s="708">
        <f t="shared" si="126"/>
        <v>0</v>
      </c>
      <c r="G344" s="709">
        <f t="shared" si="126"/>
        <v>33661.847589999998</v>
      </c>
      <c r="H344" s="709">
        <f t="shared" si="126"/>
        <v>30856.71</v>
      </c>
      <c r="I344" s="709">
        <f t="shared" si="126"/>
        <v>30491.600839999999</v>
      </c>
      <c r="J344" s="487">
        <f t="shared" si="126"/>
        <v>98.816759272132387</v>
      </c>
    </row>
    <row r="345" spans="1:247" ht="15" customHeight="1" x14ac:dyDescent="0.25">
      <c r="A345" s="18">
        <v>1</v>
      </c>
      <c r="B345" s="85" t="s">
        <v>15</v>
      </c>
      <c r="C345" s="5"/>
      <c r="D345" s="5"/>
      <c r="E345" s="167"/>
      <c r="F345" s="5"/>
      <c r="G345" s="502"/>
      <c r="H345" s="502"/>
      <c r="I345" s="503"/>
      <c r="J345" s="502"/>
    </row>
    <row r="346" spans="1:247" ht="29.25" x14ac:dyDescent="0.25">
      <c r="A346" s="18">
        <v>1</v>
      </c>
      <c r="B346" s="73" t="s">
        <v>55</v>
      </c>
      <c r="C346" s="124"/>
      <c r="D346" s="124"/>
      <c r="E346" s="124"/>
      <c r="F346" s="124"/>
      <c r="G346" s="458"/>
      <c r="H346" s="458"/>
      <c r="I346" s="458"/>
      <c r="J346" s="458"/>
    </row>
    <row r="347" spans="1:247" s="35" customFormat="1" ht="30" x14ac:dyDescent="0.25">
      <c r="A347" s="18">
        <v>1</v>
      </c>
      <c r="B347" s="72" t="s">
        <v>120</v>
      </c>
      <c r="C347" s="113">
        <f>SUM(C348:C351)</f>
        <v>400</v>
      </c>
      <c r="D347" s="113">
        <f>SUM(D348:D351)</f>
        <v>367</v>
      </c>
      <c r="E347" s="113">
        <f>SUM(E348:E351)</f>
        <v>305</v>
      </c>
      <c r="F347" s="113">
        <f>E347/D347*100</f>
        <v>83.106267029972742</v>
      </c>
      <c r="G347" s="465">
        <f>SUM(G348:G351)</f>
        <v>794.96517999999992</v>
      </c>
      <c r="H347" s="465">
        <f>SUM(H348:H351)</f>
        <v>728.72</v>
      </c>
      <c r="I347" s="465">
        <f>SUM(I348:I351)</f>
        <v>516.62812999999994</v>
      </c>
      <c r="J347" s="465">
        <f t="shared" ref="J347:J367" si="127">I347/H347*100</f>
        <v>70.895286255351834</v>
      </c>
    </row>
    <row r="348" spans="1:247" s="35" customFormat="1" ht="30" x14ac:dyDescent="0.25">
      <c r="A348" s="18">
        <v>1</v>
      </c>
      <c r="B348" s="71" t="s">
        <v>79</v>
      </c>
      <c r="C348" s="113">
        <v>278</v>
      </c>
      <c r="D348" s="107">
        <f t="shared" ref="D348:D355" si="128">ROUND(C348/12*$B$3,0)</f>
        <v>255</v>
      </c>
      <c r="E348" s="113">
        <v>280</v>
      </c>
      <c r="F348" s="113">
        <f>E348/D348*100</f>
        <v>109.80392156862746</v>
      </c>
      <c r="G348" s="465">
        <v>422.80919999999998</v>
      </c>
      <c r="H348" s="638">
        <f t="shared" ref="H348:H351" si="129">ROUND(G348/12*$B$3,2)</f>
        <v>387.58</v>
      </c>
      <c r="I348" s="465">
        <v>419.36617999999999</v>
      </c>
      <c r="J348" s="465">
        <f t="shared" si="127"/>
        <v>108.20119201197171</v>
      </c>
    </row>
    <row r="349" spans="1:247" s="35" customFormat="1" ht="30" x14ac:dyDescent="0.25">
      <c r="A349" s="18">
        <v>1</v>
      </c>
      <c r="B349" s="71" t="s">
        <v>80</v>
      </c>
      <c r="C349" s="113">
        <v>83</v>
      </c>
      <c r="D349" s="107">
        <f t="shared" si="128"/>
        <v>76</v>
      </c>
      <c r="E349" s="113">
        <v>11</v>
      </c>
      <c r="F349" s="113">
        <f>E349/D349*100</f>
        <v>14.473684210526317</v>
      </c>
      <c r="G349" s="465">
        <v>116.23486</v>
      </c>
      <c r="H349" s="638">
        <f t="shared" si="129"/>
        <v>106.55</v>
      </c>
      <c r="I349" s="465">
        <v>5.3928300000000018</v>
      </c>
      <c r="J349" s="465">
        <f t="shared" si="127"/>
        <v>5.0613139371187259</v>
      </c>
    </row>
    <row r="350" spans="1:247" s="35" customFormat="1" ht="45" x14ac:dyDescent="0.25">
      <c r="A350" s="18">
        <v>1</v>
      </c>
      <c r="B350" s="71" t="s">
        <v>114</v>
      </c>
      <c r="C350" s="113"/>
      <c r="D350" s="107">
        <f t="shared" si="128"/>
        <v>0</v>
      </c>
      <c r="E350" s="113"/>
      <c r="F350" s="113"/>
      <c r="G350" s="470"/>
      <c r="H350" s="638">
        <f t="shared" si="129"/>
        <v>0</v>
      </c>
      <c r="I350" s="465"/>
      <c r="J350" s="465"/>
    </row>
    <row r="351" spans="1:247" s="35" customFormat="1" ht="30" x14ac:dyDescent="0.25">
      <c r="A351" s="18">
        <v>1</v>
      </c>
      <c r="B351" s="71" t="s">
        <v>115</v>
      </c>
      <c r="C351" s="113">
        <v>39</v>
      </c>
      <c r="D351" s="107">
        <f t="shared" si="128"/>
        <v>36</v>
      </c>
      <c r="E351" s="113">
        <v>14</v>
      </c>
      <c r="F351" s="113">
        <f t="shared" ref="F351:F355" si="130">E351/D351*100</f>
        <v>38.888888888888893</v>
      </c>
      <c r="G351" s="465">
        <v>255.92112</v>
      </c>
      <c r="H351" s="638">
        <f t="shared" si="129"/>
        <v>234.59</v>
      </c>
      <c r="I351" s="465">
        <v>91.869119999999995</v>
      </c>
      <c r="J351" s="465">
        <f t="shared" si="127"/>
        <v>39.161566989215224</v>
      </c>
    </row>
    <row r="352" spans="1:247" s="35" customFormat="1" ht="30" x14ac:dyDescent="0.25">
      <c r="A352" s="18">
        <v>1</v>
      </c>
      <c r="B352" s="72" t="s">
        <v>112</v>
      </c>
      <c r="C352" s="113">
        <f>SUM(C353:C355)</f>
        <v>723</v>
      </c>
      <c r="D352" s="113">
        <f>SUM(D353:D355)</f>
        <v>663</v>
      </c>
      <c r="E352" s="113">
        <f>SUM(E353:E355)</f>
        <v>432</v>
      </c>
      <c r="F352" s="113">
        <f t="shared" si="130"/>
        <v>65.158371040723978</v>
      </c>
      <c r="G352" s="458">
        <f>SUM(G353:G355)</f>
        <v>1484.9919300000001</v>
      </c>
      <c r="H352" s="458">
        <f>SUM(H353:H355)</f>
        <v>1361.25</v>
      </c>
      <c r="I352" s="458">
        <f>SUM(I353:I355)</f>
        <v>1067.2006100000001</v>
      </c>
      <c r="J352" s="465">
        <f t="shared" si="127"/>
        <v>78.398575573921036</v>
      </c>
    </row>
    <row r="353" spans="1:247" s="35" customFormat="1" ht="30" x14ac:dyDescent="0.25">
      <c r="A353" s="18">
        <v>1</v>
      </c>
      <c r="B353" s="71" t="s">
        <v>108</v>
      </c>
      <c r="C353" s="113">
        <v>20</v>
      </c>
      <c r="D353" s="107">
        <f t="shared" si="128"/>
        <v>18</v>
      </c>
      <c r="E353" s="113">
        <v>6</v>
      </c>
      <c r="F353" s="113">
        <f t="shared" si="130"/>
        <v>33.333333333333329</v>
      </c>
      <c r="G353" s="465">
        <v>42.410199999999996</v>
      </c>
      <c r="H353" s="638">
        <f t="shared" ref="H353:H356" si="131">ROUND(G353/12*$B$3,2)</f>
        <v>38.880000000000003</v>
      </c>
      <c r="I353" s="465">
        <v>12.789339999999999</v>
      </c>
      <c r="J353" s="465">
        <f t="shared" si="127"/>
        <v>32.894393004115223</v>
      </c>
    </row>
    <row r="354" spans="1:247" s="35" customFormat="1" ht="58.5" customHeight="1" x14ac:dyDescent="0.25">
      <c r="A354" s="18">
        <v>1</v>
      </c>
      <c r="B354" s="71" t="s">
        <v>119</v>
      </c>
      <c r="C354" s="113">
        <v>425</v>
      </c>
      <c r="D354" s="107">
        <f t="shared" si="128"/>
        <v>390</v>
      </c>
      <c r="E354" s="113">
        <v>360</v>
      </c>
      <c r="F354" s="113">
        <f t="shared" si="130"/>
        <v>92.307692307692307</v>
      </c>
      <c r="G354" s="465">
        <v>1170.09725</v>
      </c>
      <c r="H354" s="638">
        <f t="shared" si="131"/>
        <v>1072.5899999999999</v>
      </c>
      <c r="I354" s="465">
        <v>978.63094000000012</v>
      </c>
      <c r="J354" s="465">
        <f t="shared" si="127"/>
        <v>91.239983591120577</v>
      </c>
    </row>
    <row r="355" spans="1:247" s="35" customFormat="1" ht="45" x14ac:dyDescent="0.25">
      <c r="A355" s="18">
        <v>1</v>
      </c>
      <c r="B355" s="71" t="s">
        <v>109</v>
      </c>
      <c r="C355" s="113">
        <v>278</v>
      </c>
      <c r="D355" s="107">
        <f t="shared" si="128"/>
        <v>255</v>
      </c>
      <c r="E355" s="113">
        <v>66</v>
      </c>
      <c r="F355" s="113">
        <f t="shared" si="130"/>
        <v>25.882352941176475</v>
      </c>
      <c r="G355" s="465">
        <v>272.48447999999996</v>
      </c>
      <c r="H355" s="638">
        <f t="shared" si="131"/>
        <v>249.78</v>
      </c>
      <c r="I355" s="465">
        <v>75.780330000000006</v>
      </c>
      <c r="J355" s="465">
        <f t="shared" si="127"/>
        <v>30.338830170550086</v>
      </c>
    </row>
    <row r="356" spans="1:247" s="35" customFormat="1" ht="30.75" thickBot="1" x14ac:dyDescent="0.3">
      <c r="A356" s="18"/>
      <c r="B356" s="658" t="s">
        <v>123</v>
      </c>
      <c r="C356" s="174">
        <v>990</v>
      </c>
      <c r="D356" s="300">
        <f>ROUND(C356/12*$B$3,0)</f>
        <v>908</v>
      </c>
      <c r="E356" s="174">
        <v>798</v>
      </c>
      <c r="F356" s="174">
        <f>E356/D356*100</f>
        <v>87.88546255506607</v>
      </c>
      <c r="G356" s="466">
        <v>963.48779999999999</v>
      </c>
      <c r="H356" s="639">
        <f t="shared" si="131"/>
        <v>883.2</v>
      </c>
      <c r="I356" s="466">
        <v>775.01138000000003</v>
      </c>
      <c r="J356" s="466">
        <f>I356/H356*100</f>
        <v>87.750382699275363</v>
      </c>
    </row>
    <row r="357" spans="1:247" ht="19.5" customHeight="1" thickBot="1" x14ac:dyDescent="0.3">
      <c r="A357" s="18">
        <v>1</v>
      </c>
      <c r="B357" s="111" t="s">
        <v>3</v>
      </c>
      <c r="C357" s="536"/>
      <c r="D357" s="536"/>
      <c r="E357" s="536"/>
      <c r="F357" s="339"/>
      <c r="G357" s="537">
        <f>G352+G347+G356</f>
        <v>3243.4449100000002</v>
      </c>
      <c r="H357" s="537">
        <f>H352+H347+H356</f>
        <v>2973.17</v>
      </c>
      <c r="I357" s="537">
        <f>I352+I347+I356</f>
        <v>2358.8401199999998</v>
      </c>
      <c r="J357" s="471">
        <f t="shared" si="127"/>
        <v>79.337546120807076</v>
      </c>
    </row>
    <row r="358" spans="1:247" ht="29.25" x14ac:dyDescent="0.25">
      <c r="A358" s="18">
        <v>1</v>
      </c>
      <c r="B358" s="272" t="s">
        <v>47</v>
      </c>
      <c r="C358" s="273"/>
      <c r="D358" s="273"/>
      <c r="E358" s="273"/>
      <c r="F358" s="273"/>
      <c r="G358" s="521"/>
      <c r="H358" s="521"/>
      <c r="I358" s="521"/>
      <c r="J358" s="521"/>
    </row>
    <row r="359" spans="1:247" s="10" customFormat="1" ht="48" customHeight="1" x14ac:dyDescent="0.25">
      <c r="A359" s="18">
        <v>1</v>
      </c>
      <c r="B359" s="198" t="s">
        <v>120</v>
      </c>
      <c r="C359" s="332">
        <f t="shared" ref="C359:I369" si="132">C347</f>
        <v>400</v>
      </c>
      <c r="D359" s="332">
        <f t="shared" si="132"/>
        <v>367</v>
      </c>
      <c r="E359" s="332">
        <f t="shared" si="132"/>
        <v>305</v>
      </c>
      <c r="F359" s="332">
        <f t="shared" si="132"/>
        <v>83.106267029972742</v>
      </c>
      <c r="G359" s="522">
        <f t="shared" si="132"/>
        <v>794.96517999999992</v>
      </c>
      <c r="H359" s="522">
        <f t="shared" si="132"/>
        <v>728.72</v>
      </c>
      <c r="I359" s="522">
        <f t="shared" si="132"/>
        <v>516.62812999999994</v>
      </c>
      <c r="J359" s="522">
        <f t="shared" si="127"/>
        <v>70.895286255351834</v>
      </c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</row>
    <row r="360" spans="1:247" s="10" customFormat="1" ht="30" x14ac:dyDescent="0.25">
      <c r="A360" s="18">
        <v>1</v>
      </c>
      <c r="B360" s="199" t="s">
        <v>79</v>
      </c>
      <c r="C360" s="332">
        <f t="shared" si="132"/>
        <v>278</v>
      </c>
      <c r="D360" s="332">
        <f t="shared" si="132"/>
        <v>255</v>
      </c>
      <c r="E360" s="332">
        <f t="shared" si="132"/>
        <v>280</v>
      </c>
      <c r="F360" s="332">
        <f t="shared" si="132"/>
        <v>109.80392156862746</v>
      </c>
      <c r="G360" s="522">
        <f t="shared" si="132"/>
        <v>422.80919999999998</v>
      </c>
      <c r="H360" s="522">
        <f t="shared" si="132"/>
        <v>387.58</v>
      </c>
      <c r="I360" s="522">
        <f t="shared" si="132"/>
        <v>419.36617999999999</v>
      </c>
      <c r="J360" s="522">
        <f t="shared" si="127"/>
        <v>108.20119201197171</v>
      </c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</row>
    <row r="361" spans="1:247" s="10" customFormat="1" ht="30" x14ac:dyDescent="0.25">
      <c r="A361" s="18">
        <v>1</v>
      </c>
      <c r="B361" s="199" t="s">
        <v>80</v>
      </c>
      <c r="C361" s="332">
        <f t="shared" si="132"/>
        <v>83</v>
      </c>
      <c r="D361" s="332">
        <f t="shared" si="132"/>
        <v>76</v>
      </c>
      <c r="E361" s="332">
        <f t="shared" si="132"/>
        <v>11</v>
      </c>
      <c r="F361" s="332">
        <f t="shared" si="132"/>
        <v>14.473684210526317</v>
      </c>
      <c r="G361" s="522">
        <f t="shared" si="132"/>
        <v>116.23486</v>
      </c>
      <c r="H361" s="522">
        <f t="shared" si="132"/>
        <v>106.55</v>
      </c>
      <c r="I361" s="522">
        <f t="shared" si="132"/>
        <v>5.3928300000000018</v>
      </c>
      <c r="J361" s="522">
        <f t="shared" si="127"/>
        <v>5.0613139371187259</v>
      </c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</row>
    <row r="362" spans="1:247" s="10" customFormat="1" ht="45" x14ac:dyDescent="0.25">
      <c r="A362" s="18">
        <v>1</v>
      </c>
      <c r="B362" s="199" t="s">
        <v>114</v>
      </c>
      <c r="C362" s="332">
        <f t="shared" si="132"/>
        <v>0</v>
      </c>
      <c r="D362" s="332">
        <f t="shared" si="132"/>
        <v>0</v>
      </c>
      <c r="E362" s="332">
        <f t="shared" si="132"/>
        <v>0</v>
      </c>
      <c r="F362" s="332">
        <f t="shared" si="132"/>
        <v>0</v>
      </c>
      <c r="G362" s="522">
        <f t="shared" si="132"/>
        <v>0</v>
      </c>
      <c r="H362" s="522">
        <f t="shared" si="132"/>
        <v>0</v>
      </c>
      <c r="I362" s="522">
        <f t="shared" si="132"/>
        <v>0</v>
      </c>
      <c r="J362" s="522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</row>
    <row r="363" spans="1:247" s="10" customFormat="1" ht="30" x14ac:dyDescent="0.25">
      <c r="A363" s="18">
        <v>1</v>
      </c>
      <c r="B363" s="199" t="s">
        <v>115</v>
      </c>
      <c r="C363" s="332">
        <f t="shared" si="132"/>
        <v>39</v>
      </c>
      <c r="D363" s="332">
        <f t="shared" si="132"/>
        <v>36</v>
      </c>
      <c r="E363" s="332">
        <f t="shared" si="132"/>
        <v>14</v>
      </c>
      <c r="F363" s="332">
        <f t="shared" si="132"/>
        <v>38.888888888888893</v>
      </c>
      <c r="G363" s="522">
        <f t="shared" si="132"/>
        <v>255.92112</v>
      </c>
      <c r="H363" s="522">
        <f t="shared" si="132"/>
        <v>234.59</v>
      </c>
      <c r="I363" s="522">
        <f t="shared" si="132"/>
        <v>91.869119999999995</v>
      </c>
      <c r="J363" s="522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</row>
    <row r="364" spans="1:247" s="10" customFormat="1" ht="30" x14ac:dyDescent="0.25">
      <c r="A364" s="18">
        <v>1</v>
      </c>
      <c r="B364" s="198" t="s">
        <v>112</v>
      </c>
      <c r="C364" s="332">
        <f t="shared" si="132"/>
        <v>723</v>
      </c>
      <c r="D364" s="332">
        <f t="shared" si="132"/>
        <v>663</v>
      </c>
      <c r="E364" s="332">
        <f t="shared" si="132"/>
        <v>432</v>
      </c>
      <c r="F364" s="332">
        <f t="shared" si="132"/>
        <v>65.158371040723978</v>
      </c>
      <c r="G364" s="522">
        <f t="shared" si="132"/>
        <v>1484.9919300000001</v>
      </c>
      <c r="H364" s="522">
        <f t="shared" si="132"/>
        <v>1361.25</v>
      </c>
      <c r="I364" s="522">
        <f t="shared" si="132"/>
        <v>1067.2006100000001</v>
      </c>
      <c r="J364" s="522">
        <f t="shared" si="127"/>
        <v>78.398575573921036</v>
      </c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</row>
    <row r="365" spans="1:247" s="10" customFormat="1" ht="30" x14ac:dyDescent="0.25">
      <c r="A365" s="18">
        <v>1</v>
      </c>
      <c r="B365" s="199" t="s">
        <v>108</v>
      </c>
      <c r="C365" s="332">
        <f t="shared" si="132"/>
        <v>20</v>
      </c>
      <c r="D365" s="332">
        <f t="shared" si="132"/>
        <v>18</v>
      </c>
      <c r="E365" s="332">
        <f t="shared" si="132"/>
        <v>6</v>
      </c>
      <c r="F365" s="332">
        <f t="shared" si="132"/>
        <v>33.333333333333329</v>
      </c>
      <c r="G365" s="522">
        <f t="shared" si="132"/>
        <v>42.410199999999996</v>
      </c>
      <c r="H365" s="522">
        <f t="shared" si="132"/>
        <v>38.880000000000003</v>
      </c>
      <c r="I365" s="522">
        <f t="shared" si="132"/>
        <v>12.789339999999999</v>
      </c>
      <c r="J365" s="522">
        <f t="shared" si="127"/>
        <v>32.894393004115223</v>
      </c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</row>
    <row r="366" spans="1:247" s="10" customFormat="1" ht="62.25" customHeight="1" x14ac:dyDescent="0.25">
      <c r="A366" s="18">
        <v>1</v>
      </c>
      <c r="B366" s="199" t="s">
        <v>81</v>
      </c>
      <c r="C366" s="332">
        <f t="shared" si="132"/>
        <v>425</v>
      </c>
      <c r="D366" s="332">
        <f t="shared" si="132"/>
        <v>390</v>
      </c>
      <c r="E366" s="332">
        <f t="shared" si="132"/>
        <v>360</v>
      </c>
      <c r="F366" s="332">
        <f t="shared" si="132"/>
        <v>92.307692307692307</v>
      </c>
      <c r="G366" s="522">
        <f t="shared" si="132"/>
        <v>1170.09725</v>
      </c>
      <c r="H366" s="522">
        <f t="shared" si="132"/>
        <v>1072.5899999999999</v>
      </c>
      <c r="I366" s="522">
        <f t="shared" si="132"/>
        <v>978.63094000000012</v>
      </c>
      <c r="J366" s="522">
        <f t="shared" si="127"/>
        <v>91.239983591120577</v>
      </c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</row>
    <row r="367" spans="1:247" s="10" customFormat="1" ht="45" x14ac:dyDescent="0.25">
      <c r="A367" s="18">
        <v>1</v>
      </c>
      <c r="B367" s="199" t="s">
        <v>109</v>
      </c>
      <c r="C367" s="332">
        <f t="shared" si="132"/>
        <v>278</v>
      </c>
      <c r="D367" s="332">
        <f t="shared" si="132"/>
        <v>255</v>
      </c>
      <c r="E367" s="332">
        <f t="shared" si="132"/>
        <v>66</v>
      </c>
      <c r="F367" s="332">
        <f t="shared" si="132"/>
        <v>25.882352941176475</v>
      </c>
      <c r="G367" s="522">
        <f t="shared" si="132"/>
        <v>272.48447999999996</v>
      </c>
      <c r="H367" s="522">
        <f t="shared" si="132"/>
        <v>249.78</v>
      </c>
      <c r="I367" s="522">
        <f t="shared" si="132"/>
        <v>75.780330000000006</v>
      </c>
      <c r="J367" s="522">
        <f t="shared" si="127"/>
        <v>30.338830170550086</v>
      </c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</row>
    <row r="368" spans="1:247" s="10" customFormat="1" ht="30.75" thickBot="1" x14ac:dyDescent="0.3">
      <c r="A368" s="18"/>
      <c r="B368" s="710" t="s">
        <v>123</v>
      </c>
      <c r="C368" s="711">
        <f t="shared" si="132"/>
        <v>990</v>
      </c>
      <c r="D368" s="711">
        <f t="shared" si="132"/>
        <v>908</v>
      </c>
      <c r="E368" s="711">
        <f t="shared" si="132"/>
        <v>798</v>
      </c>
      <c r="F368" s="711">
        <f t="shared" si="132"/>
        <v>87.88546255506607</v>
      </c>
      <c r="G368" s="712">
        <f t="shared" si="132"/>
        <v>963.48779999999999</v>
      </c>
      <c r="H368" s="712">
        <f t="shared" si="132"/>
        <v>883.2</v>
      </c>
      <c r="I368" s="712">
        <f t="shared" si="132"/>
        <v>775.01138000000003</v>
      </c>
      <c r="J368" s="712">
        <f>I368/H368*100</f>
        <v>87.750382699275363</v>
      </c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</row>
    <row r="369" spans="1:247" ht="15.75" thickBot="1" x14ac:dyDescent="0.3">
      <c r="A369" s="18">
        <v>1</v>
      </c>
      <c r="B369" s="713" t="s">
        <v>107</v>
      </c>
      <c r="C369" s="714">
        <f t="shared" si="132"/>
        <v>0</v>
      </c>
      <c r="D369" s="714">
        <f t="shared" si="132"/>
        <v>0</v>
      </c>
      <c r="E369" s="714">
        <f t="shared" si="132"/>
        <v>0</v>
      </c>
      <c r="F369" s="714">
        <f t="shared" si="132"/>
        <v>0</v>
      </c>
      <c r="G369" s="715">
        <f t="shared" si="132"/>
        <v>3243.4449100000002</v>
      </c>
      <c r="H369" s="715">
        <f t="shared" si="132"/>
        <v>2973.17</v>
      </c>
      <c r="I369" s="715">
        <f t="shared" si="132"/>
        <v>2358.8401199999998</v>
      </c>
      <c r="J369" s="715">
        <f>J357</f>
        <v>79.337546120807076</v>
      </c>
    </row>
    <row r="370" spans="1:247" s="153" customFormat="1" x14ac:dyDescent="0.25">
      <c r="K370" s="175"/>
      <c r="L370" s="175"/>
      <c r="M370" s="175"/>
      <c r="N370" s="175"/>
      <c r="O370" s="175"/>
      <c r="P370" s="175"/>
      <c r="Q370" s="175"/>
      <c r="R370" s="175"/>
      <c r="S370" s="175"/>
      <c r="T370" s="175"/>
      <c r="U370" s="175"/>
      <c r="V370" s="175"/>
      <c r="W370" s="175"/>
      <c r="X370" s="175"/>
      <c r="Y370" s="175"/>
      <c r="Z370" s="175"/>
      <c r="AA370" s="175"/>
      <c r="AB370" s="175"/>
      <c r="AC370" s="175"/>
      <c r="AD370" s="175"/>
      <c r="AE370" s="175"/>
      <c r="AF370" s="175"/>
      <c r="AG370" s="175"/>
      <c r="AH370" s="175"/>
      <c r="AI370" s="175"/>
      <c r="AJ370" s="175"/>
      <c r="AK370" s="175"/>
      <c r="AL370" s="175"/>
      <c r="AM370" s="175"/>
      <c r="AN370" s="175"/>
      <c r="AO370" s="175"/>
      <c r="AP370" s="175"/>
      <c r="AQ370" s="175"/>
      <c r="AR370" s="175"/>
      <c r="AS370" s="175"/>
      <c r="AT370" s="175"/>
      <c r="AU370" s="175"/>
      <c r="AV370" s="175"/>
      <c r="AW370" s="175"/>
      <c r="AX370" s="175"/>
      <c r="AY370" s="175"/>
      <c r="AZ370" s="175"/>
      <c r="BA370" s="175"/>
      <c r="BB370" s="175"/>
      <c r="BC370" s="175"/>
      <c r="BD370" s="175"/>
      <c r="BE370" s="175"/>
      <c r="BF370" s="175"/>
      <c r="BG370" s="175"/>
      <c r="BH370" s="175"/>
      <c r="BI370" s="175"/>
      <c r="BJ370" s="175"/>
      <c r="BK370" s="175"/>
      <c r="BL370" s="175"/>
      <c r="BM370" s="175"/>
      <c r="BN370" s="175"/>
      <c r="BO370" s="175"/>
      <c r="BP370" s="175"/>
      <c r="BQ370" s="175"/>
      <c r="BR370" s="175"/>
      <c r="BS370" s="175"/>
      <c r="BT370" s="175"/>
      <c r="BU370" s="175"/>
      <c r="BV370" s="175"/>
      <c r="BW370" s="175"/>
      <c r="BX370" s="175"/>
      <c r="BY370" s="175"/>
      <c r="BZ370" s="175"/>
      <c r="CA370" s="175"/>
      <c r="CB370" s="175"/>
      <c r="CC370" s="175"/>
      <c r="CD370" s="175"/>
      <c r="CE370" s="175"/>
      <c r="CF370" s="175"/>
      <c r="CG370" s="175"/>
      <c r="CH370" s="175"/>
      <c r="CI370" s="175"/>
      <c r="CJ370" s="175"/>
      <c r="CK370" s="175"/>
      <c r="CL370" s="175"/>
      <c r="CM370" s="175"/>
      <c r="CN370" s="175"/>
      <c r="CO370" s="175"/>
      <c r="CP370" s="175"/>
      <c r="CQ370" s="175"/>
      <c r="CR370" s="175"/>
      <c r="CS370" s="175"/>
      <c r="CT370" s="175"/>
      <c r="CU370" s="175"/>
      <c r="CV370" s="175"/>
      <c r="CW370" s="175"/>
      <c r="CX370" s="175"/>
      <c r="CY370" s="175"/>
      <c r="CZ370" s="175"/>
      <c r="DA370" s="175"/>
      <c r="DB370" s="175"/>
      <c r="DC370" s="175"/>
      <c r="DD370" s="175"/>
      <c r="DE370" s="175"/>
      <c r="DF370" s="175"/>
      <c r="DG370" s="175"/>
      <c r="DH370" s="175"/>
      <c r="DI370" s="175"/>
      <c r="DJ370" s="175"/>
      <c r="DK370" s="175"/>
      <c r="DL370" s="175"/>
      <c r="DM370" s="175"/>
      <c r="DN370" s="175"/>
      <c r="DO370" s="175"/>
      <c r="DP370" s="175"/>
      <c r="DQ370" s="175"/>
      <c r="DR370" s="175"/>
      <c r="DS370" s="175"/>
      <c r="DT370" s="175"/>
      <c r="DU370" s="175"/>
      <c r="DV370" s="175"/>
      <c r="DW370" s="175"/>
      <c r="DX370" s="175"/>
      <c r="DY370" s="175"/>
      <c r="DZ370" s="175"/>
      <c r="EA370" s="175"/>
      <c r="EB370" s="175"/>
      <c r="EC370" s="175"/>
      <c r="ED370" s="175"/>
      <c r="EE370" s="175"/>
      <c r="EF370" s="175"/>
      <c r="EG370" s="175"/>
      <c r="EH370" s="175"/>
      <c r="EI370" s="175"/>
      <c r="EJ370" s="175"/>
      <c r="EK370" s="175"/>
      <c r="EL370" s="175"/>
      <c r="EM370" s="175"/>
      <c r="EN370" s="175"/>
      <c r="EO370" s="175"/>
      <c r="EP370" s="175"/>
      <c r="EQ370" s="175"/>
      <c r="ER370" s="175"/>
      <c r="ES370" s="175"/>
      <c r="ET370" s="175"/>
      <c r="EU370" s="175"/>
      <c r="EV370" s="175"/>
      <c r="EW370" s="175"/>
      <c r="EX370" s="175"/>
      <c r="EY370" s="175"/>
      <c r="EZ370" s="175"/>
      <c r="FA370" s="175"/>
      <c r="FB370" s="175"/>
      <c r="FC370" s="175"/>
      <c r="FD370" s="175"/>
      <c r="FE370" s="175"/>
      <c r="FF370" s="175"/>
      <c r="FG370" s="175"/>
      <c r="FH370" s="175"/>
      <c r="FI370" s="175"/>
      <c r="FJ370" s="175"/>
      <c r="FK370" s="175"/>
      <c r="FL370" s="175"/>
      <c r="FM370" s="175"/>
      <c r="FN370" s="175"/>
      <c r="FO370" s="175"/>
      <c r="FP370" s="175"/>
      <c r="FQ370" s="175"/>
      <c r="FR370" s="175"/>
      <c r="FS370" s="175"/>
      <c r="FT370" s="175"/>
      <c r="FU370" s="175"/>
      <c r="FV370" s="175"/>
      <c r="FW370" s="175"/>
      <c r="FX370" s="175"/>
      <c r="FY370" s="175"/>
      <c r="FZ370" s="175"/>
      <c r="GA370" s="175"/>
      <c r="GB370" s="175"/>
      <c r="GC370" s="175"/>
      <c r="GD370" s="175"/>
      <c r="GE370" s="175"/>
      <c r="GF370" s="175"/>
      <c r="GG370" s="175"/>
      <c r="GH370" s="175"/>
      <c r="GI370" s="175"/>
      <c r="GJ370" s="175"/>
      <c r="GK370" s="175"/>
      <c r="GL370" s="175"/>
      <c r="GM370" s="175"/>
      <c r="GN370" s="175"/>
      <c r="GO370" s="175"/>
      <c r="GP370" s="175"/>
      <c r="GQ370" s="175"/>
      <c r="GR370" s="175"/>
      <c r="GS370" s="175"/>
      <c r="GT370" s="175"/>
      <c r="GU370" s="175"/>
      <c r="GV370" s="175"/>
      <c r="GW370" s="175"/>
      <c r="GX370" s="175"/>
      <c r="GY370" s="175"/>
      <c r="GZ370" s="175"/>
      <c r="HA370" s="175"/>
      <c r="HB370" s="175"/>
      <c r="HC370" s="175"/>
      <c r="HD370" s="175"/>
      <c r="HE370" s="175"/>
      <c r="HF370" s="175"/>
      <c r="HG370" s="175"/>
      <c r="HH370" s="175"/>
      <c r="HI370" s="175"/>
      <c r="HJ370" s="175"/>
      <c r="HK370" s="175"/>
      <c r="HL370" s="175"/>
      <c r="HM370" s="175"/>
      <c r="HN370" s="175"/>
      <c r="HO370" s="175"/>
      <c r="HP370" s="175"/>
      <c r="HQ370" s="175"/>
      <c r="HR370" s="175"/>
      <c r="HS370" s="175"/>
      <c r="HT370" s="175"/>
      <c r="HU370" s="175"/>
      <c r="HV370" s="175"/>
      <c r="HW370" s="175"/>
      <c r="HX370" s="175"/>
      <c r="HY370" s="175"/>
      <c r="HZ370" s="175"/>
      <c r="IA370" s="175"/>
      <c r="IB370" s="175"/>
      <c r="IC370" s="175"/>
      <c r="ID370" s="175"/>
      <c r="IE370" s="175"/>
      <c r="IF370" s="175"/>
      <c r="IG370" s="175"/>
      <c r="IH370" s="175"/>
      <c r="II370" s="175"/>
      <c r="IJ370" s="175"/>
      <c r="IK370" s="175"/>
      <c r="IL370" s="175"/>
      <c r="IM370" s="175"/>
    </row>
    <row r="371" spans="1:247" s="153" customFormat="1" x14ac:dyDescent="0.25">
      <c r="K371" s="175"/>
      <c r="L371" s="175"/>
      <c r="M371" s="175"/>
      <c r="N371" s="175"/>
      <c r="O371" s="175"/>
      <c r="P371" s="175"/>
      <c r="Q371" s="175"/>
      <c r="R371" s="175"/>
      <c r="S371" s="175"/>
      <c r="T371" s="175"/>
      <c r="U371" s="175"/>
      <c r="V371" s="175"/>
      <c r="W371" s="175"/>
      <c r="X371" s="175"/>
      <c r="Y371" s="175"/>
      <c r="Z371" s="175"/>
      <c r="AA371" s="175"/>
      <c r="AB371" s="175"/>
      <c r="AC371" s="175"/>
      <c r="AD371" s="175"/>
      <c r="AE371" s="175"/>
      <c r="AF371" s="175"/>
      <c r="AG371" s="175"/>
      <c r="AH371" s="175"/>
      <c r="AI371" s="175"/>
      <c r="AJ371" s="175"/>
      <c r="AK371" s="175"/>
      <c r="AL371" s="175"/>
      <c r="AM371" s="175"/>
      <c r="AN371" s="175"/>
      <c r="AO371" s="175"/>
      <c r="AP371" s="175"/>
      <c r="AQ371" s="175"/>
      <c r="AR371" s="175"/>
      <c r="AS371" s="175"/>
      <c r="AT371" s="175"/>
      <c r="AU371" s="175"/>
      <c r="AV371" s="175"/>
      <c r="AW371" s="175"/>
      <c r="AX371" s="175"/>
      <c r="AY371" s="175"/>
      <c r="AZ371" s="175"/>
      <c r="BA371" s="175"/>
      <c r="BB371" s="175"/>
      <c r="BC371" s="175"/>
      <c r="BD371" s="175"/>
      <c r="BE371" s="175"/>
      <c r="BF371" s="175"/>
      <c r="BG371" s="175"/>
      <c r="BH371" s="175"/>
      <c r="BI371" s="175"/>
      <c r="BJ371" s="175"/>
      <c r="BK371" s="175"/>
      <c r="BL371" s="175"/>
      <c r="BM371" s="175"/>
      <c r="BN371" s="175"/>
      <c r="BO371" s="175"/>
      <c r="BP371" s="175"/>
      <c r="BQ371" s="175"/>
      <c r="BR371" s="175"/>
      <c r="BS371" s="175"/>
      <c r="BT371" s="175"/>
      <c r="BU371" s="175"/>
      <c r="BV371" s="175"/>
      <c r="BW371" s="175"/>
      <c r="BX371" s="175"/>
      <c r="BY371" s="175"/>
      <c r="BZ371" s="175"/>
      <c r="CA371" s="175"/>
      <c r="CB371" s="175"/>
      <c r="CC371" s="175"/>
      <c r="CD371" s="175"/>
      <c r="CE371" s="175"/>
      <c r="CF371" s="175"/>
      <c r="CG371" s="175"/>
      <c r="CH371" s="175"/>
      <c r="CI371" s="175"/>
      <c r="CJ371" s="175"/>
      <c r="CK371" s="175"/>
      <c r="CL371" s="175"/>
      <c r="CM371" s="175"/>
      <c r="CN371" s="175"/>
      <c r="CO371" s="175"/>
      <c r="CP371" s="175"/>
      <c r="CQ371" s="175"/>
      <c r="CR371" s="175"/>
      <c r="CS371" s="175"/>
      <c r="CT371" s="175"/>
      <c r="CU371" s="175"/>
      <c r="CV371" s="175"/>
      <c r="CW371" s="175"/>
      <c r="CX371" s="175"/>
      <c r="CY371" s="175"/>
      <c r="CZ371" s="175"/>
      <c r="DA371" s="175"/>
      <c r="DB371" s="175"/>
      <c r="DC371" s="175"/>
      <c r="DD371" s="175"/>
      <c r="DE371" s="175"/>
      <c r="DF371" s="175"/>
      <c r="DG371" s="175"/>
      <c r="DH371" s="175"/>
      <c r="DI371" s="175"/>
      <c r="DJ371" s="175"/>
      <c r="DK371" s="175"/>
      <c r="DL371" s="175"/>
      <c r="DM371" s="175"/>
      <c r="DN371" s="175"/>
      <c r="DO371" s="175"/>
      <c r="DP371" s="175"/>
      <c r="DQ371" s="175"/>
      <c r="DR371" s="175"/>
      <c r="DS371" s="175"/>
      <c r="DT371" s="175"/>
      <c r="DU371" s="175"/>
      <c r="DV371" s="175"/>
      <c r="DW371" s="175"/>
      <c r="DX371" s="175"/>
      <c r="DY371" s="175"/>
      <c r="DZ371" s="175"/>
      <c r="EA371" s="175"/>
      <c r="EB371" s="175"/>
      <c r="EC371" s="175"/>
      <c r="ED371" s="175"/>
      <c r="EE371" s="175"/>
      <c r="EF371" s="175"/>
      <c r="EG371" s="175"/>
      <c r="EH371" s="175"/>
      <c r="EI371" s="175"/>
      <c r="EJ371" s="175"/>
      <c r="EK371" s="175"/>
      <c r="EL371" s="175"/>
      <c r="EM371" s="175"/>
      <c r="EN371" s="175"/>
      <c r="EO371" s="175"/>
      <c r="EP371" s="175"/>
      <c r="EQ371" s="175"/>
      <c r="ER371" s="175"/>
      <c r="ES371" s="175"/>
      <c r="ET371" s="175"/>
      <c r="EU371" s="175"/>
      <c r="EV371" s="175"/>
      <c r="EW371" s="175"/>
      <c r="EX371" s="175"/>
      <c r="EY371" s="175"/>
      <c r="EZ371" s="175"/>
      <c r="FA371" s="175"/>
      <c r="FB371" s="175"/>
      <c r="FC371" s="175"/>
      <c r="FD371" s="175"/>
      <c r="FE371" s="175"/>
      <c r="FF371" s="175"/>
      <c r="FG371" s="175"/>
      <c r="FH371" s="175"/>
      <c r="FI371" s="175"/>
      <c r="FJ371" s="175"/>
      <c r="FK371" s="175"/>
      <c r="FL371" s="175"/>
      <c r="FM371" s="175"/>
      <c r="FN371" s="175"/>
      <c r="FO371" s="175"/>
      <c r="FP371" s="175"/>
      <c r="FQ371" s="175"/>
      <c r="FR371" s="175"/>
      <c r="FS371" s="175"/>
      <c r="FT371" s="175"/>
      <c r="FU371" s="175"/>
      <c r="FV371" s="175"/>
      <c r="FW371" s="175"/>
      <c r="FX371" s="175"/>
      <c r="FY371" s="175"/>
      <c r="FZ371" s="175"/>
      <c r="GA371" s="175"/>
      <c r="GB371" s="175"/>
      <c r="GC371" s="175"/>
      <c r="GD371" s="175"/>
      <c r="GE371" s="175"/>
      <c r="GF371" s="175"/>
      <c r="GG371" s="175"/>
      <c r="GH371" s="175"/>
      <c r="GI371" s="175"/>
      <c r="GJ371" s="175"/>
      <c r="GK371" s="175"/>
      <c r="GL371" s="175"/>
      <c r="GM371" s="175"/>
      <c r="GN371" s="175"/>
      <c r="GO371" s="175"/>
      <c r="GP371" s="175"/>
      <c r="GQ371" s="175"/>
      <c r="GR371" s="175"/>
      <c r="GS371" s="175"/>
      <c r="GT371" s="175"/>
      <c r="GU371" s="175"/>
      <c r="GV371" s="175"/>
      <c r="GW371" s="175"/>
      <c r="GX371" s="175"/>
      <c r="GY371" s="175"/>
      <c r="GZ371" s="175"/>
      <c r="HA371" s="175"/>
      <c r="HB371" s="175"/>
      <c r="HC371" s="175"/>
      <c r="HD371" s="175"/>
      <c r="HE371" s="175"/>
      <c r="HF371" s="175"/>
      <c r="HG371" s="175"/>
      <c r="HH371" s="175"/>
      <c r="HI371" s="175"/>
      <c r="HJ371" s="175"/>
      <c r="HK371" s="175"/>
      <c r="HL371" s="175"/>
      <c r="HM371" s="175"/>
      <c r="HN371" s="175"/>
      <c r="HO371" s="175"/>
      <c r="HP371" s="175"/>
      <c r="HQ371" s="175"/>
      <c r="HR371" s="175"/>
      <c r="HS371" s="175"/>
      <c r="HT371" s="175"/>
      <c r="HU371" s="175"/>
      <c r="HV371" s="175"/>
      <c r="HW371" s="175"/>
      <c r="HX371" s="175"/>
      <c r="HY371" s="175"/>
      <c r="HZ371" s="175"/>
      <c r="IA371" s="175"/>
      <c r="IB371" s="175"/>
      <c r="IC371" s="175"/>
      <c r="ID371" s="175"/>
      <c r="IE371" s="175"/>
      <c r="IF371" s="175"/>
      <c r="IG371" s="175"/>
      <c r="IH371" s="175"/>
      <c r="II371" s="175"/>
      <c r="IJ371" s="175"/>
      <c r="IK371" s="175"/>
      <c r="IL371" s="175"/>
      <c r="IM371" s="175"/>
    </row>
    <row r="372" spans="1:247" s="153" customFormat="1" x14ac:dyDescent="0.25">
      <c r="K372" s="175"/>
      <c r="L372" s="175"/>
      <c r="M372" s="175"/>
      <c r="N372" s="175"/>
      <c r="O372" s="175"/>
      <c r="P372" s="175"/>
      <c r="Q372" s="175"/>
      <c r="R372" s="175"/>
      <c r="S372" s="175"/>
      <c r="T372" s="175"/>
      <c r="U372" s="175"/>
      <c r="V372" s="175"/>
      <c r="W372" s="175"/>
      <c r="X372" s="175"/>
      <c r="Y372" s="175"/>
      <c r="Z372" s="175"/>
      <c r="AA372" s="175"/>
      <c r="AB372" s="175"/>
      <c r="AC372" s="175"/>
      <c r="AD372" s="175"/>
      <c r="AE372" s="175"/>
      <c r="AF372" s="175"/>
      <c r="AG372" s="175"/>
      <c r="AH372" s="175"/>
      <c r="AI372" s="175"/>
      <c r="AJ372" s="175"/>
      <c r="AK372" s="175"/>
      <c r="AL372" s="175"/>
      <c r="AM372" s="175"/>
      <c r="AN372" s="175"/>
      <c r="AO372" s="175"/>
      <c r="AP372" s="175"/>
      <c r="AQ372" s="175"/>
      <c r="AR372" s="175"/>
      <c r="AS372" s="175"/>
      <c r="AT372" s="175"/>
      <c r="AU372" s="175"/>
      <c r="AV372" s="175"/>
      <c r="AW372" s="175"/>
      <c r="AX372" s="175"/>
      <c r="AY372" s="175"/>
      <c r="AZ372" s="175"/>
      <c r="BA372" s="175"/>
      <c r="BB372" s="175"/>
      <c r="BC372" s="175"/>
      <c r="BD372" s="175"/>
      <c r="BE372" s="175"/>
      <c r="BF372" s="175"/>
      <c r="BG372" s="175"/>
      <c r="BH372" s="175"/>
      <c r="BI372" s="175"/>
      <c r="BJ372" s="175"/>
      <c r="BK372" s="175"/>
      <c r="BL372" s="175"/>
      <c r="BM372" s="175"/>
      <c r="BN372" s="175"/>
      <c r="BO372" s="175"/>
      <c r="BP372" s="175"/>
      <c r="BQ372" s="175"/>
      <c r="BR372" s="175"/>
      <c r="BS372" s="175"/>
      <c r="BT372" s="175"/>
      <c r="BU372" s="175"/>
      <c r="BV372" s="175"/>
      <c r="BW372" s="175"/>
      <c r="BX372" s="175"/>
      <c r="BY372" s="175"/>
      <c r="BZ372" s="175"/>
      <c r="CA372" s="175"/>
      <c r="CB372" s="175"/>
      <c r="CC372" s="175"/>
      <c r="CD372" s="175"/>
      <c r="CE372" s="175"/>
      <c r="CF372" s="175"/>
      <c r="CG372" s="175"/>
      <c r="CH372" s="175"/>
      <c r="CI372" s="175"/>
      <c r="CJ372" s="175"/>
      <c r="CK372" s="175"/>
      <c r="CL372" s="175"/>
      <c r="CM372" s="175"/>
      <c r="CN372" s="175"/>
      <c r="CO372" s="175"/>
      <c r="CP372" s="175"/>
      <c r="CQ372" s="175"/>
      <c r="CR372" s="175"/>
      <c r="CS372" s="175"/>
      <c r="CT372" s="175"/>
      <c r="CU372" s="175"/>
      <c r="CV372" s="175"/>
      <c r="CW372" s="175"/>
      <c r="CX372" s="175"/>
      <c r="CY372" s="175"/>
      <c r="CZ372" s="175"/>
      <c r="DA372" s="175"/>
      <c r="DB372" s="175"/>
      <c r="DC372" s="175"/>
      <c r="DD372" s="175"/>
      <c r="DE372" s="175"/>
      <c r="DF372" s="175"/>
      <c r="DG372" s="175"/>
      <c r="DH372" s="175"/>
      <c r="DI372" s="175"/>
      <c r="DJ372" s="175"/>
      <c r="DK372" s="175"/>
      <c r="DL372" s="175"/>
      <c r="DM372" s="175"/>
      <c r="DN372" s="175"/>
      <c r="DO372" s="175"/>
      <c r="DP372" s="175"/>
      <c r="DQ372" s="175"/>
      <c r="DR372" s="175"/>
      <c r="DS372" s="175"/>
      <c r="DT372" s="175"/>
      <c r="DU372" s="175"/>
      <c r="DV372" s="175"/>
      <c r="DW372" s="175"/>
      <c r="DX372" s="175"/>
      <c r="DY372" s="175"/>
      <c r="DZ372" s="175"/>
      <c r="EA372" s="175"/>
      <c r="EB372" s="175"/>
      <c r="EC372" s="175"/>
      <c r="ED372" s="175"/>
      <c r="EE372" s="175"/>
      <c r="EF372" s="175"/>
      <c r="EG372" s="175"/>
      <c r="EH372" s="175"/>
      <c r="EI372" s="175"/>
      <c r="EJ372" s="175"/>
      <c r="EK372" s="175"/>
      <c r="EL372" s="175"/>
      <c r="EM372" s="175"/>
      <c r="EN372" s="175"/>
      <c r="EO372" s="175"/>
      <c r="EP372" s="175"/>
      <c r="EQ372" s="175"/>
      <c r="ER372" s="175"/>
      <c r="ES372" s="175"/>
      <c r="ET372" s="175"/>
      <c r="EU372" s="175"/>
      <c r="EV372" s="175"/>
      <c r="EW372" s="175"/>
      <c r="EX372" s="175"/>
      <c r="EY372" s="175"/>
      <c r="EZ372" s="175"/>
      <c r="FA372" s="175"/>
      <c r="FB372" s="175"/>
      <c r="FC372" s="175"/>
      <c r="FD372" s="175"/>
      <c r="FE372" s="175"/>
      <c r="FF372" s="175"/>
      <c r="FG372" s="175"/>
      <c r="FH372" s="175"/>
      <c r="FI372" s="175"/>
      <c r="FJ372" s="175"/>
      <c r="FK372" s="175"/>
      <c r="FL372" s="175"/>
      <c r="FM372" s="175"/>
      <c r="FN372" s="175"/>
      <c r="FO372" s="175"/>
      <c r="FP372" s="175"/>
      <c r="FQ372" s="175"/>
      <c r="FR372" s="175"/>
      <c r="FS372" s="175"/>
      <c r="FT372" s="175"/>
      <c r="FU372" s="175"/>
      <c r="FV372" s="175"/>
      <c r="FW372" s="175"/>
      <c r="FX372" s="175"/>
      <c r="FY372" s="175"/>
      <c r="FZ372" s="175"/>
      <c r="GA372" s="175"/>
      <c r="GB372" s="175"/>
      <c r="GC372" s="175"/>
      <c r="GD372" s="175"/>
      <c r="GE372" s="175"/>
      <c r="GF372" s="175"/>
      <c r="GG372" s="175"/>
      <c r="GH372" s="175"/>
      <c r="GI372" s="175"/>
      <c r="GJ372" s="175"/>
      <c r="GK372" s="175"/>
      <c r="GL372" s="175"/>
      <c r="GM372" s="175"/>
      <c r="GN372" s="175"/>
      <c r="GO372" s="175"/>
      <c r="GP372" s="175"/>
      <c r="GQ372" s="175"/>
      <c r="GR372" s="175"/>
      <c r="GS372" s="175"/>
      <c r="GT372" s="175"/>
      <c r="GU372" s="175"/>
      <c r="GV372" s="175"/>
      <c r="GW372" s="175"/>
      <c r="GX372" s="175"/>
      <c r="GY372" s="175"/>
      <c r="GZ372" s="175"/>
      <c r="HA372" s="175"/>
      <c r="HB372" s="175"/>
      <c r="HC372" s="175"/>
      <c r="HD372" s="175"/>
      <c r="HE372" s="175"/>
      <c r="HF372" s="175"/>
      <c r="HG372" s="175"/>
      <c r="HH372" s="175"/>
      <c r="HI372" s="175"/>
      <c r="HJ372" s="175"/>
      <c r="HK372" s="175"/>
      <c r="HL372" s="175"/>
      <c r="HM372" s="175"/>
      <c r="HN372" s="175"/>
      <c r="HO372" s="175"/>
      <c r="HP372" s="175"/>
      <c r="HQ372" s="175"/>
      <c r="HR372" s="175"/>
      <c r="HS372" s="175"/>
      <c r="HT372" s="175"/>
      <c r="HU372" s="175"/>
      <c r="HV372" s="175"/>
      <c r="HW372" s="175"/>
      <c r="HX372" s="175"/>
      <c r="HY372" s="175"/>
      <c r="HZ372" s="175"/>
      <c r="IA372" s="175"/>
      <c r="IB372" s="175"/>
      <c r="IC372" s="175"/>
      <c r="ID372" s="175"/>
      <c r="IE372" s="175"/>
      <c r="IF372" s="175"/>
      <c r="IG372" s="175"/>
      <c r="IH372" s="175"/>
      <c r="II372" s="175"/>
      <c r="IJ372" s="175"/>
      <c r="IK372" s="175"/>
      <c r="IL372" s="175"/>
      <c r="IM372" s="175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K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2" sqref="A2:XFD2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7.7109375" style="9" customWidth="1"/>
    <col min="6" max="6" width="14.140625" style="9" customWidth="1"/>
    <col min="7" max="7" width="11.85546875" style="9" customWidth="1"/>
    <col min="8" max="8" width="11.85546875" style="153" customWidth="1"/>
    <col min="9" max="9" width="11.85546875" style="9" customWidth="1"/>
    <col min="10" max="10" width="12.140625" style="9" bestFit="1" customWidth="1"/>
    <col min="11" max="16384" width="9.140625" style="9"/>
  </cols>
  <sheetData>
    <row r="1" spans="1:10" s="66" customFormat="1" ht="35.25" customHeight="1" x14ac:dyDescent="0.25">
      <c r="A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 2018</v>
      </c>
      <c r="B1" s="765"/>
      <c r="C1" s="765"/>
      <c r="D1" s="765"/>
      <c r="E1" s="765"/>
      <c r="F1" s="765"/>
      <c r="G1" s="765"/>
      <c r="H1" s="765"/>
      <c r="I1" s="765"/>
    </row>
    <row r="2" spans="1:10" hidden="1" x14ac:dyDescent="0.25">
      <c r="A2" s="152">
        <v>11</v>
      </c>
    </row>
    <row r="3" spans="1:10" ht="21" customHeight="1" thickBot="1" x14ac:dyDescent="0.3">
      <c r="A3" s="152"/>
    </row>
    <row r="4" spans="1:10" ht="15.75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0" ht="60.75" thickBot="1" x14ac:dyDescent="0.3">
      <c r="A5" s="39"/>
      <c r="B5" s="297" t="s">
        <v>128</v>
      </c>
      <c r="C5" s="297" t="s">
        <v>135</v>
      </c>
      <c r="D5" s="298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0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77"/>
    </row>
    <row r="7" spans="1:10" ht="17.25" customHeight="1" x14ac:dyDescent="0.25">
      <c r="A7" s="759"/>
      <c r="B7" s="8"/>
      <c r="C7" s="8"/>
      <c r="D7" s="8"/>
      <c r="E7" s="8"/>
      <c r="F7" s="4"/>
      <c r="G7" s="4"/>
      <c r="H7" s="165"/>
      <c r="I7" s="4"/>
    </row>
    <row r="8" spans="1:10" ht="29.25" x14ac:dyDescent="0.25">
      <c r="A8" s="216" t="s">
        <v>57</v>
      </c>
      <c r="B8" s="14"/>
      <c r="C8" s="14"/>
      <c r="D8" s="14"/>
      <c r="E8" s="14"/>
      <c r="F8" s="16"/>
      <c r="G8" s="16"/>
      <c r="H8" s="144"/>
      <c r="I8" s="16"/>
    </row>
    <row r="9" spans="1:10" s="35" customFormat="1" ht="51.75" customHeight="1" x14ac:dyDescent="0.25">
      <c r="A9" s="227" t="s">
        <v>120</v>
      </c>
      <c r="B9" s="113">
        <f>SUM(B10:B13)</f>
        <v>505</v>
      </c>
      <c r="C9" s="113">
        <f>SUM(C10:C13)</f>
        <v>462</v>
      </c>
      <c r="D9" s="113">
        <f>SUM(D10:D13)</f>
        <v>532</v>
      </c>
      <c r="E9" s="113">
        <f t="shared" ref="E9:E19" si="0">D9/C9*100</f>
        <v>115.15151515151516</v>
      </c>
      <c r="F9" s="129">
        <f>SUM(F10:F13)</f>
        <v>1482.8332499999999</v>
      </c>
      <c r="G9" s="129">
        <f>SUM(G10:G13)</f>
        <v>1359.26</v>
      </c>
      <c r="H9" s="129">
        <f>SUM(H10:H13)</f>
        <v>1569.25549</v>
      </c>
      <c r="I9" s="113">
        <f t="shared" ref="I9:I19" si="1">H9/G9*100</f>
        <v>115.44925106307844</v>
      </c>
      <c r="J9" s="77"/>
    </row>
    <row r="10" spans="1:10" s="35" customFormat="1" ht="30" x14ac:dyDescent="0.25">
      <c r="A10" s="71" t="s">
        <v>79</v>
      </c>
      <c r="B10" s="113">
        <v>323</v>
      </c>
      <c r="C10" s="107">
        <f>ROUND(B10/12*$A$2,0)</f>
        <v>296</v>
      </c>
      <c r="D10" s="113">
        <v>317</v>
      </c>
      <c r="E10" s="113">
        <f t="shared" si="0"/>
        <v>107.09459459459461</v>
      </c>
      <c r="F10" s="129">
        <v>711.52386999999999</v>
      </c>
      <c r="G10" s="107">
        <f>ROUND(F10/12*$A$2,2)</f>
        <v>652.23</v>
      </c>
      <c r="H10" s="113">
        <v>730.39082999999994</v>
      </c>
      <c r="I10" s="113">
        <f t="shared" si="1"/>
        <v>111.98363000781933</v>
      </c>
      <c r="J10" s="77"/>
    </row>
    <row r="11" spans="1:10" s="35" customFormat="1" ht="38.1" customHeight="1" x14ac:dyDescent="0.25">
      <c r="A11" s="71" t="s">
        <v>80</v>
      </c>
      <c r="B11" s="113">
        <v>131</v>
      </c>
      <c r="C11" s="107">
        <f>ROUND(B11/12*$A$2,0)</f>
        <v>120</v>
      </c>
      <c r="D11" s="113">
        <v>166</v>
      </c>
      <c r="E11" s="113">
        <f t="shared" si="0"/>
        <v>138.33333333333334</v>
      </c>
      <c r="F11" s="129">
        <v>327.08008000000001</v>
      </c>
      <c r="G11" s="107">
        <f t="shared" ref="G11:G13" si="2">ROUND(F11/12*$A$2,2)</f>
        <v>299.82</v>
      </c>
      <c r="H11" s="113">
        <v>412.05604</v>
      </c>
      <c r="I11" s="113">
        <f t="shared" si="1"/>
        <v>137.43447401774398</v>
      </c>
      <c r="J11" s="77"/>
    </row>
    <row r="12" spans="1:10" s="35" customFormat="1" ht="43.5" customHeight="1" x14ac:dyDescent="0.25">
      <c r="A12" s="71" t="s">
        <v>110</v>
      </c>
      <c r="B12" s="113">
        <v>8</v>
      </c>
      <c r="C12" s="107">
        <f>ROUND(B12/12*$A$2,0)</f>
        <v>7</v>
      </c>
      <c r="D12" s="113">
        <v>17</v>
      </c>
      <c r="E12" s="113">
        <f t="shared" si="0"/>
        <v>242.85714285714283</v>
      </c>
      <c r="F12" s="129">
        <v>69.683000000000007</v>
      </c>
      <c r="G12" s="107">
        <f t="shared" si="2"/>
        <v>63.88</v>
      </c>
      <c r="H12" s="113">
        <v>148.07646</v>
      </c>
      <c r="I12" s="113">
        <f t="shared" si="1"/>
        <v>231.80410144020036</v>
      </c>
      <c r="J12" s="77"/>
    </row>
    <row r="13" spans="1:10" s="35" customFormat="1" ht="30" x14ac:dyDescent="0.25">
      <c r="A13" s="71" t="s">
        <v>111</v>
      </c>
      <c r="B13" s="113">
        <v>43</v>
      </c>
      <c r="C13" s="107">
        <f>ROUND(B13/12*$A$2,0)</f>
        <v>39</v>
      </c>
      <c r="D13" s="113">
        <v>32</v>
      </c>
      <c r="E13" s="113">
        <f t="shared" si="0"/>
        <v>82.051282051282044</v>
      </c>
      <c r="F13" s="129">
        <v>374.54629999999997</v>
      </c>
      <c r="G13" s="107">
        <f t="shared" si="2"/>
        <v>343.33</v>
      </c>
      <c r="H13" s="113">
        <v>278.73215999999996</v>
      </c>
      <c r="I13" s="113">
        <f t="shared" si="1"/>
        <v>81.184912474878388</v>
      </c>
      <c r="J13" s="77"/>
    </row>
    <row r="14" spans="1:10" s="35" customFormat="1" ht="36" customHeight="1" x14ac:dyDescent="0.25">
      <c r="A14" s="227" t="s">
        <v>112</v>
      </c>
      <c r="B14" s="113">
        <f>SUM(B15:B17)</f>
        <v>961</v>
      </c>
      <c r="C14" s="113">
        <f>SUM(C15:C17)</f>
        <v>881</v>
      </c>
      <c r="D14" s="113">
        <f>SUM(D15:D17)</f>
        <v>578</v>
      </c>
      <c r="E14" s="113">
        <f t="shared" si="0"/>
        <v>65.607264472190693</v>
      </c>
      <c r="F14" s="113">
        <f>SUM(F15:F17)</f>
        <v>2584.9690000000001</v>
      </c>
      <c r="G14" s="113">
        <f>SUM(G15:G17)</f>
        <v>2369.5499999999997</v>
      </c>
      <c r="H14" s="113">
        <f>SUM(H15:H17)</f>
        <v>1874.0885999999998</v>
      </c>
      <c r="I14" s="113">
        <f t="shared" si="1"/>
        <v>79.090485535228211</v>
      </c>
      <c r="J14" s="77"/>
    </row>
    <row r="15" spans="1:10" s="35" customFormat="1" ht="30" x14ac:dyDescent="0.25">
      <c r="A15" s="71" t="s">
        <v>108</v>
      </c>
      <c r="B15" s="113">
        <v>200</v>
      </c>
      <c r="C15" s="107">
        <f t="shared" ref="C15:C18" si="3">ROUND(B15/12*$A$2,0)</f>
        <v>183</v>
      </c>
      <c r="D15" s="113">
        <v>141</v>
      </c>
      <c r="E15" s="113">
        <f t="shared" si="0"/>
        <v>77.049180327868854</v>
      </c>
      <c r="F15" s="129">
        <v>542.94600000000003</v>
      </c>
      <c r="G15" s="107">
        <f t="shared" ref="G15:G18" si="4">ROUND(F15/12*$A$2,2)</f>
        <v>497.7</v>
      </c>
      <c r="H15" s="644">
        <v>387.22778999999997</v>
      </c>
      <c r="I15" s="113">
        <f t="shared" si="1"/>
        <v>77.80345388788426</v>
      </c>
      <c r="J15" s="77"/>
    </row>
    <row r="16" spans="1:10" s="35" customFormat="1" ht="60" x14ac:dyDescent="0.25">
      <c r="A16" s="71" t="s">
        <v>119</v>
      </c>
      <c r="B16" s="113">
        <v>551</v>
      </c>
      <c r="C16" s="107">
        <f t="shared" si="3"/>
        <v>505</v>
      </c>
      <c r="D16" s="113">
        <v>360</v>
      </c>
      <c r="E16" s="113">
        <f t="shared" si="0"/>
        <v>71.287128712871279</v>
      </c>
      <c r="F16" s="129">
        <v>1828.8025</v>
      </c>
      <c r="G16" s="107">
        <f t="shared" si="4"/>
        <v>1676.4</v>
      </c>
      <c r="H16" s="113">
        <v>1384.4411699999998</v>
      </c>
      <c r="I16" s="113">
        <f t="shared" si="1"/>
        <v>82.584178596993539</v>
      </c>
      <c r="J16" s="77"/>
    </row>
    <row r="17" spans="1:11" s="35" customFormat="1" ht="45" x14ac:dyDescent="0.25">
      <c r="A17" s="71" t="s">
        <v>109</v>
      </c>
      <c r="B17" s="113">
        <v>210</v>
      </c>
      <c r="C17" s="107">
        <f t="shared" si="3"/>
        <v>193</v>
      </c>
      <c r="D17" s="113">
        <v>77</v>
      </c>
      <c r="E17" s="113">
        <f t="shared" si="0"/>
        <v>39.896373056994818</v>
      </c>
      <c r="F17" s="129">
        <v>213.22049999999999</v>
      </c>
      <c r="G17" s="107">
        <f t="shared" si="4"/>
        <v>195.45</v>
      </c>
      <c r="H17" s="113">
        <v>102.41964000000002</v>
      </c>
      <c r="I17" s="113">
        <f t="shared" si="1"/>
        <v>52.401964696853433</v>
      </c>
      <c r="J17" s="77"/>
    </row>
    <row r="18" spans="1:11" s="35" customFormat="1" ht="38.1" customHeight="1" thickBot="1" x14ac:dyDescent="0.3">
      <c r="A18" s="702" t="s">
        <v>123</v>
      </c>
      <c r="B18" s="174">
        <v>2800</v>
      </c>
      <c r="C18" s="300">
        <f t="shared" si="3"/>
        <v>2567</v>
      </c>
      <c r="D18" s="174">
        <v>2677</v>
      </c>
      <c r="E18" s="174">
        <f>D18/C18*100</f>
        <v>104.28515777171796</v>
      </c>
      <c r="F18" s="424">
        <v>3617.152</v>
      </c>
      <c r="G18" s="107">
        <f t="shared" si="4"/>
        <v>3315.72</v>
      </c>
      <c r="H18" s="174">
        <v>3454.3678499999996</v>
      </c>
      <c r="I18" s="174">
        <f>H18/G18*100</f>
        <v>104.18153070826246</v>
      </c>
      <c r="J18" s="77"/>
    </row>
    <row r="19" spans="1:11" s="35" customFormat="1" ht="27" customHeight="1" thickBot="1" x14ac:dyDescent="0.3">
      <c r="A19" s="204" t="s">
        <v>3</v>
      </c>
      <c r="B19" s="339">
        <f>B14+B9</f>
        <v>1466</v>
      </c>
      <c r="C19" s="339">
        <f>C14+C9</f>
        <v>1343</v>
      </c>
      <c r="D19" s="339">
        <f>D14+D9</f>
        <v>1110</v>
      </c>
      <c r="E19" s="339">
        <f t="shared" si="0"/>
        <v>82.650781831720039</v>
      </c>
      <c r="F19" s="375">
        <f>F14+F9+F18</f>
        <v>7684.9542499999998</v>
      </c>
      <c r="G19" s="375">
        <f>G14+G9+G18</f>
        <v>7044.5299999999988</v>
      </c>
      <c r="H19" s="719">
        <f>H14+H9+H18</f>
        <v>6897.7119399999992</v>
      </c>
      <c r="I19" s="339">
        <f t="shared" si="1"/>
        <v>97.915857267979561</v>
      </c>
      <c r="J19" s="77"/>
    </row>
    <row r="20" spans="1:11" x14ac:dyDescent="0.25">
      <c r="A20" s="732" t="s">
        <v>12</v>
      </c>
      <c r="B20" s="733"/>
      <c r="C20" s="733"/>
      <c r="D20" s="733"/>
      <c r="E20" s="733"/>
      <c r="F20" s="734"/>
      <c r="G20" s="734"/>
      <c r="H20" s="734"/>
      <c r="I20" s="734"/>
      <c r="J20" s="77"/>
      <c r="K20" s="35"/>
    </row>
    <row r="21" spans="1:11" s="10" customFormat="1" ht="30" x14ac:dyDescent="0.25">
      <c r="A21" s="542" t="s">
        <v>120</v>
      </c>
      <c r="B21" s="735">
        <f t="shared" ref="B21:F29" si="5">B9</f>
        <v>505</v>
      </c>
      <c r="C21" s="735">
        <f t="shared" si="5"/>
        <v>462</v>
      </c>
      <c r="D21" s="735">
        <f t="shared" si="5"/>
        <v>532</v>
      </c>
      <c r="E21" s="735">
        <f t="shared" si="5"/>
        <v>115.15151515151516</v>
      </c>
      <c r="F21" s="735">
        <f t="shared" si="5"/>
        <v>1482.8332499999999</v>
      </c>
      <c r="G21" s="735">
        <f t="shared" ref="G21:I26" si="6">G9</f>
        <v>1359.26</v>
      </c>
      <c r="H21" s="735">
        <f t="shared" si="6"/>
        <v>1569.25549</v>
      </c>
      <c r="I21" s="735">
        <f t="shared" si="6"/>
        <v>115.44925106307844</v>
      </c>
      <c r="J21" s="77"/>
      <c r="K21" s="35"/>
    </row>
    <row r="22" spans="1:11" s="10" customFormat="1" ht="30" x14ac:dyDescent="0.25">
      <c r="A22" s="538" t="s">
        <v>79</v>
      </c>
      <c r="B22" s="735">
        <f t="shared" si="5"/>
        <v>323</v>
      </c>
      <c r="C22" s="735">
        <f t="shared" si="5"/>
        <v>296</v>
      </c>
      <c r="D22" s="735">
        <f t="shared" si="5"/>
        <v>317</v>
      </c>
      <c r="E22" s="735">
        <f t="shared" si="5"/>
        <v>107.09459459459461</v>
      </c>
      <c r="F22" s="735">
        <f t="shared" si="5"/>
        <v>711.52386999999999</v>
      </c>
      <c r="G22" s="735">
        <f t="shared" si="6"/>
        <v>652.23</v>
      </c>
      <c r="H22" s="735">
        <f t="shared" si="6"/>
        <v>730.39082999999994</v>
      </c>
      <c r="I22" s="735">
        <f t="shared" si="6"/>
        <v>111.98363000781933</v>
      </c>
      <c r="J22" s="77"/>
      <c r="K22" s="35"/>
    </row>
    <row r="23" spans="1:11" s="10" customFormat="1" ht="30" x14ac:dyDescent="0.25">
      <c r="A23" s="538" t="s">
        <v>80</v>
      </c>
      <c r="B23" s="735">
        <f t="shared" si="5"/>
        <v>131</v>
      </c>
      <c r="C23" s="735">
        <f t="shared" si="5"/>
        <v>120</v>
      </c>
      <c r="D23" s="735">
        <f t="shared" si="5"/>
        <v>166</v>
      </c>
      <c r="E23" s="735">
        <f t="shared" si="5"/>
        <v>138.33333333333334</v>
      </c>
      <c r="F23" s="735">
        <f t="shared" si="5"/>
        <v>327.08008000000001</v>
      </c>
      <c r="G23" s="735">
        <f t="shared" si="6"/>
        <v>299.82</v>
      </c>
      <c r="H23" s="735">
        <f t="shared" si="6"/>
        <v>412.05604</v>
      </c>
      <c r="I23" s="735">
        <f t="shared" si="6"/>
        <v>137.43447401774398</v>
      </c>
      <c r="J23" s="77"/>
      <c r="K23" s="35"/>
    </row>
    <row r="24" spans="1:11" s="10" customFormat="1" ht="45" x14ac:dyDescent="0.25">
      <c r="A24" s="538" t="s">
        <v>110</v>
      </c>
      <c r="B24" s="735">
        <f t="shared" si="5"/>
        <v>8</v>
      </c>
      <c r="C24" s="735">
        <f t="shared" si="5"/>
        <v>7</v>
      </c>
      <c r="D24" s="735">
        <f t="shared" si="5"/>
        <v>17</v>
      </c>
      <c r="E24" s="735">
        <f t="shared" si="5"/>
        <v>242.85714285714283</v>
      </c>
      <c r="F24" s="735">
        <f t="shared" si="5"/>
        <v>69.683000000000007</v>
      </c>
      <c r="G24" s="735">
        <f t="shared" si="6"/>
        <v>63.88</v>
      </c>
      <c r="H24" s="735">
        <f t="shared" si="6"/>
        <v>148.07646</v>
      </c>
      <c r="I24" s="735">
        <f t="shared" si="6"/>
        <v>231.80410144020036</v>
      </c>
      <c r="J24" s="77"/>
      <c r="K24" s="35"/>
    </row>
    <row r="25" spans="1:11" s="10" customFormat="1" ht="30" x14ac:dyDescent="0.25">
      <c r="A25" s="538" t="s">
        <v>111</v>
      </c>
      <c r="B25" s="735">
        <f t="shared" si="5"/>
        <v>43</v>
      </c>
      <c r="C25" s="735">
        <f t="shared" si="5"/>
        <v>39</v>
      </c>
      <c r="D25" s="735">
        <f t="shared" si="5"/>
        <v>32</v>
      </c>
      <c r="E25" s="735">
        <f t="shared" si="5"/>
        <v>82.051282051282044</v>
      </c>
      <c r="F25" s="735">
        <f t="shared" si="5"/>
        <v>374.54629999999997</v>
      </c>
      <c r="G25" s="735">
        <f t="shared" si="6"/>
        <v>343.33</v>
      </c>
      <c r="H25" s="735">
        <f t="shared" si="6"/>
        <v>278.73215999999996</v>
      </c>
      <c r="I25" s="735">
        <f t="shared" si="6"/>
        <v>81.184912474878388</v>
      </c>
      <c r="J25" s="77"/>
      <c r="K25" s="35"/>
    </row>
    <row r="26" spans="1:11" s="10" customFormat="1" ht="30" x14ac:dyDescent="0.25">
      <c r="A26" s="542" t="s">
        <v>112</v>
      </c>
      <c r="B26" s="735">
        <f t="shared" si="5"/>
        <v>961</v>
      </c>
      <c r="C26" s="735">
        <f t="shared" si="5"/>
        <v>881</v>
      </c>
      <c r="D26" s="735">
        <f t="shared" si="5"/>
        <v>578</v>
      </c>
      <c r="E26" s="735">
        <f t="shared" si="5"/>
        <v>65.607264472190693</v>
      </c>
      <c r="F26" s="735">
        <f t="shared" si="5"/>
        <v>2584.9690000000001</v>
      </c>
      <c r="G26" s="735">
        <f t="shared" si="6"/>
        <v>2369.5499999999997</v>
      </c>
      <c r="H26" s="735">
        <f t="shared" si="6"/>
        <v>1874.0885999999998</v>
      </c>
      <c r="I26" s="735">
        <f t="shared" si="6"/>
        <v>79.090485535228211</v>
      </c>
      <c r="J26" s="77"/>
      <c r="K26" s="35"/>
    </row>
    <row r="27" spans="1:11" s="10" customFormat="1" ht="30" x14ac:dyDescent="0.25">
      <c r="A27" s="538" t="s">
        <v>108</v>
      </c>
      <c r="B27" s="735">
        <f t="shared" si="5"/>
        <v>200</v>
      </c>
      <c r="C27" s="735">
        <f t="shared" si="5"/>
        <v>183</v>
      </c>
      <c r="D27" s="735">
        <f t="shared" si="5"/>
        <v>141</v>
      </c>
      <c r="E27" s="735">
        <f t="shared" si="5"/>
        <v>77.049180327868854</v>
      </c>
      <c r="F27" s="735">
        <f t="shared" si="5"/>
        <v>542.94600000000003</v>
      </c>
      <c r="G27" s="735">
        <f t="shared" ref="G27:I29" si="7">G15</f>
        <v>497.7</v>
      </c>
      <c r="H27" s="735">
        <f t="shared" si="7"/>
        <v>387.22778999999997</v>
      </c>
      <c r="I27" s="735">
        <f t="shared" si="7"/>
        <v>77.80345388788426</v>
      </c>
      <c r="J27" s="77"/>
      <c r="K27" s="35"/>
    </row>
    <row r="28" spans="1:11" s="10" customFormat="1" ht="60" x14ac:dyDescent="0.25">
      <c r="A28" s="538" t="s">
        <v>81</v>
      </c>
      <c r="B28" s="735">
        <f t="shared" si="5"/>
        <v>551</v>
      </c>
      <c r="C28" s="735">
        <f t="shared" si="5"/>
        <v>505</v>
      </c>
      <c r="D28" s="735">
        <f t="shared" si="5"/>
        <v>360</v>
      </c>
      <c r="E28" s="735">
        <f t="shared" si="5"/>
        <v>71.287128712871279</v>
      </c>
      <c r="F28" s="735">
        <f t="shared" si="5"/>
        <v>1828.8025</v>
      </c>
      <c r="G28" s="735">
        <f t="shared" si="7"/>
        <v>1676.4</v>
      </c>
      <c r="H28" s="735">
        <f t="shared" si="7"/>
        <v>1384.4411699999998</v>
      </c>
      <c r="I28" s="735">
        <f t="shared" si="7"/>
        <v>82.584178596993539</v>
      </c>
      <c r="J28" s="77"/>
      <c r="K28" s="35"/>
    </row>
    <row r="29" spans="1:11" s="10" customFormat="1" ht="45" x14ac:dyDescent="0.25">
      <c r="A29" s="538" t="s">
        <v>109</v>
      </c>
      <c r="B29" s="735">
        <f t="shared" si="5"/>
        <v>210</v>
      </c>
      <c r="C29" s="735">
        <f t="shared" si="5"/>
        <v>193</v>
      </c>
      <c r="D29" s="735">
        <f t="shared" si="5"/>
        <v>77</v>
      </c>
      <c r="E29" s="735">
        <f t="shared" si="5"/>
        <v>39.896373056994818</v>
      </c>
      <c r="F29" s="735">
        <f t="shared" si="5"/>
        <v>213.22049999999999</v>
      </c>
      <c r="G29" s="735">
        <f t="shared" si="7"/>
        <v>195.45</v>
      </c>
      <c r="H29" s="735">
        <f t="shared" si="7"/>
        <v>102.41964000000002</v>
      </c>
      <c r="I29" s="735">
        <f t="shared" si="7"/>
        <v>52.401964696853433</v>
      </c>
      <c r="J29" s="77"/>
      <c r="K29" s="35"/>
    </row>
    <row r="30" spans="1:11" s="10" customFormat="1" ht="30" x14ac:dyDescent="0.25">
      <c r="A30" s="538" t="s">
        <v>123</v>
      </c>
      <c r="B30" s="735">
        <f t="shared" ref="B30:E30" si="8">B18</f>
        <v>2800</v>
      </c>
      <c r="C30" s="735">
        <f t="shared" si="8"/>
        <v>2567</v>
      </c>
      <c r="D30" s="735">
        <f>D18</f>
        <v>2677</v>
      </c>
      <c r="E30" s="735">
        <f t="shared" si="8"/>
        <v>104.28515777171796</v>
      </c>
      <c r="F30" s="735">
        <f t="shared" ref="F30" si="9">F18</f>
        <v>3617.152</v>
      </c>
      <c r="G30" s="735">
        <f t="shared" ref="G30:I30" si="10">G18</f>
        <v>3315.72</v>
      </c>
      <c r="H30" s="735">
        <f>H18</f>
        <v>3454.3678499999996</v>
      </c>
      <c r="I30" s="735">
        <f t="shared" si="10"/>
        <v>104.18153070826246</v>
      </c>
      <c r="J30" s="77"/>
      <c r="K30" s="35"/>
    </row>
    <row r="31" spans="1:11" ht="15.75" thickBot="1" x14ac:dyDescent="0.3">
      <c r="A31" s="757" t="s">
        <v>4</v>
      </c>
      <c r="B31" s="758"/>
      <c r="C31" s="758"/>
      <c r="D31" s="758"/>
      <c r="E31" s="758"/>
      <c r="F31" s="758">
        <f>F19</f>
        <v>7684.9542499999998</v>
      </c>
      <c r="G31" s="758">
        <f>G19</f>
        <v>7044.5299999999988</v>
      </c>
      <c r="H31" s="758">
        <f>H19</f>
        <v>6897.7119399999992</v>
      </c>
      <c r="I31" s="758">
        <f>I19</f>
        <v>97.915857267979561</v>
      </c>
      <c r="J31" s="77"/>
      <c r="K31" s="35"/>
    </row>
    <row r="32" spans="1:11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Normal="10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2" sqref="A2:XFD2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3" customWidth="1"/>
    <col min="9" max="9" width="12.140625" style="9" customWidth="1"/>
    <col min="10" max="10" width="14.7109375" style="9" customWidth="1"/>
    <col min="11" max="16384" width="11.42578125" style="9"/>
  </cols>
  <sheetData>
    <row r="1" spans="1:10" ht="33" customHeight="1" x14ac:dyDescent="0.25">
      <c r="A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 2018</v>
      </c>
      <c r="B1" s="765"/>
      <c r="C1" s="765"/>
      <c r="D1" s="765"/>
      <c r="E1" s="765"/>
      <c r="F1" s="765"/>
      <c r="G1" s="765"/>
      <c r="H1" s="765"/>
      <c r="I1" s="765"/>
    </row>
    <row r="2" spans="1:10" ht="13.5" hidden="1" customHeight="1" x14ac:dyDescent="0.25">
      <c r="A2" s="152">
        <v>11</v>
      </c>
    </row>
    <row r="3" spans="1:10" ht="15.75" thickBot="1" x14ac:dyDescent="0.3">
      <c r="A3" s="152"/>
    </row>
    <row r="4" spans="1:10" ht="15.75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0" ht="60.75" thickBot="1" x14ac:dyDescent="0.3">
      <c r="A5" s="39"/>
      <c r="B5" s="297" t="s">
        <v>128</v>
      </c>
      <c r="C5" s="297" t="s">
        <v>137</v>
      </c>
      <c r="D5" s="298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0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77"/>
    </row>
    <row r="7" spans="1:10" s="18" customFormat="1" ht="13.9" customHeight="1" x14ac:dyDescent="0.25">
      <c r="A7" s="29"/>
      <c r="B7" s="19"/>
      <c r="C7" s="19"/>
      <c r="D7" s="19"/>
      <c r="E7" s="19"/>
      <c r="F7" s="19"/>
      <c r="G7" s="20"/>
      <c r="H7" s="189"/>
      <c r="I7" s="20"/>
    </row>
    <row r="8" spans="1:10" ht="35.25" customHeight="1" x14ac:dyDescent="0.25">
      <c r="A8" s="730" t="s">
        <v>56</v>
      </c>
      <c r="B8" s="14"/>
      <c r="C8" s="14"/>
      <c r="D8" s="14"/>
      <c r="E8" s="14"/>
      <c r="F8" s="14"/>
      <c r="G8" s="14"/>
      <c r="H8" s="124"/>
      <c r="I8" s="14"/>
    </row>
    <row r="9" spans="1:10" s="35" customFormat="1" ht="38.1" customHeight="1" x14ac:dyDescent="0.25">
      <c r="A9" s="116" t="s">
        <v>120</v>
      </c>
      <c r="B9" s="22">
        <f>SUM(B10:B13)</f>
        <v>1227</v>
      </c>
      <c r="C9" s="22">
        <f>SUM(C10:C13)</f>
        <v>1125</v>
      </c>
      <c r="D9" s="113">
        <f>SUM(D10:D13)</f>
        <v>794</v>
      </c>
      <c r="E9" s="113">
        <f t="shared" ref="E9:E19" si="0">D9/C9*100</f>
        <v>70.577777777777769</v>
      </c>
      <c r="F9" s="129">
        <f>SUM(F10:F13)</f>
        <v>3253.9125899999999</v>
      </c>
      <c r="G9" s="129">
        <f>SUM(G10:G13)</f>
        <v>2982.75</v>
      </c>
      <c r="H9" s="129">
        <f>SUM(H10:H13)</f>
        <v>2264.5431100000001</v>
      </c>
      <c r="I9" s="113">
        <f t="shared" ref="I9:I19" si="1">H9/G9*100</f>
        <v>75.921317911323456</v>
      </c>
      <c r="J9" s="105"/>
    </row>
    <row r="10" spans="1:10" s="35" customFormat="1" ht="38.1" customHeight="1" x14ac:dyDescent="0.25">
      <c r="A10" s="116" t="s">
        <v>79</v>
      </c>
      <c r="B10" s="22">
        <v>900</v>
      </c>
      <c r="C10" s="22">
        <f t="shared" ref="C10:C17" si="2">ROUND(B10/12*$A$2,0)</f>
        <v>825</v>
      </c>
      <c r="D10" s="113">
        <v>712</v>
      </c>
      <c r="E10" s="113">
        <f t="shared" si="0"/>
        <v>86.303030303030297</v>
      </c>
      <c r="F10" s="129">
        <v>1940.5683300000001</v>
      </c>
      <c r="G10" s="113">
        <f>ROUND(F10/12*$A$2,2)</f>
        <v>1778.85</v>
      </c>
      <c r="H10" s="113">
        <v>1659.94281</v>
      </c>
      <c r="I10" s="113">
        <f t="shared" si="1"/>
        <v>93.31550215026563</v>
      </c>
      <c r="J10" s="105"/>
    </row>
    <row r="11" spans="1:10" s="35" customFormat="1" ht="30" x14ac:dyDescent="0.25">
      <c r="A11" s="116" t="s">
        <v>80</v>
      </c>
      <c r="B11" s="22">
        <v>270</v>
      </c>
      <c r="C11" s="22">
        <f t="shared" si="2"/>
        <v>248</v>
      </c>
      <c r="D11" s="113">
        <v>29</v>
      </c>
      <c r="E11" s="113">
        <f t="shared" si="0"/>
        <v>11.693548387096774</v>
      </c>
      <c r="F11" s="129">
        <v>741.1543200000001</v>
      </c>
      <c r="G11" s="113">
        <f t="shared" ref="G11:G13" si="3">ROUND(F11/12*$A$2,2)</f>
        <v>679.39</v>
      </c>
      <c r="H11" s="113">
        <v>72.564040000000006</v>
      </c>
      <c r="I11" s="113">
        <f t="shared" si="1"/>
        <v>10.680763626194087</v>
      </c>
      <c r="J11" s="105"/>
    </row>
    <row r="12" spans="1:10" s="35" customFormat="1" ht="45" x14ac:dyDescent="0.25">
      <c r="A12" s="116" t="s">
        <v>110</v>
      </c>
      <c r="B12" s="22">
        <v>20</v>
      </c>
      <c r="C12" s="22">
        <f t="shared" si="2"/>
        <v>18</v>
      </c>
      <c r="D12" s="113">
        <v>20</v>
      </c>
      <c r="E12" s="113">
        <f t="shared" si="0"/>
        <v>111.11111111111111</v>
      </c>
      <c r="F12" s="129">
        <v>200.76839999999999</v>
      </c>
      <c r="G12" s="113">
        <f t="shared" si="3"/>
        <v>184.04</v>
      </c>
      <c r="H12" s="113">
        <v>200.76839999999999</v>
      </c>
      <c r="I12" s="113">
        <f t="shared" si="1"/>
        <v>109.0895457509237</v>
      </c>
      <c r="J12" s="105"/>
    </row>
    <row r="13" spans="1:10" s="35" customFormat="1" ht="30" x14ac:dyDescent="0.25">
      <c r="A13" s="116" t="s">
        <v>111</v>
      </c>
      <c r="B13" s="22">
        <v>37</v>
      </c>
      <c r="C13" s="22">
        <f t="shared" si="2"/>
        <v>34</v>
      </c>
      <c r="D13" s="113">
        <v>33</v>
      </c>
      <c r="E13" s="113">
        <f t="shared" si="0"/>
        <v>97.058823529411768</v>
      </c>
      <c r="F13" s="129">
        <v>371.42153999999999</v>
      </c>
      <c r="G13" s="113">
        <f t="shared" si="3"/>
        <v>340.47</v>
      </c>
      <c r="H13" s="113">
        <v>331.26785999999998</v>
      </c>
      <c r="I13" s="113">
        <f t="shared" si="1"/>
        <v>97.297224425059468</v>
      </c>
      <c r="J13" s="105"/>
    </row>
    <row r="14" spans="1:10" s="35" customFormat="1" ht="30" x14ac:dyDescent="0.25">
      <c r="A14" s="116" t="s">
        <v>112</v>
      </c>
      <c r="B14" s="22">
        <f>SUM(B15:B17)</f>
        <v>1519</v>
      </c>
      <c r="C14" s="22">
        <f>SUM(C15:C17)</f>
        <v>1392</v>
      </c>
      <c r="D14" s="113">
        <f>SUM(D15:D17)</f>
        <v>1014</v>
      </c>
      <c r="E14" s="113">
        <f t="shared" si="0"/>
        <v>72.84482758620689</v>
      </c>
      <c r="F14" s="129">
        <f>SUM(F15:F17)</f>
        <v>5389.9595099999997</v>
      </c>
      <c r="G14" s="113">
        <f>SUM(G15:G17)</f>
        <v>4940.7999999999993</v>
      </c>
      <c r="H14" s="113">
        <f>SUM(H15:H17)</f>
        <v>4280.1534999999994</v>
      </c>
      <c r="I14" s="113">
        <f t="shared" si="1"/>
        <v>86.628754452720216</v>
      </c>
      <c r="J14" s="105"/>
    </row>
    <row r="15" spans="1:10" s="35" customFormat="1" ht="30" x14ac:dyDescent="0.25">
      <c r="A15" s="116" t="s">
        <v>108</v>
      </c>
      <c r="B15" s="113">
        <v>100</v>
      </c>
      <c r="C15" s="22">
        <f t="shared" si="2"/>
        <v>92</v>
      </c>
      <c r="D15" s="113">
        <v>85</v>
      </c>
      <c r="E15" s="113">
        <f t="shared" si="0"/>
        <v>92.391304347826093</v>
      </c>
      <c r="F15" s="129">
        <v>324.38797</v>
      </c>
      <c r="G15" s="113">
        <f t="shared" ref="G15:G18" si="4">ROUND(F15/12*$A$2,2)</f>
        <v>297.36</v>
      </c>
      <c r="H15" s="129">
        <v>267.20328999999998</v>
      </c>
      <c r="I15" s="113">
        <f t="shared" si="1"/>
        <v>89.85851829432336</v>
      </c>
      <c r="J15" s="105"/>
    </row>
    <row r="16" spans="1:10" s="35" customFormat="1" ht="60" x14ac:dyDescent="0.25">
      <c r="A16" s="116" t="s">
        <v>119</v>
      </c>
      <c r="B16" s="113">
        <v>1328</v>
      </c>
      <c r="C16" s="22">
        <f t="shared" si="2"/>
        <v>1217</v>
      </c>
      <c r="D16" s="113">
        <v>895</v>
      </c>
      <c r="E16" s="113">
        <f t="shared" si="0"/>
        <v>73.541495480690216</v>
      </c>
      <c r="F16" s="129">
        <v>4929.1243199999999</v>
      </c>
      <c r="G16" s="113">
        <f t="shared" si="4"/>
        <v>4518.3599999999997</v>
      </c>
      <c r="H16" s="113">
        <v>3963.3764699999997</v>
      </c>
      <c r="I16" s="113">
        <f t="shared" si="1"/>
        <v>87.71714670809763</v>
      </c>
      <c r="J16" s="105"/>
    </row>
    <row r="17" spans="1:204" s="35" customFormat="1" ht="45" x14ac:dyDescent="0.25">
      <c r="A17" s="116" t="s">
        <v>109</v>
      </c>
      <c r="B17" s="113">
        <v>91</v>
      </c>
      <c r="C17" s="22">
        <f t="shared" si="2"/>
        <v>83</v>
      </c>
      <c r="D17" s="113">
        <v>34</v>
      </c>
      <c r="E17" s="113">
        <f t="shared" si="0"/>
        <v>40.963855421686745</v>
      </c>
      <c r="F17" s="129">
        <v>136.44721999999999</v>
      </c>
      <c r="G17" s="113">
        <f t="shared" si="4"/>
        <v>125.08</v>
      </c>
      <c r="H17" s="113">
        <v>49.573740000000001</v>
      </c>
      <c r="I17" s="113">
        <f t="shared" si="1"/>
        <v>39.633626479053405</v>
      </c>
      <c r="J17" s="105"/>
    </row>
    <row r="18" spans="1:204" s="35" customFormat="1" ht="38.1" customHeight="1" thickBot="1" x14ac:dyDescent="0.3">
      <c r="A18" s="731" t="s">
        <v>123</v>
      </c>
      <c r="B18" s="174">
        <v>5565</v>
      </c>
      <c r="C18" s="704">
        <f>ROUND(B18/12*$A$2,0)</f>
        <v>5101</v>
      </c>
      <c r="D18" s="174">
        <v>5082</v>
      </c>
      <c r="E18" s="174">
        <f t="shared" si="0"/>
        <v>99.627524014899038</v>
      </c>
      <c r="F18" s="129">
        <v>8285.1720000000005</v>
      </c>
      <c r="G18" s="113">
        <f t="shared" si="4"/>
        <v>7594.74</v>
      </c>
      <c r="H18" s="174">
        <v>7552.798679999999</v>
      </c>
      <c r="I18" s="174">
        <f>H18/G18*100</f>
        <v>99.447758316940394</v>
      </c>
      <c r="J18" s="105"/>
    </row>
    <row r="19" spans="1:204" s="13" customFormat="1" ht="27" customHeight="1" thickBot="1" x14ac:dyDescent="0.3">
      <c r="A19" s="204" t="s">
        <v>3</v>
      </c>
      <c r="B19" s="339">
        <f>B14+B9</f>
        <v>2746</v>
      </c>
      <c r="C19" s="339">
        <f>C14+C9</f>
        <v>2517</v>
      </c>
      <c r="D19" s="339">
        <f>D14+D9</f>
        <v>1808</v>
      </c>
      <c r="E19" s="339">
        <f t="shared" si="0"/>
        <v>71.831545490663487</v>
      </c>
      <c r="F19" s="375">
        <f>F14+F9+F18</f>
        <v>16929.044099999999</v>
      </c>
      <c r="G19" s="375">
        <f>G14+G9+G18</f>
        <v>15518.289999999999</v>
      </c>
      <c r="H19" s="375">
        <f>H14+H9+H18</f>
        <v>14097.495289999999</v>
      </c>
      <c r="I19" s="339">
        <f t="shared" si="1"/>
        <v>90.844386140483252</v>
      </c>
      <c r="J19" s="105"/>
      <c r="K19" s="35"/>
    </row>
    <row r="20" spans="1:204" x14ac:dyDescent="0.25">
      <c r="A20" s="729" t="s">
        <v>12</v>
      </c>
      <c r="B20" s="50"/>
      <c r="C20" s="50"/>
      <c r="D20" s="50"/>
      <c r="E20" s="50"/>
      <c r="F20" s="75"/>
      <c r="G20" s="75"/>
      <c r="H20" s="120"/>
      <c r="I20" s="75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44" t="s">
        <v>120</v>
      </c>
      <c r="B21" s="243">
        <f t="shared" ref="B21:F29" si="5">B9</f>
        <v>1227</v>
      </c>
      <c r="C21" s="243">
        <f t="shared" si="5"/>
        <v>1125</v>
      </c>
      <c r="D21" s="243">
        <f t="shared" si="5"/>
        <v>794</v>
      </c>
      <c r="E21" s="243">
        <f t="shared" si="5"/>
        <v>70.577777777777769</v>
      </c>
      <c r="F21" s="243">
        <f t="shared" si="5"/>
        <v>3253.9125899999999</v>
      </c>
      <c r="G21" s="243">
        <f t="shared" ref="G21:I26" si="6">G9</f>
        <v>2982.75</v>
      </c>
      <c r="H21" s="243">
        <f t="shared" si="6"/>
        <v>2264.5431100000001</v>
      </c>
      <c r="I21" s="243">
        <f t="shared" si="6"/>
        <v>75.921317911323456</v>
      </c>
    </row>
    <row r="22" spans="1:204" s="10" customFormat="1" ht="30" x14ac:dyDescent="0.25">
      <c r="A22" s="245" t="s">
        <v>79</v>
      </c>
      <c r="B22" s="243">
        <f t="shared" si="5"/>
        <v>900</v>
      </c>
      <c r="C22" s="243">
        <f t="shared" si="5"/>
        <v>825</v>
      </c>
      <c r="D22" s="243">
        <f t="shared" si="5"/>
        <v>712</v>
      </c>
      <c r="E22" s="243">
        <f t="shared" si="5"/>
        <v>86.303030303030297</v>
      </c>
      <c r="F22" s="243">
        <f t="shared" si="5"/>
        <v>1940.5683300000001</v>
      </c>
      <c r="G22" s="243">
        <f t="shared" si="6"/>
        <v>1778.85</v>
      </c>
      <c r="H22" s="243">
        <f t="shared" si="6"/>
        <v>1659.94281</v>
      </c>
      <c r="I22" s="243">
        <f t="shared" si="6"/>
        <v>93.31550215026563</v>
      </c>
    </row>
    <row r="23" spans="1:204" s="10" customFormat="1" ht="30" x14ac:dyDescent="0.25">
      <c r="A23" s="245" t="s">
        <v>80</v>
      </c>
      <c r="B23" s="243">
        <f t="shared" si="5"/>
        <v>270</v>
      </c>
      <c r="C23" s="243">
        <f t="shared" si="5"/>
        <v>248</v>
      </c>
      <c r="D23" s="243">
        <f t="shared" si="5"/>
        <v>29</v>
      </c>
      <c r="E23" s="243">
        <f t="shared" si="5"/>
        <v>11.693548387096774</v>
      </c>
      <c r="F23" s="243">
        <f t="shared" si="5"/>
        <v>741.1543200000001</v>
      </c>
      <c r="G23" s="243">
        <f t="shared" si="6"/>
        <v>679.39</v>
      </c>
      <c r="H23" s="243">
        <f t="shared" si="6"/>
        <v>72.564040000000006</v>
      </c>
      <c r="I23" s="243">
        <f t="shared" si="6"/>
        <v>10.680763626194087</v>
      </c>
    </row>
    <row r="24" spans="1:204" s="10" customFormat="1" ht="45" x14ac:dyDescent="0.25">
      <c r="A24" s="245" t="s">
        <v>130</v>
      </c>
      <c r="B24" s="243">
        <f t="shared" si="5"/>
        <v>20</v>
      </c>
      <c r="C24" s="243">
        <f t="shared" si="5"/>
        <v>18</v>
      </c>
      <c r="D24" s="243">
        <f t="shared" si="5"/>
        <v>20</v>
      </c>
      <c r="E24" s="243">
        <f t="shared" si="5"/>
        <v>111.11111111111111</v>
      </c>
      <c r="F24" s="243">
        <f t="shared" si="5"/>
        <v>200.76839999999999</v>
      </c>
      <c r="G24" s="243">
        <f t="shared" si="6"/>
        <v>184.04</v>
      </c>
      <c r="H24" s="243">
        <f t="shared" si="6"/>
        <v>200.76839999999999</v>
      </c>
      <c r="I24" s="243">
        <f t="shared" si="6"/>
        <v>109.0895457509237</v>
      </c>
    </row>
    <row r="25" spans="1:204" s="10" customFormat="1" ht="30" x14ac:dyDescent="0.25">
      <c r="A25" s="245" t="s">
        <v>111</v>
      </c>
      <c r="B25" s="243">
        <f t="shared" si="5"/>
        <v>37</v>
      </c>
      <c r="C25" s="243">
        <f t="shared" si="5"/>
        <v>34</v>
      </c>
      <c r="D25" s="243">
        <f t="shared" si="5"/>
        <v>33</v>
      </c>
      <c r="E25" s="243">
        <f t="shared" si="5"/>
        <v>97.058823529411768</v>
      </c>
      <c r="F25" s="243">
        <f t="shared" si="5"/>
        <v>371.42153999999999</v>
      </c>
      <c r="G25" s="243">
        <f t="shared" si="6"/>
        <v>340.47</v>
      </c>
      <c r="H25" s="243">
        <f t="shared" si="6"/>
        <v>331.26785999999998</v>
      </c>
      <c r="I25" s="243">
        <f t="shared" si="6"/>
        <v>97.297224425059468</v>
      </c>
    </row>
    <row r="26" spans="1:204" s="10" customFormat="1" ht="30" x14ac:dyDescent="0.25">
      <c r="A26" s="244" t="s">
        <v>112</v>
      </c>
      <c r="B26" s="243">
        <f t="shared" si="5"/>
        <v>1519</v>
      </c>
      <c r="C26" s="243">
        <f t="shared" si="5"/>
        <v>1392</v>
      </c>
      <c r="D26" s="243">
        <f t="shared" si="5"/>
        <v>1014</v>
      </c>
      <c r="E26" s="243">
        <f t="shared" si="5"/>
        <v>72.84482758620689</v>
      </c>
      <c r="F26" s="243">
        <f t="shared" si="5"/>
        <v>5389.9595099999997</v>
      </c>
      <c r="G26" s="243">
        <f t="shared" si="6"/>
        <v>4940.7999999999993</v>
      </c>
      <c r="H26" s="243">
        <f t="shared" si="6"/>
        <v>4280.1534999999994</v>
      </c>
      <c r="I26" s="243">
        <f t="shared" si="6"/>
        <v>86.628754452720216</v>
      </c>
    </row>
    <row r="27" spans="1:204" s="10" customFormat="1" ht="30" x14ac:dyDescent="0.25">
      <c r="A27" s="245" t="s">
        <v>108</v>
      </c>
      <c r="B27" s="243">
        <f t="shared" si="5"/>
        <v>100</v>
      </c>
      <c r="C27" s="243">
        <f t="shared" si="5"/>
        <v>92</v>
      </c>
      <c r="D27" s="243">
        <f t="shared" si="5"/>
        <v>85</v>
      </c>
      <c r="E27" s="243">
        <f t="shared" si="5"/>
        <v>92.391304347826093</v>
      </c>
      <c r="F27" s="243">
        <f t="shared" si="5"/>
        <v>324.38797</v>
      </c>
      <c r="G27" s="243">
        <f t="shared" ref="G27:I29" si="7">G15</f>
        <v>297.36</v>
      </c>
      <c r="H27" s="243">
        <f t="shared" si="7"/>
        <v>267.20328999999998</v>
      </c>
      <c r="I27" s="243">
        <f t="shared" si="7"/>
        <v>89.85851829432336</v>
      </c>
    </row>
    <row r="28" spans="1:204" s="10" customFormat="1" ht="62.25" customHeight="1" x14ac:dyDescent="0.25">
      <c r="A28" s="245" t="s">
        <v>81</v>
      </c>
      <c r="B28" s="243">
        <f t="shared" si="5"/>
        <v>1328</v>
      </c>
      <c r="C28" s="243">
        <f t="shared" si="5"/>
        <v>1217</v>
      </c>
      <c r="D28" s="243">
        <f t="shared" si="5"/>
        <v>895</v>
      </c>
      <c r="E28" s="243">
        <f t="shared" si="5"/>
        <v>73.541495480690216</v>
      </c>
      <c r="F28" s="243">
        <f t="shared" si="5"/>
        <v>4929.1243199999999</v>
      </c>
      <c r="G28" s="243">
        <f t="shared" si="7"/>
        <v>4518.3599999999997</v>
      </c>
      <c r="H28" s="243">
        <f t="shared" si="7"/>
        <v>3963.3764699999997</v>
      </c>
      <c r="I28" s="243">
        <f t="shared" si="7"/>
        <v>87.71714670809763</v>
      </c>
    </row>
    <row r="29" spans="1:204" s="10" customFormat="1" ht="45" x14ac:dyDescent="0.25">
      <c r="A29" s="245" t="s">
        <v>109</v>
      </c>
      <c r="B29" s="243">
        <f t="shared" si="5"/>
        <v>91</v>
      </c>
      <c r="C29" s="243">
        <f t="shared" si="5"/>
        <v>83</v>
      </c>
      <c r="D29" s="243">
        <f t="shared" si="5"/>
        <v>34</v>
      </c>
      <c r="E29" s="243">
        <f t="shared" si="5"/>
        <v>40.963855421686745</v>
      </c>
      <c r="F29" s="243">
        <f t="shared" si="5"/>
        <v>136.44721999999999</v>
      </c>
      <c r="G29" s="243">
        <f t="shared" si="7"/>
        <v>125.08</v>
      </c>
      <c r="H29" s="243">
        <f t="shared" si="7"/>
        <v>49.573740000000001</v>
      </c>
      <c r="I29" s="243">
        <f t="shared" si="7"/>
        <v>39.633626479053405</v>
      </c>
    </row>
    <row r="30" spans="1:204" s="10" customFormat="1" ht="38.1" customHeight="1" x14ac:dyDescent="0.25">
      <c r="A30" s="306" t="s">
        <v>123</v>
      </c>
      <c r="B30" s="243">
        <f t="shared" ref="B30:E30" si="8">B18</f>
        <v>5565</v>
      </c>
      <c r="C30" s="243">
        <f t="shared" si="8"/>
        <v>5101</v>
      </c>
      <c r="D30" s="243">
        <f t="shared" si="8"/>
        <v>5082</v>
      </c>
      <c r="E30" s="243">
        <f t="shared" si="8"/>
        <v>99.627524014899038</v>
      </c>
      <c r="F30" s="243">
        <f t="shared" ref="F30" si="9">F18</f>
        <v>8285.1720000000005</v>
      </c>
      <c r="G30" s="243">
        <f t="shared" ref="G30:I30" si="10">G18</f>
        <v>7594.74</v>
      </c>
      <c r="H30" s="243">
        <f t="shared" si="10"/>
        <v>7552.798679999999</v>
      </c>
      <c r="I30" s="243">
        <f t="shared" si="10"/>
        <v>99.447758316940394</v>
      </c>
    </row>
    <row r="31" spans="1:204" ht="15.75" thickBot="1" x14ac:dyDescent="0.3">
      <c r="A31" s="640" t="s">
        <v>4</v>
      </c>
      <c r="B31" s="641"/>
      <c r="C31" s="641"/>
      <c r="D31" s="641"/>
      <c r="E31" s="641"/>
      <c r="F31" s="641">
        <f>F19</f>
        <v>16929.044099999999</v>
      </c>
      <c r="G31" s="641">
        <f>G19</f>
        <v>15518.289999999999</v>
      </c>
      <c r="H31" s="641">
        <f>H19</f>
        <v>14097.495289999999</v>
      </c>
      <c r="I31" s="641">
        <f>I19</f>
        <v>90.844386140483252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4"/>
  <sheetViews>
    <sheetView showZeros="0" tabSelected="1" zoomScale="80" zoomScaleNormal="80" zoomScaleSheetLayoutView="100" workbookViewId="0">
      <pane xSplit="1" ySplit="6" topLeftCell="B245" activePane="bottomRight" state="frozen"/>
      <selection pane="topRight" activeCell="B1" sqref="B1"/>
      <selection pane="bottomLeft" activeCell="A7" sqref="A7"/>
      <selection pane="bottomRight" activeCell="B255" sqref="B255"/>
    </sheetView>
  </sheetViews>
  <sheetFormatPr defaultColWidth="9.140625" defaultRowHeight="15" x14ac:dyDescent="0.25"/>
  <cols>
    <col min="1" max="1" width="41.140625" style="44" customWidth="1"/>
    <col min="2" max="2" width="13" style="57" customWidth="1"/>
    <col min="3" max="3" width="14.42578125" style="57" customWidth="1"/>
    <col min="4" max="4" width="13.42578125" style="57" customWidth="1"/>
    <col min="5" max="5" width="9" style="177" customWidth="1"/>
    <col min="6" max="6" width="12.28515625" style="44" customWidth="1"/>
    <col min="7" max="7" width="13.42578125" style="44" customWidth="1"/>
    <col min="8" max="8" width="13.5703125" style="44" customWidth="1"/>
    <col min="9" max="9" width="11.28515625" style="44" customWidth="1"/>
    <col min="10" max="10" width="15.7109375" style="44" customWidth="1"/>
    <col min="11" max="11" width="13.28515625" style="726" customWidth="1"/>
    <col min="12" max="12" width="18.28515625" style="726" customWidth="1"/>
    <col min="13" max="14" width="13.42578125" style="44" bestFit="1" customWidth="1"/>
    <col min="15" max="16384" width="9.140625" style="44"/>
  </cols>
  <sheetData>
    <row r="1" spans="1:185" ht="59.25" customHeight="1" x14ac:dyDescent="0.25">
      <c r="A1" s="764" t="s">
        <v>138</v>
      </c>
      <c r="B1" s="766"/>
      <c r="C1" s="766"/>
      <c r="D1" s="766"/>
      <c r="E1" s="766"/>
      <c r="F1" s="766"/>
      <c r="G1" s="766"/>
      <c r="H1" s="766"/>
      <c r="I1" s="766"/>
    </row>
    <row r="2" spans="1:185" ht="16.5" customHeight="1" thickBot="1" x14ac:dyDescent="0.3">
      <c r="A2" s="764"/>
      <c r="B2" s="765"/>
      <c r="C2" s="765"/>
      <c r="D2" s="765"/>
      <c r="E2" s="765"/>
      <c r="F2" s="765"/>
      <c r="G2" s="765"/>
      <c r="H2" s="765"/>
      <c r="I2" s="765"/>
    </row>
    <row r="3" spans="1:185" ht="15" hidden="1" customHeight="1" thickBot="1" x14ac:dyDescent="0.3">
      <c r="A3" s="656">
        <v>11</v>
      </c>
    </row>
    <row r="4" spans="1:185" ht="30" customHeight="1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85" ht="60.75" thickBot="1" x14ac:dyDescent="0.3">
      <c r="A5" s="39"/>
      <c r="B5" s="297" t="s">
        <v>128</v>
      </c>
      <c r="C5" s="297" t="s">
        <v>139</v>
      </c>
      <c r="D5" s="297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85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187"/>
      <c r="K6" s="726"/>
      <c r="L6" s="727"/>
    </row>
    <row r="7" spans="1:185" s="45" customFormat="1" ht="15" customHeight="1" x14ac:dyDescent="0.25">
      <c r="A7" s="41" t="s">
        <v>16</v>
      </c>
      <c r="B7" s="43"/>
      <c r="C7" s="43"/>
      <c r="D7" s="43"/>
      <c r="E7" s="178"/>
      <c r="F7" s="58"/>
      <c r="G7" s="58"/>
      <c r="H7" s="58"/>
      <c r="I7" s="58"/>
      <c r="K7" s="726"/>
      <c r="L7" s="727"/>
    </row>
    <row r="8" spans="1:185" ht="30" x14ac:dyDescent="0.25">
      <c r="A8" s="538" t="s">
        <v>120</v>
      </c>
      <c r="B8" s="539">
        <f>'1 уровень'!C241</f>
        <v>136065</v>
      </c>
      <c r="C8" s="539">
        <f>'1 уровень'!D241</f>
        <v>124730</v>
      </c>
      <c r="D8" s="539">
        <f>'1 уровень'!E241</f>
        <v>125682</v>
      </c>
      <c r="E8" s="540">
        <f>'1 уровень'!F241</f>
        <v>100.76324861701276</v>
      </c>
      <c r="F8" s="541">
        <f>'1 уровень'!G241</f>
        <v>192910.42162999997</v>
      </c>
      <c r="G8" s="541">
        <f>'1 уровень'!H241</f>
        <v>176834.59000000003</v>
      </c>
      <c r="H8" s="541">
        <f>'1 уровень'!I241</f>
        <v>174264.7105499999</v>
      </c>
      <c r="I8" s="541">
        <f>'1 уровень'!J241</f>
        <v>98.546732599091541</v>
      </c>
      <c r="J8" s="103"/>
      <c r="L8" s="727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</row>
    <row r="9" spans="1:185" ht="30" x14ac:dyDescent="0.25">
      <c r="A9" s="116" t="s">
        <v>79</v>
      </c>
      <c r="B9" s="49">
        <f>'1 уровень'!C242</f>
        <v>103458</v>
      </c>
      <c r="C9" s="49">
        <f>'1 уровень'!D242</f>
        <v>94837</v>
      </c>
      <c r="D9" s="49">
        <f>'1 уровень'!E242</f>
        <v>95662</v>
      </c>
      <c r="E9" s="180">
        <f>'1 уровень'!F242</f>
        <v>100.86991364130033</v>
      </c>
      <c r="F9" s="59">
        <f>'1 уровень'!G242</f>
        <v>137145.41019999998</v>
      </c>
      <c r="G9" s="59">
        <f>'1 уровень'!H242</f>
        <v>125716.64</v>
      </c>
      <c r="H9" s="59">
        <f>'1 уровень'!I242</f>
        <v>122560.25233999988</v>
      </c>
      <c r="I9" s="59">
        <f>'1 уровень'!J242</f>
        <v>97.489284107497525</v>
      </c>
      <c r="J9" s="103"/>
      <c r="L9" s="727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</row>
    <row r="10" spans="1:185" ht="30" x14ac:dyDescent="0.25">
      <c r="A10" s="116" t="s">
        <v>80</v>
      </c>
      <c r="B10" s="49">
        <f>'1 уровень'!C243</f>
        <v>31037</v>
      </c>
      <c r="C10" s="49">
        <f>'1 уровень'!D243</f>
        <v>28451</v>
      </c>
      <c r="D10" s="49">
        <f>'1 уровень'!E243</f>
        <v>28200</v>
      </c>
      <c r="E10" s="180">
        <f>'1 уровень'!F243</f>
        <v>99.117781448806724</v>
      </c>
      <c r="F10" s="59">
        <f>'1 уровень'!G243</f>
        <v>47179.62343</v>
      </c>
      <c r="G10" s="59">
        <f>'1 уровень'!H243</f>
        <v>43248</v>
      </c>
      <c r="H10" s="59">
        <f>'1 уровень'!I243</f>
        <v>42656.444280000003</v>
      </c>
      <c r="I10" s="59">
        <f>'1 уровень'!J243</f>
        <v>98.632177857935631</v>
      </c>
      <c r="J10" s="103"/>
      <c r="L10" s="727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</row>
    <row r="11" spans="1:185" ht="45" x14ac:dyDescent="0.25">
      <c r="A11" s="116" t="s">
        <v>110</v>
      </c>
      <c r="B11" s="49">
        <f>'1 уровень'!C244</f>
        <v>846</v>
      </c>
      <c r="C11" s="49">
        <f>'1 уровень'!D244</f>
        <v>777</v>
      </c>
      <c r="D11" s="49">
        <f>'1 уровень'!E244</f>
        <v>975</v>
      </c>
      <c r="E11" s="180">
        <f>'1 уровень'!F244</f>
        <v>125.48262548262548</v>
      </c>
      <c r="F11" s="59">
        <f>'1 уровень'!G244</f>
        <v>4626.2663999999995</v>
      </c>
      <c r="G11" s="59">
        <f>'1 уровень'!H244</f>
        <v>4240.74</v>
      </c>
      <c r="H11" s="59">
        <f>'1 уровень'!I244</f>
        <v>4468.2296400000005</v>
      </c>
      <c r="I11" s="59">
        <f>'1 уровень'!J244</f>
        <v>105.36438546102804</v>
      </c>
      <c r="J11" s="103"/>
      <c r="L11" s="727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</row>
    <row r="12" spans="1:185" ht="30" x14ac:dyDescent="0.25">
      <c r="A12" s="116" t="s">
        <v>111</v>
      </c>
      <c r="B12" s="49">
        <f>'1 уровень'!C245</f>
        <v>724</v>
      </c>
      <c r="C12" s="49">
        <f>'1 уровень'!D245</f>
        <v>665</v>
      </c>
      <c r="D12" s="49">
        <f>'1 уровень'!E245</f>
        <v>845</v>
      </c>
      <c r="E12" s="180">
        <f>'1 уровень'!F245</f>
        <v>127.06766917293233</v>
      </c>
      <c r="F12" s="59">
        <f>'1 уровень'!G245</f>
        <v>3959.121599999999</v>
      </c>
      <c r="G12" s="59">
        <f>'1 уровень'!H245</f>
        <v>3629.2100000000005</v>
      </c>
      <c r="H12" s="59">
        <f>'1 уровень'!I245</f>
        <v>4579.7842900000014</v>
      </c>
      <c r="I12" s="59">
        <f>'1 уровень'!J245</f>
        <v>126.19231981615835</v>
      </c>
      <c r="J12" s="103"/>
      <c r="L12" s="727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</row>
    <row r="13" spans="1:185" ht="30" x14ac:dyDescent="0.25">
      <c r="A13" s="542" t="s">
        <v>112</v>
      </c>
      <c r="B13" s="539">
        <f>'1 уровень'!C246</f>
        <v>150239</v>
      </c>
      <c r="C13" s="539">
        <f>'1 уровень'!D246</f>
        <v>137720</v>
      </c>
      <c r="D13" s="539">
        <f>'1 уровень'!E246</f>
        <v>132848</v>
      </c>
      <c r="E13" s="540">
        <f>'1 уровень'!F246</f>
        <v>96.462387452802787</v>
      </c>
      <c r="F13" s="541">
        <f>'1 уровень'!G246</f>
        <v>296863.32847999997</v>
      </c>
      <c r="G13" s="541">
        <f>'1 уровень'!H246</f>
        <v>272124.73</v>
      </c>
      <c r="H13" s="541">
        <f>'1 уровень'!I246</f>
        <v>263658.05891000008</v>
      </c>
      <c r="I13" s="541">
        <f>'1 уровень'!J246</f>
        <v>96.888680021841495</v>
      </c>
      <c r="J13" s="103"/>
      <c r="L13" s="727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</row>
    <row r="14" spans="1:185" ht="30" x14ac:dyDescent="0.25">
      <c r="A14" s="116" t="s">
        <v>108</v>
      </c>
      <c r="B14" s="49">
        <f>'1 уровень'!C247</f>
        <v>20598</v>
      </c>
      <c r="C14" s="49">
        <f>'1 уровень'!D247</f>
        <v>18882</v>
      </c>
      <c r="D14" s="49">
        <f>'1 уровень'!E247</f>
        <v>18306</v>
      </c>
      <c r="E14" s="180">
        <f>'1 уровень'!F247</f>
        <v>96.94947569113441</v>
      </c>
      <c r="F14" s="59">
        <f>'1 уровень'!G247</f>
        <v>36338.725800000007</v>
      </c>
      <c r="G14" s="59">
        <f>'1 уровень'!H247</f>
        <v>33310.5</v>
      </c>
      <c r="H14" s="59">
        <f>'1 уровень'!I247</f>
        <v>32229.669560000013</v>
      </c>
      <c r="I14" s="59">
        <f>'1 уровень'!J247</f>
        <v>96.755286050944932</v>
      </c>
      <c r="J14" s="103"/>
      <c r="L14" s="727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</row>
    <row r="15" spans="1:185" ht="60" x14ac:dyDescent="0.25">
      <c r="A15" s="116" t="s">
        <v>81</v>
      </c>
      <c r="B15" s="49">
        <f>'1 уровень'!C248</f>
        <v>105307</v>
      </c>
      <c r="C15" s="49">
        <f>'1 уровень'!D248</f>
        <v>96532</v>
      </c>
      <c r="D15" s="49">
        <f>'1 уровень'!E248</f>
        <v>89656</v>
      </c>
      <c r="E15" s="180">
        <f>'1 уровень'!F248</f>
        <v>92.87697343885965</v>
      </c>
      <c r="F15" s="59">
        <f>'1 уровень'!G248</f>
        <v>240148.59148</v>
      </c>
      <c r="G15" s="59">
        <f>'1 уровень'!H248</f>
        <v>220136.21000000002</v>
      </c>
      <c r="H15" s="59">
        <f>'1 уровень'!I248</f>
        <v>207959.71536</v>
      </c>
      <c r="I15" s="59">
        <f>'1 уровень'!J248</f>
        <v>94.468654366312549</v>
      </c>
      <c r="J15" s="103"/>
      <c r="L15" s="727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</row>
    <row r="16" spans="1:185" ht="45" x14ac:dyDescent="0.25">
      <c r="A16" s="116" t="s">
        <v>109</v>
      </c>
      <c r="B16" s="49">
        <f>'1 уровень'!C249</f>
        <v>24334</v>
      </c>
      <c r="C16" s="49">
        <f>'1 уровень'!D249</f>
        <v>22306</v>
      </c>
      <c r="D16" s="49">
        <f>'1 уровень'!E249</f>
        <v>24886</v>
      </c>
      <c r="E16" s="180">
        <f>'1 уровень'!F249</f>
        <v>111.56639469201113</v>
      </c>
      <c r="F16" s="59">
        <f>'1 уровень'!G249</f>
        <v>20376.011200000001</v>
      </c>
      <c r="G16" s="59">
        <f>'1 уровень'!H249</f>
        <v>18678.02</v>
      </c>
      <c r="H16" s="59">
        <f>'1 уровень'!I249</f>
        <v>23468.673989999999</v>
      </c>
      <c r="I16" s="59">
        <f>'1 уровень'!J249</f>
        <v>125.64861794772679</v>
      </c>
      <c r="J16" s="103"/>
      <c r="L16" s="727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</row>
    <row r="17" spans="1:185" ht="30" x14ac:dyDescent="0.25">
      <c r="A17" s="667" t="s">
        <v>123</v>
      </c>
      <c r="B17" s="544">
        <f>'1 уровень'!C250</f>
        <v>298098</v>
      </c>
      <c r="C17" s="544">
        <f>'1 уровень'!D250</f>
        <v>273257</v>
      </c>
      <c r="D17" s="49">
        <f>'1 уровень'!E250</f>
        <v>275286</v>
      </c>
      <c r="E17" s="545">
        <f>'1 уровень'!F250</f>
        <v>100.74252443670244</v>
      </c>
      <c r="F17" s="59">
        <f>'1 уровень'!G250</f>
        <v>241763.43995999999</v>
      </c>
      <c r="G17" s="571">
        <f>'1 уровень'!H250</f>
        <v>221616.5</v>
      </c>
      <c r="H17" s="571">
        <f>'1 уровень'!I250</f>
        <v>222854.77152000001</v>
      </c>
      <c r="I17" s="571">
        <f>'1 уровень'!J250</f>
        <v>100.55874518368444</v>
      </c>
      <c r="J17" s="103"/>
      <c r="K17" s="103"/>
      <c r="L17" s="103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</row>
    <row r="18" spans="1:185" ht="30" x14ac:dyDescent="0.25">
      <c r="A18" s="116" t="s">
        <v>124</v>
      </c>
      <c r="B18" s="544">
        <f>'1 уровень'!C251</f>
        <v>25864.400000000001</v>
      </c>
      <c r="C18" s="544">
        <f>'1 уровень'!D251</f>
        <v>23709</v>
      </c>
      <c r="D18" s="49">
        <f>'1 уровень'!E251</f>
        <v>25512</v>
      </c>
      <c r="E18" s="545">
        <f>'1 уровень'!F251</f>
        <v>107.60470707326333</v>
      </c>
      <c r="F18" s="59">
        <f>'1 уровень'!G251</f>
        <v>20976.617719373913</v>
      </c>
      <c r="G18" s="571">
        <f>'1 уровень'!H251</f>
        <v>19228.560000000001</v>
      </c>
      <c r="H18" s="571">
        <f>'1 уровень'!I251</f>
        <v>20671.472560000002</v>
      </c>
      <c r="I18" s="571">
        <f>'1 уровень'!J251</f>
        <v>107.50400737236694</v>
      </c>
      <c r="J18" s="103"/>
      <c r="K18" s="103"/>
      <c r="L18" s="103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</row>
    <row r="19" spans="1:185" ht="24" customHeight="1" thickBot="1" x14ac:dyDescent="0.3">
      <c r="A19" s="667" t="s">
        <v>125</v>
      </c>
      <c r="B19" s="544">
        <f>'1 уровень'!C252</f>
        <v>9471.6</v>
      </c>
      <c r="C19" s="544">
        <f>'1 уровень'!D252</f>
        <v>8682</v>
      </c>
      <c r="D19" s="49">
        <f>'1 уровень'!E252</f>
        <v>10643</v>
      </c>
      <c r="E19" s="545">
        <f>'1 уровень'!F252</f>
        <v>122.58696152960147</v>
      </c>
      <c r="F19" s="59">
        <f>'1 уровень'!G252</f>
        <v>7681.7064666208862</v>
      </c>
      <c r="G19" s="571">
        <f>'1 уровень'!H252</f>
        <v>7041.57</v>
      </c>
      <c r="H19" s="571">
        <f>'1 уровень'!I252</f>
        <v>8620.9768600000007</v>
      </c>
      <c r="I19" s="571">
        <f>'1 уровень'!J252</f>
        <v>122.42975444396636</v>
      </c>
      <c r="J19" s="103"/>
      <c r="K19" s="103"/>
      <c r="L19" s="103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</row>
    <row r="20" spans="1:185" ht="15.75" thickBot="1" x14ac:dyDescent="0.3">
      <c r="A20" s="548" t="s">
        <v>106</v>
      </c>
      <c r="B20" s="549">
        <f>'1 уровень'!C253</f>
        <v>0</v>
      </c>
      <c r="C20" s="549">
        <f>'1 уровень'!D253</f>
        <v>0</v>
      </c>
      <c r="D20" s="549">
        <f>'1 уровень'!E253</f>
        <v>0</v>
      </c>
      <c r="E20" s="550">
        <f>'1 уровень'!F253</f>
        <v>0</v>
      </c>
      <c r="F20" s="576">
        <f>'1 уровень'!G253</f>
        <v>731537.19007000001</v>
      </c>
      <c r="G20" s="576">
        <f>'1 уровень'!H253</f>
        <v>670575.82000000007</v>
      </c>
      <c r="H20" s="576">
        <f>'1 уровень'!I253</f>
        <v>660777.54097999993</v>
      </c>
      <c r="I20" s="576">
        <f>'1 уровень'!J253</f>
        <v>98.53882607637118</v>
      </c>
      <c r="J20" s="103"/>
      <c r="L20" s="727"/>
    </row>
    <row r="21" spans="1:185" ht="15.75" customHeight="1" thickBot="1" x14ac:dyDescent="0.3">
      <c r="A21" s="572"/>
      <c r="B21" s="573"/>
      <c r="C21" s="573"/>
      <c r="D21" s="573"/>
      <c r="E21" s="574"/>
      <c r="F21" s="575"/>
      <c r="G21" s="575"/>
      <c r="H21" s="575"/>
      <c r="I21" s="575"/>
      <c r="J21" s="103"/>
      <c r="L21" s="727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</row>
    <row r="22" spans="1:185" s="45" customFormat="1" ht="15" customHeight="1" x14ac:dyDescent="0.25">
      <c r="A22" s="41" t="s">
        <v>17</v>
      </c>
      <c r="B22" s="60"/>
      <c r="C22" s="60"/>
      <c r="D22" s="60"/>
      <c r="E22" s="181"/>
      <c r="F22" s="61"/>
      <c r="G22" s="61"/>
      <c r="H22" s="61"/>
      <c r="I22" s="61"/>
      <c r="J22" s="103"/>
      <c r="K22" s="726"/>
      <c r="L22" s="727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</row>
    <row r="23" spans="1:185" ht="30" x14ac:dyDescent="0.25">
      <c r="A23" s="538" t="s">
        <v>120</v>
      </c>
      <c r="B23" s="539">
        <f>'2 уровень'!C101</f>
        <v>62921</v>
      </c>
      <c r="C23" s="539">
        <f>'2 уровень'!D101</f>
        <v>57679</v>
      </c>
      <c r="D23" s="539">
        <f>'2 уровень'!E101</f>
        <v>59645</v>
      </c>
      <c r="E23" s="540">
        <f>'2 уровень'!F101</f>
        <v>103.40851956517969</v>
      </c>
      <c r="F23" s="543">
        <f>'2 уровень'!G101</f>
        <v>101056.07976000001</v>
      </c>
      <c r="G23" s="543">
        <f>'2 уровень'!H101</f>
        <v>92634.77</v>
      </c>
      <c r="H23" s="543">
        <f>'2 уровень'!I101</f>
        <v>98403.09685000006</v>
      </c>
      <c r="I23" s="543">
        <f>'2 уровень'!J101</f>
        <v>106.22695651967405</v>
      </c>
      <c r="J23" s="103"/>
      <c r="L23" s="727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</row>
    <row r="24" spans="1:185" ht="30" x14ac:dyDescent="0.25">
      <c r="A24" s="116" t="s">
        <v>79</v>
      </c>
      <c r="B24" s="49">
        <f>'2 уровень'!C102</f>
        <v>47780</v>
      </c>
      <c r="C24" s="49">
        <f>'2 уровень'!D102</f>
        <v>43797</v>
      </c>
      <c r="D24" s="49">
        <f>'2 уровень'!E102</f>
        <v>45624</v>
      </c>
      <c r="E24" s="180">
        <f>'2 уровень'!F102</f>
        <v>104.17151859716418</v>
      </c>
      <c r="F24" s="62">
        <f>'2 уровень'!G102</f>
        <v>70031.041859999998</v>
      </c>
      <c r="G24" s="62">
        <f>'2 уровень'!H102</f>
        <v>64195.14</v>
      </c>
      <c r="H24" s="62">
        <f>'2 уровень'!I102</f>
        <v>69137.181100000074</v>
      </c>
      <c r="I24" s="62">
        <f>'2 уровень'!J102</f>
        <v>107.69846611441314</v>
      </c>
      <c r="J24" s="103"/>
      <c r="L24" s="727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</row>
    <row r="25" spans="1:185" ht="30" x14ac:dyDescent="0.25">
      <c r="A25" s="116" t="s">
        <v>80</v>
      </c>
      <c r="B25" s="49">
        <f>'2 уровень'!C103</f>
        <v>14336</v>
      </c>
      <c r="C25" s="49">
        <f>'2 уровень'!D103</f>
        <v>13143</v>
      </c>
      <c r="D25" s="49">
        <f>'2 уровень'!E103</f>
        <v>13100</v>
      </c>
      <c r="E25" s="180">
        <f>'2 уровень'!F103</f>
        <v>99.672829643156064</v>
      </c>
      <c r="F25" s="62">
        <f>'2 уровень'!G103</f>
        <v>25742.563499999997</v>
      </c>
      <c r="G25" s="62">
        <f>'2 уровень'!H103</f>
        <v>23597.360000000001</v>
      </c>
      <c r="H25" s="62">
        <f>'2 уровень'!I103</f>
        <v>23333.13998</v>
      </c>
      <c r="I25" s="62">
        <f>'2 уровень'!J103</f>
        <v>98.880298389311335</v>
      </c>
      <c r="J25" s="103"/>
      <c r="L25" s="727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</row>
    <row r="26" spans="1:185" ht="45" x14ac:dyDescent="0.25">
      <c r="A26" s="116" t="s">
        <v>99</v>
      </c>
      <c r="B26" s="49">
        <f>'2 уровень'!C104</f>
        <v>185</v>
      </c>
      <c r="C26" s="49">
        <f>'2 уровень'!D104</f>
        <v>170</v>
      </c>
      <c r="D26" s="49">
        <f>'2 уровень'!E104</f>
        <v>184</v>
      </c>
      <c r="E26" s="180">
        <f>'2 уровень'!F104</f>
        <v>108.23529411764706</v>
      </c>
      <c r="F26" s="62">
        <f>'2 уровень'!G104</f>
        <v>1213.9848000000002</v>
      </c>
      <c r="G26" s="62">
        <f>'2 уровень'!H104</f>
        <v>1112.8200000000002</v>
      </c>
      <c r="H26" s="62">
        <f>'2 уровень'!I104</f>
        <v>1192.3299299999999</v>
      </c>
      <c r="I26" s="62">
        <f>'2 уровень'!J104</f>
        <v>107.14490483636166</v>
      </c>
      <c r="J26" s="103"/>
      <c r="L26" s="727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</row>
    <row r="27" spans="1:185" ht="30" x14ac:dyDescent="0.25">
      <c r="A27" s="116" t="s">
        <v>100</v>
      </c>
      <c r="B27" s="49">
        <f>'2 уровень'!C105</f>
        <v>620</v>
      </c>
      <c r="C27" s="49">
        <f>'2 уровень'!D105</f>
        <v>569</v>
      </c>
      <c r="D27" s="49">
        <f>'2 уровень'!E105</f>
        <v>737</v>
      </c>
      <c r="E27" s="180">
        <f>'2 уровень'!F105</f>
        <v>129.52548330404218</v>
      </c>
      <c r="F27" s="62">
        <f>'2 уровень'!G105</f>
        <v>4068.4896000000003</v>
      </c>
      <c r="G27" s="62">
        <f>'2 уровень'!H105</f>
        <v>3729.45</v>
      </c>
      <c r="H27" s="62">
        <f>'2 уровень'!I105</f>
        <v>4740.4458400000003</v>
      </c>
      <c r="I27" s="62">
        <f>'2 уровень'!J105</f>
        <v>127.10844333614877</v>
      </c>
      <c r="J27" s="103"/>
      <c r="L27" s="727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</row>
    <row r="28" spans="1:185" ht="30" x14ac:dyDescent="0.25">
      <c r="A28" s="542" t="s">
        <v>112</v>
      </c>
      <c r="B28" s="539">
        <f>'2 уровень'!C106</f>
        <v>82327</v>
      </c>
      <c r="C28" s="539">
        <f>'2 уровень'!D106</f>
        <v>75467</v>
      </c>
      <c r="D28" s="539">
        <f>'2 уровень'!E106</f>
        <v>72603</v>
      </c>
      <c r="E28" s="540">
        <f>'2 уровень'!F106</f>
        <v>96.204963758993998</v>
      </c>
      <c r="F28" s="543">
        <f>'2 уровень'!G106</f>
        <v>173350.26493</v>
      </c>
      <c r="G28" s="543">
        <f>'2 уровень'!H106</f>
        <v>158904.43</v>
      </c>
      <c r="H28" s="543">
        <f>'2 уровень'!I106</f>
        <v>156928.90491999997</v>
      </c>
      <c r="I28" s="543">
        <f>'2 уровень'!J106</f>
        <v>98.756784137484388</v>
      </c>
      <c r="J28" s="103"/>
      <c r="L28" s="727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</row>
    <row r="29" spans="1:185" ht="30" x14ac:dyDescent="0.25">
      <c r="A29" s="116" t="s">
        <v>108</v>
      </c>
      <c r="B29" s="49">
        <f>'2 уровень'!C107</f>
        <v>11370</v>
      </c>
      <c r="C29" s="49">
        <f>'2 уровень'!D107</f>
        <v>10423</v>
      </c>
      <c r="D29" s="49">
        <f>'2 уровень'!E107</f>
        <v>10989</v>
      </c>
      <c r="E29" s="180">
        <f>'2 уровень'!F107</f>
        <v>105.43029837858582</v>
      </c>
      <c r="F29" s="62">
        <f>'2 уровень'!G107</f>
        <v>24110.198700000004</v>
      </c>
      <c r="G29" s="62">
        <f>'2 уровень'!H107</f>
        <v>22101.02</v>
      </c>
      <c r="H29" s="62">
        <f>'2 уровень'!I107</f>
        <v>23149.775540000002</v>
      </c>
      <c r="I29" s="62">
        <f>'2 уровень'!J107</f>
        <v>104.74528116801849</v>
      </c>
      <c r="J29" s="103"/>
      <c r="L29" s="727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</row>
    <row r="30" spans="1:185" ht="60" x14ac:dyDescent="0.25">
      <c r="A30" s="116" t="s">
        <v>81</v>
      </c>
      <c r="B30" s="49">
        <f>'2 уровень'!C108</f>
        <v>46885</v>
      </c>
      <c r="C30" s="49">
        <f>'2 уровень'!D108</f>
        <v>42978</v>
      </c>
      <c r="D30" s="49">
        <f>'2 уровень'!E108</f>
        <v>40084</v>
      </c>
      <c r="E30" s="180">
        <f>'2 уровень'!F108</f>
        <v>93.266322304434823</v>
      </c>
      <c r="F30" s="62">
        <f>'2 уровень'!G108</f>
        <v>125645.65471</v>
      </c>
      <c r="G30" s="62">
        <f>'2 уровень'!H108</f>
        <v>115175.19</v>
      </c>
      <c r="H30" s="62">
        <f>'2 уровень'!I108</f>
        <v>110039.16392999998</v>
      </c>
      <c r="I30" s="62">
        <f>'2 уровень'!J108</f>
        <v>95.540683657652295</v>
      </c>
      <c r="J30" s="103"/>
      <c r="L30" s="727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</row>
    <row r="31" spans="1:185" ht="45" x14ac:dyDescent="0.25">
      <c r="A31" s="116" t="s">
        <v>109</v>
      </c>
      <c r="B31" s="49">
        <f>'2 уровень'!C109</f>
        <v>24072</v>
      </c>
      <c r="C31" s="49">
        <f>'2 уровень'!D109</f>
        <v>22066</v>
      </c>
      <c r="D31" s="49">
        <f>'2 уровень'!E109</f>
        <v>21530</v>
      </c>
      <c r="E31" s="180">
        <f>'2 уровень'!F109</f>
        <v>97.570923592857795</v>
      </c>
      <c r="F31" s="62">
        <f>'2 уровень'!G109</f>
        <v>23594.411520000001</v>
      </c>
      <c r="G31" s="62">
        <f>'2 уровень'!H109</f>
        <v>21628.22</v>
      </c>
      <c r="H31" s="62">
        <f>'2 уровень'!I109</f>
        <v>23739.965449999996</v>
      </c>
      <c r="I31" s="62">
        <f>'2 уровень'!J109</f>
        <v>109.76384302545468</v>
      </c>
      <c r="J31" s="103"/>
      <c r="L31" s="727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</row>
    <row r="32" spans="1:185" ht="30" x14ac:dyDescent="0.25">
      <c r="A32" s="667" t="s">
        <v>123</v>
      </c>
      <c r="B32" s="544">
        <f>'2 уровень'!C110</f>
        <v>123895</v>
      </c>
      <c r="C32" s="544">
        <f>'2 уровень'!D110</f>
        <v>113570</v>
      </c>
      <c r="D32" s="544">
        <f>'2 уровень'!E110</f>
        <v>111402</v>
      </c>
      <c r="E32" s="545">
        <f>'2 уровень'!F110</f>
        <v>98.091045170379502</v>
      </c>
      <c r="F32" s="546">
        <f>'2 уровень'!G110</f>
        <v>120577.0919</v>
      </c>
      <c r="G32" s="546">
        <f>'2 уровень'!H110</f>
        <v>110528.99999999999</v>
      </c>
      <c r="H32" s="546">
        <f>'2 уровень'!I110</f>
        <v>107791.24105</v>
      </c>
      <c r="I32" s="546">
        <f>'2 уровень'!J110</f>
        <v>97.52304015235822</v>
      </c>
      <c r="J32" s="103"/>
      <c r="K32" s="103"/>
      <c r="L32" s="103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</row>
    <row r="33" spans="1:185" ht="30" x14ac:dyDescent="0.25">
      <c r="A33" s="667" t="s">
        <v>124</v>
      </c>
      <c r="B33" s="544">
        <f>'2 уровень'!C111</f>
        <v>20100</v>
      </c>
      <c r="C33" s="544">
        <f>'2 уровень'!D111</f>
        <v>18425</v>
      </c>
      <c r="D33" s="544">
        <f>'2 уровень'!E111</f>
        <v>21206</v>
      </c>
      <c r="E33" s="545">
        <f>'2 уровень'!F111</f>
        <v>115.09362279511532</v>
      </c>
      <c r="F33" s="546">
        <f>'2 уровень'!G111</f>
        <v>19561.721999999998</v>
      </c>
      <c r="G33" s="546">
        <f>'2 уровень'!H111</f>
        <v>17931.580000000002</v>
      </c>
      <c r="H33" s="546">
        <f>'2 уровень'!I111</f>
        <v>20451.96557</v>
      </c>
      <c r="I33" s="546">
        <f>'2 уровень'!J111</f>
        <v>0</v>
      </c>
      <c r="J33" s="103"/>
      <c r="K33" s="103"/>
      <c r="L33" s="103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</row>
    <row r="34" spans="1:185" ht="30.75" thickBot="1" x14ac:dyDescent="0.3">
      <c r="A34" s="667" t="s">
        <v>125</v>
      </c>
      <c r="B34" s="544">
        <f>'2 уровень'!C112</f>
        <v>13611</v>
      </c>
      <c r="C34" s="544">
        <f>'2 уровень'!D112</f>
        <v>12477</v>
      </c>
      <c r="D34" s="544">
        <f>'2 уровень'!E112</f>
        <v>21489</v>
      </c>
      <c r="E34" s="545">
        <f>'2 уровень'!F112</f>
        <v>172.22890117816783</v>
      </c>
      <c r="F34" s="546">
        <f>'2 уровень'!G112</f>
        <v>13246.49742</v>
      </c>
      <c r="G34" s="546">
        <f>'2 уровень'!H112</f>
        <v>12142.630000000001</v>
      </c>
      <c r="H34" s="546">
        <f>'2 уровень'!I112</f>
        <v>20857.39818</v>
      </c>
      <c r="I34" s="546">
        <f>'2 уровень'!J112</f>
        <v>171.77002165099321</v>
      </c>
      <c r="J34" s="103"/>
      <c r="K34" s="103"/>
      <c r="L34" s="103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</row>
    <row r="35" spans="1:185" ht="15.75" thickBot="1" x14ac:dyDescent="0.3">
      <c r="A35" s="548" t="s">
        <v>106</v>
      </c>
      <c r="B35" s="549">
        <f>'2 уровень'!C113</f>
        <v>0</v>
      </c>
      <c r="C35" s="549">
        <f>'2 уровень'!D113</f>
        <v>0</v>
      </c>
      <c r="D35" s="549">
        <f>'2 уровень'!E113</f>
        <v>0</v>
      </c>
      <c r="E35" s="550">
        <f>'2 уровень'!F113</f>
        <v>0</v>
      </c>
      <c r="F35" s="551">
        <f>'2 уровень'!G113</f>
        <v>394983.43659</v>
      </c>
      <c r="G35" s="551">
        <f>'2 уровень'!H113</f>
        <v>362068.19999999995</v>
      </c>
      <c r="H35" s="551">
        <f>'2 уровень'!I113</f>
        <v>363123.24282000004</v>
      </c>
      <c r="I35" s="551">
        <f>'2 уровень'!J113</f>
        <v>100.29139339494606</v>
      </c>
      <c r="J35" s="103"/>
      <c r="L35" s="727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  <c r="FP35" s="45"/>
      <c r="FQ35" s="45"/>
      <c r="FR35" s="45"/>
      <c r="FS35" s="45"/>
      <c r="FT35" s="45"/>
      <c r="FU35" s="45"/>
      <c r="FV35" s="45"/>
      <c r="FW35" s="45"/>
      <c r="FX35" s="45"/>
      <c r="FY35" s="45"/>
      <c r="FZ35" s="45"/>
      <c r="GA35" s="45"/>
      <c r="GB35" s="45"/>
      <c r="GC35" s="45"/>
    </row>
    <row r="36" spans="1:185" ht="15" customHeight="1" x14ac:dyDescent="0.25">
      <c r="A36" s="41" t="s">
        <v>11</v>
      </c>
      <c r="B36" s="63"/>
      <c r="C36" s="63"/>
      <c r="D36" s="63"/>
      <c r="E36" s="182"/>
      <c r="F36" s="64"/>
      <c r="G36" s="64"/>
      <c r="H36" s="64"/>
      <c r="I36" s="64"/>
      <c r="J36" s="103"/>
      <c r="L36" s="727"/>
    </row>
    <row r="37" spans="1:185" ht="30" x14ac:dyDescent="0.25">
      <c r="A37" s="542" t="s">
        <v>120</v>
      </c>
      <c r="B37" s="539">
        <f>'2 уровень'!C131</f>
        <v>9871</v>
      </c>
      <c r="C37" s="539">
        <f>'2 уровень'!D131</f>
        <v>9049</v>
      </c>
      <c r="D37" s="539">
        <f>'2 уровень'!E131</f>
        <v>8868</v>
      </c>
      <c r="E37" s="540">
        <f>'2 уровень'!F131</f>
        <v>97.999778981102878</v>
      </c>
      <c r="F37" s="543">
        <f>'2 уровень'!G131</f>
        <v>16552.815170000002</v>
      </c>
      <c r="G37" s="543">
        <f>'2 уровень'!H131</f>
        <v>15173.42</v>
      </c>
      <c r="H37" s="543">
        <f>'2 уровень'!I131</f>
        <v>14921.344900000002</v>
      </c>
      <c r="I37" s="543">
        <f>'2 уровень'!J131</f>
        <v>98.338706105808726</v>
      </c>
      <c r="J37" s="103"/>
      <c r="L37" s="727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</row>
    <row r="38" spans="1:185" ht="30" x14ac:dyDescent="0.25">
      <c r="A38" s="116" t="s">
        <v>79</v>
      </c>
      <c r="B38" s="49">
        <f>'2 уровень'!C132</f>
        <v>7286</v>
      </c>
      <c r="C38" s="49">
        <f>'2 уровень'!D132</f>
        <v>6679</v>
      </c>
      <c r="D38" s="49">
        <f>'2 уровень'!E132</f>
        <v>7008</v>
      </c>
      <c r="E38" s="180">
        <f>'2 уровень'!F132</f>
        <v>104.92588710884863</v>
      </c>
      <c r="F38" s="62">
        <f>'2 уровень'!G132</f>
        <v>10048.402700000001</v>
      </c>
      <c r="G38" s="62">
        <f>'2 уровень'!H132</f>
        <v>9211.0400000000009</v>
      </c>
      <c r="H38" s="62">
        <f>'2 уровень'!I132</f>
        <v>9759.3301600000013</v>
      </c>
      <c r="I38" s="62">
        <f>'2 уровень'!J132</f>
        <v>105.95253261303827</v>
      </c>
      <c r="J38" s="103"/>
      <c r="L38" s="727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  <c r="FP38" s="45"/>
      <c r="FQ38" s="45"/>
      <c r="FR38" s="45"/>
      <c r="FS38" s="45"/>
      <c r="FT38" s="45"/>
      <c r="FU38" s="45"/>
      <c r="FV38" s="45"/>
      <c r="FW38" s="45"/>
      <c r="FX38" s="45"/>
      <c r="FY38" s="45"/>
      <c r="FZ38" s="45"/>
      <c r="GA38" s="45"/>
      <c r="GB38" s="45"/>
      <c r="GC38" s="45"/>
    </row>
    <row r="39" spans="1:185" ht="30" x14ac:dyDescent="0.25">
      <c r="A39" s="116" t="s">
        <v>80</v>
      </c>
      <c r="B39" s="49">
        <f>'2 уровень'!C133</f>
        <v>2186</v>
      </c>
      <c r="C39" s="49">
        <f>'2 уровень'!D133</f>
        <v>2004</v>
      </c>
      <c r="D39" s="49">
        <f>'2 уровень'!E133</f>
        <v>1460</v>
      </c>
      <c r="E39" s="180">
        <f>'2 уровень'!F133</f>
        <v>72.854291417165669</v>
      </c>
      <c r="F39" s="62">
        <f>'2 уровень'!G133</f>
        <v>3886.14255</v>
      </c>
      <c r="G39" s="62">
        <f>'2 уровень'!H133</f>
        <v>3562.3</v>
      </c>
      <c r="H39" s="62">
        <f>'2 уровень'!I133</f>
        <v>2596.2414600000002</v>
      </c>
      <c r="I39" s="62">
        <f>'2 уровень'!J133</f>
        <v>72.881044830586987</v>
      </c>
      <c r="J39" s="103"/>
      <c r="L39" s="727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/>
      <c r="GA39" s="45"/>
      <c r="GB39" s="45"/>
      <c r="GC39" s="45"/>
    </row>
    <row r="40" spans="1:185" ht="45" x14ac:dyDescent="0.25">
      <c r="A40" s="116" t="s">
        <v>99</v>
      </c>
      <c r="B40" s="49">
        <f>'2 уровень'!C134</f>
        <v>49</v>
      </c>
      <c r="C40" s="49">
        <f>'2 уровень'!D134</f>
        <v>45</v>
      </c>
      <c r="D40" s="49">
        <f>'2 уровень'!E134</f>
        <v>47</v>
      </c>
      <c r="E40" s="180">
        <f>'2 уровень'!F134</f>
        <v>104.44444444444446</v>
      </c>
      <c r="F40" s="62">
        <f>'2 уровень'!G134</f>
        <v>321.54192</v>
      </c>
      <c r="G40" s="62">
        <f>'2 уровень'!H134</f>
        <v>294.75</v>
      </c>
      <c r="H40" s="62">
        <f>'2 уровень'!I134</f>
        <v>282.16944000000001</v>
      </c>
      <c r="I40" s="62">
        <f>'2 уровень'!J134</f>
        <v>95.731786259541991</v>
      </c>
      <c r="J40" s="103"/>
      <c r="L40" s="727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  <c r="FP40" s="45"/>
      <c r="FQ40" s="45"/>
      <c r="FR40" s="45"/>
      <c r="FS40" s="45"/>
      <c r="FT40" s="45"/>
      <c r="FU40" s="45"/>
      <c r="FV40" s="45"/>
      <c r="FW40" s="45"/>
      <c r="FX40" s="45"/>
      <c r="FY40" s="45"/>
      <c r="FZ40" s="45"/>
      <c r="GA40" s="45"/>
      <c r="GB40" s="45"/>
      <c r="GC40" s="45"/>
    </row>
    <row r="41" spans="1:185" ht="30" x14ac:dyDescent="0.25">
      <c r="A41" s="116" t="s">
        <v>100</v>
      </c>
      <c r="B41" s="49">
        <f>'2 уровень'!C135</f>
        <v>350</v>
      </c>
      <c r="C41" s="49">
        <f>'2 уровень'!D135</f>
        <v>321</v>
      </c>
      <c r="D41" s="49">
        <f>'2 уровень'!E135</f>
        <v>353</v>
      </c>
      <c r="E41" s="180">
        <f>'2 уровень'!F135</f>
        <v>0</v>
      </c>
      <c r="F41" s="62">
        <f>'2 уровень'!G135</f>
        <v>2296.7280000000001</v>
      </c>
      <c r="G41" s="62">
        <f>'2 уровень'!H135</f>
        <v>2105.33</v>
      </c>
      <c r="H41" s="62">
        <f>'2 уровень'!I135</f>
        <v>2283.6038400000002</v>
      </c>
      <c r="I41" s="62">
        <f>'2 уровень'!J135</f>
        <v>108.46773854930107</v>
      </c>
      <c r="J41" s="103"/>
      <c r="L41" s="727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  <c r="FP41" s="45"/>
      <c r="FQ41" s="45"/>
      <c r="FR41" s="45"/>
      <c r="FS41" s="45"/>
      <c r="FT41" s="45"/>
      <c r="FU41" s="45"/>
      <c r="FV41" s="45"/>
      <c r="FW41" s="45"/>
      <c r="FX41" s="45"/>
      <c r="FY41" s="45"/>
      <c r="FZ41" s="45"/>
      <c r="GA41" s="45"/>
      <c r="GB41" s="45"/>
      <c r="GC41" s="45"/>
    </row>
    <row r="42" spans="1:185" ht="30" x14ac:dyDescent="0.25">
      <c r="A42" s="542" t="s">
        <v>112</v>
      </c>
      <c r="B42" s="539">
        <f>'2 уровень'!C136</f>
        <v>16426</v>
      </c>
      <c r="C42" s="539">
        <f>'2 уровень'!D136</f>
        <v>15057</v>
      </c>
      <c r="D42" s="539">
        <f>'2 уровень'!E136</f>
        <v>13542</v>
      </c>
      <c r="E42" s="540">
        <f>'2 уровень'!F136</f>
        <v>89.938234708109192</v>
      </c>
      <c r="F42" s="543">
        <f>'2 уровень'!G136</f>
        <v>36000.600680000003</v>
      </c>
      <c r="G42" s="543">
        <f>'2 уровень'!H136</f>
        <v>33000.550000000003</v>
      </c>
      <c r="H42" s="543">
        <f>'2 уровень'!I136</f>
        <v>28564.417270000002</v>
      </c>
      <c r="I42" s="543">
        <f>'2 уровень'!J136</f>
        <v>86.557397588828067</v>
      </c>
      <c r="J42" s="103"/>
      <c r="L42" s="727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  <c r="FP42" s="45"/>
      <c r="FQ42" s="45"/>
      <c r="FR42" s="45"/>
      <c r="FS42" s="45"/>
      <c r="FT42" s="45"/>
      <c r="FU42" s="45"/>
      <c r="FV42" s="45"/>
      <c r="FW42" s="45"/>
      <c r="FX42" s="45"/>
      <c r="FY42" s="45"/>
      <c r="FZ42" s="45"/>
      <c r="GA42" s="45"/>
      <c r="GB42" s="45"/>
      <c r="GC42" s="45"/>
    </row>
    <row r="43" spans="1:185" ht="30" x14ac:dyDescent="0.25">
      <c r="A43" s="116" t="s">
        <v>108</v>
      </c>
      <c r="B43" s="49">
        <f>'2 уровень'!C137</f>
        <v>1500</v>
      </c>
      <c r="C43" s="49">
        <f>'2 уровень'!D137</f>
        <v>1375</v>
      </c>
      <c r="D43" s="49">
        <f>'2 уровень'!E137</f>
        <v>990</v>
      </c>
      <c r="E43" s="180">
        <f>'2 уровень'!F137</f>
        <v>72</v>
      </c>
      <c r="F43" s="62">
        <f>'2 уровень'!G137</f>
        <v>3180.7650000000003</v>
      </c>
      <c r="G43" s="62">
        <f>'2 уровень'!H137</f>
        <v>2915.7</v>
      </c>
      <c r="H43" s="62">
        <f>'2 уровень'!I137</f>
        <v>2099.3549600000006</v>
      </c>
      <c r="I43" s="62">
        <f>'2 уровень'!J137</f>
        <v>72.001747779264008</v>
      </c>
      <c r="J43" s="103"/>
      <c r="L43" s="727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  <c r="FP43" s="45"/>
      <c r="FQ43" s="45"/>
      <c r="FR43" s="45"/>
      <c r="FS43" s="45"/>
      <c r="FT43" s="45"/>
      <c r="FU43" s="45"/>
      <c r="FV43" s="45"/>
      <c r="FW43" s="45"/>
      <c r="FX43" s="45"/>
      <c r="FY43" s="45"/>
      <c r="FZ43" s="45"/>
      <c r="GA43" s="45"/>
      <c r="GB43" s="45"/>
      <c r="GC43" s="45"/>
    </row>
    <row r="44" spans="1:185" ht="60" x14ac:dyDescent="0.25">
      <c r="A44" s="116" t="s">
        <v>81</v>
      </c>
      <c r="B44" s="49">
        <f>'2 уровень'!C138</f>
        <v>10800</v>
      </c>
      <c r="C44" s="49">
        <f>'2 уровень'!D138</f>
        <v>9900</v>
      </c>
      <c r="D44" s="49">
        <f>'2 уровень'!E138</f>
        <v>8042</v>
      </c>
      <c r="E44" s="180">
        <f>'2 уровень'!F138</f>
        <v>81.232323232323239</v>
      </c>
      <c r="F44" s="62">
        <f>'2 уровень'!G138</f>
        <v>28775.695520000001</v>
      </c>
      <c r="G44" s="62">
        <f>'2 уровень'!H138</f>
        <v>26377.72</v>
      </c>
      <c r="H44" s="62">
        <f>'2 уровень'!I138</f>
        <v>21511.313010000002</v>
      </c>
      <c r="I44" s="62">
        <f>'2 уровень'!J138</f>
        <v>81.551070410937726</v>
      </c>
      <c r="J44" s="103"/>
      <c r="L44" s="727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  <c r="FP44" s="45"/>
      <c r="FQ44" s="45"/>
      <c r="FR44" s="45"/>
      <c r="FS44" s="45"/>
      <c r="FT44" s="45"/>
      <c r="FU44" s="45"/>
      <c r="FV44" s="45"/>
      <c r="FW44" s="45"/>
      <c r="FX44" s="45"/>
      <c r="FY44" s="45"/>
      <c r="FZ44" s="45"/>
      <c r="GA44" s="45"/>
      <c r="GB44" s="45"/>
      <c r="GC44" s="45"/>
    </row>
    <row r="45" spans="1:185" ht="45" x14ac:dyDescent="0.25">
      <c r="A45" s="116" t="s">
        <v>109</v>
      </c>
      <c r="B45" s="49">
        <f>'2 уровень'!C139</f>
        <v>4126</v>
      </c>
      <c r="C45" s="49">
        <f>'2 уровень'!D139</f>
        <v>3782</v>
      </c>
      <c r="D45" s="49">
        <f>'2 уровень'!E139</f>
        <v>4510</v>
      </c>
      <c r="E45" s="180">
        <f>'2 уровень'!F139</f>
        <v>119.24907456372289</v>
      </c>
      <c r="F45" s="62">
        <f>'2 уровень'!G139</f>
        <v>4044.1401599999995</v>
      </c>
      <c r="G45" s="62">
        <f>'2 уровень'!H139</f>
        <v>3707.13</v>
      </c>
      <c r="H45" s="62">
        <f>'2 уровень'!I139</f>
        <v>4953.7492999999995</v>
      </c>
      <c r="I45" s="62">
        <f>'2 уровень'!J139</f>
        <v>133.62761219595751</v>
      </c>
      <c r="J45" s="103"/>
      <c r="L45" s="727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  <c r="FP45" s="45"/>
      <c r="FQ45" s="45"/>
      <c r="FR45" s="45"/>
      <c r="FS45" s="45"/>
      <c r="FT45" s="45"/>
      <c r="FU45" s="45"/>
      <c r="FV45" s="45"/>
      <c r="FW45" s="45"/>
      <c r="FX45" s="45"/>
      <c r="FY45" s="45"/>
      <c r="FZ45" s="45"/>
      <c r="GA45" s="45"/>
      <c r="GB45" s="45"/>
      <c r="GC45" s="45"/>
    </row>
    <row r="46" spans="1:185" ht="30" x14ac:dyDescent="0.25">
      <c r="A46" s="667" t="s">
        <v>123</v>
      </c>
      <c r="B46" s="544">
        <f>'2 уровень'!C140</f>
        <v>43595</v>
      </c>
      <c r="C46" s="544">
        <f>'2 уровень'!D140</f>
        <v>39962</v>
      </c>
      <c r="D46" s="544">
        <f>'2 уровень'!E140</f>
        <v>39467</v>
      </c>
      <c r="E46" s="545">
        <f>'2 уровень'!F140</f>
        <v>98.761323257094233</v>
      </c>
      <c r="F46" s="546">
        <f>'2 уровень'!G140</f>
        <v>42427.525999999998</v>
      </c>
      <c r="G46" s="546">
        <f>'2 уровень'!H140</f>
        <v>38891.9</v>
      </c>
      <c r="H46" s="546">
        <f>'2 уровень'!I140</f>
        <v>38372.300000000003</v>
      </c>
      <c r="I46" s="546">
        <f>'2 уровень'!J140</f>
        <v>98.663989159696499</v>
      </c>
      <c r="J46" s="103"/>
      <c r="K46" s="103"/>
      <c r="L46" s="103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  <c r="FP46" s="45"/>
      <c r="FQ46" s="45"/>
      <c r="FR46" s="45"/>
      <c r="FS46" s="45"/>
      <c r="FT46" s="45"/>
      <c r="FU46" s="45"/>
      <c r="FV46" s="45"/>
      <c r="FW46" s="45"/>
      <c r="FX46" s="45"/>
      <c r="FY46" s="45"/>
      <c r="FZ46" s="45"/>
      <c r="GA46" s="45"/>
      <c r="GB46" s="45"/>
      <c r="GC46" s="45"/>
    </row>
    <row r="47" spans="1:185" ht="30" x14ac:dyDescent="0.25">
      <c r="A47" s="667" t="s">
        <v>124</v>
      </c>
      <c r="B47" s="544">
        <f>'2 уровень'!C141</f>
        <v>2640</v>
      </c>
      <c r="C47" s="544">
        <f>'2 уровень'!D141</f>
        <v>2420</v>
      </c>
      <c r="D47" s="544">
        <f>'2 уровень'!E141</f>
        <v>2304</v>
      </c>
      <c r="E47" s="545">
        <f>'2 уровень'!F141</f>
        <v>95.206611570247929</v>
      </c>
      <c r="F47" s="546">
        <f>'2 уровень'!G141</f>
        <v>2569.3008000000004</v>
      </c>
      <c r="G47" s="546">
        <f>'2 уровень'!H141</f>
        <v>2355.19</v>
      </c>
      <c r="H47" s="546">
        <f>'2 уровень'!I141</f>
        <v>2240.1273099999999</v>
      </c>
      <c r="I47" s="546">
        <f>'2 уровень'!J141</f>
        <v>95.114504986858805</v>
      </c>
      <c r="J47" s="103"/>
      <c r="K47" s="103"/>
      <c r="L47" s="103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  <c r="FP47" s="45"/>
      <c r="FQ47" s="45"/>
      <c r="FR47" s="45"/>
      <c r="FS47" s="45"/>
      <c r="FT47" s="45"/>
      <c r="FU47" s="45"/>
      <c r="FV47" s="45"/>
      <c r="FW47" s="45"/>
      <c r="FX47" s="45"/>
      <c r="FY47" s="45"/>
      <c r="FZ47" s="45"/>
      <c r="GA47" s="45"/>
      <c r="GB47" s="45"/>
      <c r="GC47" s="45"/>
    </row>
    <row r="48" spans="1:185" ht="30.75" thickBot="1" x14ac:dyDescent="0.3">
      <c r="A48" s="667" t="s">
        <v>125</v>
      </c>
      <c r="B48" s="544">
        <f>'2 уровень'!C142</f>
        <v>3143</v>
      </c>
      <c r="C48" s="544">
        <f>'2 уровень'!D142</f>
        <v>2881</v>
      </c>
      <c r="D48" s="544">
        <f>'2 уровень'!E142</f>
        <v>1639</v>
      </c>
      <c r="E48" s="545">
        <f>'2 уровень'!F142</f>
        <v>56.889968760846934</v>
      </c>
      <c r="F48" s="546">
        <f>'2 уровень'!G142</f>
        <v>3058.8304600000001</v>
      </c>
      <c r="G48" s="546">
        <f>'2 уровень'!H142</f>
        <v>2803.93</v>
      </c>
      <c r="H48" s="546">
        <f>'2 уровень'!I142</f>
        <v>1594.2259000000001</v>
      </c>
      <c r="I48" s="546">
        <f>'2 уровень'!J142</f>
        <v>56.856836654267404</v>
      </c>
      <c r="J48" s="103"/>
      <c r="K48" s="103"/>
      <c r="L48" s="103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  <c r="FP48" s="45"/>
      <c r="FQ48" s="45"/>
      <c r="FR48" s="45"/>
      <c r="FS48" s="45"/>
      <c r="FT48" s="45"/>
      <c r="FU48" s="45"/>
      <c r="FV48" s="45"/>
      <c r="FW48" s="45"/>
      <c r="FX48" s="45"/>
      <c r="FY48" s="45"/>
      <c r="FZ48" s="45"/>
      <c r="GA48" s="45"/>
      <c r="GB48" s="45"/>
      <c r="GC48" s="45"/>
    </row>
    <row r="49" spans="1:185" ht="15.75" thickBot="1" x14ac:dyDescent="0.3">
      <c r="A49" s="548" t="s">
        <v>106</v>
      </c>
      <c r="B49" s="549">
        <f>'2 уровень'!C143</f>
        <v>0</v>
      </c>
      <c r="C49" s="549">
        <f>'2 уровень'!D143</f>
        <v>0</v>
      </c>
      <c r="D49" s="549">
        <f>'2 уровень'!E143</f>
        <v>0</v>
      </c>
      <c r="E49" s="550">
        <f>'2 уровень'!F143</f>
        <v>0</v>
      </c>
      <c r="F49" s="551">
        <f>'2 уровень'!G143</f>
        <v>94980.941850000003</v>
      </c>
      <c r="G49" s="551">
        <f>'2 уровень'!H143</f>
        <v>87065.87</v>
      </c>
      <c r="H49" s="551">
        <f>'2 уровень'!I143</f>
        <v>81858.062170000005</v>
      </c>
      <c r="I49" s="551">
        <f>'2 уровень'!J143</f>
        <v>94.018542707952051</v>
      </c>
      <c r="J49" s="103"/>
      <c r="L49" s="727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/>
      <c r="GA49" s="45"/>
      <c r="GB49" s="45"/>
      <c r="GC49" s="45"/>
    </row>
    <row r="50" spans="1:185" ht="15" customHeight="1" x14ac:dyDescent="0.25">
      <c r="A50" s="96" t="s">
        <v>18</v>
      </c>
      <c r="B50" s="97"/>
      <c r="C50" s="97"/>
      <c r="D50" s="97"/>
      <c r="E50" s="183"/>
      <c r="F50" s="98"/>
      <c r="G50" s="98"/>
      <c r="H50" s="98"/>
      <c r="I50" s="98"/>
      <c r="J50" s="103"/>
      <c r="L50" s="727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  <c r="FP50" s="45"/>
      <c r="FQ50" s="45"/>
      <c r="FR50" s="45"/>
      <c r="FS50" s="45"/>
      <c r="FT50" s="45"/>
      <c r="FU50" s="45"/>
      <c r="FV50" s="45"/>
      <c r="FW50" s="45"/>
      <c r="FX50" s="45"/>
      <c r="FY50" s="45"/>
      <c r="FZ50" s="45"/>
      <c r="GA50" s="45"/>
      <c r="GB50" s="45"/>
      <c r="GC50" s="45"/>
    </row>
    <row r="51" spans="1:185" ht="30" x14ac:dyDescent="0.25">
      <c r="A51" s="542" t="s">
        <v>120</v>
      </c>
      <c r="B51" s="580">
        <f>'Аян '!B21</f>
        <v>505</v>
      </c>
      <c r="C51" s="580">
        <f>'Аян '!C21</f>
        <v>462</v>
      </c>
      <c r="D51" s="580">
        <f>'Аян '!D21</f>
        <v>532</v>
      </c>
      <c r="E51" s="581">
        <f>'Аян '!E21</f>
        <v>115.15151515151516</v>
      </c>
      <c r="F51" s="543">
        <f>'Аян '!F21</f>
        <v>1482.8332499999999</v>
      </c>
      <c r="G51" s="543">
        <f>'Аян '!G21</f>
        <v>1359.26</v>
      </c>
      <c r="H51" s="543">
        <f>'Аян '!H21</f>
        <v>1569.25549</v>
      </c>
      <c r="I51" s="543">
        <f>'Аян '!I21</f>
        <v>115.44925106307844</v>
      </c>
      <c r="J51" s="103"/>
      <c r="L51" s="727"/>
    </row>
    <row r="52" spans="1:185" ht="30" x14ac:dyDescent="0.25">
      <c r="A52" s="116" t="s">
        <v>79</v>
      </c>
      <c r="B52" s="56">
        <f>'Аян '!B22</f>
        <v>323</v>
      </c>
      <c r="C52" s="56">
        <f>'Аян '!C22</f>
        <v>296</v>
      </c>
      <c r="D52" s="56">
        <f>'Аян '!D22</f>
        <v>317</v>
      </c>
      <c r="E52" s="184">
        <f>'Аян '!E22</f>
        <v>107.09459459459461</v>
      </c>
      <c r="F52" s="62">
        <f>'Аян '!F22</f>
        <v>711.52386999999999</v>
      </c>
      <c r="G52" s="62">
        <f>'Аян '!G22</f>
        <v>652.23</v>
      </c>
      <c r="H52" s="62">
        <f>'Аян '!H22</f>
        <v>730.39082999999994</v>
      </c>
      <c r="I52" s="62">
        <f>'Аян '!I22</f>
        <v>111.98363000781933</v>
      </c>
      <c r="J52" s="103"/>
      <c r="L52" s="727"/>
    </row>
    <row r="53" spans="1:185" ht="30" x14ac:dyDescent="0.25">
      <c r="A53" s="116" t="s">
        <v>80</v>
      </c>
      <c r="B53" s="56">
        <f>'Аян '!B23</f>
        <v>131</v>
      </c>
      <c r="C53" s="56">
        <f>'Аян '!C23</f>
        <v>120</v>
      </c>
      <c r="D53" s="56">
        <f>'Аян '!D23</f>
        <v>166</v>
      </c>
      <c r="E53" s="184">
        <f>'Аян '!E23</f>
        <v>138.33333333333334</v>
      </c>
      <c r="F53" s="62">
        <f>'Аян '!F23</f>
        <v>327.08008000000001</v>
      </c>
      <c r="G53" s="62">
        <f>'Аян '!G23</f>
        <v>299.82</v>
      </c>
      <c r="H53" s="62">
        <f>'Аян '!H23</f>
        <v>412.05604</v>
      </c>
      <c r="I53" s="62">
        <f>'Аян '!I23</f>
        <v>137.43447401774398</v>
      </c>
      <c r="J53" s="103"/>
      <c r="L53" s="727"/>
    </row>
    <row r="54" spans="1:185" ht="45" x14ac:dyDescent="0.25">
      <c r="A54" s="116" t="s">
        <v>99</v>
      </c>
      <c r="B54" s="56">
        <f>'Аян '!B24</f>
        <v>8</v>
      </c>
      <c r="C54" s="56">
        <f>'Аян '!C24</f>
        <v>7</v>
      </c>
      <c r="D54" s="56">
        <f>'Аян '!D24</f>
        <v>17</v>
      </c>
      <c r="E54" s="184">
        <f>'Аян '!E24</f>
        <v>242.85714285714283</v>
      </c>
      <c r="F54" s="62">
        <f>'Аян '!F24</f>
        <v>69.683000000000007</v>
      </c>
      <c r="G54" s="62">
        <f>'Аян '!G24</f>
        <v>63.88</v>
      </c>
      <c r="H54" s="62">
        <f>'Аян '!H24</f>
        <v>148.07646</v>
      </c>
      <c r="I54" s="62">
        <f>'Аян '!I24</f>
        <v>231.80410144020036</v>
      </c>
      <c r="J54" s="103"/>
      <c r="L54" s="727"/>
    </row>
    <row r="55" spans="1:185" ht="30" x14ac:dyDescent="0.25">
      <c r="A55" s="116" t="s">
        <v>100</v>
      </c>
      <c r="B55" s="56">
        <f>'Аян '!B25</f>
        <v>43</v>
      </c>
      <c r="C55" s="56">
        <f>'Аян '!C25</f>
        <v>39</v>
      </c>
      <c r="D55" s="56">
        <f>'Аян '!D25</f>
        <v>32</v>
      </c>
      <c r="E55" s="184">
        <f>'Аян '!E25</f>
        <v>82.051282051282044</v>
      </c>
      <c r="F55" s="62">
        <f>'Аян '!F25</f>
        <v>374.54629999999997</v>
      </c>
      <c r="G55" s="62">
        <f>'Аян '!G25</f>
        <v>343.33</v>
      </c>
      <c r="H55" s="62">
        <f>'Аян '!H25</f>
        <v>278.73215999999996</v>
      </c>
      <c r="I55" s="62">
        <f>'Аян '!I25</f>
        <v>81.184912474878388</v>
      </c>
      <c r="J55" s="103"/>
      <c r="L55" s="727"/>
    </row>
    <row r="56" spans="1:185" ht="30" x14ac:dyDescent="0.25">
      <c r="A56" s="542" t="s">
        <v>112</v>
      </c>
      <c r="B56" s="580">
        <f>'Аян '!B26</f>
        <v>961</v>
      </c>
      <c r="C56" s="580">
        <f>'Аян '!C26</f>
        <v>881</v>
      </c>
      <c r="D56" s="580">
        <f>'Аян '!D26</f>
        <v>578</v>
      </c>
      <c r="E56" s="581">
        <f>'Аян '!E26</f>
        <v>65.607264472190693</v>
      </c>
      <c r="F56" s="543">
        <f>'Аян '!F26</f>
        <v>2584.9690000000001</v>
      </c>
      <c r="G56" s="543">
        <f>'Аян '!G26</f>
        <v>2369.5499999999997</v>
      </c>
      <c r="H56" s="543">
        <f>'Аян '!H26</f>
        <v>1874.0885999999998</v>
      </c>
      <c r="I56" s="543">
        <f>'Аян '!I26</f>
        <v>79.090485535228211</v>
      </c>
      <c r="J56" s="103"/>
      <c r="L56" s="727"/>
    </row>
    <row r="57" spans="1:185" ht="30" x14ac:dyDescent="0.25">
      <c r="A57" s="116" t="s">
        <v>108</v>
      </c>
      <c r="B57" s="56">
        <f>'Аян '!B27</f>
        <v>200</v>
      </c>
      <c r="C57" s="56">
        <f>'Аян '!C27</f>
        <v>183</v>
      </c>
      <c r="D57" s="56">
        <f>'Аян '!D27</f>
        <v>141</v>
      </c>
      <c r="E57" s="184">
        <f>'Аян '!E27</f>
        <v>77.049180327868854</v>
      </c>
      <c r="F57" s="62">
        <f>'Аян '!F27</f>
        <v>542.94600000000003</v>
      </c>
      <c r="G57" s="62">
        <f>'Аян '!G27</f>
        <v>497.7</v>
      </c>
      <c r="H57" s="62">
        <f>'Аян '!H27</f>
        <v>387.22778999999997</v>
      </c>
      <c r="I57" s="62">
        <f>'Аян '!I27</f>
        <v>77.80345388788426</v>
      </c>
      <c r="J57" s="103"/>
      <c r="L57" s="727"/>
    </row>
    <row r="58" spans="1:185" ht="60" x14ac:dyDescent="0.25">
      <c r="A58" s="116" t="s">
        <v>81</v>
      </c>
      <c r="B58" s="56">
        <f>'Аян '!B28</f>
        <v>551</v>
      </c>
      <c r="C58" s="56">
        <f>'Аян '!C28</f>
        <v>505</v>
      </c>
      <c r="D58" s="56">
        <f>'Аян '!D28</f>
        <v>360</v>
      </c>
      <c r="E58" s="184">
        <f>'Аян '!E28</f>
        <v>71.287128712871279</v>
      </c>
      <c r="F58" s="62">
        <f>'Аян '!F28</f>
        <v>1828.8025</v>
      </c>
      <c r="G58" s="62">
        <f>'Аян '!G28</f>
        <v>1676.4</v>
      </c>
      <c r="H58" s="62">
        <f>'Аян '!H28</f>
        <v>1384.4411699999998</v>
      </c>
      <c r="I58" s="62">
        <f>'Аян '!I28</f>
        <v>82.584178596993539</v>
      </c>
      <c r="J58" s="103"/>
      <c r="L58" s="727"/>
    </row>
    <row r="59" spans="1:185" ht="45" x14ac:dyDescent="0.25">
      <c r="A59" s="116" t="s">
        <v>109</v>
      </c>
      <c r="B59" s="56">
        <f>'Аян '!B29</f>
        <v>210</v>
      </c>
      <c r="C59" s="56">
        <f>'Аян '!C29</f>
        <v>193</v>
      </c>
      <c r="D59" s="56">
        <f>'Аян '!D29</f>
        <v>77</v>
      </c>
      <c r="E59" s="184">
        <f>'Аян '!E29</f>
        <v>39.896373056994818</v>
      </c>
      <c r="F59" s="62">
        <f>'Аян '!F29</f>
        <v>213.22049999999999</v>
      </c>
      <c r="G59" s="62">
        <f>'Аян '!G29</f>
        <v>195.45</v>
      </c>
      <c r="H59" s="62">
        <f>'Аян '!H29</f>
        <v>102.41964000000002</v>
      </c>
      <c r="I59" s="62">
        <f>'Аян '!I29</f>
        <v>52.401964696853433</v>
      </c>
      <c r="J59" s="103"/>
      <c r="L59" s="727"/>
    </row>
    <row r="60" spans="1:185" ht="30.75" thickBot="1" x14ac:dyDescent="0.3">
      <c r="A60" s="658" t="s">
        <v>123</v>
      </c>
      <c r="B60" s="553">
        <f>'Аян '!B30</f>
        <v>2800</v>
      </c>
      <c r="C60" s="553">
        <f>'Аян '!C30</f>
        <v>2567</v>
      </c>
      <c r="D60" s="553">
        <f>'Аян '!D30</f>
        <v>2677</v>
      </c>
      <c r="E60" s="554">
        <f>'Аян '!E30</f>
        <v>104.28515777171796</v>
      </c>
      <c r="F60" s="546">
        <f>'Аян '!F30</f>
        <v>3617.152</v>
      </c>
      <c r="G60" s="546">
        <f>'Аян '!G30</f>
        <v>3315.72</v>
      </c>
      <c r="H60" s="546">
        <f>'Аян '!H30</f>
        <v>3454.3678499999996</v>
      </c>
      <c r="I60" s="546">
        <f>'Аян '!I30</f>
        <v>104.18153070826246</v>
      </c>
      <c r="J60" s="103"/>
      <c r="K60" s="103"/>
      <c r="L60" s="103"/>
    </row>
    <row r="61" spans="1:185" ht="15.75" thickBot="1" x14ac:dyDescent="0.3">
      <c r="A61" s="548" t="s">
        <v>4</v>
      </c>
      <c r="B61" s="555">
        <f>'Аян '!B31</f>
        <v>0</v>
      </c>
      <c r="C61" s="555">
        <f>'Аян '!C31</f>
        <v>0</v>
      </c>
      <c r="D61" s="555">
        <f>'Аян '!D31</f>
        <v>0</v>
      </c>
      <c r="E61" s="556">
        <f>'Аян '!E31</f>
        <v>0</v>
      </c>
      <c r="F61" s="551">
        <f>'Аян '!F31</f>
        <v>7684.9542499999998</v>
      </c>
      <c r="G61" s="551">
        <f>'Аян '!G31</f>
        <v>7044.5299999999988</v>
      </c>
      <c r="H61" s="551">
        <f>'Аян '!H31</f>
        <v>6897.7119399999992</v>
      </c>
      <c r="I61" s="551">
        <f>'Аян '!I31</f>
        <v>97.915857267979561</v>
      </c>
      <c r="J61" s="103"/>
      <c r="L61" s="727"/>
    </row>
    <row r="62" spans="1:185" ht="15" customHeight="1" x14ac:dyDescent="0.25">
      <c r="A62" s="96" t="s">
        <v>19</v>
      </c>
      <c r="B62" s="97"/>
      <c r="C62" s="97"/>
      <c r="D62" s="97"/>
      <c r="E62" s="183"/>
      <c r="F62" s="98"/>
      <c r="G62" s="98"/>
      <c r="H62" s="98"/>
      <c r="I62" s="98"/>
      <c r="J62" s="103"/>
      <c r="L62" s="727"/>
    </row>
    <row r="63" spans="1:185" ht="30" x14ac:dyDescent="0.25">
      <c r="A63" s="542" t="s">
        <v>120</v>
      </c>
      <c r="B63" s="539">
        <f>'1 уровень'!C271</f>
        <v>2987</v>
      </c>
      <c r="C63" s="539">
        <f>'1 уровень'!D271</f>
        <v>2738</v>
      </c>
      <c r="D63" s="539">
        <f>'1 уровень'!E271</f>
        <v>3070</v>
      </c>
      <c r="E63" s="540">
        <f>'1 уровень'!F271</f>
        <v>112.12563915266618</v>
      </c>
      <c r="F63" s="543">
        <f>'1 уровень'!G271</f>
        <v>5092.2485500000003</v>
      </c>
      <c r="G63" s="543">
        <f>'1 уровень'!H271</f>
        <v>4667.8899999999994</v>
      </c>
      <c r="H63" s="543">
        <f>'1 уровень'!I271</f>
        <v>4613.0586999999996</v>
      </c>
      <c r="I63" s="543">
        <f>'1 уровень'!J271</f>
        <v>98.825351497143259</v>
      </c>
      <c r="J63" s="103"/>
      <c r="L63" s="727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  <c r="FP63" s="45"/>
      <c r="FQ63" s="45"/>
      <c r="FR63" s="45"/>
      <c r="FS63" s="45"/>
      <c r="FT63" s="45"/>
      <c r="FU63" s="45"/>
      <c r="FV63" s="45"/>
      <c r="FW63" s="45"/>
      <c r="FX63" s="45"/>
      <c r="FY63" s="45"/>
      <c r="FZ63" s="45"/>
      <c r="GA63" s="45"/>
      <c r="GB63" s="45"/>
      <c r="GC63" s="45"/>
    </row>
    <row r="64" spans="1:185" ht="30" x14ac:dyDescent="0.25">
      <c r="A64" s="116" t="s">
        <v>79</v>
      </c>
      <c r="B64" s="49">
        <f>'1 уровень'!C272</f>
        <v>2121</v>
      </c>
      <c r="C64" s="49">
        <f>'1 уровень'!D272</f>
        <v>1944</v>
      </c>
      <c r="D64" s="49">
        <f>'1 уровень'!E272</f>
        <v>1880</v>
      </c>
      <c r="E64" s="180">
        <f>'1 уровень'!F272</f>
        <v>96.707818930041157</v>
      </c>
      <c r="F64" s="62">
        <f>'1 уровень'!G272</f>
        <v>2919.2939999999999</v>
      </c>
      <c r="G64" s="62">
        <f>'1 уровень'!H272</f>
        <v>2676.02</v>
      </c>
      <c r="H64" s="62">
        <f>'1 уровень'!I272</f>
        <v>2199.0568299999995</v>
      </c>
      <c r="I64" s="62">
        <f>'1 уровень'!J272</f>
        <v>82.176397411080615</v>
      </c>
      <c r="J64" s="103"/>
      <c r="L64" s="727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  <c r="FP64" s="45"/>
      <c r="FQ64" s="45"/>
      <c r="FR64" s="45"/>
      <c r="FS64" s="45"/>
      <c r="FT64" s="45"/>
      <c r="FU64" s="45"/>
      <c r="FV64" s="45"/>
      <c r="FW64" s="45"/>
      <c r="FX64" s="45"/>
      <c r="FY64" s="45"/>
      <c r="FZ64" s="45"/>
      <c r="GA64" s="45"/>
      <c r="GB64" s="45"/>
      <c r="GC64" s="45"/>
    </row>
    <row r="65" spans="1:185" ht="30" x14ac:dyDescent="0.25">
      <c r="A65" s="116" t="s">
        <v>80</v>
      </c>
      <c r="B65" s="49">
        <f>'1 уровень'!C273</f>
        <v>636</v>
      </c>
      <c r="C65" s="49">
        <f>'1 уровень'!D273</f>
        <v>583</v>
      </c>
      <c r="D65" s="49">
        <f>'1 уровень'!E273</f>
        <v>986</v>
      </c>
      <c r="E65" s="180">
        <f>'1 уровень'!F273</f>
        <v>169.12521440823326</v>
      </c>
      <c r="F65" s="62">
        <f>'1 уровень'!G273</f>
        <v>915.22255000000007</v>
      </c>
      <c r="G65" s="62">
        <f>'1 уровень'!H273</f>
        <v>838.95</v>
      </c>
      <c r="H65" s="62">
        <f>'1 уровень'!I273</f>
        <v>1325.7902700000002</v>
      </c>
      <c r="I65" s="62">
        <f>'1 уровень'!J273</f>
        <v>158.02971214017523</v>
      </c>
      <c r="J65" s="103"/>
      <c r="L65" s="727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  <c r="FP65" s="45"/>
      <c r="FQ65" s="45"/>
      <c r="FR65" s="45"/>
      <c r="FS65" s="45"/>
      <c r="FT65" s="45"/>
      <c r="FU65" s="45"/>
      <c r="FV65" s="45"/>
      <c r="FW65" s="45"/>
      <c r="FX65" s="45"/>
      <c r="FY65" s="45"/>
      <c r="FZ65" s="45"/>
      <c r="GA65" s="45"/>
      <c r="GB65" s="45"/>
      <c r="GC65" s="45"/>
    </row>
    <row r="66" spans="1:185" ht="45" x14ac:dyDescent="0.25">
      <c r="A66" s="116" t="s">
        <v>110</v>
      </c>
      <c r="B66" s="49">
        <f>'1 уровень'!C274</f>
        <v>130</v>
      </c>
      <c r="C66" s="49">
        <f>'1 уровень'!D274</f>
        <v>119</v>
      </c>
      <c r="D66" s="49">
        <f>'1 уровень'!E274</f>
        <v>103</v>
      </c>
      <c r="E66" s="180">
        <f>'1 уровень'!F274</f>
        <v>86.554621848739501</v>
      </c>
      <c r="F66" s="62">
        <f>'1 уровень'!G274</f>
        <v>710.89200000000005</v>
      </c>
      <c r="G66" s="62">
        <f>'1 уровень'!H274</f>
        <v>651.65</v>
      </c>
      <c r="H66" s="62">
        <f>'1 уровень'!I274</f>
        <v>535.90319999999997</v>
      </c>
      <c r="I66" s="62">
        <f>'1 уровень'!J274</f>
        <v>82.237888437044433</v>
      </c>
      <c r="J66" s="103"/>
      <c r="L66" s="727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  <c r="FP66" s="45"/>
      <c r="FQ66" s="45"/>
      <c r="FR66" s="45"/>
      <c r="FS66" s="45"/>
      <c r="FT66" s="45"/>
      <c r="FU66" s="45"/>
      <c r="FV66" s="45"/>
      <c r="FW66" s="45"/>
      <c r="FX66" s="45"/>
      <c r="FY66" s="45"/>
      <c r="FZ66" s="45"/>
      <c r="GA66" s="45"/>
      <c r="GB66" s="45"/>
      <c r="GC66" s="45"/>
    </row>
    <row r="67" spans="1:185" s="45" customFormat="1" ht="30" x14ac:dyDescent="0.25">
      <c r="A67" s="116" t="s">
        <v>111</v>
      </c>
      <c r="B67" s="69">
        <f>'1 уровень'!C275</f>
        <v>100</v>
      </c>
      <c r="C67" s="69">
        <f>'1 уровень'!D275</f>
        <v>92</v>
      </c>
      <c r="D67" s="69">
        <f>'1 уровень'!E275</f>
        <v>101</v>
      </c>
      <c r="E67" s="186">
        <f>'1 уровень'!F275</f>
        <v>109.78260869565217</v>
      </c>
      <c r="F67" s="698">
        <f>'1 уровень'!G275</f>
        <v>546.84</v>
      </c>
      <c r="G67" s="698">
        <f>'1 уровень'!H275</f>
        <v>501.27</v>
      </c>
      <c r="H67" s="698">
        <f>'1 уровень'!I275</f>
        <v>552.30840000000001</v>
      </c>
      <c r="I67" s="698">
        <f>'1 уровень'!J275</f>
        <v>110.18181818181819</v>
      </c>
      <c r="J67" s="103"/>
      <c r="K67" s="726"/>
      <c r="L67" s="727"/>
    </row>
    <row r="68" spans="1:185" ht="30" x14ac:dyDescent="0.25">
      <c r="A68" s="542" t="s">
        <v>112</v>
      </c>
      <c r="B68" s="539">
        <f>'1 уровень'!C276</f>
        <v>6270</v>
      </c>
      <c r="C68" s="539">
        <f>'1 уровень'!D276</f>
        <v>5748</v>
      </c>
      <c r="D68" s="539">
        <f>'1 уровень'!E276</f>
        <v>2095</v>
      </c>
      <c r="E68" s="540">
        <f>'1 уровень'!F276</f>
        <v>36.447459986082116</v>
      </c>
      <c r="F68" s="543">
        <f>'1 уровень'!G276</f>
        <v>10538.552</v>
      </c>
      <c r="G68" s="543">
        <f>'1 уровень'!H276</f>
        <v>9660.3500000000022</v>
      </c>
      <c r="H68" s="543">
        <f>'1 уровень'!I276</f>
        <v>2571.9632799999999</v>
      </c>
      <c r="I68" s="543">
        <f>'1 уровень'!J276</f>
        <v>26.623914040381553</v>
      </c>
      <c r="J68" s="103"/>
      <c r="L68" s="727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  <c r="FP68" s="45"/>
      <c r="FQ68" s="45"/>
      <c r="FR68" s="45"/>
      <c r="FS68" s="45"/>
      <c r="FT68" s="45"/>
      <c r="FU68" s="45"/>
      <c r="FV68" s="45"/>
      <c r="FW68" s="45"/>
      <c r="FX68" s="45"/>
      <c r="FY68" s="45"/>
      <c r="FZ68" s="45"/>
      <c r="GA68" s="45"/>
      <c r="GB68" s="45"/>
      <c r="GC68" s="45"/>
    </row>
    <row r="69" spans="1:185" ht="30" x14ac:dyDescent="0.25">
      <c r="A69" s="116" t="s">
        <v>108</v>
      </c>
      <c r="B69" s="49">
        <f>'1 уровень'!C277</f>
        <v>720</v>
      </c>
      <c r="C69" s="49">
        <f>'1 уровень'!D277</f>
        <v>660</v>
      </c>
      <c r="D69" s="49">
        <f>'1 уровень'!E277</f>
        <v>548</v>
      </c>
      <c r="E69" s="180">
        <f>'1 уровень'!F277</f>
        <v>83.030303030303031</v>
      </c>
      <c r="F69" s="62">
        <f>'1 уровень'!G277</f>
        <v>1272.3119999999999</v>
      </c>
      <c r="G69" s="62">
        <f>'1 уровень'!H277</f>
        <v>1166.29</v>
      </c>
      <c r="H69" s="62">
        <f>'1 уровень'!I277</f>
        <v>961.40965999999992</v>
      </c>
      <c r="I69" s="62">
        <f>'1 уровень'!J277</f>
        <v>82.433156419072446</v>
      </c>
      <c r="J69" s="103"/>
      <c r="L69" s="727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  <c r="FP69" s="45"/>
      <c r="FQ69" s="45"/>
      <c r="FR69" s="45"/>
      <c r="FS69" s="45"/>
      <c r="FT69" s="45"/>
      <c r="FU69" s="45"/>
      <c r="FV69" s="45"/>
      <c r="FW69" s="45"/>
      <c r="FX69" s="45"/>
      <c r="FY69" s="45"/>
      <c r="FZ69" s="45"/>
      <c r="GA69" s="45"/>
      <c r="GB69" s="45"/>
      <c r="GC69" s="45"/>
    </row>
    <row r="70" spans="1:185" ht="60" x14ac:dyDescent="0.25">
      <c r="A70" s="116" t="s">
        <v>81</v>
      </c>
      <c r="B70" s="49">
        <f>'1 уровень'!C278</f>
        <v>4000</v>
      </c>
      <c r="C70" s="49">
        <f>'1 уровень'!D278</f>
        <v>3667</v>
      </c>
      <c r="D70" s="49">
        <f>'1 уровень'!E278</f>
        <v>945</v>
      </c>
      <c r="E70" s="180">
        <f>'1 уровень'!F278</f>
        <v>25.770384510499046</v>
      </c>
      <c r="F70" s="62">
        <f>'1 уровень'!G278</f>
        <v>8000.2</v>
      </c>
      <c r="G70" s="62">
        <f>'1 уровень'!H278</f>
        <v>7333.52</v>
      </c>
      <c r="H70" s="62">
        <f>'1 уровень'!I278</f>
        <v>1146.04069</v>
      </c>
      <c r="I70" s="62">
        <f>'1 уровень'!J278</f>
        <v>15.627429801786864</v>
      </c>
      <c r="J70" s="103"/>
      <c r="L70" s="727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  <c r="FP70" s="45"/>
      <c r="FQ70" s="45"/>
      <c r="FR70" s="45"/>
      <c r="FS70" s="45"/>
      <c r="FT70" s="45"/>
      <c r="FU70" s="45"/>
      <c r="FV70" s="45"/>
      <c r="FW70" s="45"/>
      <c r="FX70" s="45"/>
      <c r="FY70" s="45"/>
      <c r="FZ70" s="45"/>
      <c r="GA70" s="45"/>
      <c r="GB70" s="45"/>
      <c r="GC70" s="45"/>
    </row>
    <row r="71" spans="1:185" ht="45" x14ac:dyDescent="0.25">
      <c r="A71" s="116" t="s">
        <v>109</v>
      </c>
      <c r="B71" s="49">
        <f>'1 уровень'!C279</f>
        <v>1550</v>
      </c>
      <c r="C71" s="49">
        <f>'1 уровень'!D279</f>
        <v>1421</v>
      </c>
      <c r="D71" s="49">
        <f>'1 уровень'!E279</f>
        <v>602</v>
      </c>
      <c r="E71" s="180">
        <f>'1 уровень'!F279</f>
        <v>42.364532019704434</v>
      </c>
      <c r="F71" s="62">
        <f>'1 уровень'!G279</f>
        <v>1266.04</v>
      </c>
      <c r="G71" s="62">
        <f>'1 уровень'!H279</f>
        <v>1160.54</v>
      </c>
      <c r="H71" s="62">
        <f>'1 уровень'!I279</f>
        <v>464.51292999999998</v>
      </c>
      <c r="I71" s="62">
        <f>'1 уровень'!J279</f>
        <v>40.025585503300185</v>
      </c>
      <c r="J71" s="103"/>
      <c r="L71" s="727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  <c r="FP71" s="45"/>
      <c r="FQ71" s="45"/>
      <c r="FR71" s="45"/>
      <c r="FS71" s="45"/>
      <c r="FT71" s="45"/>
      <c r="FU71" s="45"/>
      <c r="FV71" s="45"/>
      <c r="FW71" s="45"/>
      <c r="FX71" s="45"/>
      <c r="FY71" s="45"/>
      <c r="FZ71" s="45"/>
      <c r="GA71" s="45"/>
      <c r="GB71" s="45"/>
      <c r="GC71" s="45"/>
    </row>
    <row r="72" spans="1:185" ht="30" x14ac:dyDescent="0.25">
      <c r="A72" s="285" t="s">
        <v>123</v>
      </c>
      <c r="B72" s="544">
        <f>'1 уровень'!C280</f>
        <v>10781</v>
      </c>
      <c r="C72" s="544">
        <f>'1 уровень'!D280</f>
        <v>9883</v>
      </c>
      <c r="D72" s="544">
        <f>'1 уровень'!E280</f>
        <v>10870</v>
      </c>
      <c r="E72" s="545">
        <f>'1 уровень'!F280</f>
        <v>109.98684609936254</v>
      </c>
      <c r="F72" s="546">
        <f>'1 уровень'!G280</f>
        <v>8743.6066199999987</v>
      </c>
      <c r="G72" s="546">
        <f>'1 уровень'!H280</f>
        <v>8014.97</v>
      </c>
      <c r="H72" s="546">
        <f>'1 уровень'!I280</f>
        <v>8765.9599999999991</v>
      </c>
      <c r="I72" s="546">
        <f>'1 уровень'!J280</f>
        <v>109.36984168374929</v>
      </c>
      <c r="J72" s="103"/>
      <c r="K72" s="103"/>
      <c r="L72" s="103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  <c r="FP72" s="45"/>
      <c r="FQ72" s="45"/>
      <c r="FR72" s="45"/>
      <c r="FS72" s="45"/>
      <c r="FT72" s="45"/>
      <c r="FU72" s="45"/>
      <c r="FV72" s="45"/>
      <c r="FW72" s="45"/>
      <c r="FX72" s="45"/>
      <c r="FY72" s="45"/>
      <c r="FZ72" s="45"/>
      <c r="GA72" s="45"/>
      <c r="GB72" s="45"/>
      <c r="GC72" s="45"/>
    </row>
    <row r="73" spans="1:185" ht="30.75" thickBot="1" x14ac:dyDescent="0.3">
      <c r="A73" s="667" t="s">
        <v>125</v>
      </c>
      <c r="B73" s="544">
        <f>'1 уровень'!C281</f>
        <v>0</v>
      </c>
      <c r="C73" s="544">
        <f>'1 уровень'!D281</f>
        <v>0</v>
      </c>
      <c r="D73" s="544">
        <f>'1 уровень'!E281</f>
        <v>0</v>
      </c>
      <c r="E73" s="545">
        <f>'1 уровень'!F281</f>
        <v>0</v>
      </c>
      <c r="F73" s="546">
        <f>'1 уровень'!G281</f>
        <v>0</v>
      </c>
      <c r="G73" s="546">
        <f>'1 уровень'!H281</f>
        <v>0</v>
      </c>
      <c r="H73" s="546">
        <f>'1 уровень'!I281</f>
        <v>-4.7196800000000003</v>
      </c>
      <c r="I73" s="546" t="e">
        <f>'1 уровень'!J281</f>
        <v>#DIV/0!</v>
      </c>
      <c r="J73" s="103"/>
      <c r="K73" s="103"/>
      <c r="L73" s="103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  <c r="FP73" s="45"/>
      <c r="FQ73" s="45"/>
      <c r="FR73" s="45"/>
      <c r="FS73" s="45"/>
      <c r="FT73" s="45"/>
      <c r="FU73" s="45"/>
      <c r="FV73" s="45"/>
      <c r="FW73" s="45"/>
      <c r="FX73" s="45"/>
      <c r="FY73" s="45"/>
      <c r="FZ73" s="45"/>
      <c r="GA73" s="45"/>
      <c r="GB73" s="45"/>
      <c r="GC73" s="45"/>
    </row>
    <row r="74" spans="1:185" ht="15.75" thickBot="1" x14ac:dyDescent="0.3">
      <c r="A74" s="557" t="s">
        <v>106</v>
      </c>
      <c r="B74" s="549">
        <f>'1 уровень'!C282</f>
        <v>0</v>
      </c>
      <c r="C74" s="549">
        <f>'1 уровень'!D282</f>
        <v>0</v>
      </c>
      <c r="D74" s="549">
        <f>'1 уровень'!E282</f>
        <v>0</v>
      </c>
      <c r="E74" s="550">
        <f>'1 уровень'!F282</f>
        <v>0</v>
      </c>
      <c r="F74" s="551">
        <f>'1 уровень'!G282</f>
        <v>24374.407169999999</v>
      </c>
      <c r="G74" s="551">
        <f>'1 уровень'!H282</f>
        <v>22343.210000000003</v>
      </c>
      <c r="H74" s="551">
        <f>'1 уровень'!I282</f>
        <v>15950.981979999999</v>
      </c>
      <c r="I74" s="551">
        <f>'1 уровень'!J282</f>
        <v>71.390735619456635</v>
      </c>
      <c r="J74" s="103"/>
      <c r="L74" s="727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  <c r="FP74" s="45"/>
      <c r="FQ74" s="45"/>
      <c r="FR74" s="45"/>
      <c r="FS74" s="45"/>
      <c r="FT74" s="45"/>
      <c r="FU74" s="45"/>
      <c r="FV74" s="45"/>
      <c r="FW74" s="45"/>
      <c r="FX74" s="45"/>
      <c r="FY74" s="45"/>
      <c r="FZ74" s="45"/>
      <c r="GA74" s="45"/>
      <c r="GB74" s="45"/>
      <c r="GC74" s="45"/>
    </row>
    <row r="75" spans="1:185" s="45" customFormat="1" ht="15" customHeight="1" x14ac:dyDescent="0.25">
      <c r="A75" s="221" t="s">
        <v>20</v>
      </c>
      <c r="B75" s="248"/>
      <c r="C75" s="248"/>
      <c r="D75" s="686"/>
      <c r="E75" s="249"/>
      <c r="F75" s="194"/>
      <c r="G75" s="194"/>
      <c r="H75" s="690"/>
      <c r="I75" s="194"/>
      <c r="J75" s="103"/>
      <c r="K75" s="726"/>
      <c r="L75" s="727"/>
    </row>
    <row r="76" spans="1:185" ht="30" x14ac:dyDescent="0.25">
      <c r="A76" s="542" t="s">
        <v>120</v>
      </c>
      <c r="B76" s="539">
        <f>'2 уровень'!C170</f>
        <v>5693</v>
      </c>
      <c r="C76" s="539">
        <f>'2 уровень'!D170</f>
        <v>5219</v>
      </c>
      <c r="D76" s="539">
        <f>'2 уровень'!E170</f>
        <v>4598</v>
      </c>
      <c r="E76" s="540">
        <f>'2 уровень'!F170</f>
        <v>88.101168806284718</v>
      </c>
      <c r="F76" s="543">
        <f>'2 уровень'!G170</f>
        <v>8706.3448399999997</v>
      </c>
      <c r="G76" s="543">
        <f>'2 уровень'!H170</f>
        <v>7980.8099999999995</v>
      </c>
      <c r="H76" s="543">
        <f>'2 уровень'!I170</f>
        <v>7412.5688800000116</v>
      </c>
      <c r="I76" s="543">
        <f>'2 уровень'!J170</f>
        <v>92.879906676139541</v>
      </c>
      <c r="J76" s="103"/>
      <c r="L76" s="727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  <c r="FP76" s="45"/>
      <c r="FQ76" s="45"/>
      <c r="FR76" s="45"/>
      <c r="FS76" s="45"/>
      <c r="FT76" s="45"/>
      <c r="FU76" s="45"/>
      <c r="FV76" s="45"/>
      <c r="FW76" s="45"/>
      <c r="FX76" s="45"/>
      <c r="FY76" s="45"/>
      <c r="FZ76" s="45"/>
      <c r="GA76" s="45"/>
      <c r="GB76" s="45"/>
      <c r="GC76" s="45"/>
    </row>
    <row r="77" spans="1:185" ht="30" x14ac:dyDescent="0.25">
      <c r="A77" s="116" t="s">
        <v>79</v>
      </c>
      <c r="B77" s="251">
        <f>'2 уровень'!C171</f>
        <v>4199</v>
      </c>
      <c r="C77" s="251">
        <f>'2 уровень'!D171</f>
        <v>3849</v>
      </c>
      <c r="D77" s="49">
        <f>'2 уровень'!E171</f>
        <v>3783</v>
      </c>
      <c r="E77" s="252">
        <f>'2 уровень'!F171</f>
        <v>98.285268901013239</v>
      </c>
      <c r="F77" s="193">
        <f>'2 уровень'!G171</f>
        <v>5149.6494000000002</v>
      </c>
      <c r="G77" s="193">
        <f>'2 уровень'!H171</f>
        <v>4720.51</v>
      </c>
      <c r="H77" s="62">
        <f>'2 уровень'!I171</f>
        <v>5452.9821600000114</v>
      </c>
      <c r="I77" s="193">
        <f>'2 уровень'!J171</f>
        <v>115.51680136256488</v>
      </c>
      <c r="J77" s="103"/>
      <c r="L77" s="727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  <c r="FP77" s="45"/>
      <c r="FQ77" s="45"/>
      <c r="FR77" s="45"/>
      <c r="FS77" s="45"/>
      <c r="FT77" s="45"/>
      <c r="FU77" s="45"/>
      <c r="FV77" s="45"/>
      <c r="FW77" s="45"/>
      <c r="FX77" s="45"/>
      <c r="FY77" s="45"/>
      <c r="FZ77" s="45"/>
      <c r="GA77" s="45"/>
      <c r="GB77" s="45"/>
      <c r="GC77" s="45"/>
    </row>
    <row r="78" spans="1:185" ht="30" x14ac:dyDescent="0.25">
      <c r="A78" s="116" t="s">
        <v>80</v>
      </c>
      <c r="B78" s="251">
        <f>'2 уровень'!C172</f>
        <v>1260</v>
      </c>
      <c r="C78" s="251">
        <f>'2 уровень'!D172</f>
        <v>1155</v>
      </c>
      <c r="D78" s="49">
        <f>'2 уровень'!E172</f>
        <v>679</v>
      </c>
      <c r="E78" s="252">
        <f>'2 уровень'!F172</f>
        <v>58.787878787878789</v>
      </c>
      <c r="F78" s="193">
        <f>'2 уровень'!G172</f>
        <v>2021.1687199999997</v>
      </c>
      <c r="G78" s="193">
        <f>'2 уровень'!H172</f>
        <v>1852.74</v>
      </c>
      <c r="H78" s="62">
        <f>'2 уровень'!I172</f>
        <v>1164.9213499999998</v>
      </c>
      <c r="I78" s="193">
        <f>'2 уровень'!J172</f>
        <v>62.875597763312705</v>
      </c>
      <c r="J78" s="103"/>
      <c r="L78" s="727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  <c r="FP78" s="45"/>
      <c r="FQ78" s="45"/>
      <c r="FR78" s="45"/>
      <c r="FS78" s="45"/>
      <c r="FT78" s="45"/>
      <c r="FU78" s="45"/>
      <c r="FV78" s="45"/>
      <c r="FW78" s="45"/>
      <c r="FX78" s="45"/>
      <c r="FY78" s="45"/>
      <c r="FZ78" s="45"/>
      <c r="GA78" s="45"/>
      <c r="GB78" s="45"/>
      <c r="GC78" s="45"/>
    </row>
    <row r="79" spans="1:185" ht="45" x14ac:dyDescent="0.25">
      <c r="A79" s="116" t="s">
        <v>130</v>
      </c>
      <c r="B79" s="251">
        <f>'2 уровень'!C173</f>
        <v>54</v>
      </c>
      <c r="C79" s="251">
        <f>'2 уровень'!D173</f>
        <v>50</v>
      </c>
      <c r="D79" s="49">
        <f>'2 уровень'!E173</f>
        <v>47</v>
      </c>
      <c r="E79" s="252">
        <f>'2 уровень'!F173</f>
        <v>94</v>
      </c>
      <c r="F79" s="193">
        <f>'2 уровень'!G173</f>
        <v>354.35232000000002</v>
      </c>
      <c r="G79" s="193">
        <f>'2 уровень'!H173</f>
        <v>324.82</v>
      </c>
      <c r="H79" s="62">
        <f>'2 уровень'!I173</f>
        <v>254.60734000000002</v>
      </c>
      <c r="I79" s="193">
        <f>'2 уровень'!J173</f>
        <v>78.384132750446412</v>
      </c>
      <c r="J79" s="103"/>
      <c r="L79" s="727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  <c r="FP79" s="45"/>
      <c r="FQ79" s="45"/>
      <c r="FR79" s="45"/>
      <c r="FS79" s="45"/>
      <c r="FT79" s="45"/>
      <c r="FU79" s="45"/>
      <c r="FV79" s="45"/>
      <c r="FW79" s="45"/>
      <c r="FX79" s="45"/>
      <c r="FY79" s="45"/>
      <c r="FZ79" s="45"/>
      <c r="GA79" s="45"/>
      <c r="GB79" s="45"/>
      <c r="GC79" s="45"/>
    </row>
    <row r="80" spans="1:185" ht="30" x14ac:dyDescent="0.25">
      <c r="A80" s="116" t="s">
        <v>111</v>
      </c>
      <c r="B80" s="251">
        <f>'2 уровень'!C174</f>
        <v>180</v>
      </c>
      <c r="C80" s="251">
        <f>'2 уровень'!D174</f>
        <v>165</v>
      </c>
      <c r="D80" s="49">
        <f>'2 уровень'!E174</f>
        <v>89</v>
      </c>
      <c r="E80" s="252">
        <f>'2 уровень'!F174</f>
        <v>53.939393939393945</v>
      </c>
      <c r="F80" s="193">
        <f>'2 уровень'!G174</f>
        <v>1181.1743999999999</v>
      </c>
      <c r="G80" s="193">
        <f>'2 уровень'!H174</f>
        <v>1082.74</v>
      </c>
      <c r="H80" s="62">
        <f>'2 уровень'!I174</f>
        <v>540.05803000000003</v>
      </c>
      <c r="I80" s="193">
        <f>'2 уровень'!J174</f>
        <v>49.878828712340919</v>
      </c>
      <c r="J80" s="103"/>
      <c r="L80" s="727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  <c r="FP80" s="45"/>
      <c r="FQ80" s="45"/>
      <c r="FR80" s="45"/>
      <c r="FS80" s="45"/>
      <c r="FT80" s="45"/>
      <c r="FU80" s="45"/>
      <c r="FV80" s="45"/>
      <c r="FW80" s="45"/>
      <c r="FX80" s="45"/>
      <c r="FY80" s="45"/>
      <c r="FZ80" s="45"/>
      <c r="GA80" s="45"/>
      <c r="GB80" s="45"/>
      <c r="GC80" s="45"/>
    </row>
    <row r="81" spans="1:185" ht="30" x14ac:dyDescent="0.25">
      <c r="A81" s="542" t="s">
        <v>112</v>
      </c>
      <c r="B81" s="539">
        <f>'2 уровень'!C175</f>
        <v>6994</v>
      </c>
      <c r="C81" s="539">
        <f>'2 уровень'!D175</f>
        <v>6411</v>
      </c>
      <c r="D81" s="539">
        <f>'2 уровень'!E175</f>
        <v>3672</v>
      </c>
      <c r="E81" s="540">
        <f>'2 уровень'!F175</f>
        <v>87.600682270444423</v>
      </c>
      <c r="F81" s="543">
        <f>'2 уровень'!G175</f>
        <v>15118.001750000001</v>
      </c>
      <c r="G81" s="543">
        <f>'2 уровень'!H175</f>
        <v>13858.170000000002</v>
      </c>
      <c r="H81" s="543">
        <f>'2 уровень'!I175</f>
        <v>8151.3666100000009</v>
      </c>
      <c r="I81" s="543">
        <f>'2 уровень'!J175</f>
        <v>58.819935171815615</v>
      </c>
      <c r="J81" s="103"/>
      <c r="L81" s="727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  <c r="FP81" s="45"/>
      <c r="FQ81" s="45"/>
      <c r="FR81" s="45"/>
      <c r="FS81" s="45"/>
      <c r="FT81" s="45"/>
      <c r="FU81" s="45"/>
      <c r="FV81" s="45"/>
      <c r="FW81" s="45"/>
      <c r="FX81" s="45"/>
      <c r="FY81" s="45"/>
      <c r="FZ81" s="45"/>
      <c r="GA81" s="45"/>
      <c r="GB81" s="45"/>
      <c r="GC81" s="45"/>
    </row>
    <row r="82" spans="1:185" ht="30" x14ac:dyDescent="0.25">
      <c r="A82" s="116" t="s">
        <v>108</v>
      </c>
      <c r="B82" s="251">
        <f>'2 уровень'!C176</f>
        <v>1138</v>
      </c>
      <c r="C82" s="251">
        <f>'2 уровень'!D176</f>
        <v>1043</v>
      </c>
      <c r="D82" s="49">
        <f>'2 уровень'!E176</f>
        <v>561</v>
      </c>
      <c r="E82" s="252">
        <f>'2 уровень'!F176</f>
        <v>88.461685093404498</v>
      </c>
      <c r="F82" s="193">
        <f>'2 уровень'!G176</f>
        <v>2363.1403800000003</v>
      </c>
      <c r="G82" s="193">
        <f>'2 уровень'!H176</f>
        <v>2166.2199999999998</v>
      </c>
      <c r="H82" s="62">
        <f>'2 уровень'!I176</f>
        <v>1193.8150100000003</v>
      </c>
      <c r="I82" s="193">
        <f>'2 уровень'!J176</f>
        <v>55.110515552436979</v>
      </c>
      <c r="J82" s="103"/>
      <c r="L82" s="727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  <c r="FP82" s="45"/>
      <c r="FQ82" s="45"/>
      <c r="FR82" s="45"/>
      <c r="FS82" s="45"/>
      <c r="FT82" s="45"/>
      <c r="FU82" s="45"/>
      <c r="FV82" s="45"/>
      <c r="FW82" s="45"/>
      <c r="FX82" s="45"/>
      <c r="FY82" s="45"/>
      <c r="FZ82" s="45"/>
      <c r="GA82" s="45"/>
      <c r="GB82" s="45"/>
      <c r="GC82" s="45"/>
    </row>
    <row r="83" spans="1:185" ht="60" x14ac:dyDescent="0.25">
      <c r="A83" s="116" t="s">
        <v>81</v>
      </c>
      <c r="B83" s="251">
        <f>'2 уровень'!C177</f>
        <v>5141</v>
      </c>
      <c r="C83" s="251">
        <f>'2 уровень'!D177</f>
        <v>4713</v>
      </c>
      <c r="D83" s="49">
        <f>'2 уровень'!E177</f>
        <v>2114</v>
      </c>
      <c r="E83" s="252">
        <f>'2 уровень'!F177</f>
        <v>44.854657330787184</v>
      </c>
      <c r="F83" s="193">
        <f>'2 уровень'!G177</f>
        <v>12054.046970000001</v>
      </c>
      <c r="G83" s="193">
        <f>'2 уровень'!H177</f>
        <v>11049.54</v>
      </c>
      <c r="H83" s="62">
        <f>'2 уровень'!I177</f>
        <v>5890.1137099999996</v>
      </c>
      <c r="I83" s="193">
        <f>'2 уровень'!J177</f>
        <v>53.306415561190775</v>
      </c>
      <c r="J83" s="103"/>
      <c r="L83" s="727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  <c r="FP83" s="45"/>
      <c r="FQ83" s="45"/>
      <c r="FR83" s="45"/>
      <c r="FS83" s="45"/>
      <c r="FT83" s="45"/>
      <c r="FU83" s="45"/>
      <c r="FV83" s="45"/>
      <c r="FW83" s="45"/>
      <c r="FX83" s="45"/>
      <c r="FY83" s="45"/>
      <c r="FZ83" s="45"/>
      <c r="GA83" s="45"/>
      <c r="GB83" s="45"/>
      <c r="GC83" s="45"/>
    </row>
    <row r="84" spans="1:185" ht="45" x14ac:dyDescent="0.25">
      <c r="A84" s="116" t="s">
        <v>109</v>
      </c>
      <c r="B84" s="251">
        <f>'2 уровень'!C178</f>
        <v>715</v>
      </c>
      <c r="C84" s="251">
        <f>'2 уровень'!D178</f>
        <v>655</v>
      </c>
      <c r="D84" s="49">
        <f>'2 уровень'!E178</f>
        <v>997</v>
      </c>
      <c r="E84" s="252">
        <f>'2 уровень'!F178</f>
        <v>152.21374045801525</v>
      </c>
      <c r="F84" s="193">
        <f>'2 уровень'!G178</f>
        <v>700.81439999999998</v>
      </c>
      <c r="G84" s="193">
        <f>'2 уровень'!H178</f>
        <v>642.41</v>
      </c>
      <c r="H84" s="62">
        <f>'2 уровень'!I178</f>
        <v>1067.4378899999999</v>
      </c>
      <c r="I84" s="193">
        <f>'2 уровень'!J178</f>
        <v>166.16146853255708</v>
      </c>
      <c r="J84" s="103"/>
      <c r="L84" s="727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  <c r="FP84" s="45"/>
      <c r="FQ84" s="45"/>
      <c r="FR84" s="45"/>
      <c r="FS84" s="45"/>
      <c r="FT84" s="45"/>
      <c r="FU84" s="45"/>
      <c r="FV84" s="45"/>
      <c r="FW84" s="45"/>
      <c r="FX84" s="45"/>
      <c r="FY84" s="45"/>
      <c r="FZ84" s="45"/>
      <c r="GA84" s="45"/>
      <c r="GB84" s="45"/>
      <c r="GC84" s="45"/>
    </row>
    <row r="85" spans="1:185" ht="30" x14ac:dyDescent="0.25">
      <c r="A85" s="658" t="s">
        <v>123</v>
      </c>
      <c r="B85" s="558">
        <f>'2 уровень'!C179</f>
        <v>5800</v>
      </c>
      <c r="C85" s="558">
        <f>'2 уровень'!D179</f>
        <v>5317</v>
      </c>
      <c r="D85" s="544">
        <f>'2 уровень'!E179</f>
        <v>5237</v>
      </c>
      <c r="E85" s="559">
        <f>'2 уровень'!F179</f>
        <v>103.49999999999999</v>
      </c>
      <c r="F85" s="547">
        <f>'2 уровень'!G179</f>
        <v>5644.6760000000004</v>
      </c>
      <c r="G85" s="547">
        <f>'2 уровень'!H179</f>
        <v>5174.29</v>
      </c>
      <c r="H85" s="546">
        <f>'2 уровень'!I179</f>
        <v>4977.1000000000004</v>
      </c>
      <c r="I85" s="547">
        <f>'2 уровень'!J179</f>
        <v>96.189042361367456</v>
      </c>
      <c r="J85" s="103"/>
      <c r="K85" s="103"/>
      <c r="L85" s="103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  <c r="FP85" s="45"/>
      <c r="FQ85" s="45"/>
      <c r="FR85" s="45"/>
      <c r="FS85" s="45"/>
      <c r="FT85" s="45"/>
      <c r="FU85" s="45"/>
      <c r="FV85" s="45"/>
      <c r="FW85" s="45"/>
      <c r="FX85" s="45"/>
      <c r="FY85" s="45"/>
      <c r="FZ85" s="45"/>
      <c r="GA85" s="45"/>
      <c r="GB85" s="45"/>
      <c r="GC85" s="45"/>
    </row>
    <row r="86" spans="1:185" ht="30" x14ac:dyDescent="0.25">
      <c r="A86" s="673" t="s">
        <v>124</v>
      </c>
      <c r="B86" s="558">
        <f>'2 уровень'!C180</f>
        <v>700</v>
      </c>
      <c r="C86" s="558">
        <f>'2 уровень'!D180</f>
        <v>642</v>
      </c>
      <c r="D86" s="544">
        <f>'2 уровень'!E180</f>
        <v>572</v>
      </c>
      <c r="E86" s="559">
        <f>'2 уровень'!F180</f>
        <v>89.096573208722745</v>
      </c>
      <c r="F86" s="547">
        <f>'2 уровень'!G180</f>
        <v>681.25400000000002</v>
      </c>
      <c r="G86" s="547">
        <f>'2 уровень'!H180</f>
        <v>624.48</v>
      </c>
      <c r="H86" s="546">
        <f>'2 уровень'!I180</f>
        <v>537.87767000000008</v>
      </c>
      <c r="I86" s="547">
        <f>'2 уровень'!J180</f>
        <v>0</v>
      </c>
      <c r="J86" s="103"/>
      <c r="K86" s="103"/>
      <c r="L86" s="103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  <c r="FP86" s="45"/>
      <c r="FQ86" s="45"/>
      <c r="FR86" s="45"/>
      <c r="FS86" s="45"/>
      <c r="FT86" s="45"/>
      <c r="FU86" s="45"/>
      <c r="FV86" s="45"/>
      <c r="FW86" s="45"/>
      <c r="FX86" s="45"/>
      <c r="FY86" s="45"/>
      <c r="FZ86" s="45"/>
      <c r="GA86" s="45"/>
      <c r="GB86" s="45"/>
      <c r="GC86" s="45"/>
    </row>
    <row r="87" spans="1:185" ht="30.75" thickBot="1" x14ac:dyDescent="0.3">
      <c r="A87" s="658" t="s">
        <v>125</v>
      </c>
      <c r="B87" s="558">
        <f>'2 уровень'!C181</f>
        <v>600</v>
      </c>
      <c r="C87" s="558">
        <f>'2 уровень'!D181</f>
        <v>550</v>
      </c>
      <c r="D87" s="544">
        <f>'2 уровень'!E181</f>
        <v>446</v>
      </c>
      <c r="E87" s="559">
        <f>'2 уровень'!F181</f>
        <v>72</v>
      </c>
      <c r="F87" s="547">
        <f>'2 уровень'!G181</f>
        <v>583.93200000000002</v>
      </c>
      <c r="G87" s="547">
        <f>'2 уровень'!H181</f>
        <v>535.28</v>
      </c>
      <c r="H87" s="546">
        <f>'2 уровень'!I181</f>
        <v>428.03856999999999</v>
      </c>
      <c r="I87" s="547">
        <f>'2 уровень'!J181</f>
        <v>0</v>
      </c>
      <c r="J87" s="103"/>
      <c r="K87" s="103"/>
      <c r="L87" s="103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  <c r="FP87" s="45"/>
      <c r="FQ87" s="45"/>
      <c r="FR87" s="45"/>
      <c r="FS87" s="45"/>
      <c r="FT87" s="45"/>
      <c r="FU87" s="45"/>
      <c r="FV87" s="45"/>
      <c r="FW87" s="45"/>
      <c r="FX87" s="45"/>
      <c r="FY87" s="45"/>
      <c r="FZ87" s="45"/>
      <c r="GA87" s="45"/>
      <c r="GB87" s="45"/>
      <c r="GC87" s="45"/>
    </row>
    <row r="88" spans="1:185" ht="15.75" thickBot="1" x14ac:dyDescent="0.3">
      <c r="A88" s="548" t="s">
        <v>4</v>
      </c>
      <c r="B88" s="560">
        <f>'2 уровень'!C182</f>
        <v>0</v>
      </c>
      <c r="C88" s="560">
        <f>'2 уровень'!D182</f>
        <v>0</v>
      </c>
      <c r="D88" s="549">
        <f>'2 уровень'!E182</f>
        <v>0</v>
      </c>
      <c r="E88" s="561">
        <f>'2 уровень'!F182</f>
        <v>0</v>
      </c>
      <c r="F88" s="552">
        <f>'2 уровень'!G182</f>
        <v>29469.02259</v>
      </c>
      <c r="G88" s="552">
        <f>'2 уровень'!H182</f>
        <v>27013.270000000004</v>
      </c>
      <c r="H88" s="551">
        <f>'2 уровень'!I182</f>
        <v>20541.035490000013</v>
      </c>
      <c r="I88" s="552">
        <f>'2 уровень'!J182</f>
        <v>76.040536706589052</v>
      </c>
      <c r="J88" s="103"/>
      <c r="L88" s="727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  <c r="FP88" s="45"/>
      <c r="FQ88" s="45"/>
      <c r="FR88" s="45"/>
      <c r="FS88" s="45"/>
      <c r="FT88" s="45"/>
      <c r="FU88" s="45"/>
      <c r="FV88" s="45"/>
      <c r="FW88" s="45"/>
      <c r="FX88" s="45"/>
      <c r="FY88" s="45"/>
      <c r="FZ88" s="45"/>
      <c r="GA88" s="45"/>
      <c r="GB88" s="45"/>
      <c r="GC88" s="45"/>
    </row>
    <row r="89" spans="1:185" s="45" customFormat="1" ht="15" customHeight="1" x14ac:dyDescent="0.25">
      <c r="A89" s="221" t="s">
        <v>21</v>
      </c>
      <c r="B89" s="248"/>
      <c r="C89" s="248"/>
      <c r="D89" s="686"/>
      <c r="E89" s="249"/>
      <c r="F89" s="194"/>
      <c r="G89" s="194"/>
      <c r="H89" s="690"/>
      <c r="I89" s="194"/>
      <c r="J89" s="103"/>
      <c r="K89" s="726"/>
      <c r="L89" s="727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  <c r="FP89" s="44"/>
      <c r="FQ89" s="44"/>
      <c r="FR89" s="44"/>
      <c r="FS89" s="44"/>
      <c r="FT89" s="44"/>
      <c r="FU89" s="44"/>
      <c r="FV89" s="44"/>
      <c r="FW89" s="44"/>
      <c r="FX89" s="44"/>
      <c r="FY89" s="44"/>
      <c r="FZ89" s="44"/>
      <c r="GA89" s="44"/>
      <c r="GB89" s="44"/>
      <c r="GC89" s="44"/>
    </row>
    <row r="90" spans="1:185" s="45" customFormat="1" ht="53.25" customHeight="1" x14ac:dyDescent="0.25">
      <c r="A90" s="542" t="s">
        <v>120</v>
      </c>
      <c r="B90" s="577">
        <f>'2 уровень'!C198</f>
        <v>4185</v>
      </c>
      <c r="C90" s="577">
        <f>'2 уровень'!D198</f>
        <v>3836</v>
      </c>
      <c r="D90" s="577">
        <f>'2 уровень'!E198</f>
        <v>3213</v>
      </c>
      <c r="E90" s="578">
        <f>'2 уровень'!F198</f>
        <v>83.759124087591246</v>
      </c>
      <c r="F90" s="579">
        <f>'2 уровень'!G198</f>
        <v>7005.2602500000003</v>
      </c>
      <c r="G90" s="579">
        <f>'2 уровень'!H198</f>
        <v>6421.4900000000007</v>
      </c>
      <c r="H90" s="579">
        <f>'2 уровень'!I198</f>
        <v>5790.2476100000003</v>
      </c>
      <c r="I90" s="579">
        <f>'2 уровень'!J198</f>
        <v>90.169845472001043</v>
      </c>
      <c r="J90" s="103"/>
      <c r="K90" s="726"/>
      <c r="L90" s="727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  <c r="FP90" s="44"/>
      <c r="FQ90" s="44"/>
      <c r="FR90" s="44"/>
      <c r="FS90" s="44"/>
      <c r="FT90" s="44"/>
      <c r="FU90" s="44"/>
      <c r="FV90" s="44"/>
      <c r="FW90" s="44"/>
      <c r="FX90" s="44"/>
      <c r="FY90" s="44"/>
      <c r="FZ90" s="44"/>
      <c r="GA90" s="44"/>
      <c r="GB90" s="44"/>
      <c r="GC90" s="44"/>
    </row>
    <row r="91" spans="1:185" s="45" customFormat="1" ht="38.1" customHeight="1" x14ac:dyDescent="0.25">
      <c r="A91" s="116" t="s">
        <v>79</v>
      </c>
      <c r="B91" s="276">
        <f>'2 уровень'!C199</f>
        <v>3071</v>
      </c>
      <c r="C91" s="276">
        <f>'2 уровень'!D199</f>
        <v>2815</v>
      </c>
      <c r="D91" s="69">
        <f>'2 уровень'!E199</f>
        <v>2817</v>
      </c>
      <c r="E91" s="277">
        <f>'2 уровень'!F199</f>
        <v>100.07104795737123</v>
      </c>
      <c r="F91" s="278">
        <f>'2 уровень'!G199</f>
        <v>4181.0510000000004</v>
      </c>
      <c r="G91" s="278">
        <f>'2 уровень'!H199</f>
        <v>3832.63</v>
      </c>
      <c r="H91" s="691">
        <f>'2 уровень'!I199</f>
        <v>4298.1167400000004</v>
      </c>
      <c r="I91" s="278">
        <f>'2 уровень'!J199</f>
        <v>112.14536075749551</v>
      </c>
      <c r="J91" s="103"/>
      <c r="K91" s="726"/>
      <c r="L91" s="727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  <c r="FP91" s="44"/>
      <c r="FQ91" s="44"/>
      <c r="FR91" s="44"/>
      <c r="FS91" s="44"/>
      <c r="FT91" s="44"/>
      <c r="FU91" s="44"/>
      <c r="FV91" s="44"/>
      <c r="FW91" s="44"/>
      <c r="FX91" s="44"/>
      <c r="FY91" s="44"/>
      <c r="FZ91" s="44"/>
      <c r="GA91" s="44"/>
      <c r="GB91" s="44"/>
      <c r="GC91" s="44"/>
    </row>
    <row r="92" spans="1:185" s="45" customFormat="1" ht="38.1" customHeight="1" x14ac:dyDescent="0.25">
      <c r="A92" s="116" t="s">
        <v>80</v>
      </c>
      <c r="B92" s="276">
        <f>'2 уровень'!C200</f>
        <v>921</v>
      </c>
      <c r="C92" s="276">
        <f>'2 уровень'!D200</f>
        <v>844</v>
      </c>
      <c r="D92" s="69">
        <f>'2 уровень'!E200</f>
        <v>222</v>
      </c>
      <c r="E92" s="277">
        <f>'2 уровень'!F200</f>
        <v>26.303317535545023</v>
      </c>
      <c r="F92" s="278">
        <f>'2 уровень'!G200</f>
        <v>1557.7278099999999</v>
      </c>
      <c r="G92" s="278">
        <f>'2 уровень'!H200</f>
        <v>1427.92</v>
      </c>
      <c r="H92" s="691">
        <f>'2 уровень'!I200</f>
        <v>356.89119999999997</v>
      </c>
      <c r="I92" s="278">
        <f>'2 уровень'!J200</f>
        <v>24.993781164210876</v>
      </c>
      <c r="J92" s="103"/>
      <c r="K92" s="726"/>
      <c r="L92" s="727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  <c r="FP92" s="44"/>
      <c r="FQ92" s="44"/>
      <c r="FR92" s="44"/>
      <c r="FS92" s="44"/>
      <c r="FT92" s="44"/>
      <c r="FU92" s="44"/>
      <c r="FV92" s="44"/>
      <c r="FW92" s="44"/>
      <c r="FX92" s="44"/>
      <c r="FY92" s="44"/>
      <c r="FZ92" s="44"/>
      <c r="GA92" s="44"/>
      <c r="GB92" s="44"/>
      <c r="GC92" s="44"/>
    </row>
    <row r="93" spans="1:185" s="45" customFormat="1" ht="45" customHeight="1" x14ac:dyDescent="0.25">
      <c r="A93" s="116" t="s">
        <v>110</v>
      </c>
      <c r="B93" s="276">
        <f>'2 уровень'!C201</f>
        <v>20</v>
      </c>
      <c r="C93" s="276">
        <f>'2 уровень'!D201</f>
        <v>18</v>
      </c>
      <c r="D93" s="69">
        <f>'2 уровень'!E201</f>
        <v>21</v>
      </c>
      <c r="E93" s="277">
        <f>'2 уровень'!F201</f>
        <v>116.66666666666667</v>
      </c>
      <c r="F93" s="278">
        <f>'2 уровень'!G201</f>
        <v>131.24160000000001</v>
      </c>
      <c r="G93" s="278">
        <f>'2 уровень'!H201</f>
        <v>120.3</v>
      </c>
      <c r="H93" s="691">
        <f>'2 уровень'!I201</f>
        <v>137.80367999999999</v>
      </c>
      <c r="I93" s="278">
        <f>'2 уровень'!J201</f>
        <v>114.55002493765585</v>
      </c>
      <c r="J93" s="103"/>
      <c r="K93" s="726"/>
      <c r="L93" s="727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  <c r="FP93" s="44"/>
      <c r="FQ93" s="44"/>
      <c r="FR93" s="44"/>
      <c r="FS93" s="44"/>
      <c r="FT93" s="44"/>
      <c r="FU93" s="44"/>
      <c r="FV93" s="44"/>
      <c r="FW93" s="44"/>
      <c r="FX93" s="44"/>
      <c r="FY93" s="44"/>
      <c r="FZ93" s="44"/>
      <c r="GA93" s="44"/>
      <c r="GB93" s="44"/>
      <c r="GC93" s="44"/>
    </row>
    <row r="94" spans="1:185" s="45" customFormat="1" ht="38.1" customHeight="1" x14ac:dyDescent="0.25">
      <c r="A94" s="116" t="s">
        <v>111</v>
      </c>
      <c r="B94" s="192">
        <f>'2 уровень'!C202</f>
        <v>173</v>
      </c>
      <c r="C94" s="192">
        <f>'2 уровень'!D202</f>
        <v>159</v>
      </c>
      <c r="D94" s="48">
        <f>'2 уровень'!E202</f>
        <v>153</v>
      </c>
      <c r="E94" s="250">
        <f>'2 уровень'!F202</f>
        <v>96.226415094339629</v>
      </c>
      <c r="F94" s="191">
        <f>'2 уровень'!G202</f>
        <v>1135.2398400000002</v>
      </c>
      <c r="G94" s="191">
        <f>'2 уровень'!H202</f>
        <v>1040.6400000000001</v>
      </c>
      <c r="H94" s="692">
        <f>'2 уровень'!I202</f>
        <v>997.43598999999983</v>
      </c>
      <c r="I94" s="191">
        <f>'2 уровень'!J202</f>
        <v>95.848323147293939</v>
      </c>
      <c r="J94" s="103"/>
      <c r="K94" s="726"/>
      <c r="L94" s="727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  <c r="FP94" s="44"/>
      <c r="FQ94" s="44"/>
      <c r="FR94" s="44"/>
      <c r="FS94" s="44"/>
      <c r="FT94" s="44"/>
      <c r="FU94" s="44"/>
      <c r="FV94" s="44"/>
      <c r="FW94" s="44"/>
      <c r="FX94" s="44"/>
      <c r="FY94" s="44"/>
      <c r="FZ94" s="44"/>
      <c r="GA94" s="44"/>
      <c r="GB94" s="44"/>
      <c r="GC94" s="44"/>
    </row>
    <row r="95" spans="1:185" s="45" customFormat="1" ht="54" customHeight="1" x14ac:dyDescent="0.25">
      <c r="A95" s="542" t="s">
        <v>112</v>
      </c>
      <c r="B95" s="577">
        <f>'2 уровень'!C203</f>
        <v>4350</v>
      </c>
      <c r="C95" s="577">
        <f>'2 уровень'!D203</f>
        <v>3988</v>
      </c>
      <c r="D95" s="577">
        <f>'2 уровень'!E203</f>
        <v>2288</v>
      </c>
      <c r="E95" s="578">
        <f>'2 уровень'!F203</f>
        <v>57.37211634904714</v>
      </c>
      <c r="F95" s="579">
        <f>'2 уровень'!G203</f>
        <v>10640.283499999998</v>
      </c>
      <c r="G95" s="579">
        <f>'2 уровень'!H203</f>
        <v>9753.6</v>
      </c>
      <c r="H95" s="579">
        <f>'2 уровень'!I203</f>
        <v>4547.0198800000007</v>
      </c>
      <c r="I95" s="579">
        <f>'2 уровень'!J203</f>
        <v>46.618888205380586</v>
      </c>
      <c r="J95" s="103"/>
      <c r="K95" s="726"/>
      <c r="L95" s="727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  <c r="FP95" s="44"/>
      <c r="FQ95" s="44"/>
      <c r="FR95" s="44"/>
      <c r="FS95" s="44"/>
      <c r="FT95" s="44"/>
      <c r="FU95" s="44"/>
      <c r="FV95" s="44"/>
      <c r="FW95" s="44"/>
      <c r="FX95" s="44"/>
      <c r="FY95" s="44"/>
      <c r="FZ95" s="44"/>
      <c r="GA95" s="44"/>
      <c r="GB95" s="44"/>
      <c r="GC95" s="44"/>
    </row>
    <row r="96" spans="1:185" s="45" customFormat="1" ht="54" customHeight="1" x14ac:dyDescent="0.25">
      <c r="A96" s="116" t="s">
        <v>108</v>
      </c>
      <c r="B96" s="276">
        <f>'2 уровень'!C204</f>
        <v>150</v>
      </c>
      <c r="C96" s="276">
        <f>'2 уровень'!D204</f>
        <v>138</v>
      </c>
      <c r="D96" s="69">
        <f>'2 уровень'!E204</f>
        <v>63</v>
      </c>
      <c r="E96" s="277">
        <f>'2 уровень'!F204</f>
        <v>45.652173913043477</v>
      </c>
      <c r="F96" s="278">
        <f>'2 уровень'!G204</f>
        <v>318.07650000000007</v>
      </c>
      <c r="G96" s="278">
        <f>'2 уровень'!H204</f>
        <v>291.57</v>
      </c>
      <c r="H96" s="691">
        <f>'2 уровень'!I204</f>
        <v>38.811020000000006</v>
      </c>
      <c r="I96" s="278">
        <f>'2 уровень'!J204</f>
        <v>13.311047089892652</v>
      </c>
      <c r="J96" s="103"/>
      <c r="K96" s="726"/>
      <c r="L96" s="727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  <c r="FP96" s="44"/>
      <c r="FQ96" s="44"/>
      <c r="FR96" s="44"/>
      <c r="FS96" s="44"/>
      <c r="FT96" s="44"/>
      <c r="FU96" s="44"/>
      <c r="FV96" s="44"/>
      <c r="FW96" s="44"/>
      <c r="FX96" s="44"/>
      <c r="FY96" s="44"/>
      <c r="FZ96" s="44"/>
      <c r="GA96" s="44"/>
      <c r="GB96" s="44"/>
      <c r="GC96" s="44"/>
    </row>
    <row r="97" spans="1:185" s="45" customFormat="1" ht="60" x14ac:dyDescent="0.25">
      <c r="A97" s="116" t="s">
        <v>81</v>
      </c>
      <c r="B97" s="276">
        <f>'2 уровень'!C205</f>
        <v>3500</v>
      </c>
      <c r="C97" s="276">
        <f>'2 уровень'!D205</f>
        <v>3208</v>
      </c>
      <c r="D97" s="69">
        <f>'2 уровень'!E205</f>
        <v>1412</v>
      </c>
      <c r="E97" s="277">
        <f>'2 уровень'!F205</f>
        <v>44.014962593516209</v>
      </c>
      <c r="F97" s="278">
        <f>'2 уровень'!G205</f>
        <v>9636.0949999999993</v>
      </c>
      <c r="G97" s="278">
        <f>'2 уровень'!H205</f>
        <v>8833.09</v>
      </c>
      <c r="H97" s="691">
        <f>'2 уровень'!I205</f>
        <v>3760.4769500000002</v>
      </c>
      <c r="I97" s="278">
        <f>'2 уровень'!J205</f>
        <v>42.57260992472623</v>
      </c>
      <c r="J97" s="103"/>
      <c r="K97" s="726"/>
      <c r="L97" s="727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  <c r="FP97" s="44"/>
      <c r="FQ97" s="44"/>
      <c r="FR97" s="44"/>
      <c r="FS97" s="44"/>
      <c r="FT97" s="44"/>
      <c r="FU97" s="44"/>
      <c r="FV97" s="44"/>
      <c r="FW97" s="44"/>
      <c r="FX97" s="44"/>
      <c r="FY97" s="44"/>
      <c r="FZ97" s="44"/>
      <c r="GA97" s="44"/>
      <c r="GB97" s="44"/>
      <c r="GC97" s="44"/>
    </row>
    <row r="98" spans="1:185" s="45" customFormat="1" ht="45" x14ac:dyDescent="0.25">
      <c r="A98" s="116" t="s">
        <v>109</v>
      </c>
      <c r="B98" s="276">
        <f>'2 уровень'!C206</f>
        <v>700</v>
      </c>
      <c r="C98" s="276">
        <f>'2 уровень'!D206</f>
        <v>642</v>
      </c>
      <c r="D98" s="69">
        <f>'2 уровень'!E206</f>
        <v>813</v>
      </c>
      <c r="E98" s="277">
        <f>'2 уровень'!F206</f>
        <v>126.63551401869159</v>
      </c>
      <c r="F98" s="278">
        <f>'2 уровень'!G206</f>
        <v>686.11199999999997</v>
      </c>
      <c r="G98" s="278">
        <f>'2 уровень'!H206</f>
        <v>628.94000000000005</v>
      </c>
      <c r="H98" s="691">
        <f>'2 уровень'!I206</f>
        <v>747.73191000000008</v>
      </c>
      <c r="I98" s="278">
        <f>'2 уровень'!J206</f>
        <v>118.88763793048622</v>
      </c>
      <c r="J98" s="103"/>
      <c r="K98" s="726"/>
      <c r="L98" s="727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  <c r="FP98" s="44"/>
      <c r="FQ98" s="44"/>
      <c r="FR98" s="44"/>
      <c r="FS98" s="44"/>
      <c r="FT98" s="44"/>
      <c r="FU98" s="44"/>
      <c r="FV98" s="44"/>
      <c r="FW98" s="44"/>
      <c r="FX98" s="44"/>
      <c r="FY98" s="44"/>
      <c r="FZ98" s="44"/>
      <c r="GA98" s="44"/>
      <c r="GB98" s="44"/>
      <c r="GC98" s="44"/>
    </row>
    <row r="99" spans="1:185" s="45" customFormat="1" ht="38.1" customHeight="1" x14ac:dyDescent="0.25">
      <c r="A99" s="667" t="s">
        <v>123</v>
      </c>
      <c r="B99" s="562">
        <f>'2 уровень'!C207</f>
        <v>6950</v>
      </c>
      <c r="C99" s="562">
        <f>'2 уровень'!D207</f>
        <v>6371</v>
      </c>
      <c r="D99" s="687">
        <f>'2 уровень'!E207</f>
        <v>6431</v>
      </c>
      <c r="E99" s="563">
        <f>'2 уровень'!F207</f>
        <v>100.94176738345628</v>
      </c>
      <c r="F99" s="564">
        <f>'2 уровень'!G207</f>
        <v>6763.8789999999999</v>
      </c>
      <c r="G99" s="564">
        <f>'2 уровень'!H207</f>
        <v>6200.22</v>
      </c>
      <c r="H99" s="693">
        <f>'2 уровень'!I207</f>
        <v>6228.95</v>
      </c>
      <c r="I99" s="564">
        <f>'2 уровень'!J207</f>
        <v>100.46337065458968</v>
      </c>
      <c r="J99" s="103"/>
      <c r="K99" s="103"/>
      <c r="L99" s="103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  <c r="FP99" s="44"/>
      <c r="FQ99" s="44"/>
      <c r="FR99" s="44"/>
      <c r="FS99" s="44"/>
      <c r="FT99" s="44"/>
      <c r="FU99" s="44"/>
      <c r="FV99" s="44"/>
      <c r="FW99" s="44"/>
      <c r="FX99" s="44"/>
      <c r="FY99" s="44"/>
      <c r="FZ99" s="44"/>
      <c r="GA99" s="44"/>
      <c r="GB99" s="44"/>
      <c r="GC99" s="44"/>
    </row>
    <row r="100" spans="1:185" s="45" customFormat="1" ht="38.1" customHeight="1" thickBot="1" x14ac:dyDescent="0.3">
      <c r="A100" s="667" t="s">
        <v>125</v>
      </c>
      <c r="B100" s="562">
        <f>'2 уровень'!C208</f>
        <v>1850</v>
      </c>
      <c r="C100" s="562">
        <f>'2 уровень'!D208</f>
        <v>1696</v>
      </c>
      <c r="D100" s="687">
        <f>'2 уровень'!E208</f>
        <v>2132</v>
      </c>
      <c r="E100" s="563">
        <f>'2 уровень'!F208</f>
        <v>125.70754716981132</v>
      </c>
      <c r="F100" s="564">
        <f>'2 уровень'!G208</f>
        <v>1800.4569999999999</v>
      </c>
      <c r="G100" s="564">
        <f>'2 уровень'!H208</f>
        <v>1650.42</v>
      </c>
      <c r="H100" s="693">
        <f>'2 уровень'!I208</f>
        <v>2066.7191200000002</v>
      </c>
      <c r="I100" s="564">
        <f>'2 уровень'!J208</f>
        <v>125.22382908592964</v>
      </c>
      <c r="J100" s="103"/>
      <c r="K100" s="103"/>
      <c r="L100" s="103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  <c r="FP100" s="44"/>
      <c r="FQ100" s="44"/>
      <c r="FR100" s="44"/>
      <c r="FS100" s="44"/>
      <c r="FT100" s="44"/>
      <c r="FU100" s="44"/>
      <c r="FV100" s="44"/>
      <c r="FW100" s="44"/>
      <c r="FX100" s="44"/>
      <c r="FY100" s="44"/>
      <c r="FZ100" s="44"/>
      <c r="GA100" s="44"/>
      <c r="GB100" s="44"/>
      <c r="GC100" s="44"/>
    </row>
    <row r="101" spans="1:185" s="45" customFormat="1" ht="15" customHeight="1" thickBot="1" x14ac:dyDescent="0.3">
      <c r="A101" s="548" t="s">
        <v>107</v>
      </c>
      <c r="B101" s="565">
        <f>'2 уровень'!C209</f>
        <v>0</v>
      </c>
      <c r="C101" s="565">
        <f>'2 уровень'!D209</f>
        <v>0</v>
      </c>
      <c r="D101" s="688">
        <f>'2 уровень'!E209</f>
        <v>0</v>
      </c>
      <c r="E101" s="566">
        <f>'2 уровень'!F209</f>
        <v>0</v>
      </c>
      <c r="F101" s="567">
        <f>'2 уровень'!G209</f>
        <v>24409.422749999998</v>
      </c>
      <c r="G101" s="567">
        <f>'2 уровень'!H209</f>
        <v>22375.31</v>
      </c>
      <c r="H101" s="694">
        <f>'2 уровень'!I209</f>
        <v>16566.217490000003</v>
      </c>
      <c r="I101" s="567">
        <f>'2 уровень'!J209</f>
        <v>74.037935072184482</v>
      </c>
      <c r="J101" s="103"/>
      <c r="K101" s="726"/>
      <c r="L101" s="727"/>
    </row>
    <row r="102" spans="1:185" ht="15" customHeight="1" x14ac:dyDescent="0.25">
      <c r="A102" s="221" t="s">
        <v>22</v>
      </c>
      <c r="B102" s="97"/>
      <c r="C102" s="97"/>
      <c r="D102" s="97"/>
      <c r="E102" s="183"/>
      <c r="F102" s="98"/>
      <c r="G102" s="98"/>
      <c r="H102" s="98"/>
      <c r="I102" s="98"/>
      <c r="J102" s="103"/>
      <c r="L102" s="727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  <c r="FP102" s="45"/>
      <c r="FQ102" s="45"/>
      <c r="FR102" s="45"/>
      <c r="FS102" s="45"/>
      <c r="FT102" s="45"/>
      <c r="FU102" s="45"/>
      <c r="FV102" s="45"/>
      <c r="FW102" s="45"/>
      <c r="FX102" s="45"/>
      <c r="FY102" s="45"/>
      <c r="FZ102" s="45"/>
      <c r="GA102" s="45"/>
      <c r="GB102" s="45"/>
      <c r="GC102" s="45"/>
    </row>
    <row r="103" spans="1:185" ht="30" x14ac:dyDescent="0.25">
      <c r="A103" s="542" t="s">
        <v>120</v>
      </c>
      <c r="B103" s="539">
        <f>'1 уровень'!C298</f>
        <v>4015</v>
      </c>
      <c r="C103" s="539">
        <f>'1 уровень'!D298</f>
        <v>3681</v>
      </c>
      <c r="D103" s="539">
        <f>'1 уровень'!E298</f>
        <v>1829</v>
      </c>
      <c r="E103" s="540">
        <f>'1 уровень'!F298</f>
        <v>49.687584895408854</v>
      </c>
      <c r="F103" s="543">
        <f>'1 уровень'!G298</f>
        <v>7369.6050500000001</v>
      </c>
      <c r="G103" s="543">
        <f>'1 уровень'!H298</f>
        <v>6755.46</v>
      </c>
      <c r="H103" s="543">
        <f>'1 уровень'!I298</f>
        <v>3518.5021099999994</v>
      </c>
      <c r="I103" s="543">
        <f>'1 уровень'!J298</f>
        <v>52.083827156107787</v>
      </c>
      <c r="J103" s="103"/>
      <c r="L103" s="727"/>
    </row>
    <row r="104" spans="1:185" ht="30" x14ac:dyDescent="0.25">
      <c r="A104" s="116" t="s">
        <v>79</v>
      </c>
      <c r="B104" s="49">
        <f>'1 уровень'!C299</f>
        <v>2788</v>
      </c>
      <c r="C104" s="49">
        <f>'1 уровень'!D299</f>
        <v>2556</v>
      </c>
      <c r="D104" s="49">
        <f>'1 уровень'!E299</f>
        <v>1537</v>
      </c>
      <c r="E104" s="180">
        <f>'1 уровень'!F299</f>
        <v>60.133020344287949</v>
      </c>
      <c r="F104" s="62">
        <f>'1 уровень'!G299</f>
        <v>3965.808</v>
      </c>
      <c r="G104" s="62">
        <f>'1 уровень'!H299</f>
        <v>3635.32</v>
      </c>
      <c r="H104" s="62">
        <f>'1 уровень'!I299</f>
        <v>2056.7283699999994</v>
      </c>
      <c r="I104" s="62">
        <f>'1 уровень'!J299</f>
        <v>56.576267563790786</v>
      </c>
      <c r="J104" s="103"/>
      <c r="L104" s="727"/>
    </row>
    <row r="105" spans="1:185" ht="30" x14ac:dyDescent="0.25">
      <c r="A105" s="116" t="s">
        <v>80</v>
      </c>
      <c r="B105" s="49">
        <f>'1 уровень'!C300</f>
        <v>837</v>
      </c>
      <c r="C105" s="49">
        <f>'1 уровень'!D300</f>
        <v>767</v>
      </c>
      <c r="D105" s="49">
        <f>'1 уровень'!E300</f>
        <v>34</v>
      </c>
      <c r="E105" s="180">
        <f>'1 уровень'!F300</f>
        <v>4.432855280312908</v>
      </c>
      <c r="F105" s="62">
        <f>'1 уровень'!G300</f>
        <v>1271.12105</v>
      </c>
      <c r="G105" s="62">
        <f>'1 уровень'!H300</f>
        <v>1165.19</v>
      </c>
      <c r="H105" s="62">
        <f>'1 уровень'!I300</f>
        <v>50.926540000000003</v>
      </c>
      <c r="I105" s="62">
        <f>'1 уровень'!J300</f>
        <v>4.3706640118778912</v>
      </c>
      <c r="J105" s="103"/>
      <c r="L105" s="727"/>
    </row>
    <row r="106" spans="1:185" s="45" customFormat="1" ht="45" x14ac:dyDescent="0.25">
      <c r="A106" s="116" t="s">
        <v>110</v>
      </c>
      <c r="B106" s="69">
        <f>'1 уровень'!C301</f>
        <v>160</v>
      </c>
      <c r="C106" s="69">
        <f>'1 уровень'!D301</f>
        <v>147</v>
      </c>
      <c r="D106" s="48">
        <f>'1 уровень'!E301</f>
        <v>114</v>
      </c>
      <c r="E106" s="179">
        <f>'1 уровень'!F301</f>
        <v>77.551020408163268</v>
      </c>
      <c r="F106" s="46">
        <f>'1 уровень'!G301</f>
        <v>874.94399999999996</v>
      </c>
      <c r="G106" s="46">
        <f>'1 уровень'!H301</f>
        <v>802.03</v>
      </c>
      <c r="H106" s="46">
        <f>'1 уровень'!I301</f>
        <v>623.39760000000001</v>
      </c>
      <c r="I106" s="46">
        <f>'1 уровень'!J301</f>
        <v>77.727466553620189</v>
      </c>
      <c r="J106" s="103"/>
      <c r="K106" s="726"/>
      <c r="L106" s="727"/>
    </row>
    <row r="107" spans="1:185" ht="30" x14ac:dyDescent="0.25">
      <c r="A107" s="116" t="s">
        <v>111</v>
      </c>
      <c r="B107" s="49">
        <f>'1 уровень'!C302</f>
        <v>230</v>
      </c>
      <c r="C107" s="49">
        <f>'1 уровень'!D302</f>
        <v>211</v>
      </c>
      <c r="D107" s="49">
        <f>'1 уровень'!E302</f>
        <v>144</v>
      </c>
      <c r="E107" s="180">
        <f>'1 уровень'!F302</f>
        <v>68.246445497630333</v>
      </c>
      <c r="F107" s="62">
        <f>'1 уровень'!G302</f>
        <v>1257.732</v>
      </c>
      <c r="G107" s="62">
        <f>'1 уровень'!H302</f>
        <v>1152.92</v>
      </c>
      <c r="H107" s="62">
        <f>'1 уровень'!I302</f>
        <v>787.4495999999998</v>
      </c>
      <c r="I107" s="62">
        <f>'1 уровень'!J302</f>
        <v>68.300454498143822</v>
      </c>
      <c r="J107" s="103"/>
      <c r="L107" s="727"/>
    </row>
    <row r="108" spans="1:185" ht="30" x14ac:dyDescent="0.25">
      <c r="A108" s="542" t="s">
        <v>112</v>
      </c>
      <c r="B108" s="539">
        <f>'1 уровень'!C303</f>
        <v>5859</v>
      </c>
      <c r="C108" s="539">
        <f>'1 уровень'!D303</f>
        <v>5371</v>
      </c>
      <c r="D108" s="539">
        <f>'1 уровень'!E303</f>
        <v>3662</v>
      </c>
      <c r="E108" s="540">
        <f>'1 уровень'!F303</f>
        <v>68.180971886054749</v>
      </c>
      <c r="F108" s="543">
        <f>'1 уровень'!G303</f>
        <v>12236.931200000001</v>
      </c>
      <c r="G108" s="543">
        <f>'1 уровень'!H303</f>
        <v>11217.19</v>
      </c>
      <c r="H108" s="543">
        <f>'1 уровень'!I303</f>
        <v>8372.6346400000002</v>
      </c>
      <c r="I108" s="543">
        <f>'1 уровень'!J303</f>
        <v>74.641105660151965</v>
      </c>
      <c r="J108" s="103"/>
      <c r="L108" s="727"/>
    </row>
    <row r="109" spans="1:185" ht="30" x14ac:dyDescent="0.25">
      <c r="A109" s="116" t="s">
        <v>108</v>
      </c>
      <c r="B109" s="49">
        <f>'1 уровень'!C304</f>
        <v>1000</v>
      </c>
      <c r="C109" s="49">
        <f>'1 уровень'!D304</f>
        <v>917</v>
      </c>
      <c r="D109" s="49">
        <f>'1 уровень'!E304</f>
        <v>986</v>
      </c>
      <c r="E109" s="180">
        <f>'1 уровень'!F304</f>
        <v>107.52453653217012</v>
      </c>
      <c r="F109" s="62">
        <f>'1 уровень'!G304</f>
        <v>1767.1</v>
      </c>
      <c r="G109" s="62">
        <f>'1 уровень'!H304</f>
        <v>1619.84</v>
      </c>
      <c r="H109" s="62">
        <f>'1 уровень'!I304</f>
        <v>1760.1699799999997</v>
      </c>
      <c r="I109" s="62">
        <f>'1 уровень'!J304</f>
        <v>108.6632000691426</v>
      </c>
      <c r="J109" s="103"/>
      <c r="L109" s="727"/>
    </row>
    <row r="110" spans="1:185" ht="60" x14ac:dyDescent="0.25">
      <c r="A110" s="116" t="s">
        <v>81</v>
      </c>
      <c r="B110" s="49">
        <f>'1 уровень'!C305</f>
        <v>4400</v>
      </c>
      <c r="C110" s="49">
        <f>'1 уровень'!D305</f>
        <v>4033</v>
      </c>
      <c r="D110" s="49">
        <f>'1 уровень'!E305</f>
        <v>2602</v>
      </c>
      <c r="E110" s="180">
        <f>'1 уровень'!F305</f>
        <v>64.517728737912222</v>
      </c>
      <c r="F110" s="62">
        <f>'1 уровень'!G305</f>
        <v>10094.92</v>
      </c>
      <c r="G110" s="62">
        <f>'1 уровень'!H305</f>
        <v>9253.68</v>
      </c>
      <c r="H110" s="62">
        <f>'1 уровень'!I305</f>
        <v>6554.9563199999993</v>
      </c>
      <c r="I110" s="62">
        <f>'1 уровень'!J305</f>
        <v>70.836211323495078</v>
      </c>
      <c r="J110" s="103"/>
      <c r="L110" s="727"/>
    </row>
    <row r="111" spans="1:185" ht="45" x14ac:dyDescent="0.25">
      <c r="A111" s="116" t="s">
        <v>109</v>
      </c>
      <c r="B111" s="49">
        <f>'1 уровень'!C306</f>
        <v>459</v>
      </c>
      <c r="C111" s="49">
        <f>'1 уровень'!D306</f>
        <v>421</v>
      </c>
      <c r="D111" s="49">
        <f>'1 уровень'!E306</f>
        <v>74</v>
      </c>
      <c r="E111" s="180">
        <f>'1 уровень'!F306</f>
        <v>17.577197149643705</v>
      </c>
      <c r="F111" s="62">
        <f>'1 уровень'!G306</f>
        <v>374.91119999999995</v>
      </c>
      <c r="G111" s="62">
        <f>'1 уровень'!H306</f>
        <v>343.67</v>
      </c>
      <c r="H111" s="62">
        <f>'1 уровень'!I306</f>
        <v>57.508339999999997</v>
      </c>
      <c r="I111" s="62">
        <f>'1 уровень'!J306</f>
        <v>16.733593272616172</v>
      </c>
      <c r="J111" s="103"/>
      <c r="L111" s="727"/>
    </row>
    <row r="112" spans="1:185" ht="30" x14ac:dyDescent="0.25">
      <c r="A112" s="285" t="s">
        <v>123</v>
      </c>
      <c r="B112" s="544">
        <f>'1 уровень'!C307</f>
        <v>8600</v>
      </c>
      <c r="C112" s="544">
        <f>'1 уровень'!D307</f>
        <v>7883</v>
      </c>
      <c r="D112" s="544">
        <f>'1 уровень'!E307</f>
        <v>7071</v>
      </c>
      <c r="E112" s="545">
        <f>'1 уровень'!F307</f>
        <v>89.699353038183432</v>
      </c>
      <c r="F112" s="546">
        <f>'1 уровень'!G307</f>
        <v>6974.7719999999999</v>
      </c>
      <c r="G112" s="546">
        <f>'1 уровень'!H307</f>
        <v>6393.54</v>
      </c>
      <c r="H112" s="546">
        <f>'1 уровень'!I307</f>
        <v>5731.09</v>
      </c>
      <c r="I112" s="546">
        <f>'1 уровень'!J307</f>
        <v>89.638760373752262</v>
      </c>
      <c r="J112" s="103"/>
      <c r="K112" s="103"/>
      <c r="L112" s="103"/>
    </row>
    <row r="113" spans="1:185" s="45" customFormat="1" ht="30.75" thickBot="1" x14ac:dyDescent="0.3">
      <c r="A113" s="667" t="s">
        <v>125</v>
      </c>
      <c r="B113" s="544">
        <f>'1 уровень'!C308</f>
        <v>6500</v>
      </c>
      <c r="C113" s="544">
        <f>'1 уровень'!D308</f>
        <v>5958</v>
      </c>
      <c r="D113" s="544">
        <f>'1 уровень'!E308</f>
        <v>1197</v>
      </c>
      <c r="E113" s="545">
        <f>'1 уровень'!F308</f>
        <v>20.090634441087612</v>
      </c>
      <c r="F113" s="546">
        <f>'1 уровень'!G308</f>
        <v>5271.63</v>
      </c>
      <c r="G113" s="546">
        <f>'1 уровень'!H308</f>
        <v>4832.33</v>
      </c>
      <c r="H113" s="546">
        <f>'1 уровень'!I308</f>
        <v>968.76822000000004</v>
      </c>
      <c r="I113" s="546">
        <f>'1 уровень'!J308</f>
        <v>20.047642027758865</v>
      </c>
      <c r="J113" s="103"/>
      <c r="K113" s="103"/>
      <c r="L113" s="103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  <c r="FP113" s="44"/>
      <c r="FQ113" s="44"/>
      <c r="FR113" s="44"/>
      <c r="FS113" s="44"/>
      <c r="FT113" s="44"/>
      <c r="FU113" s="44"/>
      <c r="FV113" s="44"/>
      <c r="FW113" s="44"/>
      <c r="FX113" s="44"/>
      <c r="FY113" s="44"/>
      <c r="FZ113" s="44"/>
      <c r="GA113" s="44"/>
      <c r="GB113" s="44"/>
      <c r="GC113" s="44"/>
    </row>
    <row r="114" spans="1:185" ht="15.75" thickBot="1" x14ac:dyDescent="0.3">
      <c r="A114" s="557" t="s">
        <v>105</v>
      </c>
      <c r="B114" s="549">
        <f>'1 уровень'!C309</f>
        <v>0</v>
      </c>
      <c r="C114" s="549">
        <f>'1 уровень'!D309</f>
        <v>0</v>
      </c>
      <c r="D114" s="549">
        <f>'1 уровень'!E309</f>
        <v>0</v>
      </c>
      <c r="E114" s="550">
        <f>'1 уровень'!F309</f>
        <v>0</v>
      </c>
      <c r="F114" s="551">
        <f>'1 уровень'!G309</f>
        <v>26581.308250000002</v>
      </c>
      <c r="G114" s="551">
        <f>'1 уровень'!H309</f>
        <v>24366.190000000002</v>
      </c>
      <c r="H114" s="551">
        <f>'1 уровень'!I309</f>
        <v>17622.226750000002</v>
      </c>
      <c r="I114" s="551">
        <f>'1 уровень'!J309</f>
        <v>72.322454803151416</v>
      </c>
      <c r="J114" s="103"/>
      <c r="L114" s="727"/>
    </row>
    <row r="115" spans="1:185" ht="15" customHeight="1" x14ac:dyDescent="0.25">
      <c r="A115" s="221" t="s">
        <v>23</v>
      </c>
      <c r="B115" s="97"/>
      <c r="C115" s="97"/>
      <c r="D115" s="97"/>
      <c r="E115" s="183"/>
      <c r="F115" s="98"/>
      <c r="G115" s="98"/>
      <c r="H115" s="98"/>
      <c r="I115" s="98"/>
      <c r="J115" s="103"/>
      <c r="L115" s="727"/>
    </row>
    <row r="116" spans="1:185" ht="30" x14ac:dyDescent="0.25">
      <c r="A116" s="542" t="s">
        <v>120</v>
      </c>
      <c r="B116" s="539">
        <f>'2 уровень'!C224</f>
        <v>5336</v>
      </c>
      <c r="C116" s="539">
        <f>'2 уровень'!D224</f>
        <v>4892</v>
      </c>
      <c r="D116" s="539">
        <f>'2 уровень'!E224</f>
        <v>5780</v>
      </c>
      <c r="E116" s="540">
        <f>'2 уровень'!F224</f>
        <v>118.15208503679477</v>
      </c>
      <c r="F116" s="543">
        <f>'2 уровень'!G224</f>
        <v>10566.555110000001</v>
      </c>
      <c r="G116" s="543">
        <f>'2 уровень'!H224</f>
        <v>9686.010000000002</v>
      </c>
      <c r="H116" s="543">
        <f>'2 уровень'!I224</f>
        <v>10826.321280000004</v>
      </c>
      <c r="I116" s="543">
        <f>'2 уровень'!J224</f>
        <v>111.77276587573213</v>
      </c>
      <c r="J116" s="103"/>
      <c r="L116" s="727"/>
    </row>
    <row r="117" spans="1:185" ht="30" x14ac:dyDescent="0.25">
      <c r="A117" s="116" t="s">
        <v>79</v>
      </c>
      <c r="B117" s="49">
        <f>'2 уровень'!C225</f>
        <v>3917</v>
      </c>
      <c r="C117" s="49">
        <f>'2 уровень'!D225</f>
        <v>3591</v>
      </c>
      <c r="D117" s="49">
        <f>'2 уровень'!E225</f>
        <v>4272</v>
      </c>
      <c r="E117" s="180">
        <f>'2 уровень'!F225</f>
        <v>118.9640768588137</v>
      </c>
      <c r="F117" s="62">
        <f>'2 уровень'!G225</f>
        <v>6759.01</v>
      </c>
      <c r="G117" s="62">
        <f>'2 уровень'!H225</f>
        <v>6195.76</v>
      </c>
      <c r="H117" s="62">
        <f>'2 уровень'!I225</f>
        <v>7001.6023300000052</v>
      </c>
      <c r="I117" s="62">
        <f>'2 уровень'!J225</f>
        <v>113.00635160174062</v>
      </c>
      <c r="J117" s="103"/>
      <c r="L117" s="727"/>
    </row>
    <row r="118" spans="1:185" ht="30" x14ac:dyDescent="0.25">
      <c r="A118" s="116" t="s">
        <v>80</v>
      </c>
      <c r="B118" s="49">
        <f>'2 уровень'!C226</f>
        <v>1175</v>
      </c>
      <c r="C118" s="49">
        <f>'2 уровень'!D226</f>
        <v>1077</v>
      </c>
      <c r="D118" s="49">
        <f>'2 уровень'!E226</f>
        <v>1274</v>
      </c>
      <c r="E118" s="180">
        <f>'2 уровень'!F226</f>
        <v>118.29155060352832</v>
      </c>
      <c r="F118" s="62">
        <f>'2 уровень'!G226</f>
        <v>2206.39759</v>
      </c>
      <c r="G118" s="62">
        <f>'2 уровень'!H226</f>
        <v>2022.53</v>
      </c>
      <c r="H118" s="62">
        <f>'2 уровень'!I226</f>
        <v>2302.3163900000004</v>
      </c>
      <c r="I118" s="62">
        <f>'2 уровень'!J226</f>
        <v>113.83348528822815</v>
      </c>
      <c r="J118" s="103"/>
      <c r="L118" s="727"/>
    </row>
    <row r="119" spans="1:185" ht="45" x14ac:dyDescent="0.25">
      <c r="A119" s="116" t="s">
        <v>110</v>
      </c>
      <c r="B119" s="49">
        <f>'2 уровень'!C227</f>
        <v>52</v>
      </c>
      <c r="C119" s="49">
        <f>'2 уровень'!D227</f>
        <v>48</v>
      </c>
      <c r="D119" s="49">
        <f>'2 уровень'!E227</f>
        <v>56</v>
      </c>
      <c r="E119" s="180">
        <f>'2 уровень'!F227</f>
        <v>116.66666666666667</v>
      </c>
      <c r="F119" s="62">
        <f>'2 уровень'!G227</f>
        <v>341.22816</v>
      </c>
      <c r="G119" s="62">
        <f>'2 уровень'!H227</f>
        <v>312.79000000000002</v>
      </c>
      <c r="H119" s="62">
        <f>'2 уровень'!I227</f>
        <v>360.91439999999994</v>
      </c>
      <c r="I119" s="62">
        <f>'2 уровень'!J227</f>
        <v>115.38553022794844</v>
      </c>
      <c r="J119" s="103"/>
      <c r="L119" s="727"/>
    </row>
    <row r="120" spans="1:185" ht="30" x14ac:dyDescent="0.25">
      <c r="A120" s="116" t="s">
        <v>111</v>
      </c>
      <c r="B120" s="49">
        <f>'2 уровень'!C228</f>
        <v>192</v>
      </c>
      <c r="C120" s="49">
        <f>'2 уровень'!D228</f>
        <v>176</v>
      </c>
      <c r="D120" s="49">
        <f>'2 уровень'!E228</f>
        <v>178</v>
      </c>
      <c r="E120" s="180">
        <f>'2 уровень'!F228</f>
        <v>101.13636363636364</v>
      </c>
      <c r="F120" s="62">
        <f>'2 уровень'!G228</f>
        <v>1259.9193599999999</v>
      </c>
      <c r="G120" s="62">
        <f>'2 уровень'!H228</f>
        <v>1154.93</v>
      </c>
      <c r="H120" s="62">
        <f>'2 уровень'!I228</f>
        <v>1161.4881599999999</v>
      </c>
      <c r="I120" s="62">
        <f>'2 уровень'!J228</f>
        <v>100.5678404751803</v>
      </c>
      <c r="J120" s="103"/>
      <c r="L120" s="727"/>
    </row>
    <row r="121" spans="1:185" ht="30" x14ac:dyDescent="0.25">
      <c r="A121" s="542" t="s">
        <v>112</v>
      </c>
      <c r="B121" s="539">
        <f>'2 уровень'!C229</f>
        <v>8769</v>
      </c>
      <c r="C121" s="539">
        <f>'2 уровень'!D229</f>
        <v>8038</v>
      </c>
      <c r="D121" s="539">
        <f>'2 уровень'!E229</f>
        <v>7897</v>
      </c>
      <c r="E121" s="540">
        <f>'2 уровень'!F229</f>
        <v>98.245832296591189</v>
      </c>
      <c r="F121" s="543">
        <f>'2 уровень'!G229</f>
        <v>22940.131579999997</v>
      </c>
      <c r="G121" s="543">
        <f>'2 уровень'!H229</f>
        <v>21028.45</v>
      </c>
      <c r="H121" s="543">
        <f>'2 уровень'!I229</f>
        <v>19639.275139999991</v>
      </c>
      <c r="I121" s="543">
        <f>'2 уровень'!J229</f>
        <v>93.393831404597066</v>
      </c>
      <c r="J121" s="103"/>
      <c r="L121" s="727"/>
    </row>
    <row r="122" spans="1:185" ht="30" x14ac:dyDescent="0.25">
      <c r="A122" s="116" t="s">
        <v>108</v>
      </c>
      <c r="B122" s="49">
        <f>'2 уровень'!C230</f>
        <v>2900</v>
      </c>
      <c r="C122" s="49">
        <f>'2 уровень'!D230</f>
        <v>2658</v>
      </c>
      <c r="D122" s="49">
        <f>'2 уровень'!E230</f>
        <v>2688</v>
      </c>
      <c r="E122" s="180">
        <f>'2 уровень'!F230</f>
        <v>101.12866817155756</v>
      </c>
      <c r="F122" s="62">
        <f>'2 уровень'!G230</f>
        <v>6149.4790000000012</v>
      </c>
      <c r="G122" s="62">
        <f>'2 уровень'!H230</f>
        <v>5637.02</v>
      </c>
      <c r="H122" s="62">
        <f>'2 уровень'!I230</f>
        <v>5634.5912599999892</v>
      </c>
      <c r="I122" s="62">
        <f>'2 уровень'!J230</f>
        <v>99.956914468992281</v>
      </c>
      <c r="J122" s="103"/>
      <c r="L122" s="727"/>
    </row>
    <row r="123" spans="1:185" ht="60" x14ac:dyDescent="0.25">
      <c r="A123" s="116" t="s">
        <v>81</v>
      </c>
      <c r="B123" s="49">
        <f>'2 уровень'!C231</f>
        <v>5154</v>
      </c>
      <c r="C123" s="49">
        <f>'2 уровень'!D231</f>
        <v>4725</v>
      </c>
      <c r="D123" s="49">
        <f>'2 уровень'!E231</f>
        <v>4738</v>
      </c>
      <c r="E123" s="180">
        <f>'2 уровень'!F231</f>
        <v>100.27513227513228</v>
      </c>
      <c r="F123" s="62">
        <f>'2 уровень'!G231</f>
        <v>16089.838179999999</v>
      </c>
      <c r="G123" s="62">
        <f>'2 уровень'!H231</f>
        <v>14749.02</v>
      </c>
      <c r="H123" s="62">
        <f>'2 уровень'!I231</f>
        <v>13551.44328</v>
      </c>
      <c r="I123" s="62">
        <f>'2 уровень'!J231</f>
        <v>91.880296317992645</v>
      </c>
      <c r="J123" s="103"/>
      <c r="L123" s="727"/>
    </row>
    <row r="124" spans="1:185" ht="45" x14ac:dyDescent="0.25">
      <c r="A124" s="116" t="s">
        <v>109</v>
      </c>
      <c r="B124" s="49">
        <f>'2 уровень'!C232</f>
        <v>715</v>
      </c>
      <c r="C124" s="49">
        <f>'2 уровень'!D232</f>
        <v>655</v>
      </c>
      <c r="D124" s="49">
        <f>'2 уровень'!E232</f>
        <v>471</v>
      </c>
      <c r="E124" s="180">
        <f>'2 уровень'!F232</f>
        <v>71.908396946564892</v>
      </c>
      <c r="F124" s="62">
        <f>'2 уровень'!G232</f>
        <v>700.81439999999998</v>
      </c>
      <c r="G124" s="62">
        <f>'2 уровень'!H232</f>
        <v>642.41</v>
      </c>
      <c r="H124" s="62">
        <f>'2 уровень'!I232</f>
        <v>453.24059999999997</v>
      </c>
      <c r="I124" s="62">
        <f>'2 уровень'!J232</f>
        <v>70.553166980588728</v>
      </c>
      <c r="J124" s="103"/>
      <c r="L124" s="727"/>
    </row>
    <row r="125" spans="1:185" ht="30" x14ac:dyDescent="0.25">
      <c r="A125" s="116" t="s">
        <v>123</v>
      </c>
      <c r="B125" s="49">
        <f>'2 уровень'!C233</f>
        <v>12000</v>
      </c>
      <c r="C125" s="49">
        <f>'2 уровень'!D233</f>
        <v>11000</v>
      </c>
      <c r="D125" s="49">
        <f>'2 уровень'!E233</f>
        <v>11006</v>
      </c>
      <c r="E125" s="180">
        <f>'2 уровень'!F233</f>
        <v>100.05454545454546</v>
      </c>
      <c r="F125" s="62">
        <f>'2 уровень'!G233</f>
        <v>11678.64</v>
      </c>
      <c r="G125" s="62">
        <f>'2 уровень'!H233</f>
        <v>10705.42</v>
      </c>
      <c r="H125" s="62">
        <f>'2 уровень'!I233</f>
        <v>10674.337270000002</v>
      </c>
      <c r="I125" s="62">
        <f>'2 уровень'!J233</f>
        <v>99.709654268585453</v>
      </c>
      <c r="J125" s="103"/>
      <c r="K125" s="103"/>
      <c r="L125" s="103"/>
    </row>
    <row r="126" spans="1:185" ht="15.75" thickBot="1" x14ac:dyDescent="0.3">
      <c r="A126" s="112" t="s">
        <v>107</v>
      </c>
      <c r="B126" s="49">
        <f>'2 уровень'!C234</f>
        <v>0</v>
      </c>
      <c r="C126" s="49">
        <f>'2 уровень'!D234</f>
        <v>0</v>
      </c>
      <c r="D126" s="49">
        <f>'2 уровень'!E234</f>
        <v>0</v>
      </c>
      <c r="E126" s="180">
        <f>'2 уровень'!F234</f>
        <v>0</v>
      </c>
      <c r="F126" s="62">
        <f>'2 уровень'!G234</f>
        <v>45185.326690000002</v>
      </c>
      <c r="G126" s="62">
        <f>'2 уровень'!H234</f>
        <v>41419.880000000005</v>
      </c>
      <c r="H126" s="62">
        <f>'2 уровень'!I234</f>
        <v>41139.933689999998</v>
      </c>
      <c r="I126" s="62">
        <f>'2 уровень'!J234</f>
        <v>99.324125733826349</v>
      </c>
      <c r="J126" s="103"/>
      <c r="L126" s="727"/>
    </row>
    <row r="127" spans="1:185" ht="15" customHeight="1" x14ac:dyDescent="0.25">
      <c r="A127" s="96" t="s">
        <v>24</v>
      </c>
      <c r="B127" s="97"/>
      <c r="C127" s="97"/>
      <c r="D127" s="97"/>
      <c r="E127" s="183"/>
      <c r="F127" s="98"/>
      <c r="G127" s="98"/>
      <c r="H127" s="98"/>
      <c r="I127" s="98"/>
      <c r="J127" s="103"/>
      <c r="L127" s="727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  <c r="FP127" s="45"/>
      <c r="FQ127" s="45"/>
      <c r="FR127" s="45"/>
      <c r="FS127" s="45"/>
      <c r="FT127" s="45"/>
      <c r="FU127" s="45"/>
      <c r="FV127" s="45"/>
      <c r="FW127" s="45"/>
      <c r="FX127" s="45"/>
      <c r="FY127" s="45"/>
      <c r="FZ127" s="45"/>
      <c r="GA127" s="45"/>
      <c r="GB127" s="45"/>
      <c r="GC127" s="45"/>
    </row>
    <row r="128" spans="1:185" ht="30" x14ac:dyDescent="0.25">
      <c r="A128" s="542" t="s">
        <v>120</v>
      </c>
      <c r="B128" s="539">
        <f>'1 уровень'!C326</f>
        <v>8179</v>
      </c>
      <c r="C128" s="539">
        <f>'1 уровень'!D326</f>
        <v>7498</v>
      </c>
      <c r="D128" s="539">
        <f>'1 уровень'!E326</f>
        <v>6448</v>
      </c>
      <c r="E128" s="540">
        <f>'1 уровень'!F326</f>
        <v>85.99626567084556</v>
      </c>
      <c r="F128" s="543">
        <f>'1 уровень'!G326</f>
        <v>13287.568139999999</v>
      </c>
      <c r="G128" s="543">
        <f>'1 уровень'!H326</f>
        <v>12180.27</v>
      </c>
      <c r="H128" s="543">
        <f>'1 уровень'!I326</f>
        <v>9168.1404999999977</v>
      </c>
      <c r="I128" s="543">
        <f>'1 уровень'!J326</f>
        <v>75.270420934839677</v>
      </c>
      <c r="J128" s="103"/>
      <c r="L128" s="727"/>
    </row>
    <row r="129" spans="1:185" ht="30" x14ac:dyDescent="0.25">
      <c r="A129" s="116" t="s">
        <v>79</v>
      </c>
      <c r="B129" s="49">
        <f>'1 уровень'!C327</f>
        <v>6003</v>
      </c>
      <c r="C129" s="49">
        <f>'1 уровень'!D327</f>
        <v>5503</v>
      </c>
      <c r="D129" s="49">
        <f>'1 уровень'!E327</f>
        <v>5063</v>
      </c>
      <c r="E129" s="180">
        <f>'1 уровень'!F327</f>
        <v>92.004361257495916</v>
      </c>
      <c r="F129" s="62">
        <f>'1 уровень'!G327</f>
        <v>8459.4328000000005</v>
      </c>
      <c r="G129" s="62">
        <f>'1 уровень'!H327</f>
        <v>7754.48</v>
      </c>
      <c r="H129" s="62">
        <f>'1 уровень'!I327</f>
        <v>5577.4409399999977</v>
      </c>
      <c r="I129" s="62">
        <f>'1 уровень'!J327</f>
        <v>71.925402348061994</v>
      </c>
      <c r="J129" s="103"/>
      <c r="L129" s="727"/>
    </row>
    <row r="130" spans="1:185" ht="30" x14ac:dyDescent="0.25">
      <c r="A130" s="116" t="s">
        <v>80</v>
      </c>
      <c r="B130" s="49">
        <f>'1 уровень'!C328</f>
        <v>1801</v>
      </c>
      <c r="C130" s="49">
        <f>'1 уровень'!D328</f>
        <v>1651</v>
      </c>
      <c r="D130" s="49">
        <f>'1 уровень'!E328</f>
        <v>1008</v>
      </c>
      <c r="E130" s="180">
        <f>'1 уровень'!F328</f>
        <v>61.053906723198061</v>
      </c>
      <c r="F130" s="62">
        <f>'1 уровень'!G328</f>
        <v>2777.4853399999997</v>
      </c>
      <c r="G130" s="62">
        <f>'1 уровень'!H328</f>
        <v>2546.0300000000002</v>
      </c>
      <c r="H130" s="62">
        <f>'1 уровень'!I328</f>
        <v>1534.58116</v>
      </c>
      <c r="I130" s="62">
        <f>'1 уровень'!J328</f>
        <v>60.273490885810453</v>
      </c>
      <c r="J130" s="103"/>
      <c r="L130" s="727"/>
    </row>
    <row r="131" spans="1:185" ht="45" x14ac:dyDescent="0.25">
      <c r="A131" s="116" t="s">
        <v>110</v>
      </c>
      <c r="B131" s="49">
        <f>'1 уровень'!C329</f>
        <v>94</v>
      </c>
      <c r="C131" s="49">
        <f>'1 уровень'!D329</f>
        <v>86</v>
      </c>
      <c r="D131" s="49">
        <f>'1 уровень'!E329</f>
        <v>94</v>
      </c>
      <c r="E131" s="180">
        <f>'1 уровень'!F329</f>
        <v>109.30232558139534</v>
      </c>
      <c r="F131" s="62">
        <f>'1 уровень'!G329</f>
        <v>514.02959999999996</v>
      </c>
      <c r="G131" s="62">
        <f>'1 уровень'!H329</f>
        <v>471.19</v>
      </c>
      <c r="H131" s="62">
        <f>'1 уровень'!I329</f>
        <v>508.56119999999993</v>
      </c>
      <c r="I131" s="62">
        <f>'1 уровень'!J329</f>
        <v>107.93123792949764</v>
      </c>
      <c r="J131" s="103"/>
      <c r="L131" s="727"/>
    </row>
    <row r="132" spans="1:185" ht="30" x14ac:dyDescent="0.25">
      <c r="A132" s="116" t="s">
        <v>111</v>
      </c>
      <c r="B132" s="49">
        <f>'1 уровень'!C330</f>
        <v>281</v>
      </c>
      <c r="C132" s="49">
        <f>'1 уровень'!D330</f>
        <v>258</v>
      </c>
      <c r="D132" s="49">
        <f>'1 уровень'!E330</f>
        <v>283</v>
      </c>
      <c r="E132" s="180">
        <f>'1 уровень'!F330</f>
        <v>109.68992248062015</v>
      </c>
      <c r="F132" s="62">
        <f>'1 уровень'!G330</f>
        <v>1536.6204</v>
      </c>
      <c r="G132" s="62">
        <f>'1 уровень'!H330</f>
        <v>1408.57</v>
      </c>
      <c r="H132" s="62">
        <f>'1 уровень'!I330</f>
        <v>1547.5572</v>
      </c>
      <c r="I132" s="62">
        <f>'1 уровень'!J330</f>
        <v>109.86725544346395</v>
      </c>
      <c r="J132" s="103"/>
      <c r="L132" s="727"/>
    </row>
    <row r="133" spans="1:185" ht="30" x14ac:dyDescent="0.25">
      <c r="A133" s="542" t="s">
        <v>112</v>
      </c>
      <c r="B133" s="539">
        <f>'1 уровень'!C331</f>
        <v>14763</v>
      </c>
      <c r="C133" s="539">
        <f>'1 уровень'!D331</f>
        <v>13532</v>
      </c>
      <c r="D133" s="539">
        <f>'1 уровень'!E331</f>
        <v>12640</v>
      </c>
      <c r="E133" s="540">
        <f>'1 уровень'!F331</f>
        <v>93.40821755838013</v>
      </c>
      <c r="F133" s="543">
        <f>'1 уровень'!G331</f>
        <v>29050.4709</v>
      </c>
      <c r="G133" s="543">
        <f>'1 уровень'!H331</f>
        <v>26629.599999999999</v>
      </c>
      <c r="H133" s="543">
        <f>'1 уровень'!I331</f>
        <v>23057.79883</v>
      </c>
      <c r="I133" s="543">
        <f>'1 уровень'!J331</f>
        <v>86.587101683840544</v>
      </c>
      <c r="J133" s="103"/>
      <c r="L133" s="727"/>
    </row>
    <row r="134" spans="1:185" ht="30" x14ac:dyDescent="0.25">
      <c r="A134" s="116" t="s">
        <v>108</v>
      </c>
      <c r="B134" s="49">
        <f>'1 уровень'!C332</f>
        <v>3000</v>
      </c>
      <c r="C134" s="49">
        <f>'1 уровень'!D332</f>
        <v>2750</v>
      </c>
      <c r="D134" s="49">
        <f>'1 уровень'!E332</f>
        <v>1995</v>
      </c>
      <c r="E134" s="180">
        <f>'1 уровень'!F332</f>
        <v>72.545454545454547</v>
      </c>
      <c r="F134" s="62">
        <f>'1 уровень'!G332</f>
        <v>5301.3</v>
      </c>
      <c r="G134" s="62">
        <f>'1 уровень'!H332</f>
        <v>4859.53</v>
      </c>
      <c r="H134" s="62">
        <f>'1 уровень'!I332</f>
        <v>3506.4868899999997</v>
      </c>
      <c r="I134" s="62">
        <f>'1 уровень'!J332</f>
        <v>72.156914146018238</v>
      </c>
      <c r="J134" s="103"/>
      <c r="L134" s="727"/>
    </row>
    <row r="135" spans="1:185" ht="60" x14ac:dyDescent="0.25">
      <c r="A135" s="116" t="s">
        <v>81</v>
      </c>
      <c r="B135" s="49">
        <f>'1 уровень'!C333</f>
        <v>9571</v>
      </c>
      <c r="C135" s="49">
        <f>'1 уровень'!D333</f>
        <v>8773</v>
      </c>
      <c r="D135" s="49">
        <f>'1 уровень'!E333</f>
        <v>6952</v>
      </c>
      <c r="E135" s="180">
        <f>'1 уровень'!F333</f>
        <v>79.243132337854789</v>
      </c>
      <c r="F135" s="62">
        <f>'1 уровень'!G333</f>
        <v>21958.745300000002</v>
      </c>
      <c r="G135" s="62">
        <f>'1 уровень'!H333</f>
        <v>20128.849999999999</v>
      </c>
      <c r="H135" s="62">
        <f>'1 уровень'!I333</f>
        <v>16199.383530000001</v>
      </c>
      <c r="I135" s="62">
        <f>'1 уровень'!J333</f>
        <v>80.478435330384016</v>
      </c>
      <c r="J135" s="103"/>
      <c r="L135" s="727"/>
    </row>
    <row r="136" spans="1:185" ht="45" x14ac:dyDescent="0.25">
      <c r="A136" s="116" t="s">
        <v>109</v>
      </c>
      <c r="B136" s="49">
        <f>'1 уровень'!C334</f>
        <v>2192</v>
      </c>
      <c r="C136" s="49">
        <f>'1 уровень'!D334</f>
        <v>2009</v>
      </c>
      <c r="D136" s="49">
        <f>'1 уровень'!E334</f>
        <v>3693</v>
      </c>
      <c r="E136" s="180">
        <f>'1 уровень'!F334</f>
        <v>183.82279741164757</v>
      </c>
      <c r="F136" s="62">
        <f>'1 уровень'!G334</f>
        <v>1790.4255999999998</v>
      </c>
      <c r="G136" s="62">
        <f>'1 уровень'!H334</f>
        <v>1641.22</v>
      </c>
      <c r="H136" s="62">
        <f>'1 уровень'!I334</f>
        <v>3351.9284100000004</v>
      </c>
      <c r="I136" s="62">
        <f>'1 уровень'!J334</f>
        <v>204.23394852609644</v>
      </c>
      <c r="J136" s="103"/>
      <c r="L136" s="727"/>
    </row>
    <row r="137" spans="1:185" ht="30" x14ac:dyDescent="0.25">
      <c r="A137" s="667" t="s">
        <v>123</v>
      </c>
      <c r="B137" s="49">
        <f>'1 уровень'!C335</f>
        <v>34312</v>
      </c>
      <c r="C137" s="49">
        <f>'1 уровень'!D335</f>
        <v>31453</v>
      </c>
      <c r="D137" s="49">
        <f>'1 уровень'!E335</f>
        <v>30005</v>
      </c>
      <c r="E137" s="180">
        <f>'1 уровень'!F335</f>
        <v>95.396305598829997</v>
      </c>
      <c r="F137" s="62">
        <f>'1 уровень'!G335</f>
        <v>27827.718000000001</v>
      </c>
      <c r="G137" s="62">
        <f>'1 уровень'!H335</f>
        <v>25508.74</v>
      </c>
      <c r="H137" s="62">
        <f>'1 уровень'!I335</f>
        <v>24217.759999999998</v>
      </c>
      <c r="I137" s="62">
        <f>'1 уровень'!J335</f>
        <v>94.939067942987379</v>
      </c>
      <c r="J137" s="103"/>
      <c r="L137" s="727"/>
    </row>
    <row r="138" spans="1:185" ht="30" x14ac:dyDescent="0.25">
      <c r="A138" s="116" t="s">
        <v>124</v>
      </c>
      <c r="B138" s="49">
        <f>'1 уровень'!C336</f>
        <v>670</v>
      </c>
      <c r="C138" s="49">
        <f>'1 уровень'!D336</f>
        <v>614</v>
      </c>
      <c r="D138" s="49">
        <f>'1 уровень'!E336</f>
        <v>759</v>
      </c>
      <c r="E138" s="180">
        <f>'1 уровень'!F336</f>
        <v>123.6156351791531</v>
      </c>
      <c r="F138" s="62">
        <f>'1 уровень'!G336</f>
        <v>543.38339999999994</v>
      </c>
      <c r="G138" s="62">
        <f>'1 уровень'!H336</f>
        <v>498.1</v>
      </c>
      <c r="H138" s="62">
        <f>'1 уровень'!I336</f>
        <v>609.48635999999999</v>
      </c>
      <c r="I138" s="62">
        <f>'1 уровень'!J336</f>
        <v>122.36224854446898</v>
      </c>
      <c r="J138" s="103"/>
      <c r="K138" s="103"/>
      <c r="L138" s="103"/>
    </row>
    <row r="139" spans="1:185" ht="30" x14ac:dyDescent="0.25">
      <c r="A139" s="116" t="s">
        <v>125</v>
      </c>
      <c r="B139" s="49">
        <f>'1 уровень'!C337</f>
        <v>400</v>
      </c>
      <c r="C139" s="49">
        <f>'1 уровень'!D337</f>
        <v>367</v>
      </c>
      <c r="D139" s="49">
        <f>'1 уровень'!E337</f>
        <v>689</v>
      </c>
      <c r="E139" s="180">
        <f>'1 уровень'!F337</f>
        <v>187.73841961852861</v>
      </c>
      <c r="F139" s="62">
        <f>'1 уровень'!G337</f>
        <v>324.40799999999996</v>
      </c>
      <c r="G139" s="62">
        <f>'1 уровень'!H337</f>
        <v>297.37</v>
      </c>
      <c r="H139" s="62">
        <f>'1 уровень'!I337</f>
        <v>551.03902999999991</v>
      </c>
      <c r="I139" s="62">
        <f>'1 уровень'!J337</f>
        <v>185.30417661499138</v>
      </c>
      <c r="J139" s="103"/>
      <c r="K139" s="103"/>
      <c r="L139" s="103"/>
    </row>
    <row r="140" spans="1:185" ht="15.75" thickBot="1" x14ac:dyDescent="0.3">
      <c r="A140" s="108" t="s">
        <v>105</v>
      </c>
      <c r="B140" s="49">
        <f>'1 уровень'!C338</f>
        <v>0</v>
      </c>
      <c r="C140" s="49">
        <f>'1 уровень'!D338</f>
        <v>0</v>
      </c>
      <c r="D140" s="49">
        <f>'1 уровень'!E338</f>
        <v>0</v>
      </c>
      <c r="E140" s="180">
        <f>'1 уровень'!F338</f>
        <v>0</v>
      </c>
      <c r="F140" s="62">
        <f>'1 уровень'!G338</f>
        <v>70165.757039999997</v>
      </c>
      <c r="G140" s="62">
        <f>'1 уровень'!H338</f>
        <v>64318.61</v>
      </c>
      <c r="H140" s="62">
        <f>'1 уровень'!I338</f>
        <v>56443.699329999996</v>
      </c>
      <c r="I140" s="62">
        <f>'1 уровень'!J338</f>
        <v>87.756404141818351</v>
      </c>
      <c r="J140" s="103"/>
      <c r="L140" s="727"/>
    </row>
    <row r="141" spans="1:185" ht="15" customHeight="1" x14ac:dyDescent="0.25">
      <c r="A141" s="96" t="s">
        <v>25</v>
      </c>
      <c r="B141" s="97"/>
      <c r="C141" s="97"/>
      <c r="D141" s="97"/>
      <c r="E141" s="183"/>
      <c r="F141" s="98"/>
      <c r="G141" s="98"/>
      <c r="H141" s="98"/>
      <c r="I141" s="98"/>
      <c r="J141" s="103"/>
      <c r="L141" s="727"/>
    </row>
    <row r="142" spans="1:185" ht="30" x14ac:dyDescent="0.25">
      <c r="A142" s="542" t="s">
        <v>120</v>
      </c>
      <c r="B142" s="539">
        <f>'1 уровень'!C352</f>
        <v>3368</v>
      </c>
      <c r="C142" s="539">
        <f>'1 уровень'!D352</f>
        <v>3087</v>
      </c>
      <c r="D142" s="539">
        <f>'1 уровень'!E352</f>
        <v>2730</v>
      </c>
      <c r="E142" s="540">
        <f>'1 уровень'!F352</f>
        <v>88.435374149659864</v>
      </c>
      <c r="F142" s="543">
        <f>'1 уровень'!G352</f>
        <v>5553.6662100000003</v>
      </c>
      <c r="G142" s="543">
        <f>'1 уровень'!H352</f>
        <v>5090.87</v>
      </c>
      <c r="H142" s="543">
        <f>'1 уровень'!I352</f>
        <v>4148.03226</v>
      </c>
      <c r="I142" s="543">
        <f>'1 уровень'!J352</f>
        <v>81.479830755843309</v>
      </c>
      <c r="J142" s="103"/>
      <c r="L142" s="727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  <c r="FP142" s="45"/>
      <c r="FQ142" s="45"/>
      <c r="FR142" s="45"/>
      <c r="FS142" s="45"/>
      <c r="FT142" s="45"/>
      <c r="FU142" s="45"/>
      <c r="FV142" s="45"/>
      <c r="FW142" s="45"/>
      <c r="FX142" s="45"/>
      <c r="FY142" s="45"/>
      <c r="FZ142" s="45"/>
      <c r="GA142" s="45"/>
      <c r="GB142" s="45"/>
      <c r="GC142" s="45"/>
    </row>
    <row r="143" spans="1:185" ht="30" x14ac:dyDescent="0.25">
      <c r="A143" s="116" t="s">
        <v>79</v>
      </c>
      <c r="B143" s="49">
        <f>'1 уровень'!C353</f>
        <v>2428</v>
      </c>
      <c r="C143" s="49">
        <f>'1 уровень'!D353</f>
        <v>2226</v>
      </c>
      <c r="D143" s="49">
        <f>'1 уровень'!E353</f>
        <v>2102</v>
      </c>
      <c r="E143" s="180">
        <f>'1 уровень'!F353</f>
        <v>94.429469901168019</v>
      </c>
      <c r="F143" s="62">
        <f>'1 уровень'!G353</f>
        <v>3299.7075999999997</v>
      </c>
      <c r="G143" s="62">
        <f>'1 уровень'!H353</f>
        <v>3024.73</v>
      </c>
      <c r="H143" s="62">
        <f>'1 уровень'!I353</f>
        <v>2591.4542499999998</v>
      </c>
      <c r="I143" s="62">
        <f>'1 уровень'!J353</f>
        <v>85.675556165343679</v>
      </c>
      <c r="J143" s="103"/>
      <c r="L143" s="727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  <c r="FP143" s="45"/>
      <c r="FQ143" s="45"/>
      <c r="FR143" s="45"/>
      <c r="FS143" s="45"/>
      <c r="FT143" s="45"/>
      <c r="FU143" s="45"/>
      <c r="FV143" s="45"/>
      <c r="FW143" s="45"/>
      <c r="FX143" s="45"/>
      <c r="FY143" s="45"/>
      <c r="FZ143" s="45"/>
      <c r="GA143" s="45"/>
      <c r="GB143" s="45"/>
      <c r="GC143" s="45"/>
    </row>
    <row r="144" spans="1:185" ht="30" x14ac:dyDescent="0.25">
      <c r="A144" s="116" t="s">
        <v>80</v>
      </c>
      <c r="B144" s="49">
        <f>'1 уровень'!C354</f>
        <v>728</v>
      </c>
      <c r="C144" s="49">
        <f>'1 уровень'!D354</f>
        <v>667</v>
      </c>
      <c r="D144" s="49">
        <f>'1 уровень'!E354</f>
        <v>427</v>
      </c>
      <c r="E144" s="180">
        <f>'1 уровень'!F354</f>
        <v>64.017991004497759</v>
      </c>
      <c r="F144" s="62">
        <f>'1 уровень'!G354</f>
        <v>1094.6578100000002</v>
      </c>
      <c r="G144" s="62">
        <f>'1 уровень'!H354</f>
        <v>1003.44</v>
      </c>
      <c r="H144" s="62">
        <f>'1 уровень'!I354</f>
        <v>457.42961000000048</v>
      </c>
      <c r="I144" s="62">
        <f>'1 уровень'!J354</f>
        <v>45.586144662361519</v>
      </c>
      <c r="J144" s="103"/>
      <c r="L144" s="727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  <c r="FP144" s="45"/>
      <c r="FQ144" s="45"/>
      <c r="FR144" s="45"/>
      <c r="FS144" s="45"/>
      <c r="FT144" s="45"/>
      <c r="FU144" s="45"/>
      <c r="FV144" s="45"/>
      <c r="FW144" s="45"/>
      <c r="FX144" s="45"/>
      <c r="FY144" s="45"/>
      <c r="FZ144" s="45"/>
      <c r="GA144" s="45"/>
      <c r="GB144" s="45"/>
      <c r="GC144" s="45"/>
    </row>
    <row r="145" spans="1:185" ht="45" x14ac:dyDescent="0.25">
      <c r="A145" s="116" t="s">
        <v>110</v>
      </c>
      <c r="B145" s="49">
        <f>'1 уровень'!C355</f>
        <v>36</v>
      </c>
      <c r="C145" s="49">
        <f>'1 уровень'!D355</f>
        <v>33</v>
      </c>
      <c r="D145" s="49">
        <f>'1 уровень'!E355</f>
        <v>45</v>
      </c>
      <c r="E145" s="180">
        <f>'1 уровень'!F355</f>
        <v>136.36363636363635</v>
      </c>
      <c r="F145" s="62">
        <f>'1 уровень'!G355</f>
        <v>196.86240000000001</v>
      </c>
      <c r="G145" s="62">
        <f>'1 уровень'!H355</f>
        <v>180.46</v>
      </c>
      <c r="H145" s="62">
        <f>'1 уровень'!I355</f>
        <v>246.07799999999997</v>
      </c>
      <c r="I145" s="62">
        <f>'1 уровень'!J355</f>
        <v>136.36152055857252</v>
      </c>
      <c r="J145" s="103"/>
      <c r="L145" s="727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  <c r="FP145" s="45"/>
      <c r="FQ145" s="45"/>
      <c r="FR145" s="45"/>
      <c r="FS145" s="45"/>
      <c r="FT145" s="45"/>
      <c r="FU145" s="45"/>
      <c r="FV145" s="45"/>
      <c r="FW145" s="45"/>
      <c r="FX145" s="45"/>
      <c r="FY145" s="45"/>
      <c r="FZ145" s="45"/>
      <c r="GA145" s="45"/>
      <c r="GB145" s="45"/>
      <c r="GC145" s="45"/>
    </row>
    <row r="146" spans="1:185" ht="30" x14ac:dyDescent="0.25">
      <c r="A146" s="116" t="s">
        <v>111</v>
      </c>
      <c r="B146" s="49">
        <f>'1 уровень'!C356</f>
        <v>176</v>
      </c>
      <c r="C146" s="49">
        <f>'1 уровень'!D356</f>
        <v>161</v>
      </c>
      <c r="D146" s="49">
        <f>'1 уровень'!E356</f>
        <v>156</v>
      </c>
      <c r="E146" s="180">
        <f>'1 уровень'!F356</f>
        <v>96.894409937888199</v>
      </c>
      <c r="F146" s="62">
        <f>'1 уровень'!G356</f>
        <v>962.43839999999989</v>
      </c>
      <c r="G146" s="62">
        <f>'1 уровень'!H356</f>
        <v>882.24</v>
      </c>
      <c r="H146" s="62">
        <f>'1 уровень'!I356</f>
        <v>853.07040000000006</v>
      </c>
      <c r="I146" s="62">
        <f>'1 уровень'!J356</f>
        <v>96.693688792165403</v>
      </c>
      <c r="J146" s="103"/>
      <c r="L146" s="727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  <c r="FP146" s="45"/>
      <c r="FQ146" s="45"/>
      <c r="FR146" s="45"/>
      <c r="FS146" s="45"/>
      <c r="FT146" s="45"/>
      <c r="FU146" s="45"/>
      <c r="FV146" s="45"/>
      <c r="FW146" s="45"/>
      <c r="FX146" s="45"/>
      <c r="FY146" s="45"/>
      <c r="FZ146" s="45"/>
      <c r="GA146" s="45"/>
      <c r="GB146" s="45"/>
      <c r="GC146" s="45"/>
    </row>
    <row r="147" spans="1:185" ht="30" x14ac:dyDescent="0.25">
      <c r="A147" s="542" t="s">
        <v>112</v>
      </c>
      <c r="B147" s="539">
        <f>'1 уровень'!C357</f>
        <v>5552</v>
      </c>
      <c r="C147" s="539">
        <f>'1 уровень'!D357</f>
        <v>5089</v>
      </c>
      <c r="D147" s="539">
        <f>'1 уровень'!E357</f>
        <v>3875</v>
      </c>
      <c r="E147" s="540">
        <f>'1 уровень'!F357</f>
        <v>76.144625663195129</v>
      </c>
      <c r="F147" s="543">
        <f>'1 уровень'!G357</f>
        <v>10392.823600000002</v>
      </c>
      <c r="G147" s="543">
        <f>'1 уровень'!H357</f>
        <v>9526.76</v>
      </c>
      <c r="H147" s="543">
        <f>'1 уровень'!I357</f>
        <v>6919.3983500000004</v>
      </c>
      <c r="I147" s="543">
        <f>'1 уровень'!J357</f>
        <v>72.631181534960476</v>
      </c>
      <c r="J147" s="103"/>
      <c r="L147" s="727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  <c r="FP147" s="45"/>
      <c r="FQ147" s="45"/>
      <c r="FR147" s="45"/>
      <c r="FS147" s="45"/>
      <c r="FT147" s="45"/>
      <c r="FU147" s="45"/>
      <c r="FV147" s="45"/>
      <c r="FW147" s="45"/>
      <c r="FX147" s="45"/>
      <c r="FY147" s="45"/>
      <c r="FZ147" s="45"/>
      <c r="GA147" s="45"/>
      <c r="GB147" s="45"/>
      <c r="GC147" s="45"/>
    </row>
    <row r="148" spans="1:185" ht="30" x14ac:dyDescent="0.25">
      <c r="A148" s="116" t="s">
        <v>108</v>
      </c>
      <c r="B148" s="49">
        <f>'1 уровень'!C358</f>
        <v>1500</v>
      </c>
      <c r="C148" s="49">
        <f>'1 уровень'!D358</f>
        <v>1375</v>
      </c>
      <c r="D148" s="49">
        <f>'1 уровень'!E358</f>
        <v>950</v>
      </c>
      <c r="E148" s="180">
        <f>'1 уровень'!F358</f>
        <v>69.090909090909093</v>
      </c>
      <c r="F148" s="62">
        <f>'1 уровень'!G358</f>
        <v>2650.65</v>
      </c>
      <c r="G148" s="62">
        <f>'1 уровень'!H358</f>
        <v>2429.7600000000002</v>
      </c>
      <c r="H148" s="62">
        <f>'1 уровень'!I358</f>
        <v>1673.9120399999999</v>
      </c>
      <c r="I148" s="62">
        <f>'1 уровень'!J358</f>
        <v>68.892073291189249</v>
      </c>
      <c r="J148" s="103"/>
      <c r="L148" s="727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  <c r="FP148" s="45"/>
      <c r="FQ148" s="45"/>
      <c r="FR148" s="45"/>
      <c r="FS148" s="45"/>
      <c r="FT148" s="45"/>
      <c r="FU148" s="45"/>
      <c r="FV148" s="45"/>
      <c r="FW148" s="45"/>
      <c r="FX148" s="45"/>
      <c r="FY148" s="45"/>
      <c r="FZ148" s="45"/>
      <c r="GA148" s="45"/>
      <c r="GB148" s="45"/>
      <c r="GC148" s="45"/>
    </row>
    <row r="149" spans="1:185" ht="60" x14ac:dyDescent="0.25">
      <c r="A149" s="116" t="s">
        <v>81</v>
      </c>
      <c r="B149" s="49">
        <f>'1 уровень'!C359</f>
        <v>3000</v>
      </c>
      <c r="C149" s="49">
        <f>'1 уровень'!D359</f>
        <v>2750</v>
      </c>
      <c r="D149" s="49">
        <f>'1 уровень'!E359</f>
        <v>1895</v>
      </c>
      <c r="E149" s="180">
        <f>'1 уровень'!F359</f>
        <v>68.909090909090907</v>
      </c>
      <c r="F149" s="62">
        <f>'1 уровень'!G359</f>
        <v>6882.9000000000005</v>
      </c>
      <c r="G149" s="62">
        <f>'1 уровень'!H359</f>
        <v>6309.33</v>
      </c>
      <c r="H149" s="62">
        <f>'1 уровень'!I359</f>
        <v>4404.5879199999999</v>
      </c>
      <c r="I149" s="62">
        <f>'1 уровень'!J359</f>
        <v>69.810707634566583</v>
      </c>
      <c r="J149" s="103"/>
      <c r="L149" s="727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  <c r="FP149" s="45"/>
      <c r="FQ149" s="45"/>
      <c r="FR149" s="45"/>
      <c r="FS149" s="45"/>
      <c r="FT149" s="45"/>
      <c r="FU149" s="45"/>
      <c r="FV149" s="45"/>
      <c r="FW149" s="45"/>
      <c r="FX149" s="45"/>
      <c r="FY149" s="45"/>
      <c r="FZ149" s="45"/>
      <c r="GA149" s="45"/>
      <c r="GB149" s="45"/>
      <c r="GC149" s="45"/>
    </row>
    <row r="150" spans="1:185" ht="45" x14ac:dyDescent="0.25">
      <c r="A150" s="116" t="s">
        <v>109</v>
      </c>
      <c r="B150" s="49">
        <f>'1 уровень'!C360</f>
        <v>1052</v>
      </c>
      <c r="C150" s="49">
        <f>'1 уровень'!D360</f>
        <v>964</v>
      </c>
      <c r="D150" s="49">
        <f>'1 уровень'!E360</f>
        <v>1030</v>
      </c>
      <c r="E150" s="180">
        <f>'1 уровень'!F360</f>
        <v>106.84647302904564</v>
      </c>
      <c r="F150" s="62">
        <f>'1 уровень'!G360</f>
        <v>859.27359999999999</v>
      </c>
      <c r="G150" s="62">
        <f>'1 уровень'!H360</f>
        <v>787.67</v>
      </c>
      <c r="H150" s="62">
        <f>'1 уровень'!I360</f>
        <v>840.89838999999995</v>
      </c>
      <c r="I150" s="62">
        <f>'1 уровень'!J360</f>
        <v>106.75770182944635</v>
      </c>
      <c r="J150" s="103"/>
      <c r="L150" s="727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  <c r="FP150" s="45"/>
      <c r="FQ150" s="45"/>
      <c r="FR150" s="45"/>
      <c r="FS150" s="45"/>
      <c r="FT150" s="45"/>
      <c r="FU150" s="45"/>
      <c r="FV150" s="45"/>
      <c r="FW150" s="45"/>
      <c r="FX150" s="45"/>
      <c r="FY150" s="45"/>
      <c r="FZ150" s="45"/>
      <c r="GA150" s="45"/>
      <c r="GB150" s="45"/>
      <c r="GC150" s="45"/>
    </row>
    <row r="151" spans="1:185" ht="30" x14ac:dyDescent="0.25">
      <c r="A151" s="667" t="s">
        <v>123</v>
      </c>
      <c r="B151" s="49">
        <f>'1 уровень'!C349</f>
        <v>6550</v>
      </c>
      <c r="C151" s="49">
        <f>'1 уровень'!D349</f>
        <v>6004</v>
      </c>
      <c r="D151" s="49">
        <f>'1 уровень'!E349</f>
        <v>4691</v>
      </c>
      <c r="E151" s="180">
        <f>'1 уровень'!F349</f>
        <v>78.131245836109258</v>
      </c>
      <c r="F151" s="62">
        <f>'1 уровень'!G349</f>
        <v>5312.1809999999996</v>
      </c>
      <c r="G151" s="62">
        <f>'1 уровень'!H349</f>
        <v>4869.5</v>
      </c>
      <c r="H151" s="62">
        <f>'1 уровень'!I349</f>
        <v>3765.1289599999996</v>
      </c>
      <c r="I151" s="62">
        <f>'1 уровень'!J349</f>
        <v>77.320648115822962</v>
      </c>
      <c r="J151" s="103"/>
      <c r="K151" s="103"/>
      <c r="L151" s="103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  <c r="FP151" s="45"/>
      <c r="FQ151" s="45"/>
      <c r="FR151" s="45"/>
      <c r="FS151" s="45"/>
      <c r="FT151" s="45"/>
      <c r="FU151" s="45"/>
      <c r="FV151" s="45"/>
      <c r="FW151" s="45"/>
      <c r="FX151" s="45"/>
      <c r="FY151" s="45"/>
      <c r="FZ151" s="45"/>
      <c r="GA151" s="45"/>
      <c r="GB151" s="45"/>
      <c r="GC151" s="45"/>
    </row>
    <row r="152" spans="1:185" ht="15.75" thickBot="1" x14ac:dyDescent="0.3">
      <c r="A152" s="108" t="s">
        <v>106</v>
      </c>
      <c r="B152" s="49">
        <f>'1 уровень'!C362</f>
        <v>0</v>
      </c>
      <c r="C152" s="49">
        <f>'1 уровень'!D362</f>
        <v>0</v>
      </c>
      <c r="D152" s="49">
        <f>'1 уровень'!E362</f>
        <v>0</v>
      </c>
      <c r="E152" s="180">
        <f>'1 уровень'!F362</f>
        <v>0</v>
      </c>
      <c r="F152" s="62">
        <f>'1 уровень'!G362</f>
        <v>21258.670810000003</v>
      </c>
      <c r="G152" s="62">
        <f>'1 уровень'!H362</f>
        <v>19487.13</v>
      </c>
      <c r="H152" s="62">
        <f>'1 уровень'!I362</f>
        <v>14832.559569999999</v>
      </c>
      <c r="I152" s="62">
        <f>'1 уровень'!J362</f>
        <v>76.114643716134694</v>
      </c>
      <c r="J152" s="103"/>
      <c r="L152" s="727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  <c r="FP152" s="45"/>
      <c r="FQ152" s="45"/>
      <c r="FR152" s="45"/>
      <c r="FS152" s="45"/>
      <c r="FT152" s="45"/>
      <c r="FU152" s="45"/>
      <c r="FV152" s="45"/>
      <c r="FW152" s="45"/>
      <c r="FX152" s="45"/>
      <c r="FY152" s="45"/>
      <c r="FZ152" s="45"/>
      <c r="GA152" s="45"/>
      <c r="GB152" s="45"/>
      <c r="GC152" s="45"/>
    </row>
    <row r="153" spans="1:185" x14ac:dyDescent="0.25">
      <c r="A153" s="96" t="s">
        <v>26</v>
      </c>
      <c r="B153" s="97"/>
      <c r="C153" s="97"/>
      <c r="D153" s="97"/>
      <c r="E153" s="183"/>
      <c r="F153" s="99"/>
      <c r="G153" s="99"/>
      <c r="H153" s="99"/>
      <c r="I153" s="99"/>
      <c r="J153" s="103"/>
      <c r="L153" s="727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  <c r="FP153" s="45"/>
      <c r="FQ153" s="45"/>
      <c r="FR153" s="45"/>
      <c r="FS153" s="45"/>
      <c r="FT153" s="45"/>
      <c r="FU153" s="45"/>
      <c r="FV153" s="45"/>
      <c r="FW153" s="45"/>
      <c r="FX153" s="45"/>
      <c r="FY153" s="45"/>
      <c r="FZ153" s="45"/>
      <c r="GA153" s="45"/>
      <c r="GB153" s="45"/>
      <c r="GC153" s="45"/>
    </row>
    <row r="154" spans="1:185" ht="30" x14ac:dyDescent="0.25">
      <c r="A154" s="542" t="s">
        <v>120</v>
      </c>
      <c r="B154" s="539">
        <f>'2 уровень'!C251</f>
        <v>4546</v>
      </c>
      <c r="C154" s="539">
        <f>'2 уровень'!D251</f>
        <v>4167</v>
      </c>
      <c r="D154" s="539">
        <f>'2 уровень'!E251</f>
        <v>4388</v>
      </c>
      <c r="E154" s="540">
        <f>'2 уровень'!F251</f>
        <v>105.30357571394289</v>
      </c>
      <c r="F154" s="543">
        <f>'2 уровень'!G251</f>
        <v>8110.0550999999996</v>
      </c>
      <c r="G154" s="543">
        <f>'2 уровень'!H251</f>
        <v>7434.21</v>
      </c>
      <c r="H154" s="543">
        <f>'2 уровень'!I251</f>
        <v>7213.7307700000001</v>
      </c>
      <c r="I154" s="543">
        <f>'2 уровень'!J251</f>
        <v>97.034261474991965</v>
      </c>
      <c r="J154" s="103"/>
      <c r="L154" s="727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  <c r="FP154" s="45"/>
      <c r="FQ154" s="45"/>
      <c r="FR154" s="45"/>
      <c r="FS154" s="45"/>
      <c r="FT154" s="45"/>
      <c r="FU154" s="45"/>
      <c r="FV154" s="45"/>
      <c r="FW154" s="45"/>
      <c r="FX154" s="45"/>
      <c r="FY154" s="45"/>
      <c r="FZ154" s="45"/>
      <c r="GA154" s="45"/>
      <c r="GB154" s="45"/>
      <c r="GC154" s="45"/>
    </row>
    <row r="155" spans="1:185" ht="30" x14ac:dyDescent="0.25">
      <c r="A155" s="116" t="s">
        <v>79</v>
      </c>
      <c r="B155" s="251">
        <f>'2 уровень'!C252</f>
        <v>3338</v>
      </c>
      <c r="C155" s="251">
        <f>'2 уровень'!D252</f>
        <v>3060</v>
      </c>
      <c r="D155" s="49">
        <f>'2 уровень'!E252</f>
        <v>3266</v>
      </c>
      <c r="E155" s="252">
        <f>'2 уровень'!F252</f>
        <v>106.73202614379085</v>
      </c>
      <c r="F155" s="193">
        <f>'2 уровень'!G252</f>
        <v>4956.8209999999999</v>
      </c>
      <c r="G155" s="193">
        <f>'2 уровень'!H252</f>
        <v>4543.75</v>
      </c>
      <c r="H155" s="62">
        <f>'2 уровень'!I252</f>
        <v>4720.4409300000007</v>
      </c>
      <c r="I155" s="193">
        <f>'2 уровень'!J252</f>
        <v>103.88865870701514</v>
      </c>
      <c r="J155" s="103"/>
      <c r="L155" s="727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  <c r="FP155" s="45"/>
      <c r="FQ155" s="45"/>
      <c r="FR155" s="45"/>
      <c r="FS155" s="45"/>
      <c r="FT155" s="45"/>
      <c r="FU155" s="45"/>
      <c r="FV155" s="45"/>
      <c r="FW155" s="45"/>
      <c r="FX155" s="45"/>
      <c r="FY155" s="45"/>
      <c r="FZ155" s="45"/>
      <c r="GA155" s="45"/>
      <c r="GB155" s="45"/>
      <c r="GC155" s="45"/>
    </row>
    <row r="156" spans="1:185" ht="30" x14ac:dyDescent="0.25">
      <c r="A156" s="116" t="s">
        <v>80</v>
      </c>
      <c r="B156" s="251">
        <f>'2 уровень'!C253</f>
        <v>1001</v>
      </c>
      <c r="C156" s="251">
        <f>'2 уровень'!D253</f>
        <v>918</v>
      </c>
      <c r="D156" s="49">
        <f>'2 уровень'!E253</f>
        <v>1005</v>
      </c>
      <c r="E156" s="252">
        <f>'2 уровень'!F253</f>
        <v>109.47712418300655</v>
      </c>
      <c r="F156" s="193">
        <f>'2 уровень'!G253</f>
        <v>1794.88354</v>
      </c>
      <c r="G156" s="193">
        <f>'2 уровень'!H253</f>
        <v>1645.31</v>
      </c>
      <c r="H156" s="62">
        <f>'2 уровень'!I253</f>
        <v>1738.6506399999998</v>
      </c>
      <c r="I156" s="193">
        <f>'2 уровень'!J253</f>
        <v>105.67313393828519</v>
      </c>
      <c r="J156" s="103"/>
      <c r="L156" s="727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  <c r="FP156" s="45"/>
      <c r="FQ156" s="45"/>
      <c r="FR156" s="45"/>
      <c r="FS156" s="45"/>
      <c r="FT156" s="45"/>
      <c r="FU156" s="45"/>
      <c r="FV156" s="45"/>
      <c r="FW156" s="45"/>
      <c r="FX156" s="45"/>
      <c r="FY156" s="45"/>
      <c r="FZ156" s="45"/>
      <c r="GA156" s="45"/>
      <c r="GB156" s="45"/>
      <c r="GC156" s="45"/>
    </row>
    <row r="157" spans="1:185" ht="45" x14ac:dyDescent="0.25">
      <c r="A157" s="116" t="s">
        <v>110</v>
      </c>
      <c r="B157" s="251">
        <f>'2 уровень'!C254</f>
        <v>67</v>
      </c>
      <c r="C157" s="251">
        <f>'2 уровень'!D254</f>
        <v>61</v>
      </c>
      <c r="D157" s="49">
        <f>'2 уровень'!E254</f>
        <v>16</v>
      </c>
      <c r="E157" s="252">
        <f>'2 уровень'!F254</f>
        <v>26.229508196721312</v>
      </c>
      <c r="F157" s="193">
        <f>'2 уровень'!G254</f>
        <v>439.65935999999999</v>
      </c>
      <c r="G157" s="193">
        <f>'2 уровень'!H254</f>
        <v>403.02</v>
      </c>
      <c r="H157" s="62">
        <f>'2 уровень'!I254</f>
        <v>104.99328</v>
      </c>
      <c r="I157" s="193">
        <f>'2 уровень'!J254</f>
        <v>26.051630192050023</v>
      </c>
      <c r="J157" s="103"/>
      <c r="L157" s="727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  <c r="FP157" s="45"/>
      <c r="FQ157" s="45"/>
      <c r="FR157" s="45"/>
      <c r="FS157" s="45"/>
      <c r="FT157" s="45"/>
      <c r="FU157" s="45"/>
      <c r="FV157" s="45"/>
      <c r="FW157" s="45"/>
      <c r="FX157" s="45"/>
      <c r="FY157" s="45"/>
      <c r="FZ157" s="45"/>
      <c r="GA157" s="45"/>
      <c r="GB157" s="45"/>
      <c r="GC157" s="45"/>
    </row>
    <row r="158" spans="1:185" ht="30" x14ac:dyDescent="0.25">
      <c r="A158" s="116" t="s">
        <v>111</v>
      </c>
      <c r="B158" s="251">
        <f>'2 уровень'!C255</f>
        <v>140</v>
      </c>
      <c r="C158" s="251">
        <f>'2 уровень'!D255</f>
        <v>128</v>
      </c>
      <c r="D158" s="49">
        <f>'2 уровень'!E255</f>
        <v>101</v>
      </c>
      <c r="E158" s="252">
        <f>'2 уровень'!F255</f>
        <v>78.90625</v>
      </c>
      <c r="F158" s="193">
        <f>'2 уровень'!G255</f>
        <v>918.69119999999998</v>
      </c>
      <c r="G158" s="193">
        <f>'2 уровень'!H255</f>
        <v>842.13</v>
      </c>
      <c r="H158" s="62">
        <f>'2 уровень'!I255</f>
        <v>649.64592000000005</v>
      </c>
      <c r="I158" s="193">
        <f>'2 уровень'!J255</f>
        <v>77.143186918884268</v>
      </c>
      <c r="J158" s="103"/>
      <c r="L158" s="727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  <c r="FP158" s="45"/>
      <c r="FQ158" s="45"/>
      <c r="FR158" s="45"/>
      <c r="FS158" s="45"/>
      <c r="FT158" s="45"/>
      <c r="FU158" s="45"/>
      <c r="FV158" s="45"/>
      <c r="FW158" s="45"/>
      <c r="FX158" s="45"/>
      <c r="FY158" s="45"/>
      <c r="FZ158" s="45"/>
      <c r="GA158" s="45"/>
      <c r="GB158" s="45"/>
      <c r="GC158" s="45"/>
    </row>
    <row r="159" spans="1:185" ht="30" x14ac:dyDescent="0.25">
      <c r="A159" s="542" t="s">
        <v>112</v>
      </c>
      <c r="B159" s="539">
        <f>'2 уровень'!C256</f>
        <v>8964</v>
      </c>
      <c r="C159" s="539">
        <f>'2 уровень'!D256</f>
        <v>8217</v>
      </c>
      <c r="D159" s="539">
        <f>'2 уровень'!E256</f>
        <v>7270</v>
      </c>
      <c r="E159" s="540">
        <f>'2 уровень'!F256</f>
        <v>88.475112571498116</v>
      </c>
      <c r="F159" s="543">
        <f>'2 уровень'!G256</f>
        <v>20598.261870000002</v>
      </c>
      <c r="G159" s="543">
        <f>'2 уровень'!H256</f>
        <v>18881.740000000002</v>
      </c>
      <c r="H159" s="543">
        <f>'2 уровень'!I256</f>
        <v>17319.610370000002</v>
      </c>
      <c r="I159" s="543">
        <f>'2 уровень'!J256</f>
        <v>91.726770784895876</v>
      </c>
      <c r="J159" s="103"/>
      <c r="L159" s="727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  <c r="FP159" s="45"/>
      <c r="FQ159" s="45"/>
      <c r="FR159" s="45"/>
      <c r="FS159" s="45"/>
      <c r="FT159" s="45"/>
      <c r="FU159" s="45"/>
      <c r="FV159" s="45"/>
      <c r="FW159" s="45"/>
      <c r="FX159" s="45"/>
      <c r="FY159" s="45"/>
      <c r="FZ159" s="45"/>
      <c r="GA159" s="45"/>
      <c r="GB159" s="45"/>
      <c r="GC159" s="45"/>
    </row>
    <row r="160" spans="1:185" ht="30" x14ac:dyDescent="0.25">
      <c r="A160" s="116" t="s">
        <v>108</v>
      </c>
      <c r="B160" s="251">
        <f>'2 уровень'!C257</f>
        <v>700</v>
      </c>
      <c r="C160" s="251">
        <f>'2 уровень'!D257</f>
        <v>642</v>
      </c>
      <c r="D160" s="49">
        <f>'2 уровень'!E257</f>
        <v>742</v>
      </c>
      <c r="E160" s="252">
        <f>'2 уровень'!F257</f>
        <v>115.57632398753894</v>
      </c>
      <c r="F160" s="193">
        <f>'2 уровень'!G257</f>
        <v>1484.3570000000002</v>
      </c>
      <c r="G160" s="193">
        <f>'2 уровень'!H257</f>
        <v>1360.66</v>
      </c>
      <c r="H160" s="62">
        <f>'2 уровень'!I257</f>
        <v>1561.6745000000001</v>
      </c>
      <c r="I160" s="193">
        <f>'2 уровень'!J257</f>
        <v>114.77330854144311</v>
      </c>
      <c r="J160" s="103"/>
      <c r="L160" s="727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  <c r="FP160" s="45"/>
      <c r="FQ160" s="45"/>
      <c r="FR160" s="45"/>
      <c r="FS160" s="45"/>
      <c r="FT160" s="45"/>
      <c r="FU160" s="45"/>
      <c r="FV160" s="45"/>
      <c r="FW160" s="45"/>
      <c r="FX160" s="45"/>
      <c r="FY160" s="45"/>
      <c r="FZ160" s="45"/>
      <c r="GA160" s="45"/>
      <c r="GB160" s="45"/>
      <c r="GC160" s="45"/>
    </row>
    <row r="161" spans="1:185" ht="60" x14ac:dyDescent="0.25">
      <c r="A161" s="116" t="s">
        <v>81</v>
      </c>
      <c r="B161" s="251">
        <f>'2 уровень'!C258</f>
        <v>6187</v>
      </c>
      <c r="C161" s="251">
        <f>'2 уровень'!D258</f>
        <v>5671</v>
      </c>
      <c r="D161" s="49">
        <f>'2 уровень'!E258</f>
        <v>4454</v>
      </c>
      <c r="E161" s="252">
        <f>'2 уровень'!F258</f>
        <v>78.539940045847288</v>
      </c>
      <c r="F161" s="193">
        <f>'2 уровень'!G258</f>
        <v>17078.112550000002</v>
      </c>
      <c r="G161" s="193">
        <f>'2 уровень'!H258</f>
        <v>15654.94</v>
      </c>
      <c r="H161" s="62">
        <f>'2 уровень'!I258</f>
        <v>13513.938730000002</v>
      </c>
      <c r="I161" s="193">
        <f>'2 уровень'!J258</f>
        <v>86.323797663868405</v>
      </c>
      <c r="J161" s="103"/>
      <c r="L161" s="727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  <c r="FP161" s="45"/>
      <c r="FQ161" s="45"/>
      <c r="FR161" s="45"/>
      <c r="FS161" s="45"/>
      <c r="FT161" s="45"/>
      <c r="FU161" s="45"/>
      <c r="FV161" s="45"/>
      <c r="FW161" s="45"/>
      <c r="FX161" s="45"/>
      <c r="FY161" s="45"/>
      <c r="FZ161" s="45"/>
      <c r="GA161" s="45"/>
      <c r="GB161" s="45"/>
      <c r="GC161" s="45"/>
    </row>
    <row r="162" spans="1:185" ht="45" x14ac:dyDescent="0.25">
      <c r="A162" s="116" t="s">
        <v>109</v>
      </c>
      <c r="B162" s="251">
        <f>'2 уровень'!C259</f>
        <v>2077</v>
      </c>
      <c r="C162" s="251">
        <f>'2 уровень'!D259</f>
        <v>1904</v>
      </c>
      <c r="D162" s="49">
        <f>'2 уровень'!E259</f>
        <v>2074</v>
      </c>
      <c r="E162" s="252">
        <f>'2 уровень'!F259</f>
        <v>108.92857142857142</v>
      </c>
      <c r="F162" s="193">
        <f>'2 уровень'!G259</f>
        <v>2035.7923199999998</v>
      </c>
      <c r="G162" s="193">
        <f>'2 уровень'!H259</f>
        <v>1866.14</v>
      </c>
      <c r="H162" s="62">
        <f>'2 уровень'!I259</f>
        <v>2243.9971399999995</v>
      </c>
      <c r="I162" s="193">
        <f>'2 уровень'!J259</f>
        <v>120.24805963111018</v>
      </c>
      <c r="J162" s="103"/>
      <c r="L162" s="727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  <c r="FP162" s="45"/>
      <c r="FQ162" s="45"/>
      <c r="FR162" s="45"/>
      <c r="FS162" s="45"/>
      <c r="FT162" s="45"/>
      <c r="FU162" s="45"/>
      <c r="FV162" s="45"/>
      <c r="FW162" s="45"/>
      <c r="FX162" s="45"/>
      <c r="FY162" s="45"/>
      <c r="FZ162" s="45"/>
      <c r="GA162" s="45"/>
      <c r="GB162" s="45"/>
      <c r="GC162" s="45"/>
    </row>
    <row r="163" spans="1:185" ht="30" x14ac:dyDescent="0.25">
      <c r="A163" s="116" t="s">
        <v>123</v>
      </c>
      <c r="B163" s="251">
        <f>'2 уровень'!C260</f>
        <v>8720</v>
      </c>
      <c r="C163" s="251">
        <f>'2 уровень'!D260</f>
        <v>7993</v>
      </c>
      <c r="D163" s="49">
        <f>'2 уровень'!E260</f>
        <v>7411</v>
      </c>
      <c r="E163" s="252">
        <f>'2 уровень'!F260</f>
        <v>92.718628800200179</v>
      </c>
      <c r="F163" s="193">
        <f>'2 уровень'!G260</f>
        <v>8486.4784</v>
      </c>
      <c r="G163" s="193">
        <f>'2 уровень'!H260</f>
        <v>7779.27</v>
      </c>
      <c r="H163" s="62">
        <f>'2 уровень'!I260</f>
        <v>7167.59</v>
      </c>
      <c r="I163" s="193">
        <f>'2 уровень'!J260</f>
        <v>92.137051419991849</v>
      </c>
      <c r="J163" s="103"/>
      <c r="K163" s="103"/>
      <c r="L163" s="103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  <c r="FP163" s="45"/>
      <c r="FQ163" s="45"/>
      <c r="FR163" s="45"/>
      <c r="FS163" s="45"/>
      <c r="FT163" s="45"/>
      <c r="FU163" s="45"/>
      <c r="FV163" s="45"/>
      <c r="FW163" s="45"/>
      <c r="FX163" s="45"/>
      <c r="FY163" s="45"/>
      <c r="FZ163" s="45"/>
      <c r="GA163" s="45"/>
      <c r="GB163" s="45"/>
      <c r="GC163" s="45"/>
    </row>
    <row r="164" spans="1:185" ht="30" x14ac:dyDescent="0.25">
      <c r="A164" s="116" t="s">
        <v>124</v>
      </c>
      <c r="B164" s="251">
        <f>'2 уровень'!C261</f>
        <v>910</v>
      </c>
      <c r="C164" s="251">
        <f>'2 уровень'!D261</f>
        <v>834</v>
      </c>
      <c r="D164" s="49">
        <f>'2 уровень'!E261</f>
        <v>1100</v>
      </c>
      <c r="E164" s="252">
        <f>'2 уровень'!F261</f>
        <v>131.89448441247004</v>
      </c>
      <c r="F164" s="193">
        <f>'2 уровень'!G261</f>
        <v>885.63020000000006</v>
      </c>
      <c r="G164" s="193">
        <f>'2 уровень'!H261</f>
        <v>811.83</v>
      </c>
      <c r="H164" s="62">
        <f>'2 уровень'!I261</f>
        <v>1059.1020900000001</v>
      </c>
      <c r="I164" s="193">
        <f>'2 уровень'!J261</f>
        <v>130.45860463397509</v>
      </c>
      <c r="J164" s="103"/>
      <c r="K164" s="103"/>
      <c r="L164" s="103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  <c r="FP164" s="45"/>
      <c r="FQ164" s="45"/>
      <c r="FR164" s="45"/>
      <c r="FS164" s="45"/>
      <c r="FT164" s="45"/>
      <c r="FU164" s="45"/>
      <c r="FV164" s="45"/>
      <c r="FW164" s="45"/>
      <c r="FX164" s="45"/>
      <c r="FY164" s="45"/>
      <c r="FZ164" s="45"/>
      <c r="GA164" s="45"/>
      <c r="GB164" s="45"/>
      <c r="GC164" s="45"/>
    </row>
    <row r="165" spans="1:185" ht="30" x14ac:dyDescent="0.25">
      <c r="A165" s="116" t="s">
        <v>125</v>
      </c>
      <c r="B165" s="251">
        <f>'2 уровень'!C262</f>
        <v>0</v>
      </c>
      <c r="C165" s="251">
        <f>'2 уровень'!D262</f>
        <v>0</v>
      </c>
      <c r="D165" s="49">
        <f>'2 уровень'!E262</f>
        <v>0</v>
      </c>
      <c r="E165" s="252">
        <f>'2 уровень'!F262</f>
        <v>0</v>
      </c>
      <c r="F165" s="193">
        <f>'2 уровень'!G262</f>
        <v>0</v>
      </c>
      <c r="G165" s="193">
        <f>'2 уровень'!H262</f>
        <v>0</v>
      </c>
      <c r="H165" s="62">
        <f>'2 уровень'!I262</f>
        <v>0</v>
      </c>
      <c r="I165" s="193">
        <f>'2 уровень'!J262</f>
        <v>0</v>
      </c>
      <c r="J165" s="103"/>
      <c r="K165" s="103"/>
      <c r="L165" s="103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  <c r="FP165" s="45"/>
      <c r="FQ165" s="45"/>
      <c r="FR165" s="45"/>
      <c r="FS165" s="45"/>
      <c r="FT165" s="45"/>
      <c r="FU165" s="45"/>
      <c r="FV165" s="45"/>
      <c r="FW165" s="45"/>
      <c r="FX165" s="45"/>
      <c r="FY165" s="45"/>
      <c r="FZ165" s="45"/>
      <c r="GA165" s="45"/>
      <c r="GB165" s="45"/>
      <c r="GC165" s="45"/>
    </row>
    <row r="166" spans="1:185" ht="15.75" thickBot="1" x14ac:dyDescent="0.3">
      <c r="A166" s="112" t="s">
        <v>4</v>
      </c>
      <c r="B166" s="251">
        <f>'2 уровень'!C263</f>
        <v>0</v>
      </c>
      <c r="C166" s="251">
        <f>'2 уровень'!D263</f>
        <v>0</v>
      </c>
      <c r="D166" s="49">
        <f>'2 уровень'!E263</f>
        <v>0</v>
      </c>
      <c r="E166" s="252">
        <f>'2 уровень'!F263</f>
        <v>0</v>
      </c>
      <c r="F166" s="193">
        <f>'2 уровень'!G263</f>
        <v>37194.79537</v>
      </c>
      <c r="G166" s="193">
        <f>'2 уровень'!H263</f>
        <v>34095.22</v>
      </c>
      <c r="H166" s="62">
        <f>'2 уровень'!I263</f>
        <v>31700.931140000004</v>
      </c>
      <c r="I166" s="193">
        <f>'2 уровень'!J263</f>
        <v>92.977640678077464</v>
      </c>
      <c r="J166" s="103"/>
      <c r="L166" s="727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  <c r="FP166" s="45"/>
      <c r="FQ166" s="45"/>
      <c r="FR166" s="45"/>
      <c r="FS166" s="45"/>
      <c r="FT166" s="45"/>
      <c r="FU166" s="45"/>
      <c r="FV166" s="45"/>
      <c r="FW166" s="45"/>
      <c r="FX166" s="45"/>
      <c r="FY166" s="45"/>
      <c r="FZ166" s="45"/>
      <c r="GA166" s="45"/>
      <c r="GB166" s="45"/>
      <c r="GC166" s="45"/>
    </row>
    <row r="167" spans="1:185" ht="15" customHeight="1" x14ac:dyDescent="0.25">
      <c r="A167" s="96" t="s">
        <v>14</v>
      </c>
      <c r="B167" s="97"/>
      <c r="C167" s="97"/>
      <c r="D167" s="97"/>
      <c r="E167" s="183"/>
      <c r="F167" s="98"/>
      <c r="G167" s="98"/>
      <c r="H167" s="98"/>
      <c r="I167" s="98"/>
      <c r="J167" s="103"/>
      <c r="L167" s="727"/>
    </row>
    <row r="168" spans="1:185" ht="30" x14ac:dyDescent="0.25">
      <c r="A168" s="542" t="s">
        <v>120</v>
      </c>
      <c r="B168" s="539">
        <f>'2 уровень'!C280</f>
        <v>7401</v>
      </c>
      <c r="C168" s="539">
        <f>'2 уровень'!D280</f>
        <v>6785</v>
      </c>
      <c r="D168" s="539">
        <f>'2 уровень'!E280</f>
        <v>6569</v>
      </c>
      <c r="E168" s="540">
        <f>'2 уровень'!F280</f>
        <v>96.81650700073692</v>
      </c>
      <c r="F168" s="543">
        <f>'2 уровень'!G280</f>
        <v>12361.96379</v>
      </c>
      <c r="G168" s="543">
        <f>'2 уровень'!H280</f>
        <v>11331.8</v>
      </c>
      <c r="H168" s="543">
        <f>'2 уровень'!I280</f>
        <v>10801.48237</v>
      </c>
      <c r="I168" s="543">
        <f>'2 уровень'!J280</f>
        <v>95.320093630314702</v>
      </c>
      <c r="J168" s="103"/>
      <c r="L168" s="727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  <c r="FP168" s="45"/>
      <c r="FQ168" s="45"/>
      <c r="FR168" s="45"/>
      <c r="FS168" s="45"/>
      <c r="FT168" s="45"/>
      <c r="FU168" s="45"/>
      <c r="FV168" s="45"/>
      <c r="FW168" s="45"/>
      <c r="FX168" s="45"/>
      <c r="FY168" s="45"/>
      <c r="FZ168" s="45"/>
      <c r="GA168" s="45"/>
      <c r="GB168" s="45"/>
      <c r="GC168" s="45"/>
    </row>
    <row r="169" spans="1:185" ht="30" x14ac:dyDescent="0.25">
      <c r="A169" s="116" t="s">
        <v>79</v>
      </c>
      <c r="B169" s="49">
        <f>'2 уровень'!C281</f>
        <v>5485</v>
      </c>
      <c r="C169" s="49">
        <f>'2 уровень'!D281</f>
        <v>5028</v>
      </c>
      <c r="D169" s="49">
        <f>'2 уровень'!E281</f>
        <v>5127</v>
      </c>
      <c r="E169" s="180">
        <f>'2 уровень'!F281</f>
        <v>101.9689737470167</v>
      </c>
      <c r="F169" s="62">
        <f>'2 уровень'!G281</f>
        <v>7514.5098000000007</v>
      </c>
      <c r="G169" s="62">
        <f>'2 уровень'!H281</f>
        <v>6888.3</v>
      </c>
      <c r="H169" s="62">
        <f>'2 уровень'!I281</f>
        <v>6812.4378399999996</v>
      </c>
      <c r="I169" s="62">
        <f>'2 уровень'!J281</f>
        <v>98.898680951758763</v>
      </c>
      <c r="J169" s="103"/>
      <c r="L169" s="727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  <c r="FP169" s="45"/>
      <c r="FQ169" s="45"/>
      <c r="FR169" s="45"/>
      <c r="FS169" s="45"/>
      <c r="FT169" s="45"/>
      <c r="FU169" s="45"/>
      <c r="FV169" s="45"/>
      <c r="FW169" s="45"/>
      <c r="FX169" s="45"/>
      <c r="FY169" s="45"/>
      <c r="FZ169" s="45"/>
      <c r="GA169" s="45"/>
      <c r="GB169" s="45"/>
      <c r="GC169" s="45"/>
    </row>
    <row r="170" spans="1:185" ht="30" x14ac:dyDescent="0.25">
      <c r="A170" s="116" t="s">
        <v>80</v>
      </c>
      <c r="B170" s="49">
        <f>'2 уровень'!C282</f>
        <v>1646</v>
      </c>
      <c r="C170" s="49">
        <f>'2 уровень'!D282</f>
        <v>1509</v>
      </c>
      <c r="D170" s="49">
        <f>'2 уровень'!E282</f>
        <v>1134</v>
      </c>
      <c r="E170" s="180">
        <f>'2 уровень'!F282</f>
        <v>75.14910536779324</v>
      </c>
      <c r="F170" s="62">
        <f>'2 уровень'!G282</f>
        <v>3075.6923900000002</v>
      </c>
      <c r="G170" s="62">
        <f>'2 уровень'!H282</f>
        <v>2819.38</v>
      </c>
      <c r="H170" s="62">
        <f>'2 уровень'!I282</f>
        <v>2066.35509</v>
      </c>
      <c r="I170" s="62">
        <f>'2 уровень'!J282</f>
        <v>73.291116841291341</v>
      </c>
      <c r="J170" s="103"/>
      <c r="L170" s="727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  <c r="FP170" s="45"/>
      <c r="FQ170" s="45"/>
      <c r="FR170" s="45"/>
      <c r="FS170" s="45"/>
      <c r="FT170" s="45"/>
      <c r="FU170" s="45"/>
      <c r="FV170" s="45"/>
      <c r="FW170" s="45"/>
      <c r="FX170" s="45"/>
      <c r="FY170" s="45"/>
      <c r="FZ170" s="45"/>
      <c r="GA170" s="45"/>
      <c r="GB170" s="45"/>
      <c r="GC170" s="45"/>
    </row>
    <row r="171" spans="1:185" ht="45" x14ac:dyDescent="0.25">
      <c r="A171" s="116" t="s">
        <v>110</v>
      </c>
      <c r="B171" s="49">
        <f>'2 уровень'!C283</f>
        <v>120</v>
      </c>
      <c r="C171" s="49">
        <f>'2 уровень'!D283</f>
        <v>110</v>
      </c>
      <c r="D171" s="49">
        <f>'2 уровень'!E283</f>
        <v>149</v>
      </c>
      <c r="E171" s="180">
        <f>'2 уровень'!F283</f>
        <v>135.45454545454544</v>
      </c>
      <c r="F171" s="62">
        <f>'2 уровень'!G283</f>
        <v>787.44960000000003</v>
      </c>
      <c r="G171" s="62">
        <f>'2 уровень'!H283</f>
        <v>721.83</v>
      </c>
      <c r="H171" s="62">
        <f>'2 уровень'!I283</f>
        <v>879.31871999999998</v>
      </c>
      <c r="I171" s="62">
        <f>'2 уровень'!J283</f>
        <v>121.81797930260588</v>
      </c>
      <c r="J171" s="103"/>
      <c r="L171" s="727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  <c r="FP171" s="45"/>
      <c r="FQ171" s="45"/>
      <c r="FR171" s="45"/>
      <c r="FS171" s="45"/>
      <c r="FT171" s="45"/>
      <c r="FU171" s="45"/>
      <c r="FV171" s="45"/>
      <c r="FW171" s="45"/>
      <c r="FX171" s="45"/>
      <c r="FY171" s="45"/>
      <c r="FZ171" s="45"/>
      <c r="GA171" s="45"/>
      <c r="GB171" s="45"/>
      <c r="GC171" s="45"/>
    </row>
    <row r="172" spans="1:185" ht="30" x14ac:dyDescent="0.25">
      <c r="A172" s="116" t="s">
        <v>111</v>
      </c>
      <c r="B172" s="49">
        <f>'2 уровень'!C284</f>
        <v>150</v>
      </c>
      <c r="C172" s="49">
        <f>'2 уровень'!D284</f>
        <v>138</v>
      </c>
      <c r="D172" s="49">
        <f>'2 уровень'!E284</f>
        <v>159</v>
      </c>
      <c r="E172" s="180">
        <f>'2 уровень'!F284</f>
        <v>115.21739130434783</v>
      </c>
      <c r="F172" s="62">
        <f>'2 уровень'!G284</f>
        <v>984.31200000000001</v>
      </c>
      <c r="G172" s="62">
        <f>'2 уровень'!H284</f>
        <v>902.29</v>
      </c>
      <c r="H172" s="62">
        <f>'2 уровень'!I284</f>
        <v>1043.3707200000001</v>
      </c>
      <c r="I172" s="62">
        <f>'2 уровень'!J284</f>
        <v>115.63585100134107</v>
      </c>
      <c r="J172" s="103"/>
      <c r="L172" s="727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  <c r="FP172" s="45"/>
      <c r="FQ172" s="45"/>
      <c r="FR172" s="45"/>
      <c r="FS172" s="45"/>
      <c r="FT172" s="45"/>
      <c r="FU172" s="45"/>
      <c r="FV172" s="45"/>
      <c r="FW172" s="45"/>
      <c r="FX172" s="45"/>
      <c r="FY172" s="45"/>
      <c r="FZ172" s="45"/>
      <c r="GA172" s="45"/>
      <c r="GB172" s="45"/>
      <c r="GC172" s="45"/>
    </row>
    <row r="173" spans="1:185" ht="30" x14ac:dyDescent="0.25">
      <c r="A173" s="542" t="s">
        <v>112</v>
      </c>
      <c r="B173" s="539">
        <f>'2 уровень'!C285</f>
        <v>12174</v>
      </c>
      <c r="C173" s="539">
        <f>'2 уровень'!D285</f>
        <v>11159</v>
      </c>
      <c r="D173" s="539">
        <f>'2 уровень'!E285</f>
        <v>8635</v>
      </c>
      <c r="E173" s="540">
        <f>'2 уровень'!F285</f>
        <v>77.3814857962183</v>
      </c>
      <c r="F173" s="543">
        <f>'2 уровень'!G285</f>
        <v>23633.956429999998</v>
      </c>
      <c r="G173" s="543">
        <f>'2 уровень'!H285</f>
        <v>21664.46</v>
      </c>
      <c r="H173" s="543">
        <f>'2 уровень'!I285</f>
        <v>18503.871459999998</v>
      </c>
      <c r="I173" s="543">
        <f>'2 уровень'!J285</f>
        <v>85.411182461967655</v>
      </c>
      <c r="J173" s="103"/>
      <c r="L173" s="727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  <c r="FP173" s="45"/>
      <c r="FQ173" s="45"/>
      <c r="FR173" s="45"/>
      <c r="FS173" s="45"/>
      <c r="FT173" s="45"/>
      <c r="FU173" s="45"/>
      <c r="FV173" s="45"/>
      <c r="FW173" s="45"/>
      <c r="FX173" s="45"/>
      <c r="FY173" s="45"/>
      <c r="FZ173" s="45"/>
      <c r="GA173" s="45"/>
      <c r="GB173" s="45"/>
      <c r="GC173" s="45"/>
    </row>
    <row r="174" spans="1:185" ht="30" x14ac:dyDescent="0.25">
      <c r="A174" s="116" t="s">
        <v>108</v>
      </c>
      <c r="B174" s="49">
        <f>'2 уровень'!C286</f>
        <v>600</v>
      </c>
      <c r="C174" s="49">
        <f>'2 уровень'!D286</f>
        <v>550</v>
      </c>
      <c r="D174" s="49">
        <f>'2 уровень'!E286</f>
        <v>527</v>
      </c>
      <c r="E174" s="180">
        <f>'2 уровень'!F286</f>
        <v>95.818181818181813</v>
      </c>
      <c r="F174" s="62">
        <f>'2 уровень'!G286</f>
        <v>1272.3060000000003</v>
      </c>
      <c r="G174" s="62">
        <f>'2 уровень'!H286</f>
        <v>1166.28</v>
      </c>
      <c r="H174" s="62">
        <f>'2 уровень'!I286</f>
        <v>1109.1518400000002</v>
      </c>
      <c r="I174" s="62">
        <f>'2 уровень'!J286</f>
        <v>95.101677127276488</v>
      </c>
      <c r="J174" s="103"/>
      <c r="L174" s="727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  <c r="FP174" s="45"/>
      <c r="FQ174" s="45"/>
      <c r="FR174" s="45"/>
      <c r="FS174" s="45"/>
      <c r="FT174" s="45"/>
      <c r="FU174" s="45"/>
      <c r="FV174" s="45"/>
      <c r="FW174" s="45"/>
      <c r="FX174" s="45"/>
      <c r="FY174" s="45"/>
      <c r="FZ174" s="45"/>
      <c r="GA174" s="45"/>
      <c r="GB174" s="45"/>
      <c r="GC174" s="45"/>
    </row>
    <row r="175" spans="1:185" ht="60" x14ac:dyDescent="0.25">
      <c r="A175" s="116" t="s">
        <v>81</v>
      </c>
      <c r="B175" s="49">
        <f>'2 уровень'!C287</f>
        <v>6200</v>
      </c>
      <c r="C175" s="49">
        <f>'2 уровень'!D287</f>
        <v>5683</v>
      </c>
      <c r="D175" s="49">
        <f>'2 уровень'!E287</f>
        <v>5372</v>
      </c>
      <c r="E175" s="180">
        <f>'2 уровень'!F287</f>
        <v>94.527538272039408</v>
      </c>
      <c r="F175" s="62">
        <f>'2 уровень'!G287</f>
        <v>17094.27059</v>
      </c>
      <c r="G175" s="62">
        <f>'2 уровень'!H287</f>
        <v>15669.75</v>
      </c>
      <c r="H175" s="62">
        <f>'2 уровень'!I287</f>
        <v>14409.995219999999</v>
      </c>
      <c r="I175" s="62">
        <f>'2 уровень'!J287</f>
        <v>91.960594266022113</v>
      </c>
      <c r="J175" s="103"/>
      <c r="L175" s="727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  <c r="FP175" s="45"/>
      <c r="FQ175" s="45"/>
      <c r="FR175" s="45"/>
      <c r="FS175" s="45"/>
      <c r="FT175" s="45"/>
      <c r="FU175" s="45"/>
      <c r="FV175" s="45"/>
      <c r="FW175" s="45"/>
      <c r="FX175" s="45"/>
      <c r="FY175" s="45"/>
      <c r="FZ175" s="45"/>
      <c r="GA175" s="45"/>
      <c r="GB175" s="45"/>
      <c r="GC175" s="45"/>
    </row>
    <row r="176" spans="1:185" ht="45" x14ac:dyDescent="0.25">
      <c r="A176" s="116" t="s">
        <v>109</v>
      </c>
      <c r="B176" s="49">
        <f>'2 уровень'!C288</f>
        <v>5374</v>
      </c>
      <c r="C176" s="49">
        <f>'2 уровень'!D288</f>
        <v>4926</v>
      </c>
      <c r="D176" s="49">
        <f>'2 уровень'!E288</f>
        <v>2736</v>
      </c>
      <c r="E176" s="180">
        <f>'2 уровень'!F288</f>
        <v>55.542021924482341</v>
      </c>
      <c r="F176" s="62">
        <f>'2 уровень'!G288</f>
        <v>5267.3798399999996</v>
      </c>
      <c r="G176" s="62">
        <f>'2 уровень'!H288</f>
        <v>4828.43</v>
      </c>
      <c r="H176" s="62">
        <f>'2 уровень'!I288</f>
        <v>2984.7244000000005</v>
      </c>
      <c r="I176" s="62">
        <f>'2 уровень'!J288</f>
        <v>61.815629511041905</v>
      </c>
      <c r="J176" s="103"/>
      <c r="L176" s="727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  <c r="FP176" s="45"/>
      <c r="FQ176" s="45"/>
      <c r="FR176" s="45"/>
      <c r="FS176" s="45"/>
      <c r="FT176" s="45"/>
      <c r="FU176" s="45"/>
      <c r="FV176" s="45"/>
      <c r="FW176" s="45"/>
      <c r="FX176" s="45"/>
      <c r="FY176" s="45"/>
      <c r="FZ176" s="45"/>
      <c r="GA176" s="45"/>
      <c r="GB176" s="45"/>
      <c r="GC176" s="45"/>
    </row>
    <row r="177" spans="1:185" ht="30" x14ac:dyDescent="0.25">
      <c r="A177" s="116" t="s">
        <v>123</v>
      </c>
      <c r="B177" s="49">
        <f>'2 уровень'!C289</f>
        <v>24500</v>
      </c>
      <c r="C177" s="49">
        <f>'2 уровень'!D289</f>
        <v>22458</v>
      </c>
      <c r="D177" s="49">
        <f>'2 уровень'!E289</f>
        <v>24142</v>
      </c>
      <c r="E177" s="180">
        <f>'2 уровень'!F289</f>
        <v>107.49844153531036</v>
      </c>
      <c r="F177" s="62">
        <f>'2 уровень'!G289</f>
        <v>23843.89</v>
      </c>
      <c r="G177" s="62">
        <f>'2 уровень'!H289</f>
        <v>21856.9</v>
      </c>
      <c r="H177" s="62">
        <f>'2 уровень'!I289</f>
        <v>23405.57</v>
      </c>
      <c r="I177" s="62">
        <f>'2 уровень'!J289</f>
        <v>107.08549702839834</v>
      </c>
      <c r="J177" s="103"/>
      <c r="K177" s="103"/>
      <c r="L177" s="103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  <c r="FP177" s="45"/>
      <c r="FQ177" s="45"/>
      <c r="FR177" s="45"/>
      <c r="FS177" s="45"/>
      <c r="FT177" s="45"/>
      <c r="FU177" s="45"/>
      <c r="FV177" s="45"/>
      <c r="FW177" s="45"/>
      <c r="FX177" s="45"/>
      <c r="FY177" s="45"/>
      <c r="FZ177" s="45"/>
      <c r="GA177" s="45"/>
      <c r="GB177" s="45"/>
      <c r="GC177" s="45"/>
    </row>
    <row r="178" spans="1:185" ht="30" x14ac:dyDescent="0.25">
      <c r="A178" s="116" t="s">
        <v>124</v>
      </c>
      <c r="B178" s="49">
        <f>'2 уровень'!C290</f>
        <v>2200</v>
      </c>
      <c r="C178" s="49">
        <f>'2 уровень'!D290</f>
        <v>2017</v>
      </c>
      <c r="D178" s="49">
        <f>'2 уровень'!E290</f>
        <v>979</v>
      </c>
      <c r="E178" s="180">
        <f>'2 уровень'!F290</f>
        <v>48.53743182944968</v>
      </c>
      <c r="F178" s="62">
        <f>'2 уровень'!G290</f>
        <v>2141.0839999999998</v>
      </c>
      <c r="G178" s="62">
        <f>'2 уровень'!H290</f>
        <v>1962.66</v>
      </c>
      <c r="H178" s="62">
        <f>'2 уровень'!I290</f>
        <v>945.26520999999991</v>
      </c>
      <c r="I178" s="62">
        <f>'2 уровень'!J290</f>
        <v>48.162453506975226</v>
      </c>
      <c r="J178" s="103"/>
      <c r="K178" s="103"/>
      <c r="L178" s="103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  <c r="FP178" s="45"/>
      <c r="FQ178" s="45"/>
      <c r="FR178" s="45"/>
      <c r="FS178" s="45"/>
      <c r="FT178" s="45"/>
      <c r="FU178" s="45"/>
      <c r="FV178" s="45"/>
      <c r="FW178" s="45"/>
      <c r="FX178" s="45"/>
      <c r="FY178" s="45"/>
      <c r="FZ178" s="45"/>
      <c r="GA178" s="45"/>
      <c r="GB178" s="45"/>
      <c r="GC178" s="45"/>
    </row>
    <row r="179" spans="1:185" ht="30" x14ac:dyDescent="0.25">
      <c r="A179" s="116" t="s">
        <v>125</v>
      </c>
      <c r="B179" s="49">
        <f>'2 уровень'!C291</f>
        <v>0</v>
      </c>
      <c r="C179" s="49">
        <f>'2 уровень'!D291</f>
        <v>0</v>
      </c>
      <c r="D179" s="49">
        <f>'2 уровень'!E291</f>
        <v>0</v>
      </c>
      <c r="E179" s="180">
        <f>'2 уровень'!F291</f>
        <v>0</v>
      </c>
      <c r="F179" s="62">
        <f>'2 уровень'!G291</f>
        <v>0</v>
      </c>
      <c r="G179" s="62">
        <f>'2 уровень'!H291</f>
        <v>0</v>
      </c>
      <c r="H179" s="62">
        <f>'2 уровень'!I291</f>
        <v>0</v>
      </c>
      <c r="I179" s="62">
        <f>'2 уровень'!J291</f>
        <v>0</v>
      </c>
      <c r="J179" s="103"/>
      <c r="K179" s="103"/>
      <c r="L179" s="103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  <c r="FP179" s="45"/>
      <c r="FQ179" s="45"/>
      <c r="FR179" s="45"/>
      <c r="FS179" s="45"/>
      <c r="FT179" s="45"/>
      <c r="FU179" s="45"/>
      <c r="FV179" s="45"/>
      <c r="FW179" s="45"/>
      <c r="FX179" s="45"/>
      <c r="FY179" s="45"/>
      <c r="FZ179" s="45"/>
      <c r="GA179" s="45"/>
      <c r="GB179" s="45"/>
      <c r="GC179" s="45"/>
    </row>
    <row r="180" spans="1:185" ht="15.75" thickBot="1" x14ac:dyDescent="0.3">
      <c r="A180" s="112" t="s">
        <v>4</v>
      </c>
      <c r="B180" s="49">
        <f>'2 уровень'!C292</f>
        <v>0</v>
      </c>
      <c r="C180" s="49">
        <f>'2 уровень'!D292</f>
        <v>0</v>
      </c>
      <c r="D180" s="49">
        <f>'2 уровень'!E292</f>
        <v>0</v>
      </c>
      <c r="E180" s="180">
        <f>'2 уровень'!F292</f>
        <v>0</v>
      </c>
      <c r="F180" s="62">
        <f>'2 уровень'!G292</f>
        <v>59839.810219999999</v>
      </c>
      <c r="G180" s="62">
        <f>'2 уровень'!H292</f>
        <v>54853.159999999996</v>
      </c>
      <c r="H180" s="62">
        <f>'2 уровень'!I292</f>
        <v>52710.92383</v>
      </c>
      <c r="I180" s="62">
        <f>'2 уровень'!J292</f>
        <v>96.094598433344586</v>
      </c>
      <c r="J180" s="103"/>
      <c r="L180" s="727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  <c r="FP180" s="45"/>
      <c r="FQ180" s="45"/>
      <c r="FR180" s="45"/>
      <c r="FS180" s="45"/>
      <c r="FT180" s="45"/>
      <c r="FU180" s="45"/>
      <c r="FV180" s="45"/>
      <c r="FW180" s="45"/>
      <c r="FX180" s="45"/>
      <c r="FY180" s="45"/>
      <c r="FZ180" s="45"/>
      <c r="GA180" s="45"/>
      <c r="GB180" s="45"/>
      <c r="GC180" s="45"/>
    </row>
    <row r="181" spans="1:185" ht="15" customHeight="1" x14ac:dyDescent="0.25">
      <c r="A181" s="96" t="s">
        <v>27</v>
      </c>
      <c r="B181" s="97"/>
      <c r="C181" s="97"/>
      <c r="D181" s="97"/>
      <c r="E181" s="183"/>
      <c r="F181" s="98"/>
      <c r="G181" s="98"/>
      <c r="H181" s="98"/>
      <c r="I181" s="98"/>
      <c r="J181" s="103"/>
      <c r="L181" s="727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  <c r="FP181" s="45"/>
      <c r="FQ181" s="45"/>
      <c r="FR181" s="45"/>
      <c r="FS181" s="45"/>
      <c r="FT181" s="45"/>
      <c r="FU181" s="45"/>
      <c r="FV181" s="45"/>
      <c r="FW181" s="45"/>
      <c r="FX181" s="45"/>
      <c r="FY181" s="45"/>
      <c r="FZ181" s="45"/>
      <c r="GA181" s="45"/>
      <c r="GB181" s="45"/>
      <c r="GC181" s="45"/>
    </row>
    <row r="182" spans="1:185" ht="30" x14ac:dyDescent="0.25">
      <c r="A182" s="542" t="s">
        <v>120</v>
      </c>
      <c r="B182" s="539">
        <f>'2 уровень'!C308</f>
        <v>4861</v>
      </c>
      <c r="C182" s="539">
        <f>'2 уровень'!D308</f>
        <v>4456</v>
      </c>
      <c r="D182" s="539">
        <f>'2 уровень'!E308</f>
        <v>5107</v>
      </c>
      <c r="E182" s="540">
        <f>'2 уровень'!F308</f>
        <v>114.60951526032316</v>
      </c>
      <c r="F182" s="543">
        <f>'2 уровень'!G308</f>
        <v>8528.838310000001</v>
      </c>
      <c r="G182" s="543">
        <f>'2 уровень'!H308</f>
        <v>7818.11</v>
      </c>
      <c r="H182" s="543">
        <f>'2 уровень'!I308</f>
        <v>9474.4005000000088</v>
      </c>
      <c r="I182" s="543">
        <f>'2 уровень'!J308</f>
        <v>121.18530565571486</v>
      </c>
      <c r="J182" s="103"/>
      <c r="L182" s="727"/>
    </row>
    <row r="183" spans="1:185" ht="30" x14ac:dyDescent="0.25">
      <c r="A183" s="116" t="s">
        <v>79</v>
      </c>
      <c r="B183" s="49">
        <f>'2 уровень'!C309</f>
        <v>3562</v>
      </c>
      <c r="C183" s="49">
        <f>'2 уровень'!D309</f>
        <v>3265</v>
      </c>
      <c r="D183" s="49">
        <f>'2 уровень'!E309</f>
        <v>3617</v>
      </c>
      <c r="E183" s="180">
        <f>'2 уровень'!F309</f>
        <v>110.78101071975497</v>
      </c>
      <c r="F183" s="62">
        <f>'2 уровень'!G309</f>
        <v>5021.9764000000005</v>
      </c>
      <c r="G183" s="62">
        <f>'2 уровень'!H309</f>
        <v>4603.4799999999996</v>
      </c>
      <c r="H183" s="62">
        <f>'2 уровень'!I309</f>
        <v>5483.8504700000085</v>
      </c>
      <c r="I183" s="62">
        <f>'2 уровень'!J309</f>
        <v>119.12402074083104</v>
      </c>
      <c r="J183" s="103"/>
      <c r="L183" s="727"/>
    </row>
    <row r="184" spans="1:185" ht="30" x14ac:dyDescent="0.25">
      <c r="A184" s="116" t="s">
        <v>80</v>
      </c>
      <c r="B184" s="49">
        <f>'2 уровень'!C310</f>
        <v>1069</v>
      </c>
      <c r="C184" s="49">
        <f>'2 уровень'!D310</f>
        <v>980</v>
      </c>
      <c r="D184" s="49">
        <f>'2 уровень'!E310</f>
        <v>1243</v>
      </c>
      <c r="E184" s="180">
        <f>'2 уровень'!F310</f>
        <v>126.83673469387755</v>
      </c>
      <c r="F184" s="62">
        <f>'2 уровень'!G310</f>
        <v>1997.5835100000002</v>
      </c>
      <c r="G184" s="62">
        <f>'2 уровень'!H310</f>
        <v>1831.12</v>
      </c>
      <c r="H184" s="62">
        <f>'2 уровень'!I310</f>
        <v>2382.8407700000012</v>
      </c>
      <c r="I184" s="62">
        <f>'2 уровень'!J310</f>
        <v>130.1302355935166</v>
      </c>
      <c r="J184" s="103"/>
      <c r="L184" s="727"/>
    </row>
    <row r="185" spans="1:185" ht="45" x14ac:dyDescent="0.25">
      <c r="A185" s="116" t="s">
        <v>110</v>
      </c>
      <c r="B185" s="49">
        <f>'2 уровень'!C311</f>
        <v>80</v>
      </c>
      <c r="C185" s="49">
        <f>'2 уровень'!D311</f>
        <v>73</v>
      </c>
      <c r="D185" s="49">
        <f>'2 уровень'!E311</f>
        <v>95</v>
      </c>
      <c r="E185" s="180">
        <f>'2 уровень'!F311</f>
        <v>130.13698630136986</v>
      </c>
      <c r="F185" s="62">
        <f>'2 уровень'!G311</f>
        <v>524.96640000000002</v>
      </c>
      <c r="G185" s="62">
        <f>'2 уровень'!H311</f>
        <v>481.22</v>
      </c>
      <c r="H185" s="62">
        <f>'2 уровень'!I311</f>
        <v>623.39760000000001</v>
      </c>
      <c r="I185" s="62">
        <f>'2 уровень'!J311</f>
        <v>129.54523918374133</v>
      </c>
      <c r="J185" s="103"/>
      <c r="L185" s="727"/>
    </row>
    <row r="186" spans="1:185" ht="30" x14ac:dyDescent="0.25">
      <c r="A186" s="116" t="s">
        <v>111</v>
      </c>
      <c r="B186" s="49">
        <f>'2 уровень'!C312</f>
        <v>150</v>
      </c>
      <c r="C186" s="49">
        <f>'2 уровень'!D312</f>
        <v>138</v>
      </c>
      <c r="D186" s="49">
        <f>'2 уровень'!E312</f>
        <v>152</v>
      </c>
      <c r="E186" s="180">
        <f>'2 уровень'!F312</f>
        <v>110.14492753623189</v>
      </c>
      <c r="F186" s="62">
        <f>'2 уровень'!G312</f>
        <v>984.31200000000001</v>
      </c>
      <c r="G186" s="62">
        <f>'2 уровень'!H312</f>
        <v>902.29</v>
      </c>
      <c r="H186" s="62">
        <f>'2 уровень'!I312</f>
        <v>984.31166000000007</v>
      </c>
      <c r="I186" s="62">
        <f>'2 уровень'!J312</f>
        <v>109.09038779106497</v>
      </c>
      <c r="J186" s="103"/>
      <c r="L186" s="727"/>
    </row>
    <row r="187" spans="1:185" ht="30" x14ac:dyDescent="0.25">
      <c r="A187" s="542" t="s">
        <v>112</v>
      </c>
      <c r="B187" s="539">
        <f>'2 уровень'!C313</f>
        <v>11260</v>
      </c>
      <c r="C187" s="539">
        <f>'2 уровень'!D313</f>
        <v>10322</v>
      </c>
      <c r="D187" s="539">
        <f>'2 уровень'!E313</f>
        <v>6057</v>
      </c>
      <c r="E187" s="540">
        <f>'2 уровень'!F313</f>
        <v>58.680488277465606</v>
      </c>
      <c r="F187" s="543">
        <f>'2 уровень'!G313</f>
        <v>21966.778599999998</v>
      </c>
      <c r="G187" s="543">
        <f>'2 уровень'!H313</f>
        <v>20136.21</v>
      </c>
      <c r="H187" s="543">
        <f>'2 уровень'!I313</f>
        <v>14392.415009999995</v>
      </c>
      <c r="I187" s="543">
        <f>'2 уровень'!J313</f>
        <v>71.475292569952316</v>
      </c>
      <c r="J187" s="103"/>
      <c r="L187" s="727"/>
    </row>
    <row r="188" spans="1:185" ht="30" x14ac:dyDescent="0.25">
      <c r="A188" s="116" t="s">
        <v>108</v>
      </c>
      <c r="B188" s="49">
        <f>'2 уровень'!C314</f>
        <v>1500</v>
      </c>
      <c r="C188" s="49">
        <f>'2 уровень'!D314</f>
        <v>1375</v>
      </c>
      <c r="D188" s="49">
        <f>'2 уровень'!E314</f>
        <v>933</v>
      </c>
      <c r="E188" s="180">
        <f>'2 уровень'!F314</f>
        <v>67.854545454545459</v>
      </c>
      <c r="F188" s="62">
        <f>'2 уровень'!G314</f>
        <v>3180.7650000000003</v>
      </c>
      <c r="G188" s="62">
        <f>'2 уровень'!H314</f>
        <v>2915.7</v>
      </c>
      <c r="H188" s="62">
        <f>'2 уровень'!I314</f>
        <v>1948.3557100000003</v>
      </c>
      <c r="I188" s="62">
        <f>'2 уровень'!J314</f>
        <v>66.822914222999643</v>
      </c>
      <c r="J188" s="103"/>
      <c r="L188" s="727"/>
    </row>
    <row r="189" spans="1:185" ht="60" x14ac:dyDescent="0.25">
      <c r="A189" s="116" t="s">
        <v>81</v>
      </c>
      <c r="B189" s="49">
        <f>'2 уровень'!C315</f>
        <v>5200</v>
      </c>
      <c r="C189" s="49">
        <f>'2 уровень'!D315</f>
        <v>4767</v>
      </c>
      <c r="D189" s="49">
        <f>'2 уровень'!E315</f>
        <v>3569</v>
      </c>
      <c r="E189" s="180">
        <f>'2 уровень'!F315</f>
        <v>74.868890287392489</v>
      </c>
      <c r="F189" s="62">
        <f>'2 уровень'!G315</f>
        <v>14316.484</v>
      </c>
      <c r="G189" s="62">
        <f>'2 уровень'!H315</f>
        <v>13123.44</v>
      </c>
      <c r="H189" s="62">
        <f>'2 уровень'!I315</f>
        <v>10703.016709999994</v>
      </c>
      <c r="I189" s="62">
        <f>'2 уровень'!J315</f>
        <v>81.556487552044231</v>
      </c>
      <c r="J189" s="103"/>
      <c r="L189" s="727"/>
    </row>
    <row r="190" spans="1:185" ht="45" x14ac:dyDescent="0.25">
      <c r="A190" s="116" t="s">
        <v>109</v>
      </c>
      <c r="B190" s="49">
        <f>'2 уровень'!C316</f>
        <v>4560</v>
      </c>
      <c r="C190" s="49">
        <f>'2 уровень'!D316</f>
        <v>4180</v>
      </c>
      <c r="D190" s="49">
        <f>'2 уровень'!E316</f>
        <v>1555</v>
      </c>
      <c r="E190" s="180">
        <f>'2 уровень'!F316</f>
        <v>37.200956937799049</v>
      </c>
      <c r="F190" s="62">
        <f>'2 уровень'!G316</f>
        <v>4469.5295999999998</v>
      </c>
      <c r="G190" s="62">
        <f>'2 уровень'!H316</f>
        <v>4097.07</v>
      </c>
      <c r="H190" s="62">
        <f>'2 уровень'!I316</f>
        <v>1741.0425900000002</v>
      </c>
      <c r="I190" s="62">
        <f>'2 уровень'!J316</f>
        <v>42.494821665238824</v>
      </c>
      <c r="J190" s="103"/>
      <c r="L190" s="727"/>
    </row>
    <row r="191" spans="1:185" ht="30" x14ac:dyDescent="0.25">
      <c r="A191" s="116" t="s">
        <v>123</v>
      </c>
      <c r="B191" s="49">
        <f>'2 уровень'!C317</f>
        <v>10970</v>
      </c>
      <c r="C191" s="49">
        <f>'2 уровень'!D317</f>
        <v>10056</v>
      </c>
      <c r="D191" s="49">
        <f>'2 уровень'!E317</f>
        <v>8118</v>
      </c>
      <c r="E191" s="180">
        <f>'2 уровень'!F317</f>
        <v>80.727923627684959</v>
      </c>
      <c r="F191" s="62">
        <f>'2 уровень'!G317</f>
        <v>10676.223400000001</v>
      </c>
      <c r="G191" s="62">
        <f>'2 уровень'!H317</f>
        <v>9786.5400000000009</v>
      </c>
      <c r="H191" s="62">
        <f>'2 уровень'!I317</f>
        <v>7869.87</v>
      </c>
      <c r="I191" s="62">
        <f>'2 уровень'!J317</f>
        <v>80.415243794027305</v>
      </c>
      <c r="J191" s="103"/>
      <c r="K191" s="103"/>
      <c r="L191" s="103"/>
    </row>
    <row r="192" spans="1:185" ht="30" x14ac:dyDescent="0.25">
      <c r="A192" s="116" t="s">
        <v>125</v>
      </c>
      <c r="B192" s="49">
        <f>'2 уровень'!C318</f>
        <v>1500</v>
      </c>
      <c r="C192" s="49">
        <f>'2 уровень'!D318</f>
        <v>1375</v>
      </c>
      <c r="D192" s="49">
        <f>'2 уровень'!E318</f>
        <v>1634</v>
      </c>
      <c r="E192" s="180">
        <f>'2 уровень'!F318</f>
        <v>118.83636363636363</v>
      </c>
      <c r="F192" s="62">
        <f>'2 уровень'!G318</f>
        <v>1459.8300000000002</v>
      </c>
      <c r="G192" s="62">
        <f>'2 уровень'!H318</f>
        <v>1338.18</v>
      </c>
      <c r="H192" s="62">
        <f>'2 уровень'!I318</f>
        <v>1582.71462</v>
      </c>
      <c r="I192" s="62">
        <f>'2 уровень'!J318</f>
        <v>118.27367170335827</v>
      </c>
      <c r="J192" s="103"/>
      <c r="K192" s="103"/>
      <c r="L192" s="103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  <c r="FP192" s="45"/>
      <c r="FQ192" s="45"/>
      <c r="FR192" s="45"/>
      <c r="FS192" s="45"/>
      <c r="FT192" s="45"/>
      <c r="FU192" s="45"/>
      <c r="FV192" s="45"/>
      <c r="FW192" s="45"/>
      <c r="FX192" s="45"/>
      <c r="FY192" s="45"/>
      <c r="FZ192" s="45"/>
      <c r="GA192" s="45"/>
      <c r="GB192" s="45"/>
      <c r="GC192" s="45"/>
    </row>
    <row r="193" spans="1:185" ht="15.75" thickBot="1" x14ac:dyDescent="0.3">
      <c r="A193" s="112" t="s">
        <v>4</v>
      </c>
      <c r="B193" s="49">
        <f>'2 уровень'!C319</f>
        <v>0</v>
      </c>
      <c r="C193" s="49">
        <f>'2 уровень'!D319</f>
        <v>0</v>
      </c>
      <c r="D193" s="49">
        <f>'2 уровень'!E319</f>
        <v>0</v>
      </c>
      <c r="E193" s="180">
        <f>'2 уровень'!F319</f>
        <v>0</v>
      </c>
      <c r="F193" s="62">
        <f>'2 уровень'!G319</f>
        <v>41171.84031</v>
      </c>
      <c r="G193" s="62">
        <f>'2 уровень'!H319</f>
        <v>37740.86</v>
      </c>
      <c r="H193" s="62">
        <f>'2 уровень'!I319</f>
        <v>31736.685510000003</v>
      </c>
      <c r="I193" s="62">
        <f>'2 уровень'!J319</f>
        <v>84.091050150950466</v>
      </c>
      <c r="J193" s="103"/>
      <c r="L193" s="727"/>
    </row>
    <row r="194" spans="1:185" ht="15" customHeight="1" x14ac:dyDescent="0.25">
      <c r="A194" s="221" t="s">
        <v>28</v>
      </c>
      <c r="B194" s="97"/>
      <c r="C194" s="97"/>
      <c r="D194" s="97"/>
      <c r="E194" s="183"/>
      <c r="F194" s="98"/>
      <c r="G194" s="98"/>
      <c r="H194" s="98"/>
      <c r="I194" s="98"/>
      <c r="J194" s="103"/>
      <c r="L194" s="727"/>
    </row>
    <row r="195" spans="1:185" ht="30" x14ac:dyDescent="0.25">
      <c r="A195" s="542" t="s">
        <v>120</v>
      </c>
      <c r="B195" s="539">
        <f>'Охотск '!B21</f>
        <v>1227</v>
      </c>
      <c r="C195" s="539">
        <f>'Охотск '!C21</f>
        <v>1125</v>
      </c>
      <c r="D195" s="539">
        <f>'Охотск '!D21</f>
        <v>794</v>
      </c>
      <c r="E195" s="540">
        <f>'Охотск '!E21</f>
        <v>70.577777777777769</v>
      </c>
      <c r="F195" s="568">
        <f>'Охотск '!F21</f>
        <v>3253.9125899999999</v>
      </c>
      <c r="G195" s="568">
        <f>'Охотск '!G21</f>
        <v>2982.75</v>
      </c>
      <c r="H195" s="568">
        <f>'Охотск '!H21</f>
        <v>2264.5431100000001</v>
      </c>
      <c r="I195" s="568">
        <f>'Охотск '!I21</f>
        <v>75.921317911323456</v>
      </c>
      <c r="J195" s="103"/>
      <c r="L195" s="727"/>
    </row>
    <row r="196" spans="1:185" ht="30" x14ac:dyDescent="0.25">
      <c r="A196" s="116" t="s">
        <v>79</v>
      </c>
      <c r="B196" s="49">
        <f>'Охотск '!B22</f>
        <v>900</v>
      </c>
      <c r="C196" s="49">
        <f>'Охотск '!C22</f>
        <v>825</v>
      </c>
      <c r="D196" s="49">
        <f>'Охотск '!D22</f>
        <v>712</v>
      </c>
      <c r="E196" s="180">
        <f>'Охотск '!E22</f>
        <v>86.303030303030297</v>
      </c>
      <c r="F196" s="65">
        <f>'Охотск '!F22</f>
        <v>1940.5683300000001</v>
      </c>
      <c r="G196" s="65">
        <f>'Охотск '!G22</f>
        <v>1778.85</v>
      </c>
      <c r="H196" s="65">
        <f>'Охотск '!H22</f>
        <v>1659.94281</v>
      </c>
      <c r="I196" s="65">
        <f>'Охотск '!I22</f>
        <v>93.31550215026563</v>
      </c>
      <c r="J196" s="103"/>
      <c r="L196" s="727"/>
    </row>
    <row r="197" spans="1:185" ht="30" x14ac:dyDescent="0.25">
      <c r="A197" s="116" t="s">
        <v>80</v>
      </c>
      <c r="B197" s="49">
        <f>'Охотск '!B23</f>
        <v>270</v>
      </c>
      <c r="C197" s="49">
        <f>'Охотск '!C23</f>
        <v>248</v>
      </c>
      <c r="D197" s="49">
        <f>'Охотск '!D23</f>
        <v>29</v>
      </c>
      <c r="E197" s="180">
        <f>'Охотск '!E23</f>
        <v>11.693548387096774</v>
      </c>
      <c r="F197" s="65">
        <f>'Охотск '!F23</f>
        <v>741.1543200000001</v>
      </c>
      <c r="G197" s="65">
        <f>'Охотск '!G23</f>
        <v>679.39</v>
      </c>
      <c r="H197" s="65">
        <f>'Охотск '!H23</f>
        <v>72.564040000000006</v>
      </c>
      <c r="I197" s="65">
        <f>'Охотск '!I23</f>
        <v>10.680763626194087</v>
      </c>
      <c r="J197" s="103"/>
      <c r="L197" s="727"/>
    </row>
    <row r="198" spans="1:185" ht="45" x14ac:dyDescent="0.25">
      <c r="A198" s="116" t="s">
        <v>110</v>
      </c>
      <c r="B198" s="49">
        <f>'Охотск '!B24</f>
        <v>20</v>
      </c>
      <c r="C198" s="49">
        <f>'Охотск '!C24</f>
        <v>18</v>
      </c>
      <c r="D198" s="49">
        <f>'Охотск '!D24</f>
        <v>20</v>
      </c>
      <c r="E198" s="180">
        <f>'Охотск '!E24</f>
        <v>111.11111111111111</v>
      </c>
      <c r="F198" s="65">
        <f>'Охотск '!F24</f>
        <v>200.76839999999999</v>
      </c>
      <c r="G198" s="65">
        <f>'Охотск '!G24</f>
        <v>184.04</v>
      </c>
      <c r="H198" s="65">
        <f>'Охотск '!H24</f>
        <v>200.76839999999999</v>
      </c>
      <c r="I198" s="65">
        <f>'Охотск '!I24</f>
        <v>109.0895457509237</v>
      </c>
      <c r="J198" s="103"/>
      <c r="L198" s="727"/>
    </row>
    <row r="199" spans="1:185" ht="30" x14ac:dyDescent="0.25">
      <c r="A199" s="116" t="s">
        <v>111</v>
      </c>
      <c r="B199" s="49">
        <f>'Охотск '!B25</f>
        <v>37</v>
      </c>
      <c r="C199" s="49">
        <f>'Охотск '!C25</f>
        <v>34</v>
      </c>
      <c r="D199" s="49">
        <f>'Охотск '!D25</f>
        <v>33</v>
      </c>
      <c r="E199" s="180">
        <f>'Охотск '!E25</f>
        <v>97.058823529411768</v>
      </c>
      <c r="F199" s="65">
        <f>'Охотск '!F25</f>
        <v>371.42153999999999</v>
      </c>
      <c r="G199" s="65">
        <f>'Охотск '!G25</f>
        <v>340.47</v>
      </c>
      <c r="H199" s="65">
        <f>'Охотск '!H25</f>
        <v>331.26785999999998</v>
      </c>
      <c r="I199" s="65">
        <f>'Охотск '!I25</f>
        <v>97.297224425059468</v>
      </c>
      <c r="J199" s="103"/>
      <c r="L199" s="727"/>
    </row>
    <row r="200" spans="1:185" ht="30" x14ac:dyDescent="0.25">
      <c r="A200" s="542" t="s">
        <v>112</v>
      </c>
      <c r="B200" s="539">
        <f>'Охотск '!B26</f>
        <v>1519</v>
      </c>
      <c r="C200" s="539">
        <f>'Охотск '!C26</f>
        <v>1392</v>
      </c>
      <c r="D200" s="539">
        <f>'Охотск '!D26</f>
        <v>1014</v>
      </c>
      <c r="E200" s="540">
        <f>'Охотск '!E26</f>
        <v>72.84482758620689</v>
      </c>
      <c r="F200" s="568">
        <f>'Охотск '!F26</f>
        <v>5389.9595099999997</v>
      </c>
      <c r="G200" s="568">
        <f>'Охотск '!G26</f>
        <v>4940.7999999999993</v>
      </c>
      <c r="H200" s="568">
        <f>'Охотск '!H26</f>
        <v>4280.1534999999994</v>
      </c>
      <c r="I200" s="568">
        <f>'Охотск '!I26</f>
        <v>86.628754452720216</v>
      </c>
      <c r="J200" s="103"/>
      <c r="L200" s="727"/>
    </row>
    <row r="201" spans="1:185" ht="30" x14ac:dyDescent="0.25">
      <c r="A201" s="116" t="s">
        <v>108</v>
      </c>
      <c r="B201" s="49">
        <f>'Охотск '!B27</f>
        <v>100</v>
      </c>
      <c r="C201" s="49">
        <f>'Охотск '!C27</f>
        <v>92</v>
      </c>
      <c r="D201" s="49">
        <f>'Охотск '!D27</f>
        <v>85</v>
      </c>
      <c r="E201" s="180">
        <f>'Охотск '!E27</f>
        <v>92.391304347826093</v>
      </c>
      <c r="F201" s="65">
        <f>'Охотск '!F27</f>
        <v>324.38797</v>
      </c>
      <c r="G201" s="65">
        <f>'Охотск '!G27</f>
        <v>297.36</v>
      </c>
      <c r="H201" s="65">
        <f>'Охотск '!H27</f>
        <v>267.20328999999998</v>
      </c>
      <c r="I201" s="65">
        <f>'Охотск '!I27</f>
        <v>89.85851829432336</v>
      </c>
      <c r="J201" s="103"/>
      <c r="L201" s="727"/>
    </row>
    <row r="202" spans="1:185" ht="60" x14ac:dyDescent="0.25">
      <c r="A202" s="116" t="s">
        <v>81</v>
      </c>
      <c r="B202" s="49">
        <f>'Охотск '!B28</f>
        <v>1328</v>
      </c>
      <c r="C202" s="49">
        <f>'Охотск '!C28</f>
        <v>1217</v>
      </c>
      <c r="D202" s="49">
        <f>'Охотск '!D28</f>
        <v>895</v>
      </c>
      <c r="E202" s="180">
        <f>'Охотск '!E28</f>
        <v>73.541495480690216</v>
      </c>
      <c r="F202" s="65">
        <f>'Охотск '!F28</f>
        <v>4929.1243199999999</v>
      </c>
      <c r="G202" s="65">
        <f>'Охотск '!G28</f>
        <v>4518.3599999999997</v>
      </c>
      <c r="H202" s="65">
        <f>'Охотск '!H28</f>
        <v>3963.3764699999997</v>
      </c>
      <c r="I202" s="65">
        <f>'Охотск '!I28</f>
        <v>87.71714670809763</v>
      </c>
      <c r="J202" s="103"/>
      <c r="L202" s="727"/>
    </row>
    <row r="203" spans="1:185" ht="45" x14ac:dyDescent="0.25">
      <c r="A203" s="116" t="s">
        <v>109</v>
      </c>
      <c r="B203" s="49">
        <f>'Охотск '!B29</f>
        <v>91</v>
      </c>
      <c r="C203" s="49">
        <f>'Охотск '!C29</f>
        <v>83</v>
      </c>
      <c r="D203" s="49">
        <f>'Охотск '!D29</f>
        <v>34</v>
      </c>
      <c r="E203" s="180">
        <f>'Охотск '!E29</f>
        <v>40.963855421686745</v>
      </c>
      <c r="F203" s="65">
        <f>'Охотск '!F29</f>
        <v>136.44721999999999</v>
      </c>
      <c r="G203" s="65">
        <f>'Охотск '!G29</f>
        <v>125.08</v>
      </c>
      <c r="H203" s="65">
        <f>'Охотск '!H29</f>
        <v>49.573740000000001</v>
      </c>
      <c r="I203" s="65">
        <f>'Охотск '!I29</f>
        <v>39.633626479053405</v>
      </c>
      <c r="J203" s="103"/>
      <c r="L203" s="727"/>
    </row>
    <row r="204" spans="1:185" ht="30" x14ac:dyDescent="0.25">
      <c r="A204" s="658" t="s">
        <v>123</v>
      </c>
      <c r="B204" s="49">
        <f>'Охотск '!B30</f>
        <v>5565</v>
      </c>
      <c r="C204" s="49">
        <f>'Охотск '!C30</f>
        <v>5101</v>
      </c>
      <c r="D204" s="49">
        <f>'Охотск '!D30</f>
        <v>5082</v>
      </c>
      <c r="E204" s="180">
        <f>'Охотск '!E30</f>
        <v>99.627524014899038</v>
      </c>
      <c r="F204" s="65">
        <f>'Охотск '!F30</f>
        <v>8285.1720000000005</v>
      </c>
      <c r="G204" s="65">
        <f>'Охотск '!G30</f>
        <v>7594.74</v>
      </c>
      <c r="H204" s="65">
        <f>'Охотск '!H30</f>
        <v>7552.798679999999</v>
      </c>
      <c r="I204" s="65">
        <f>'Охотск '!I30</f>
        <v>99.447758316940394</v>
      </c>
      <c r="J204" s="103"/>
      <c r="K204" s="103"/>
      <c r="L204" s="103"/>
    </row>
    <row r="205" spans="1:185" ht="15.75" thickBot="1" x14ac:dyDescent="0.3">
      <c r="A205" s="112" t="s">
        <v>4</v>
      </c>
      <c r="B205" s="49">
        <f>'Охотск '!B31</f>
        <v>0</v>
      </c>
      <c r="C205" s="49">
        <f>'Охотск '!C31</f>
        <v>0</v>
      </c>
      <c r="D205" s="49">
        <f>'Охотск '!D31</f>
        <v>0</v>
      </c>
      <c r="E205" s="180">
        <f>'Охотск '!E31</f>
        <v>0</v>
      </c>
      <c r="F205" s="65">
        <f>'Охотск '!F31</f>
        <v>16929.044099999999</v>
      </c>
      <c r="G205" s="65">
        <f>'Охотск '!G31</f>
        <v>15518.289999999999</v>
      </c>
      <c r="H205" s="65">
        <f>'Охотск '!H31</f>
        <v>14097.495289999999</v>
      </c>
      <c r="I205" s="65">
        <f>'Охотск '!I31</f>
        <v>90.844386140483252</v>
      </c>
      <c r="J205" s="103"/>
      <c r="L205" s="727"/>
    </row>
    <row r="206" spans="1:185" ht="15" customHeight="1" x14ac:dyDescent="0.25">
      <c r="A206" s="96" t="s">
        <v>29</v>
      </c>
      <c r="B206" s="97"/>
      <c r="C206" s="97"/>
      <c r="D206" s="97"/>
      <c r="E206" s="183"/>
      <c r="F206" s="98"/>
      <c r="G206" s="98"/>
      <c r="H206" s="98"/>
      <c r="I206" s="98"/>
      <c r="J206" s="103"/>
      <c r="L206" s="727"/>
    </row>
    <row r="207" spans="1:185" s="190" customFormat="1" ht="30" x14ac:dyDescent="0.25">
      <c r="A207" s="542" t="s">
        <v>120</v>
      </c>
      <c r="B207" s="569">
        <f>'2 уровень'!C334</f>
        <v>3295</v>
      </c>
      <c r="C207" s="569">
        <f>'2 уровень'!D334</f>
        <v>3020</v>
      </c>
      <c r="D207" s="569">
        <f>'2 уровень'!E334</f>
        <v>3410</v>
      </c>
      <c r="E207" s="570">
        <f>'2 уровень'!F334</f>
        <v>112.91390728476823</v>
      </c>
      <c r="F207" s="568">
        <f>'2 уровень'!G334</f>
        <v>6522.9319899999991</v>
      </c>
      <c r="G207" s="568">
        <f>'2 уровень'!H334</f>
        <v>5979.3600000000006</v>
      </c>
      <c r="H207" s="568">
        <f>'2 уровень'!I334</f>
        <v>7138.9575699999996</v>
      </c>
      <c r="I207" s="568">
        <f>'2 уровень'!J334</f>
        <v>119.39333925369937</v>
      </c>
      <c r="J207" s="247"/>
      <c r="K207" s="726"/>
      <c r="L207" s="727"/>
      <c r="M207" s="246"/>
      <c r="N207" s="246"/>
      <c r="O207" s="246"/>
      <c r="P207" s="246"/>
      <c r="Q207" s="246"/>
      <c r="R207" s="246"/>
      <c r="S207" s="246"/>
      <c r="T207" s="246"/>
      <c r="U207" s="246"/>
      <c r="V207" s="246"/>
      <c r="W207" s="246"/>
      <c r="X207" s="246"/>
      <c r="Y207" s="246"/>
      <c r="Z207" s="246"/>
      <c r="AA207" s="246"/>
      <c r="AB207" s="246"/>
      <c r="AC207" s="246"/>
      <c r="AD207" s="246"/>
      <c r="AE207" s="246"/>
      <c r="AF207" s="246"/>
      <c r="AG207" s="246"/>
      <c r="AH207" s="246"/>
      <c r="AI207" s="246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46"/>
      <c r="AV207" s="246"/>
      <c r="AW207" s="246"/>
      <c r="AX207" s="246"/>
      <c r="AY207" s="246"/>
      <c r="AZ207" s="246"/>
      <c r="BA207" s="246"/>
      <c r="BB207" s="246"/>
      <c r="BC207" s="246"/>
      <c r="BD207" s="246"/>
      <c r="BE207" s="246"/>
      <c r="BF207" s="246"/>
      <c r="BG207" s="246"/>
      <c r="BH207" s="246"/>
      <c r="BI207" s="246"/>
      <c r="BJ207" s="246"/>
      <c r="BK207" s="246"/>
      <c r="BL207" s="246"/>
      <c r="BM207" s="246"/>
      <c r="BN207" s="246"/>
      <c r="BO207" s="246"/>
      <c r="BP207" s="246"/>
      <c r="BQ207" s="246"/>
      <c r="BR207" s="246"/>
      <c r="BS207" s="246"/>
      <c r="BT207" s="246"/>
      <c r="BU207" s="246"/>
      <c r="BV207" s="246"/>
      <c r="BW207" s="246"/>
      <c r="BX207" s="246"/>
      <c r="BY207" s="246"/>
      <c r="BZ207" s="246"/>
      <c r="CA207" s="246"/>
      <c r="CB207" s="246"/>
      <c r="CC207" s="246"/>
      <c r="CD207" s="246"/>
      <c r="CE207" s="246"/>
      <c r="CF207" s="246"/>
      <c r="CG207" s="246"/>
      <c r="CH207" s="246"/>
      <c r="CI207" s="246"/>
      <c r="CJ207" s="246"/>
      <c r="CK207" s="246"/>
      <c r="CL207" s="246"/>
      <c r="CM207" s="246"/>
      <c r="CN207" s="246"/>
      <c r="CO207" s="246"/>
      <c r="CP207" s="246"/>
      <c r="CQ207" s="246"/>
      <c r="CR207" s="246"/>
      <c r="CS207" s="246"/>
      <c r="CT207" s="246"/>
      <c r="CU207" s="246"/>
      <c r="CV207" s="246"/>
      <c r="CW207" s="246"/>
      <c r="CX207" s="246"/>
      <c r="CY207" s="246"/>
      <c r="CZ207" s="246"/>
      <c r="DA207" s="246"/>
      <c r="DB207" s="246"/>
      <c r="DC207" s="246"/>
      <c r="DD207" s="246"/>
      <c r="DE207" s="246"/>
      <c r="DF207" s="246"/>
      <c r="DG207" s="246"/>
      <c r="DH207" s="246"/>
      <c r="DI207" s="246"/>
      <c r="DJ207" s="246"/>
      <c r="DK207" s="246"/>
      <c r="DL207" s="246"/>
      <c r="DM207" s="246"/>
      <c r="DN207" s="246"/>
      <c r="DO207" s="246"/>
      <c r="DP207" s="246"/>
      <c r="DQ207" s="246"/>
      <c r="DR207" s="246"/>
      <c r="DS207" s="246"/>
      <c r="DT207" s="246"/>
      <c r="DU207" s="246"/>
      <c r="DV207" s="246"/>
      <c r="DW207" s="246"/>
      <c r="DX207" s="246"/>
      <c r="DY207" s="246"/>
      <c r="DZ207" s="246"/>
      <c r="EA207" s="246"/>
      <c r="EB207" s="246"/>
      <c r="EC207" s="246"/>
      <c r="ED207" s="246"/>
      <c r="EE207" s="246"/>
      <c r="EF207" s="246"/>
      <c r="EG207" s="246"/>
      <c r="EH207" s="246"/>
      <c r="EI207" s="246"/>
      <c r="EJ207" s="246"/>
      <c r="EK207" s="246"/>
      <c r="EL207" s="246"/>
      <c r="EM207" s="246"/>
      <c r="EN207" s="246"/>
      <c r="EO207" s="246"/>
      <c r="EP207" s="246"/>
      <c r="EQ207" s="246"/>
      <c r="ER207" s="246"/>
      <c r="ES207" s="246"/>
      <c r="ET207" s="246"/>
      <c r="EU207" s="246"/>
      <c r="EV207" s="246"/>
      <c r="EW207" s="246"/>
      <c r="EX207" s="246"/>
      <c r="EY207" s="246"/>
      <c r="EZ207" s="246"/>
      <c r="FA207" s="246"/>
      <c r="FB207" s="246"/>
      <c r="FC207" s="246"/>
      <c r="FD207" s="246"/>
      <c r="FE207" s="246"/>
      <c r="FF207" s="246"/>
      <c r="FG207" s="246"/>
      <c r="FH207" s="246"/>
      <c r="FI207" s="246"/>
      <c r="FJ207" s="246"/>
      <c r="FK207" s="246"/>
      <c r="FL207" s="246"/>
      <c r="FM207" s="246"/>
      <c r="FN207" s="246"/>
      <c r="FO207" s="246"/>
      <c r="FP207" s="246"/>
      <c r="FQ207" s="246"/>
      <c r="FR207" s="246"/>
      <c r="FS207" s="246"/>
      <c r="FT207" s="246"/>
      <c r="FU207" s="246"/>
      <c r="FV207" s="246"/>
      <c r="FW207" s="246"/>
      <c r="FX207" s="246"/>
      <c r="FY207" s="246"/>
      <c r="FZ207" s="246"/>
      <c r="GA207" s="246"/>
      <c r="GB207" s="246"/>
      <c r="GC207" s="246"/>
    </row>
    <row r="208" spans="1:185" s="190" customFormat="1" ht="30" x14ac:dyDescent="0.25">
      <c r="A208" s="116" t="s">
        <v>79</v>
      </c>
      <c r="B208" s="274">
        <f>'2 уровень'!C335</f>
        <v>2326</v>
      </c>
      <c r="C208" s="274">
        <f>'2 уровень'!D335</f>
        <v>2132</v>
      </c>
      <c r="D208" s="689">
        <f>'2 уровень'!E335</f>
        <v>2291</v>
      </c>
      <c r="E208" s="275">
        <f>'2 уровень'!F335</f>
        <v>107.45778611632271</v>
      </c>
      <c r="F208" s="195">
        <f>'2 уровень'!G335</f>
        <v>3478.9803199999997</v>
      </c>
      <c r="G208" s="195">
        <f>'2 уровень'!H335</f>
        <v>3189.07</v>
      </c>
      <c r="H208" s="65">
        <f>'2 уровень'!I335</f>
        <v>3828.1737799999996</v>
      </c>
      <c r="I208" s="195">
        <f>'2 уровень'!J335</f>
        <v>120.04044376573732</v>
      </c>
      <c r="J208" s="247"/>
      <c r="K208" s="726"/>
      <c r="L208" s="727"/>
      <c r="M208" s="246"/>
      <c r="N208" s="246"/>
      <c r="O208" s="246"/>
      <c r="P208" s="246"/>
      <c r="Q208" s="246"/>
      <c r="R208" s="246"/>
      <c r="S208" s="246"/>
      <c r="T208" s="246"/>
      <c r="U208" s="246"/>
      <c r="V208" s="246"/>
      <c r="W208" s="246"/>
      <c r="X208" s="246"/>
      <c r="Y208" s="246"/>
      <c r="Z208" s="246"/>
      <c r="AA208" s="246"/>
      <c r="AB208" s="246"/>
      <c r="AC208" s="246"/>
      <c r="AD208" s="246"/>
      <c r="AE208" s="246"/>
      <c r="AF208" s="246"/>
      <c r="AG208" s="246"/>
      <c r="AH208" s="246"/>
      <c r="AI208" s="246"/>
      <c r="AJ208" s="246"/>
      <c r="AK208" s="246"/>
      <c r="AL208" s="246"/>
      <c r="AM208" s="246"/>
      <c r="AN208" s="246"/>
      <c r="AO208" s="246"/>
      <c r="AP208" s="246"/>
      <c r="AQ208" s="246"/>
      <c r="AR208" s="246"/>
      <c r="AS208" s="246"/>
      <c r="AT208" s="246"/>
      <c r="AU208" s="246"/>
      <c r="AV208" s="246"/>
      <c r="AW208" s="246"/>
      <c r="AX208" s="246"/>
      <c r="AY208" s="246"/>
      <c r="AZ208" s="246"/>
      <c r="BA208" s="246"/>
      <c r="BB208" s="246"/>
      <c r="BC208" s="246"/>
      <c r="BD208" s="246"/>
      <c r="BE208" s="246"/>
      <c r="BF208" s="246"/>
      <c r="BG208" s="246"/>
      <c r="BH208" s="246"/>
      <c r="BI208" s="246"/>
      <c r="BJ208" s="246"/>
      <c r="BK208" s="246"/>
      <c r="BL208" s="246"/>
      <c r="BM208" s="246"/>
      <c r="BN208" s="246"/>
      <c r="BO208" s="246"/>
      <c r="BP208" s="246"/>
      <c r="BQ208" s="246"/>
      <c r="BR208" s="246"/>
      <c r="BS208" s="246"/>
      <c r="BT208" s="246"/>
      <c r="BU208" s="246"/>
      <c r="BV208" s="246"/>
      <c r="BW208" s="246"/>
      <c r="BX208" s="246"/>
      <c r="BY208" s="246"/>
      <c r="BZ208" s="246"/>
      <c r="CA208" s="246"/>
      <c r="CB208" s="246"/>
      <c r="CC208" s="246"/>
      <c r="CD208" s="246"/>
      <c r="CE208" s="246"/>
      <c r="CF208" s="246"/>
      <c r="CG208" s="246"/>
      <c r="CH208" s="246"/>
      <c r="CI208" s="246"/>
      <c r="CJ208" s="246"/>
      <c r="CK208" s="246"/>
      <c r="CL208" s="246"/>
      <c r="CM208" s="246"/>
      <c r="CN208" s="246"/>
      <c r="CO208" s="246"/>
      <c r="CP208" s="246"/>
      <c r="CQ208" s="246"/>
      <c r="CR208" s="246"/>
      <c r="CS208" s="246"/>
      <c r="CT208" s="246"/>
      <c r="CU208" s="246"/>
      <c r="CV208" s="246"/>
      <c r="CW208" s="246"/>
      <c r="CX208" s="246"/>
      <c r="CY208" s="246"/>
      <c r="CZ208" s="246"/>
      <c r="DA208" s="246"/>
      <c r="DB208" s="246"/>
      <c r="DC208" s="246"/>
      <c r="DD208" s="246"/>
      <c r="DE208" s="246"/>
      <c r="DF208" s="246"/>
      <c r="DG208" s="246"/>
      <c r="DH208" s="246"/>
      <c r="DI208" s="246"/>
      <c r="DJ208" s="246"/>
      <c r="DK208" s="246"/>
      <c r="DL208" s="246"/>
      <c r="DM208" s="246"/>
      <c r="DN208" s="246"/>
      <c r="DO208" s="246"/>
      <c r="DP208" s="246"/>
      <c r="DQ208" s="246"/>
      <c r="DR208" s="246"/>
      <c r="DS208" s="246"/>
      <c r="DT208" s="246"/>
      <c r="DU208" s="246"/>
      <c r="DV208" s="246"/>
      <c r="DW208" s="246"/>
      <c r="DX208" s="246"/>
      <c r="DY208" s="246"/>
      <c r="DZ208" s="246"/>
      <c r="EA208" s="246"/>
      <c r="EB208" s="246"/>
      <c r="EC208" s="246"/>
      <c r="ED208" s="246"/>
      <c r="EE208" s="246"/>
      <c r="EF208" s="246"/>
      <c r="EG208" s="246"/>
      <c r="EH208" s="246"/>
      <c r="EI208" s="246"/>
      <c r="EJ208" s="246"/>
      <c r="EK208" s="246"/>
      <c r="EL208" s="246"/>
      <c r="EM208" s="246"/>
      <c r="EN208" s="246"/>
      <c r="EO208" s="246"/>
      <c r="EP208" s="246"/>
      <c r="EQ208" s="246"/>
      <c r="ER208" s="246"/>
      <c r="ES208" s="246"/>
      <c r="ET208" s="246"/>
      <c r="EU208" s="246"/>
      <c r="EV208" s="246"/>
      <c r="EW208" s="246"/>
      <c r="EX208" s="246"/>
      <c r="EY208" s="246"/>
      <c r="EZ208" s="246"/>
      <c r="FA208" s="246"/>
      <c r="FB208" s="246"/>
      <c r="FC208" s="246"/>
      <c r="FD208" s="246"/>
      <c r="FE208" s="246"/>
      <c r="FF208" s="246"/>
      <c r="FG208" s="246"/>
      <c r="FH208" s="246"/>
      <c r="FI208" s="246"/>
      <c r="FJ208" s="246"/>
      <c r="FK208" s="246"/>
      <c r="FL208" s="246"/>
      <c r="FM208" s="246"/>
      <c r="FN208" s="246"/>
      <c r="FO208" s="246"/>
      <c r="FP208" s="246"/>
      <c r="FQ208" s="246"/>
      <c r="FR208" s="246"/>
      <c r="FS208" s="246"/>
      <c r="FT208" s="246"/>
      <c r="FU208" s="246"/>
      <c r="FV208" s="246"/>
      <c r="FW208" s="246"/>
      <c r="FX208" s="246"/>
      <c r="FY208" s="246"/>
      <c r="FZ208" s="246"/>
      <c r="GA208" s="246"/>
      <c r="GB208" s="246"/>
      <c r="GC208" s="246"/>
    </row>
    <row r="209" spans="1:185" s="190" customFormat="1" ht="30" x14ac:dyDescent="0.25">
      <c r="A209" s="116" t="s">
        <v>80</v>
      </c>
      <c r="B209" s="274">
        <f>'2 уровень'!C336</f>
        <v>698</v>
      </c>
      <c r="C209" s="274">
        <f>'2 уровень'!D336</f>
        <v>640</v>
      </c>
      <c r="D209" s="689">
        <f>'2 уровень'!E336</f>
        <v>851</v>
      </c>
      <c r="E209" s="275">
        <f>'2 уровень'!F336</f>
        <v>132.96875</v>
      </c>
      <c r="F209" s="195">
        <f>'2 уровень'!G336</f>
        <v>1265.62799</v>
      </c>
      <c r="G209" s="195">
        <f>'2 уровень'!H336</f>
        <v>1160.1600000000001</v>
      </c>
      <c r="H209" s="65">
        <f>'2 уровень'!I336</f>
        <v>1552.1463499999998</v>
      </c>
      <c r="I209" s="195">
        <f>'2 уровень'!J336</f>
        <v>133.7872664115294</v>
      </c>
      <c r="J209" s="247"/>
      <c r="K209" s="726"/>
      <c r="L209" s="727"/>
      <c r="M209" s="246"/>
      <c r="N209" s="246"/>
      <c r="O209" s="246"/>
      <c r="P209" s="246"/>
      <c r="Q209" s="246"/>
      <c r="R209" s="246"/>
      <c r="S209" s="246"/>
      <c r="T209" s="246"/>
      <c r="U209" s="246"/>
      <c r="V209" s="246"/>
      <c r="W209" s="246"/>
      <c r="X209" s="246"/>
      <c r="Y209" s="246"/>
      <c r="Z209" s="246"/>
      <c r="AA209" s="246"/>
      <c r="AB209" s="246"/>
      <c r="AC209" s="246"/>
      <c r="AD209" s="246"/>
      <c r="AE209" s="246"/>
      <c r="AF209" s="246"/>
      <c r="AG209" s="246"/>
      <c r="AH209" s="246"/>
      <c r="AI209" s="246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46"/>
      <c r="AV209" s="246"/>
      <c r="AW209" s="246"/>
      <c r="AX209" s="246"/>
      <c r="AY209" s="246"/>
      <c r="AZ209" s="246"/>
      <c r="BA209" s="246"/>
      <c r="BB209" s="246"/>
      <c r="BC209" s="246"/>
      <c r="BD209" s="246"/>
      <c r="BE209" s="246"/>
      <c r="BF209" s="246"/>
      <c r="BG209" s="246"/>
      <c r="BH209" s="246"/>
      <c r="BI209" s="246"/>
      <c r="BJ209" s="246"/>
      <c r="BK209" s="246"/>
      <c r="BL209" s="246"/>
      <c r="BM209" s="246"/>
      <c r="BN209" s="246"/>
      <c r="BO209" s="246"/>
      <c r="BP209" s="246"/>
      <c r="BQ209" s="246"/>
      <c r="BR209" s="246"/>
      <c r="BS209" s="246"/>
      <c r="BT209" s="246"/>
      <c r="BU209" s="246"/>
      <c r="BV209" s="246"/>
      <c r="BW209" s="246"/>
      <c r="BX209" s="246"/>
      <c r="BY209" s="246"/>
      <c r="BZ209" s="246"/>
      <c r="CA209" s="246"/>
      <c r="CB209" s="246"/>
      <c r="CC209" s="246"/>
      <c r="CD209" s="246"/>
      <c r="CE209" s="246"/>
      <c r="CF209" s="246"/>
      <c r="CG209" s="246"/>
      <c r="CH209" s="246"/>
      <c r="CI209" s="246"/>
      <c r="CJ209" s="246"/>
      <c r="CK209" s="246"/>
      <c r="CL209" s="246"/>
      <c r="CM209" s="246"/>
      <c r="CN209" s="246"/>
      <c r="CO209" s="246"/>
      <c r="CP209" s="246"/>
      <c r="CQ209" s="246"/>
      <c r="CR209" s="246"/>
      <c r="CS209" s="246"/>
      <c r="CT209" s="246"/>
      <c r="CU209" s="246"/>
      <c r="CV209" s="246"/>
      <c r="CW209" s="246"/>
      <c r="CX209" s="246"/>
      <c r="CY209" s="246"/>
      <c r="CZ209" s="246"/>
      <c r="DA209" s="246"/>
      <c r="DB209" s="246"/>
      <c r="DC209" s="246"/>
      <c r="DD209" s="246"/>
      <c r="DE209" s="246"/>
      <c r="DF209" s="246"/>
      <c r="DG209" s="246"/>
      <c r="DH209" s="246"/>
      <c r="DI209" s="246"/>
      <c r="DJ209" s="246"/>
      <c r="DK209" s="246"/>
      <c r="DL209" s="246"/>
      <c r="DM209" s="246"/>
      <c r="DN209" s="246"/>
      <c r="DO209" s="246"/>
      <c r="DP209" s="246"/>
      <c r="DQ209" s="246"/>
      <c r="DR209" s="246"/>
      <c r="DS209" s="246"/>
      <c r="DT209" s="246"/>
      <c r="DU209" s="246"/>
      <c r="DV209" s="246"/>
      <c r="DW209" s="246"/>
      <c r="DX209" s="246"/>
      <c r="DY209" s="246"/>
      <c r="DZ209" s="246"/>
      <c r="EA209" s="246"/>
      <c r="EB209" s="246"/>
      <c r="EC209" s="246"/>
      <c r="ED209" s="246"/>
      <c r="EE209" s="246"/>
      <c r="EF209" s="246"/>
      <c r="EG209" s="246"/>
      <c r="EH209" s="246"/>
      <c r="EI209" s="246"/>
      <c r="EJ209" s="246"/>
      <c r="EK209" s="246"/>
      <c r="EL209" s="246"/>
      <c r="EM209" s="246"/>
      <c r="EN209" s="246"/>
      <c r="EO209" s="246"/>
      <c r="EP209" s="246"/>
      <c r="EQ209" s="246"/>
      <c r="ER209" s="246"/>
      <c r="ES209" s="246"/>
      <c r="ET209" s="246"/>
      <c r="EU209" s="246"/>
      <c r="EV209" s="246"/>
      <c r="EW209" s="246"/>
      <c r="EX209" s="246"/>
      <c r="EY209" s="246"/>
      <c r="EZ209" s="246"/>
      <c r="FA209" s="246"/>
      <c r="FB209" s="246"/>
      <c r="FC209" s="246"/>
      <c r="FD209" s="246"/>
      <c r="FE209" s="246"/>
      <c r="FF209" s="246"/>
      <c r="FG209" s="246"/>
      <c r="FH209" s="246"/>
      <c r="FI209" s="246"/>
      <c r="FJ209" s="246"/>
      <c r="FK209" s="246"/>
      <c r="FL209" s="246"/>
      <c r="FM209" s="246"/>
      <c r="FN209" s="246"/>
      <c r="FO209" s="246"/>
      <c r="FP209" s="246"/>
      <c r="FQ209" s="246"/>
      <c r="FR209" s="246"/>
      <c r="FS209" s="246"/>
      <c r="FT209" s="246"/>
      <c r="FU209" s="246"/>
      <c r="FV209" s="246"/>
      <c r="FW209" s="246"/>
      <c r="FX209" s="246"/>
      <c r="FY209" s="246"/>
      <c r="FZ209" s="246"/>
      <c r="GA209" s="246"/>
      <c r="GB209" s="246"/>
      <c r="GC209" s="246"/>
    </row>
    <row r="210" spans="1:185" s="190" customFormat="1" ht="45" x14ac:dyDescent="0.25">
      <c r="A210" s="116" t="s">
        <v>110</v>
      </c>
      <c r="B210" s="274">
        <f>'2 уровень'!C337</f>
        <v>21</v>
      </c>
      <c r="C210" s="274">
        <f>'2 уровень'!D337</f>
        <v>19</v>
      </c>
      <c r="D210" s="689">
        <f>'2 уровень'!E337</f>
        <v>21</v>
      </c>
      <c r="E210" s="275">
        <f>'2 уровень'!F337</f>
        <v>110.5263157894737</v>
      </c>
      <c r="F210" s="195">
        <f>'2 уровень'!G337</f>
        <v>137.80367999999999</v>
      </c>
      <c r="G210" s="195">
        <f>'2 уровень'!H337</f>
        <v>126.32</v>
      </c>
      <c r="H210" s="65">
        <f>'2 уровень'!I337</f>
        <v>137.80367999999999</v>
      </c>
      <c r="I210" s="195">
        <f>'2 уровень'!J337</f>
        <v>109.09094363521214</v>
      </c>
      <c r="J210" s="247"/>
      <c r="K210" s="726"/>
      <c r="L210" s="727"/>
      <c r="M210" s="246"/>
      <c r="N210" s="246"/>
      <c r="O210" s="246"/>
      <c r="P210" s="246"/>
      <c r="Q210" s="246"/>
      <c r="R210" s="246"/>
      <c r="S210" s="246"/>
      <c r="T210" s="246"/>
      <c r="U210" s="246"/>
      <c r="V210" s="246"/>
      <c r="W210" s="246"/>
      <c r="X210" s="246"/>
      <c r="Y210" s="246"/>
      <c r="Z210" s="246"/>
      <c r="AA210" s="246"/>
      <c r="AB210" s="246"/>
      <c r="AC210" s="246"/>
      <c r="AD210" s="246"/>
      <c r="AE210" s="246"/>
      <c r="AF210" s="246"/>
      <c r="AG210" s="246"/>
      <c r="AH210" s="246"/>
      <c r="AI210" s="246"/>
      <c r="AJ210" s="246"/>
      <c r="AK210" s="246"/>
      <c r="AL210" s="246"/>
      <c r="AM210" s="246"/>
      <c r="AN210" s="246"/>
      <c r="AO210" s="246"/>
      <c r="AP210" s="246"/>
      <c r="AQ210" s="246"/>
      <c r="AR210" s="246"/>
      <c r="AS210" s="246"/>
      <c r="AT210" s="246"/>
      <c r="AU210" s="246"/>
      <c r="AV210" s="246"/>
      <c r="AW210" s="246"/>
      <c r="AX210" s="246"/>
      <c r="AY210" s="246"/>
      <c r="AZ210" s="246"/>
      <c r="BA210" s="246"/>
      <c r="BB210" s="246"/>
      <c r="BC210" s="246"/>
      <c r="BD210" s="246"/>
      <c r="BE210" s="246"/>
      <c r="BF210" s="246"/>
      <c r="BG210" s="246"/>
      <c r="BH210" s="246"/>
      <c r="BI210" s="246"/>
      <c r="BJ210" s="246"/>
      <c r="BK210" s="246"/>
      <c r="BL210" s="246"/>
      <c r="BM210" s="246"/>
      <c r="BN210" s="246"/>
      <c r="BO210" s="246"/>
      <c r="BP210" s="246"/>
      <c r="BQ210" s="246"/>
      <c r="BR210" s="246"/>
      <c r="BS210" s="246"/>
      <c r="BT210" s="246"/>
      <c r="BU210" s="246"/>
      <c r="BV210" s="246"/>
      <c r="BW210" s="246"/>
      <c r="BX210" s="246"/>
      <c r="BY210" s="246"/>
      <c r="BZ210" s="246"/>
      <c r="CA210" s="246"/>
      <c r="CB210" s="246"/>
      <c r="CC210" s="246"/>
      <c r="CD210" s="246"/>
      <c r="CE210" s="246"/>
      <c r="CF210" s="246"/>
      <c r="CG210" s="246"/>
      <c r="CH210" s="246"/>
      <c r="CI210" s="246"/>
      <c r="CJ210" s="246"/>
      <c r="CK210" s="246"/>
      <c r="CL210" s="246"/>
      <c r="CM210" s="246"/>
      <c r="CN210" s="246"/>
      <c r="CO210" s="246"/>
      <c r="CP210" s="246"/>
      <c r="CQ210" s="246"/>
      <c r="CR210" s="246"/>
      <c r="CS210" s="246"/>
      <c r="CT210" s="246"/>
      <c r="CU210" s="246"/>
      <c r="CV210" s="246"/>
      <c r="CW210" s="246"/>
      <c r="CX210" s="246"/>
      <c r="CY210" s="246"/>
      <c r="CZ210" s="246"/>
      <c r="DA210" s="246"/>
      <c r="DB210" s="246"/>
      <c r="DC210" s="246"/>
      <c r="DD210" s="246"/>
      <c r="DE210" s="246"/>
      <c r="DF210" s="246"/>
      <c r="DG210" s="246"/>
      <c r="DH210" s="246"/>
      <c r="DI210" s="246"/>
      <c r="DJ210" s="246"/>
      <c r="DK210" s="246"/>
      <c r="DL210" s="246"/>
      <c r="DM210" s="246"/>
      <c r="DN210" s="246"/>
      <c r="DO210" s="246"/>
      <c r="DP210" s="246"/>
      <c r="DQ210" s="246"/>
      <c r="DR210" s="246"/>
      <c r="DS210" s="246"/>
      <c r="DT210" s="246"/>
      <c r="DU210" s="246"/>
      <c r="DV210" s="246"/>
      <c r="DW210" s="246"/>
      <c r="DX210" s="246"/>
      <c r="DY210" s="246"/>
      <c r="DZ210" s="246"/>
      <c r="EA210" s="246"/>
      <c r="EB210" s="246"/>
      <c r="EC210" s="246"/>
      <c r="ED210" s="246"/>
      <c r="EE210" s="246"/>
      <c r="EF210" s="246"/>
      <c r="EG210" s="246"/>
      <c r="EH210" s="246"/>
      <c r="EI210" s="246"/>
      <c r="EJ210" s="246"/>
      <c r="EK210" s="246"/>
      <c r="EL210" s="246"/>
      <c r="EM210" s="246"/>
      <c r="EN210" s="246"/>
      <c r="EO210" s="246"/>
      <c r="EP210" s="246"/>
      <c r="EQ210" s="246"/>
      <c r="ER210" s="246"/>
      <c r="ES210" s="246"/>
      <c r="ET210" s="246"/>
      <c r="EU210" s="246"/>
      <c r="EV210" s="246"/>
      <c r="EW210" s="246"/>
      <c r="EX210" s="246"/>
      <c r="EY210" s="246"/>
      <c r="EZ210" s="246"/>
      <c r="FA210" s="246"/>
      <c r="FB210" s="246"/>
      <c r="FC210" s="246"/>
      <c r="FD210" s="246"/>
      <c r="FE210" s="246"/>
      <c r="FF210" s="246"/>
      <c r="FG210" s="246"/>
      <c r="FH210" s="246"/>
      <c r="FI210" s="246"/>
      <c r="FJ210" s="246"/>
      <c r="FK210" s="246"/>
      <c r="FL210" s="246"/>
      <c r="FM210" s="246"/>
      <c r="FN210" s="246"/>
      <c r="FO210" s="246"/>
      <c r="FP210" s="246"/>
      <c r="FQ210" s="246"/>
      <c r="FR210" s="246"/>
      <c r="FS210" s="246"/>
      <c r="FT210" s="246"/>
      <c r="FU210" s="246"/>
      <c r="FV210" s="246"/>
      <c r="FW210" s="246"/>
      <c r="FX210" s="246"/>
      <c r="FY210" s="246"/>
      <c r="FZ210" s="246"/>
      <c r="GA210" s="246"/>
      <c r="GB210" s="246"/>
      <c r="GC210" s="246"/>
    </row>
    <row r="211" spans="1:185" s="190" customFormat="1" ht="30" x14ac:dyDescent="0.25">
      <c r="A211" s="116" t="s">
        <v>111</v>
      </c>
      <c r="B211" s="274">
        <f>'2 уровень'!C338</f>
        <v>250</v>
      </c>
      <c r="C211" s="274">
        <f>'2 уровень'!D338</f>
        <v>229</v>
      </c>
      <c r="D211" s="689">
        <f>'2 уровень'!E338</f>
        <v>247</v>
      </c>
      <c r="E211" s="275">
        <f>'2 уровень'!F338</f>
        <v>107.86026200873363</v>
      </c>
      <c r="F211" s="195">
        <f>'2 уровень'!G338</f>
        <v>1640.52</v>
      </c>
      <c r="G211" s="195">
        <f>'2 уровень'!H338</f>
        <v>1503.81</v>
      </c>
      <c r="H211" s="65">
        <f>'2 уровень'!I338</f>
        <v>1620.8337600000002</v>
      </c>
      <c r="I211" s="195">
        <f>'2 уровень'!J338</f>
        <v>107.7818181818182</v>
      </c>
      <c r="J211" s="247"/>
      <c r="K211" s="726"/>
      <c r="L211" s="727"/>
      <c r="M211" s="246"/>
      <c r="N211" s="246"/>
      <c r="O211" s="246"/>
      <c r="P211" s="246"/>
      <c r="Q211" s="246"/>
      <c r="R211" s="246"/>
      <c r="S211" s="246"/>
      <c r="T211" s="246"/>
      <c r="U211" s="246"/>
      <c r="V211" s="246"/>
      <c r="W211" s="246"/>
      <c r="X211" s="246"/>
      <c r="Y211" s="246"/>
      <c r="Z211" s="246"/>
      <c r="AA211" s="246"/>
      <c r="AB211" s="246"/>
      <c r="AC211" s="246"/>
      <c r="AD211" s="246"/>
      <c r="AE211" s="246"/>
      <c r="AF211" s="246"/>
      <c r="AG211" s="246"/>
      <c r="AH211" s="246"/>
      <c r="AI211" s="246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46"/>
      <c r="AV211" s="246"/>
      <c r="AW211" s="246"/>
      <c r="AX211" s="246"/>
      <c r="AY211" s="246"/>
      <c r="AZ211" s="246"/>
      <c r="BA211" s="246"/>
      <c r="BB211" s="246"/>
      <c r="BC211" s="246"/>
      <c r="BD211" s="246"/>
      <c r="BE211" s="246"/>
      <c r="BF211" s="246"/>
      <c r="BG211" s="246"/>
      <c r="BH211" s="246"/>
      <c r="BI211" s="246"/>
      <c r="BJ211" s="246"/>
      <c r="BK211" s="246"/>
      <c r="BL211" s="246"/>
      <c r="BM211" s="246"/>
      <c r="BN211" s="246"/>
      <c r="BO211" s="246"/>
      <c r="BP211" s="246"/>
      <c r="BQ211" s="246"/>
      <c r="BR211" s="246"/>
      <c r="BS211" s="246"/>
      <c r="BT211" s="246"/>
      <c r="BU211" s="246"/>
      <c r="BV211" s="246"/>
      <c r="BW211" s="246"/>
      <c r="BX211" s="246"/>
      <c r="BY211" s="246"/>
      <c r="BZ211" s="246"/>
      <c r="CA211" s="246"/>
      <c r="CB211" s="246"/>
      <c r="CC211" s="246"/>
      <c r="CD211" s="246"/>
      <c r="CE211" s="246"/>
      <c r="CF211" s="246"/>
      <c r="CG211" s="246"/>
      <c r="CH211" s="246"/>
      <c r="CI211" s="246"/>
      <c r="CJ211" s="246"/>
      <c r="CK211" s="246"/>
      <c r="CL211" s="246"/>
      <c r="CM211" s="246"/>
      <c r="CN211" s="246"/>
      <c r="CO211" s="246"/>
      <c r="CP211" s="246"/>
      <c r="CQ211" s="246"/>
      <c r="CR211" s="246"/>
      <c r="CS211" s="246"/>
      <c r="CT211" s="246"/>
      <c r="CU211" s="246"/>
      <c r="CV211" s="246"/>
      <c r="CW211" s="246"/>
      <c r="CX211" s="246"/>
      <c r="CY211" s="246"/>
      <c r="CZ211" s="246"/>
      <c r="DA211" s="246"/>
      <c r="DB211" s="246"/>
      <c r="DC211" s="246"/>
      <c r="DD211" s="246"/>
      <c r="DE211" s="246"/>
      <c r="DF211" s="246"/>
      <c r="DG211" s="246"/>
      <c r="DH211" s="246"/>
      <c r="DI211" s="246"/>
      <c r="DJ211" s="246"/>
      <c r="DK211" s="246"/>
      <c r="DL211" s="246"/>
      <c r="DM211" s="246"/>
      <c r="DN211" s="246"/>
      <c r="DO211" s="246"/>
      <c r="DP211" s="246"/>
      <c r="DQ211" s="246"/>
      <c r="DR211" s="246"/>
      <c r="DS211" s="246"/>
      <c r="DT211" s="246"/>
      <c r="DU211" s="246"/>
      <c r="DV211" s="246"/>
      <c r="DW211" s="246"/>
      <c r="DX211" s="246"/>
      <c r="DY211" s="246"/>
      <c r="DZ211" s="246"/>
      <c r="EA211" s="246"/>
      <c r="EB211" s="246"/>
      <c r="EC211" s="246"/>
      <c r="ED211" s="246"/>
      <c r="EE211" s="246"/>
      <c r="EF211" s="246"/>
      <c r="EG211" s="246"/>
      <c r="EH211" s="246"/>
      <c r="EI211" s="246"/>
      <c r="EJ211" s="246"/>
      <c r="EK211" s="246"/>
      <c r="EL211" s="246"/>
      <c r="EM211" s="246"/>
      <c r="EN211" s="246"/>
      <c r="EO211" s="246"/>
      <c r="EP211" s="246"/>
      <c r="EQ211" s="246"/>
      <c r="ER211" s="246"/>
      <c r="ES211" s="246"/>
      <c r="ET211" s="246"/>
      <c r="EU211" s="246"/>
      <c r="EV211" s="246"/>
      <c r="EW211" s="246"/>
      <c r="EX211" s="246"/>
      <c r="EY211" s="246"/>
      <c r="EZ211" s="246"/>
      <c r="FA211" s="246"/>
      <c r="FB211" s="246"/>
      <c r="FC211" s="246"/>
      <c r="FD211" s="246"/>
      <c r="FE211" s="246"/>
      <c r="FF211" s="246"/>
      <c r="FG211" s="246"/>
      <c r="FH211" s="246"/>
      <c r="FI211" s="246"/>
      <c r="FJ211" s="246"/>
      <c r="FK211" s="246"/>
      <c r="FL211" s="246"/>
      <c r="FM211" s="246"/>
      <c r="FN211" s="246"/>
      <c r="FO211" s="246"/>
      <c r="FP211" s="246"/>
      <c r="FQ211" s="246"/>
      <c r="FR211" s="246"/>
      <c r="FS211" s="246"/>
      <c r="FT211" s="246"/>
      <c r="FU211" s="246"/>
      <c r="FV211" s="246"/>
      <c r="FW211" s="246"/>
      <c r="FX211" s="246"/>
      <c r="FY211" s="246"/>
      <c r="FZ211" s="246"/>
      <c r="GA211" s="246"/>
      <c r="GB211" s="246"/>
      <c r="GC211" s="246"/>
    </row>
    <row r="212" spans="1:185" s="190" customFormat="1" ht="30" x14ac:dyDescent="0.25">
      <c r="A212" s="542" t="s">
        <v>112</v>
      </c>
      <c r="B212" s="569">
        <f>'2 уровень'!C339</f>
        <v>7360</v>
      </c>
      <c r="C212" s="569">
        <f>'2 уровень'!D339</f>
        <v>6746</v>
      </c>
      <c r="D212" s="569">
        <f>'2 уровень'!E339</f>
        <v>5108</v>
      </c>
      <c r="E212" s="570">
        <f>'2 уровень'!F339</f>
        <v>75.718944559739114</v>
      </c>
      <c r="F212" s="568">
        <f>'2 уровень'!G339</f>
        <v>15168.309600000001</v>
      </c>
      <c r="G212" s="568">
        <f>'2 уровень'!H339</f>
        <v>13904.289999999999</v>
      </c>
      <c r="H212" s="568">
        <f>'2 уровень'!I339</f>
        <v>11146.754989999999</v>
      </c>
      <c r="I212" s="568">
        <f>'2 уровень'!J339</f>
        <v>80.167739524995525</v>
      </c>
      <c r="J212" s="247"/>
      <c r="K212" s="726"/>
      <c r="L212" s="727"/>
      <c r="M212" s="246"/>
      <c r="N212" s="246"/>
      <c r="O212" s="246"/>
      <c r="P212" s="246"/>
      <c r="Q212" s="246"/>
      <c r="R212" s="246"/>
      <c r="S212" s="246"/>
      <c r="T212" s="246"/>
      <c r="U212" s="246"/>
      <c r="V212" s="246"/>
      <c r="W212" s="246"/>
      <c r="X212" s="246"/>
      <c r="Y212" s="246"/>
      <c r="Z212" s="246"/>
      <c r="AA212" s="246"/>
      <c r="AB212" s="246"/>
      <c r="AC212" s="246"/>
      <c r="AD212" s="246"/>
      <c r="AE212" s="246"/>
      <c r="AF212" s="246"/>
      <c r="AG212" s="246"/>
      <c r="AH212" s="246"/>
      <c r="AI212" s="246"/>
      <c r="AJ212" s="246"/>
      <c r="AK212" s="246"/>
      <c r="AL212" s="246"/>
      <c r="AM212" s="246"/>
      <c r="AN212" s="246"/>
      <c r="AO212" s="246"/>
      <c r="AP212" s="246"/>
      <c r="AQ212" s="246"/>
      <c r="AR212" s="246"/>
      <c r="AS212" s="246"/>
      <c r="AT212" s="246"/>
      <c r="AU212" s="246"/>
      <c r="AV212" s="246"/>
      <c r="AW212" s="246"/>
      <c r="AX212" s="246"/>
      <c r="AY212" s="246"/>
      <c r="AZ212" s="246"/>
      <c r="BA212" s="246"/>
      <c r="BB212" s="246"/>
      <c r="BC212" s="246"/>
      <c r="BD212" s="246"/>
      <c r="BE212" s="246"/>
      <c r="BF212" s="246"/>
      <c r="BG212" s="246"/>
      <c r="BH212" s="246"/>
      <c r="BI212" s="246"/>
      <c r="BJ212" s="246"/>
      <c r="BK212" s="246"/>
      <c r="BL212" s="246"/>
      <c r="BM212" s="246"/>
      <c r="BN212" s="246"/>
      <c r="BO212" s="246"/>
      <c r="BP212" s="246"/>
      <c r="BQ212" s="246"/>
      <c r="BR212" s="246"/>
      <c r="BS212" s="246"/>
      <c r="BT212" s="246"/>
      <c r="BU212" s="246"/>
      <c r="BV212" s="246"/>
      <c r="BW212" s="246"/>
      <c r="BX212" s="246"/>
      <c r="BY212" s="246"/>
      <c r="BZ212" s="246"/>
      <c r="CA212" s="246"/>
      <c r="CB212" s="246"/>
      <c r="CC212" s="246"/>
      <c r="CD212" s="246"/>
      <c r="CE212" s="246"/>
      <c r="CF212" s="246"/>
      <c r="CG212" s="246"/>
      <c r="CH212" s="246"/>
      <c r="CI212" s="246"/>
      <c r="CJ212" s="246"/>
      <c r="CK212" s="246"/>
      <c r="CL212" s="246"/>
      <c r="CM212" s="246"/>
      <c r="CN212" s="246"/>
      <c r="CO212" s="246"/>
      <c r="CP212" s="246"/>
      <c r="CQ212" s="246"/>
      <c r="CR212" s="246"/>
      <c r="CS212" s="246"/>
      <c r="CT212" s="246"/>
      <c r="CU212" s="246"/>
      <c r="CV212" s="246"/>
      <c r="CW212" s="246"/>
      <c r="CX212" s="246"/>
      <c r="CY212" s="246"/>
      <c r="CZ212" s="246"/>
      <c r="DA212" s="246"/>
      <c r="DB212" s="246"/>
      <c r="DC212" s="246"/>
      <c r="DD212" s="246"/>
      <c r="DE212" s="246"/>
      <c r="DF212" s="246"/>
      <c r="DG212" s="246"/>
      <c r="DH212" s="246"/>
      <c r="DI212" s="246"/>
      <c r="DJ212" s="246"/>
      <c r="DK212" s="246"/>
      <c r="DL212" s="246"/>
      <c r="DM212" s="246"/>
      <c r="DN212" s="246"/>
      <c r="DO212" s="246"/>
      <c r="DP212" s="246"/>
      <c r="DQ212" s="246"/>
      <c r="DR212" s="246"/>
      <c r="DS212" s="246"/>
      <c r="DT212" s="246"/>
      <c r="DU212" s="246"/>
      <c r="DV212" s="246"/>
      <c r="DW212" s="246"/>
      <c r="DX212" s="246"/>
      <c r="DY212" s="246"/>
      <c r="DZ212" s="246"/>
      <c r="EA212" s="246"/>
      <c r="EB212" s="246"/>
      <c r="EC212" s="246"/>
      <c r="ED212" s="246"/>
      <c r="EE212" s="246"/>
      <c r="EF212" s="246"/>
      <c r="EG212" s="246"/>
      <c r="EH212" s="246"/>
      <c r="EI212" s="246"/>
      <c r="EJ212" s="246"/>
      <c r="EK212" s="246"/>
      <c r="EL212" s="246"/>
      <c r="EM212" s="246"/>
      <c r="EN212" s="246"/>
      <c r="EO212" s="246"/>
      <c r="EP212" s="246"/>
      <c r="EQ212" s="246"/>
      <c r="ER212" s="246"/>
      <c r="ES212" s="246"/>
      <c r="ET212" s="246"/>
      <c r="EU212" s="246"/>
      <c r="EV212" s="246"/>
      <c r="EW212" s="246"/>
      <c r="EX212" s="246"/>
      <c r="EY212" s="246"/>
      <c r="EZ212" s="246"/>
      <c r="FA212" s="246"/>
      <c r="FB212" s="246"/>
      <c r="FC212" s="246"/>
      <c r="FD212" s="246"/>
      <c r="FE212" s="246"/>
      <c r="FF212" s="246"/>
      <c r="FG212" s="246"/>
      <c r="FH212" s="246"/>
      <c r="FI212" s="246"/>
      <c r="FJ212" s="246"/>
      <c r="FK212" s="246"/>
      <c r="FL212" s="246"/>
      <c r="FM212" s="246"/>
      <c r="FN212" s="246"/>
      <c r="FO212" s="246"/>
      <c r="FP212" s="246"/>
      <c r="FQ212" s="246"/>
      <c r="FR212" s="246"/>
      <c r="FS212" s="246"/>
      <c r="FT212" s="246"/>
      <c r="FU212" s="246"/>
      <c r="FV212" s="246"/>
      <c r="FW212" s="246"/>
      <c r="FX212" s="246"/>
      <c r="FY212" s="246"/>
      <c r="FZ212" s="246"/>
      <c r="GA212" s="246"/>
      <c r="GB212" s="246"/>
      <c r="GC212" s="246"/>
    </row>
    <row r="213" spans="1:185" s="190" customFormat="1" ht="30" x14ac:dyDescent="0.25">
      <c r="A213" s="116" t="s">
        <v>108</v>
      </c>
      <c r="B213" s="274">
        <f>'2 уровень'!C340</f>
        <v>2000</v>
      </c>
      <c r="C213" s="274">
        <f>'2 уровень'!D340</f>
        <v>1833</v>
      </c>
      <c r="D213" s="689">
        <f>'2 уровень'!E340</f>
        <v>1411</v>
      </c>
      <c r="E213" s="275">
        <f>'2 уровень'!F340</f>
        <v>76.977632296781223</v>
      </c>
      <c r="F213" s="195">
        <f>'2 уровень'!G340</f>
        <v>4241.0200000000004</v>
      </c>
      <c r="G213" s="195">
        <f>'2 уровень'!H340</f>
        <v>3887.6</v>
      </c>
      <c r="H213" s="65">
        <f>'2 уровень'!I340</f>
        <v>2950.6947000000005</v>
      </c>
      <c r="I213" s="195">
        <f>'2 уровень'!J340</f>
        <v>75.900162053709238</v>
      </c>
      <c r="J213" s="247"/>
      <c r="K213" s="726"/>
      <c r="L213" s="727"/>
      <c r="M213" s="246"/>
      <c r="N213" s="246"/>
      <c r="O213" s="246"/>
      <c r="P213" s="246"/>
      <c r="Q213" s="246"/>
      <c r="R213" s="246"/>
      <c r="S213" s="246"/>
      <c r="T213" s="246"/>
      <c r="U213" s="246"/>
      <c r="V213" s="246"/>
      <c r="W213" s="246"/>
      <c r="X213" s="246"/>
      <c r="Y213" s="246"/>
      <c r="Z213" s="246"/>
      <c r="AA213" s="246"/>
      <c r="AB213" s="246"/>
      <c r="AC213" s="246"/>
      <c r="AD213" s="246"/>
      <c r="AE213" s="246"/>
      <c r="AF213" s="246"/>
      <c r="AG213" s="246"/>
      <c r="AH213" s="246"/>
      <c r="AI213" s="246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46"/>
      <c r="AV213" s="246"/>
      <c r="AW213" s="246"/>
      <c r="AX213" s="246"/>
      <c r="AY213" s="246"/>
      <c r="AZ213" s="246"/>
      <c r="BA213" s="246"/>
      <c r="BB213" s="246"/>
      <c r="BC213" s="246"/>
      <c r="BD213" s="246"/>
      <c r="BE213" s="246"/>
      <c r="BF213" s="246"/>
      <c r="BG213" s="246"/>
      <c r="BH213" s="246"/>
      <c r="BI213" s="246"/>
      <c r="BJ213" s="246"/>
      <c r="BK213" s="246"/>
      <c r="BL213" s="246"/>
      <c r="BM213" s="246"/>
      <c r="BN213" s="246"/>
      <c r="BO213" s="246"/>
      <c r="BP213" s="246"/>
      <c r="BQ213" s="246"/>
      <c r="BR213" s="246"/>
      <c r="BS213" s="246"/>
      <c r="BT213" s="246"/>
      <c r="BU213" s="246"/>
      <c r="BV213" s="246"/>
      <c r="BW213" s="246"/>
      <c r="BX213" s="246"/>
      <c r="BY213" s="246"/>
      <c r="BZ213" s="246"/>
      <c r="CA213" s="246"/>
      <c r="CB213" s="246"/>
      <c r="CC213" s="246"/>
      <c r="CD213" s="246"/>
      <c r="CE213" s="246"/>
      <c r="CF213" s="246"/>
      <c r="CG213" s="246"/>
      <c r="CH213" s="246"/>
      <c r="CI213" s="246"/>
      <c r="CJ213" s="246"/>
      <c r="CK213" s="246"/>
      <c r="CL213" s="246"/>
      <c r="CM213" s="246"/>
      <c r="CN213" s="246"/>
      <c r="CO213" s="246"/>
      <c r="CP213" s="246"/>
      <c r="CQ213" s="246"/>
      <c r="CR213" s="246"/>
      <c r="CS213" s="246"/>
      <c r="CT213" s="246"/>
      <c r="CU213" s="246"/>
      <c r="CV213" s="246"/>
      <c r="CW213" s="246"/>
      <c r="CX213" s="246"/>
      <c r="CY213" s="246"/>
      <c r="CZ213" s="246"/>
      <c r="DA213" s="246"/>
      <c r="DB213" s="246"/>
      <c r="DC213" s="246"/>
      <c r="DD213" s="246"/>
      <c r="DE213" s="246"/>
      <c r="DF213" s="246"/>
      <c r="DG213" s="246"/>
      <c r="DH213" s="246"/>
      <c r="DI213" s="246"/>
      <c r="DJ213" s="246"/>
      <c r="DK213" s="246"/>
      <c r="DL213" s="246"/>
      <c r="DM213" s="246"/>
      <c r="DN213" s="246"/>
      <c r="DO213" s="246"/>
      <c r="DP213" s="246"/>
      <c r="DQ213" s="246"/>
      <c r="DR213" s="246"/>
      <c r="DS213" s="246"/>
      <c r="DT213" s="246"/>
      <c r="DU213" s="246"/>
      <c r="DV213" s="246"/>
      <c r="DW213" s="246"/>
      <c r="DX213" s="246"/>
      <c r="DY213" s="246"/>
      <c r="DZ213" s="246"/>
      <c r="EA213" s="246"/>
      <c r="EB213" s="246"/>
      <c r="EC213" s="246"/>
      <c r="ED213" s="246"/>
      <c r="EE213" s="246"/>
      <c r="EF213" s="246"/>
      <c r="EG213" s="246"/>
      <c r="EH213" s="246"/>
      <c r="EI213" s="246"/>
      <c r="EJ213" s="246"/>
      <c r="EK213" s="246"/>
      <c r="EL213" s="246"/>
      <c r="EM213" s="246"/>
      <c r="EN213" s="246"/>
      <c r="EO213" s="246"/>
      <c r="EP213" s="246"/>
      <c r="EQ213" s="246"/>
      <c r="ER213" s="246"/>
      <c r="ES213" s="246"/>
      <c r="ET213" s="246"/>
      <c r="EU213" s="246"/>
      <c r="EV213" s="246"/>
      <c r="EW213" s="246"/>
      <c r="EX213" s="246"/>
      <c r="EY213" s="246"/>
      <c r="EZ213" s="246"/>
      <c r="FA213" s="246"/>
      <c r="FB213" s="246"/>
      <c r="FC213" s="246"/>
      <c r="FD213" s="246"/>
      <c r="FE213" s="246"/>
      <c r="FF213" s="246"/>
      <c r="FG213" s="246"/>
      <c r="FH213" s="246"/>
      <c r="FI213" s="246"/>
      <c r="FJ213" s="246"/>
      <c r="FK213" s="246"/>
      <c r="FL213" s="246"/>
      <c r="FM213" s="246"/>
      <c r="FN213" s="246"/>
      <c r="FO213" s="246"/>
      <c r="FP213" s="246"/>
      <c r="FQ213" s="246"/>
      <c r="FR213" s="246"/>
      <c r="FS213" s="246"/>
      <c r="FT213" s="246"/>
      <c r="FU213" s="246"/>
      <c r="FV213" s="246"/>
      <c r="FW213" s="246"/>
      <c r="FX213" s="246"/>
      <c r="FY213" s="246"/>
      <c r="FZ213" s="246"/>
      <c r="GA213" s="246"/>
      <c r="GB213" s="246"/>
      <c r="GC213" s="246"/>
    </row>
    <row r="214" spans="1:185" s="190" customFormat="1" ht="60" x14ac:dyDescent="0.25">
      <c r="A214" s="116" t="s">
        <v>81</v>
      </c>
      <c r="B214" s="274">
        <f>'2 уровень'!C341</f>
        <v>3200</v>
      </c>
      <c r="C214" s="274">
        <f>'2 уровень'!D341</f>
        <v>2933</v>
      </c>
      <c r="D214" s="689">
        <f>'2 уровень'!E341</f>
        <v>2569</v>
      </c>
      <c r="E214" s="275">
        <f>'2 уровень'!F341</f>
        <v>87.58949880668257</v>
      </c>
      <c r="F214" s="195">
        <f>'2 уровень'!G341</f>
        <v>8810.1440000000002</v>
      </c>
      <c r="G214" s="195">
        <f>'2 уровень'!H341</f>
        <v>8075.97</v>
      </c>
      <c r="H214" s="65">
        <f>'2 уровень'!I341</f>
        <v>7005.9807199999996</v>
      </c>
      <c r="I214" s="195">
        <f>'2 уровень'!J341</f>
        <v>86.750950288324489</v>
      </c>
      <c r="J214" s="247"/>
      <c r="K214" s="726"/>
      <c r="L214" s="727"/>
      <c r="M214" s="246"/>
      <c r="N214" s="246"/>
      <c r="O214" s="246"/>
      <c r="P214" s="246"/>
      <c r="Q214" s="246"/>
      <c r="R214" s="246"/>
      <c r="S214" s="246"/>
      <c r="T214" s="246"/>
      <c r="U214" s="246"/>
      <c r="V214" s="246"/>
      <c r="W214" s="246"/>
      <c r="X214" s="246"/>
      <c r="Y214" s="246"/>
      <c r="Z214" s="246"/>
      <c r="AA214" s="246"/>
      <c r="AB214" s="246"/>
      <c r="AC214" s="246"/>
      <c r="AD214" s="246"/>
      <c r="AE214" s="246"/>
      <c r="AF214" s="246"/>
      <c r="AG214" s="246"/>
      <c r="AH214" s="246"/>
      <c r="AI214" s="246"/>
      <c r="AJ214" s="246"/>
      <c r="AK214" s="246"/>
      <c r="AL214" s="246"/>
      <c r="AM214" s="246"/>
      <c r="AN214" s="246"/>
      <c r="AO214" s="246"/>
      <c r="AP214" s="246"/>
      <c r="AQ214" s="246"/>
      <c r="AR214" s="246"/>
      <c r="AS214" s="246"/>
      <c r="AT214" s="246"/>
      <c r="AU214" s="246"/>
      <c r="AV214" s="246"/>
      <c r="AW214" s="246"/>
      <c r="AX214" s="246"/>
      <c r="AY214" s="246"/>
      <c r="AZ214" s="246"/>
      <c r="BA214" s="246"/>
      <c r="BB214" s="246"/>
      <c r="BC214" s="246"/>
      <c r="BD214" s="246"/>
      <c r="BE214" s="246"/>
      <c r="BF214" s="246"/>
      <c r="BG214" s="246"/>
      <c r="BH214" s="246"/>
      <c r="BI214" s="246"/>
      <c r="BJ214" s="246"/>
      <c r="BK214" s="246"/>
      <c r="BL214" s="246"/>
      <c r="BM214" s="246"/>
      <c r="BN214" s="246"/>
      <c r="BO214" s="246"/>
      <c r="BP214" s="246"/>
      <c r="BQ214" s="246"/>
      <c r="BR214" s="246"/>
      <c r="BS214" s="246"/>
      <c r="BT214" s="246"/>
      <c r="BU214" s="246"/>
      <c r="BV214" s="246"/>
      <c r="BW214" s="246"/>
      <c r="BX214" s="246"/>
      <c r="BY214" s="246"/>
      <c r="BZ214" s="246"/>
      <c r="CA214" s="246"/>
      <c r="CB214" s="246"/>
      <c r="CC214" s="246"/>
      <c r="CD214" s="246"/>
      <c r="CE214" s="246"/>
      <c r="CF214" s="246"/>
      <c r="CG214" s="246"/>
      <c r="CH214" s="246"/>
      <c r="CI214" s="246"/>
      <c r="CJ214" s="246"/>
      <c r="CK214" s="246"/>
      <c r="CL214" s="246"/>
      <c r="CM214" s="246"/>
      <c r="CN214" s="246"/>
      <c r="CO214" s="246"/>
      <c r="CP214" s="246"/>
      <c r="CQ214" s="246"/>
      <c r="CR214" s="246"/>
      <c r="CS214" s="246"/>
      <c r="CT214" s="246"/>
      <c r="CU214" s="246"/>
      <c r="CV214" s="246"/>
      <c r="CW214" s="246"/>
      <c r="CX214" s="246"/>
      <c r="CY214" s="246"/>
      <c r="CZ214" s="246"/>
      <c r="DA214" s="246"/>
      <c r="DB214" s="246"/>
      <c r="DC214" s="246"/>
      <c r="DD214" s="246"/>
      <c r="DE214" s="246"/>
      <c r="DF214" s="246"/>
      <c r="DG214" s="246"/>
      <c r="DH214" s="246"/>
      <c r="DI214" s="246"/>
      <c r="DJ214" s="246"/>
      <c r="DK214" s="246"/>
      <c r="DL214" s="246"/>
      <c r="DM214" s="246"/>
      <c r="DN214" s="246"/>
      <c r="DO214" s="246"/>
      <c r="DP214" s="246"/>
      <c r="DQ214" s="246"/>
      <c r="DR214" s="246"/>
      <c r="DS214" s="246"/>
      <c r="DT214" s="246"/>
      <c r="DU214" s="246"/>
      <c r="DV214" s="246"/>
      <c r="DW214" s="246"/>
      <c r="DX214" s="246"/>
      <c r="DY214" s="246"/>
      <c r="DZ214" s="246"/>
      <c r="EA214" s="246"/>
      <c r="EB214" s="246"/>
      <c r="EC214" s="246"/>
      <c r="ED214" s="246"/>
      <c r="EE214" s="246"/>
      <c r="EF214" s="246"/>
      <c r="EG214" s="246"/>
      <c r="EH214" s="246"/>
      <c r="EI214" s="246"/>
      <c r="EJ214" s="246"/>
      <c r="EK214" s="246"/>
      <c r="EL214" s="246"/>
      <c r="EM214" s="246"/>
      <c r="EN214" s="246"/>
      <c r="EO214" s="246"/>
      <c r="EP214" s="246"/>
      <c r="EQ214" s="246"/>
      <c r="ER214" s="246"/>
      <c r="ES214" s="246"/>
      <c r="ET214" s="246"/>
      <c r="EU214" s="246"/>
      <c r="EV214" s="246"/>
      <c r="EW214" s="246"/>
      <c r="EX214" s="246"/>
      <c r="EY214" s="246"/>
      <c r="EZ214" s="246"/>
      <c r="FA214" s="246"/>
      <c r="FB214" s="246"/>
      <c r="FC214" s="246"/>
      <c r="FD214" s="246"/>
      <c r="FE214" s="246"/>
      <c r="FF214" s="246"/>
      <c r="FG214" s="246"/>
      <c r="FH214" s="246"/>
      <c r="FI214" s="246"/>
      <c r="FJ214" s="246"/>
      <c r="FK214" s="246"/>
      <c r="FL214" s="246"/>
      <c r="FM214" s="246"/>
      <c r="FN214" s="246"/>
      <c r="FO214" s="246"/>
      <c r="FP214" s="246"/>
      <c r="FQ214" s="246"/>
      <c r="FR214" s="246"/>
      <c r="FS214" s="246"/>
      <c r="FT214" s="246"/>
      <c r="FU214" s="246"/>
      <c r="FV214" s="246"/>
      <c r="FW214" s="246"/>
      <c r="FX214" s="246"/>
      <c r="FY214" s="246"/>
      <c r="FZ214" s="246"/>
      <c r="GA214" s="246"/>
      <c r="GB214" s="246"/>
      <c r="GC214" s="246"/>
    </row>
    <row r="215" spans="1:185" s="190" customFormat="1" ht="45" x14ac:dyDescent="0.25">
      <c r="A215" s="116" t="s">
        <v>109</v>
      </c>
      <c r="B215" s="274">
        <f>'2 уровень'!C342</f>
        <v>2160</v>
      </c>
      <c r="C215" s="274">
        <f>'2 уровень'!D342</f>
        <v>1980</v>
      </c>
      <c r="D215" s="689">
        <f>'2 уровень'!E342</f>
        <v>1128</v>
      </c>
      <c r="E215" s="275">
        <f>'2 уровень'!F342</f>
        <v>56.969696969696969</v>
      </c>
      <c r="F215" s="195">
        <f>'2 уровень'!G342</f>
        <v>2117.1456000000003</v>
      </c>
      <c r="G215" s="195">
        <f>'2 уровень'!H342</f>
        <v>1940.72</v>
      </c>
      <c r="H215" s="65">
        <f>'2 уровень'!I342</f>
        <v>1190.0795700000001</v>
      </c>
      <c r="I215" s="195">
        <f>'2 уровень'!J342</f>
        <v>61.321549218846613</v>
      </c>
      <c r="J215" s="247"/>
      <c r="K215" s="726"/>
      <c r="L215" s="727"/>
      <c r="M215" s="246"/>
      <c r="N215" s="246"/>
      <c r="O215" s="246"/>
      <c r="P215" s="246"/>
      <c r="Q215" s="246"/>
      <c r="R215" s="246"/>
      <c r="S215" s="246"/>
      <c r="T215" s="246"/>
      <c r="U215" s="246"/>
      <c r="V215" s="246"/>
      <c r="W215" s="246"/>
      <c r="X215" s="246"/>
      <c r="Y215" s="246"/>
      <c r="Z215" s="246"/>
      <c r="AA215" s="246"/>
      <c r="AB215" s="246"/>
      <c r="AC215" s="246"/>
      <c r="AD215" s="246"/>
      <c r="AE215" s="246"/>
      <c r="AF215" s="246"/>
      <c r="AG215" s="246"/>
      <c r="AH215" s="246"/>
      <c r="AI215" s="246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46"/>
      <c r="AV215" s="246"/>
      <c r="AW215" s="246"/>
      <c r="AX215" s="246"/>
      <c r="AY215" s="246"/>
      <c r="AZ215" s="246"/>
      <c r="BA215" s="246"/>
      <c r="BB215" s="246"/>
      <c r="BC215" s="246"/>
      <c r="BD215" s="246"/>
      <c r="BE215" s="246"/>
      <c r="BF215" s="246"/>
      <c r="BG215" s="246"/>
      <c r="BH215" s="246"/>
      <c r="BI215" s="246"/>
      <c r="BJ215" s="246"/>
      <c r="BK215" s="246"/>
      <c r="BL215" s="246"/>
      <c r="BM215" s="246"/>
      <c r="BN215" s="246"/>
      <c r="BO215" s="246"/>
      <c r="BP215" s="246"/>
      <c r="BQ215" s="246"/>
      <c r="BR215" s="246"/>
      <c r="BS215" s="246"/>
      <c r="BT215" s="246"/>
      <c r="BU215" s="246"/>
      <c r="BV215" s="246"/>
      <c r="BW215" s="246"/>
      <c r="BX215" s="246"/>
      <c r="BY215" s="246"/>
      <c r="BZ215" s="246"/>
      <c r="CA215" s="246"/>
      <c r="CB215" s="246"/>
      <c r="CC215" s="246"/>
      <c r="CD215" s="246"/>
      <c r="CE215" s="246"/>
      <c r="CF215" s="246"/>
      <c r="CG215" s="246"/>
      <c r="CH215" s="246"/>
      <c r="CI215" s="246"/>
      <c r="CJ215" s="246"/>
      <c r="CK215" s="246"/>
      <c r="CL215" s="246"/>
      <c r="CM215" s="246"/>
      <c r="CN215" s="246"/>
      <c r="CO215" s="246"/>
      <c r="CP215" s="246"/>
      <c r="CQ215" s="246"/>
      <c r="CR215" s="246"/>
      <c r="CS215" s="246"/>
      <c r="CT215" s="246"/>
      <c r="CU215" s="246"/>
      <c r="CV215" s="246"/>
      <c r="CW215" s="246"/>
      <c r="CX215" s="246"/>
      <c r="CY215" s="246"/>
      <c r="CZ215" s="246"/>
      <c r="DA215" s="246"/>
      <c r="DB215" s="246"/>
      <c r="DC215" s="246"/>
      <c r="DD215" s="246"/>
      <c r="DE215" s="246"/>
      <c r="DF215" s="246"/>
      <c r="DG215" s="246"/>
      <c r="DH215" s="246"/>
      <c r="DI215" s="246"/>
      <c r="DJ215" s="246"/>
      <c r="DK215" s="246"/>
      <c r="DL215" s="246"/>
      <c r="DM215" s="246"/>
      <c r="DN215" s="246"/>
      <c r="DO215" s="246"/>
      <c r="DP215" s="246"/>
      <c r="DQ215" s="246"/>
      <c r="DR215" s="246"/>
      <c r="DS215" s="246"/>
      <c r="DT215" s="246"/>
      <c r="DU215" s="246"/>
      <c r="DV215" s="246"/>
      <c r="DW215" s="246"/>
      <c r="DX215" s="246"/>
      <c r="DY215" s="246"/>
      <c r="DZ215" s="246"/>
      <c r="EA215" s="246"/>
      <c r="EB215" s="246"/>
      <c r="EC215" s="246"/>
      <c r="ED215" s="246"/>
      <c r="EE215" s="246"/>
      <c r="EF215" s="246"/>
      <c r="EG215" s="246"/>
      <c r="EH215" s="246"/>
      <c r="EI215" s="246"/>
      <c r="EJ215" s="246"/>
      <c r="EK215" s="246"/>
      <c r="EL215" s="246"/>
      <c r="EM215" s="246"/>
      <c r="EN215" s="246"/>
      <c r="EO215" s="246"/>
      <c r="EP215" s="246"/>
      <c r="EQ215" s="246"/>
      <c r="ER215" s="246"/>
      <c r="ES215" s="246"/>
      <c r="ET215" s="246"/>
      <c r="EU215" s="246"/>
      <c r="EV215" s="246"/>
      <c r="EW215" s="246"/>
      <c r="EX215" s="246"/>
      <c r="EY215" s="246"/>
      <c r="EZ215" s="246"/>
      <c r="FA215" s="246"/>
      <c r="FB215" s="246"/>
      <c r="FC215" s="246"/>
      <c r="FD215" s="246"/>
      <c r="FE215" s="246"/>
      <c r="FF215" s="246"/>
      <c r="FG215" s="246"/>
      <c r="FH215" s="246"/>
      <c r="FI215" s="246"/>
      <c r="FJ215" s="246"/>
      <c r="FK215" s="246"/>
      <c r="FL215" s="246"/>
      <c r="FM215" s="246"/>
      <c r="FN215" s="246"/>
      <c r="FO215" s="246"/>
      <c r="FP215" s="246"/>
      <c r="FQ215" s="246"/>
      <c r="FR215" s="246"/>
      <c r="FS215" s="246"/>
      <c r="FT215" s="246"/>
      <c r="FU215" s="246"/>
      <c r="FV215" s="246"/>
      <c r="FW215" s="246"/>
      <c r="FX215" s="246"/>
      <c r="FY215" s="246"/>
      <c r="FZ215" s="246"/>
      <c r="GA215" s="246"/>
      <c r="GB215" s="246"/>
      <c r="GC215" s="246"/>
    </row>
    <row r="216" spans="1:185" s="190" customFormat="1" ht="30" x14ac:dyDescent="0.25">
      <c r="A216" s="116" t="s">
        <v>123</v>
      </c>
      <c r="B216" s="274">
        <f>'2 уровень'!C343</f>
        <v>12300</v>
      </c>
      <c r="C216" s="274">
        <f>'2 уровень'!D343</f>
        <v>11275</v>
      </c>
      <c r="D216" s="689">
        <f>'2 уровень'!E343</f>
        <v>12546</v>
      </c>
      <c r="E216" s="275">
        <f>'2 уровень'!F343</f>
        <v>111.27272727272728</v>
      </c>
      <c r="F216" s="195">
        <f>'2 уровень'!G343</f>
        <v>11970.606</v>
      </c>
      <c r="G216" s="195">
        <f>'2 уровень'!H343</f>
        <v>10973.06</v>
      </c>
      <c r="H216" s="65">
        <f>'2 уровень'!I343</f>
        <v>12205.888280000001</v>
      </c>
      <c r="I216" s="195">
        <f>'2 уровень'!J343</f>
        <v>111.23504546589558</v>
      </c>
      <c r="J216" s="103"/>
      <c r="K216" s="103"/>
      <c r="L216" s="103"/>
      <c r="M216" s="246"/>
      <c r="N216" s="246"/>
      <c r="O216" s="246"/>
      <c r="P216" s="246"/>
      <c r="Q216" s="246"/>
      <c r="R216" s="246"/>
      <c r="S216" s="246"/>
      <c r="T216" s="246"/>
      <c r="U216" s="246"/>
      <c r="V216" s="246"/>
      <c r="W216" s="246"/>
      <c r="X216" s="246"/>
      <c r="Y216" s="246"/>
      <c r="Z216" s="246"/>
      <c r="AA216" s="246"/>
      <c r="AB216" s="246"/>
      <c r="AC216" s="246"/>
      <c r="AD216" s="246"/>
      <c r="AE216" s="246"/>
      <c r="AF216" s="246"/>
      <c r="AG216" s="246"/>
      <c r="AH216" s="246"/>
      <c r="AI216" s="246"/>
      <c r="AJ216" s="246"/>
      <c r="AK216" s="246"/>
      <c r="AL216" s="246"/>
      <c r="AM216" s="246"/>
      <c r="AN216" s="246"/>
      <c r="AO216" s="246"/>
      <c r="AP216" s="246"/>
      <c r="AQ216" s="246"/>
      <c r="AR216" s="246"/>
      <c r="AS216" s="246"/>
      <c r="AT216" s="246"/>
      <c r="AU216" s="246"/>
      <c r="AV216" s="246"/>
      <c r="AW216" s="246"/>
      <c r="AX216" s="246"/>
      <c r="AY216" s="246"/>
      <c r="AZ216" s="246"/>
      <c r="BA216" s="246"/>
      <c r="BB216" s="246"/>
      <c r="BC216" s="246"/>
      <c r="BD216" s="246"/>
      <c r="BE216" s="246"/>
      <c r="BF216" s="246"/>
      <c r="BG216" s="246"/>
      <c r="BH216" s="246"/>
      <c r="BI216" s="246"/>
      <c r="BJ216" s="246"/>
      <c r="BK216" s="246"/>
      <c r="BL216" s="246"/>
      <c r="BM216" s="246"/>
      <c r="BN216" s="246"/>
      <c r="BO216" s="246"/>
      <c r="BP216" s="246"/>
      <c r="BQ216" s="246"/>
      <c r="BR216" s="246"/>
      <c r="BS216" s="246"/>
      <c r="BT216" s="246"/>
      <c r="BU216" s="246"/>
      <c r="BV216" s="246"/>
      <c r="BW216" s="246"/>
      <c r="BX216" s="246"/>
      <c r="BY216" s="246"/>
      <c r="BZ216" s="246"/>
      <c r="CA216" s="246"/>
      <c r="CB216" s="246"/>
      <c r="CC216" s="246"/>
      <c r="CD216" s="246"/>
      <c r="CE216" s="246"/>
      <c r="CF216" s="246"/>
      <c r="CG216" s="246"/>
      <c r="CH216" s="246"/>
      <c r="CI216" s="246"/>
      <c r="CJ216" s="246"/>
      <c r="CK216" s="246"/>
      <c r="CL216" s="246"/>
      <c r="CM216" s="246"/>
      <c r="CN216" s="246"/>
      <c r="CO216" s="246"/>
      <c r="CP216" s="246"/>
      <c r="CQ216" s="246"/>
      <c r="CR216" s="246"/>
      <c r="CS216" s="246"/>
      <c r="CT216" s="246"/>
      <c r="CU216" s="246"/>
      <c r="CV216" s="246"/>
      <c r="CW216" s="246"/>
      <c r="CX216" s="246"/>
      <c r="CY216" s="246"/>
      <c r="CZ216" s="246"/>
      <c r="DA216" s="246"/>
      <c r="DB216" s="246"/>
      <c r="DC216" s="246"/>
      <c r="DD216" s="246"/>
      <c r="DE216" s="246"/>
      <c r="DF216" s="246"/>
      <c r="DG216" s="246"/>
      <c r="DH216" s="246"/>
      <c r="DI216" s="246"/>
      <c r="DJ216" s="246"/>
      <c r="DK216" s="246"/>
      <c r="DL216" s="246"/>
      <c r="DM216" s="246"/>
      <c r="DN216" s="246"/>
      <c r="DO216" s="246"/>
      <c r="DP216" s="246"/>
      <c r="DQ216" s="246"/>
      <c r="DR216" s="246"/>
      <c r="DS216" s="246"/>
      <c r="DT216" s="246"/>
      <c r="DU216" s="246"/>
      <c r="DV216" s="246"/>
      <c r="DW216" s="246"/>
      <c r="DX216" s="246"/>
      <c r="DY216" s="246"/>
      <c r="DZ216" s="246"/>
      <c r="EA216" s="246"/>
      <c r="EB216" s="246"/>
      <c r="EC216" s="246"/>
      <c r="ED216" s="246"/>
      <c r="EE216" s="246"/>
      <c r="EF216" s="246"/>
      <c r="EG216" s="246"/>
      <c r="EH216" s="246"/>
      <c r="EI216" s="246"/>
      <c r="EJ216" s="246"/>
      <c r="EK216" s="246"/>
      <c r="EL216" s="246"/>
      <c r="EM216" s="246"/>
      <c r="EN216" s="246"/>
      <c r="EO216" s="246"/>
      <c r="EP216" s="246"/>
      <c r="EQ216" s="246"/>
      <c r="ER216" s="246"/>
      <c r="ES216" s="246"/>
      <c r="ET216" s="246"/>
      <c r="EU216" s="246"/>
      <c r="EV216" s="246"/>
      <c r="EW216" s="246"/>
      <c r="EX216" s="246"/>
      <c r="EY216" s="246"/>
      <c r="EZ216" s="246"/>
      <c r="FA216" s="246"/>
      <c r="FB216" s="246"/>
      <c r="FC216" s="246"/>
      <c r="FD216" s="246"/>
      <c r="FE216" s="246"/>
      <c r="FF216" s="246"/>
      <c r="FG216" s="246"/>
      <c r="FH216" s="246"/>
      <c r="FI216" s="246"/>
      <c r="FJ216" s="246"/>
      <c r="FK216" s="246"/>
      <c r="FL216" s="246"/>
      <c r="FM216" s="246"/>
      <c r="FN216" s="246"/>
      <c r="FO216" s="246"/>
      <c r="FP216" s="246"/>
      <c r="FQ216" s="246"/>
      <c r="FR216" s="246"/>
      <c r="FS216" s="246"/>
      <c r="FT216" s="246"/>
      <c r="FU216" s="246"/>
      <c r="FV216" s="246"/>
      <c r="FW216" s="246"/>
      <c r="FX216" s="246"/>
      <c r="FY216" s="246"/>
      <c r="FZ216" s="246"/>
      <c r="GA216" s="246"/>
      <c r="GB216" s="246"/>
      <c r="GC216" s="246"/>
    </row>
    <row r="217" spans="1:185" s="190" customFormat="1" ht="15.75" thickBot="1" x14ac:dyDescent="0.3">
      <c r="A217" s="112" t="s">
        <v>4</v>
      </c>
      <c r="B217" s="274">
        <f>'2 уровень'!C344</f>
        <v>0</v>
      </c>
      <c r="C217" s="274">
        <f>'2 уровень'!D344</f>
        <v>0</v>
      </c>
      <c r="D217" s="689">
        <f>'2 уровень'!E344</f>
        <v>0</v>
      </c>
      <c r="E217" s="275">
        <f>'2 уровень'!F344</f>
        <v>0</v>
      </c>
      <c r="F217" s="195">
        <f>'2 уровень'!G344</f>
        <v>33661.847589999998</v>
      </c>
      <c r="G217" s="195">
        <f>'2 уровень'!H344</f>
        <v>30856.71</v>
      </c>
      <c r="H217" s="65">
        <f>'2 уровень'!I344</f>
        <v>30491.600839999999</v>
      </c>
      <c r="I217" s="195">
        <f>'2 уровень'!J344</f>
        <v>98.816759272132387</v>
      </c>
      <c r="J217" s="247"/>
      <c r="K217" s="726"/>
      <c r="L217" s="727"/>
      <c r="M217" s="246"/>
      <c r="N217" s="246"/>
      <c r="O217" s="246"/>
      <c r="P217" s="246"/>
      <c r="Q217" s="246"/>
      <c r="R217" s="246"/>
      <c r="S217" s="246"/>
      <c r="T217" s="246"/>
      <c r="U217" s="246"/>
      <c r="V217" s="246"/>
      <c r="W217" s="246"/>
      <c r="X217" s="246"/>
      <c r="Y217" s="246"/>
      <c r="Z217" s="246"/>
      <c r="AA217" s="246"/>
      <c r="AB217" s="246"/>
      <c r="AC217" s="246"/>
      <c r="AD217" s="246"/>
      <c r="AE217" s="246"/>
      <c r="AF217" s="246"/>
      <c r="AG217" s="246"/>
      <c r="AH217" s="246"/>
      <c r="AI217" s="246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46"/>
      <c r="AV217" s="246"/>
      <c r="AW217" s="246"/>
      <c r="AX217" s="246"/>
      <c r="AY217" s="246"/>
      <c r="AZ217" s="246"/>
      <c r="BA217" s="246"/>
      <c r="BB217" s="246"/>
      <c r="BC217" s="246"/>
      <c r="BD217" s="246"/>
      <c r="BE217" s="246"/>
      <c r="BF217" s="246"/>
      <c r="BG217" s="246"/>
      <c r="BH217" s="246"/>
      <c r="BI217" s="246"/>
      <c r="BJ217" s="246"/>
      <c r="BK217" s="246"/>
      <c r="BL217" s="246"/>
      <c r="BM217" s="246"/>
      <c r="BN217" s="246"/>
      <c r="BO217" s="246"/>
      <c r="BP217" s="246"/>
      <c r="BQ217" s="246"/>
      <c r="BR217" s="246"/>
      <c r="BS217" s="246"/>
      <c r="BT217" s="246"/>
      <c r="BU217" s="246"/>
      <c r="BV217" s="246"/>
      <c r="BW217" s="246"/>
      <c r="BX217" s="246"/>
      <c r="BY217" s="246"/>
      <c r="BZ217" s="246"/>
      <c r="CA217" s="246"/>
      <c r="CB217" s="246"/>
      <c r="CC217" s="246"/>
      <c r="CD217" s="246"/>
      <c r="CE217" s="246"/>
      <c r="CF217" s="246"/>
      <c r="CG217" s="246"/>
      <c r="CH217" s="246"/>
      <c r="CI217" s="246"/>
      <c r="CJ217" s="246"/>
      <c r="CK217" s="246"/>
      <c r="CL217" s="246"/>
      <c r="CM217" s="246"/>
      <c r="CN217" s="246"/>
      <c r="CO217" s="246"/>
      <c r="CP217" s="246"/>
      <c r="CQ217" s="246"/>
      <c r="CR217" s="246"/>
      <c r="CS217" s="246"/>
      <c r="CT217" s="246"/>
      <c r="CU217" s="246"/>
      <c r="CV217" s="246"/>
      <c r="CW217" s="246"/>
      <c r="CX217" s="246"/>
      <c r="CY217" s="246"/>
      <c r="CZ217" s="246"/>
      <c r="DA217" s="246"/>
      <c r="DB217" s="246"/>
      <c r="DC217" s="246"/>
      <c r="DD217" s="246"/>
      <c r="DE217" s="246"/>
      <c r="DF217" s="246"/>
      <c r="DG217" s="246"/>
      <c r="DH217" s="246"/>
      <c r="DI217" s="246"/>
      <c r="DJ217" s="246"/>
      <c r="DK217" s="246"/>
      <c r="DL217" s="246"/>
      <c r="DM217" s="246"/>
      <c r="DN217" s="246"/>
      <c r="DO217" s="246"/>
      <c r="DP217" s="246"/>
      <c r="DQ217" s="246"/>
      <c r="DR217" s="246"/>
      <c r="DS217" s="246"/>
      <c r="DT217" s="246"/>
      <c r="DU217" s="246"/>
      <c r="DV217" s="246"/>
      <c r="DW217" s="246"/>
      <c r="DX217" s="246"/>
      <c r="DY217" s="246"/>
      <c r="DZ217" s="246"/>
      <c r="EA217" s="246"/>
      <c r="EB217" s="246"/>
      <c r="EC217" s="246"/>
      <c r="ED217" s="246"/>
      <c r="EE217" s="246"/>
      <c r="EF217" s="246"/>
      <c r="EG217" s="246"/>
      <c r="EH217" s="246"/>
      <c r="EI217" s="246"/>
      <c r="EJ217" s="246"/>
      <c r="EK217" s="246"/>
      <c r="EL217" s="246"/>
      <c r="EM217" s="246"/>
      <c r="EN217" s="246"/>
      <c r="EO217" s="246"/>
      <c r="EP217" s="246"/>
      <c r="EQ217" s="246"/>
      <c r="ER217" s="246"/>
      <c r="ES217" s="246"/>
      <c r="ET217" s="246"/>
      <c r="EU217" s="246"/>
      <c r="EV217" s="246"/>
      <c r="EW217" s="246"/>
      <c r="EX217" s="246"/>
      <c r="EY217" s="246"/>
      <c r="EZ217" s="246"/>
      <c r="FA217" s="246"/>
      <c r="FB217" s="246"/>
      <c r="FC217" s="246"/>
      <c r="FD217" s="246"/>
      <c r="FE217" s="246"/>
      <c r="FF217" s="246"/>
      <c r="FG217" s="246"/>
      <c r="FH217" s="246"/>
      <c r="FI217" s="246"/>
      <c r="FJ217" s="246"/>
      <c r="FK217" s="246"/>
      <c r="FL217" s="246"/>
      <c r="FM217" s="246"/>
      <c r="FN217" s="246"/>
      <c r="FO217" s="246"/>
      <c r="FP217" s="246"/>
      <c r="FQ217" s="246"/>
      <c r="FR217" s="246"/>
      <c r="FS217" s="246"/>
      <c r="FT217" s="246"/>
      <c r="FU217" s="246"/>
      <c r="FV217" s="246"/>
      <c r="FW217" s="246"/>
      <c r="FX217" s="246"/>
      <c r="FY217" s="246"/>
      <c r="FZ217" s="246"/>
      <c r="GA217" s="246"/>
      <c r="GB217" s="246"/>
      <c r="GC217" s="246"/>
    </row>
    <row r="218" spans="1:185" ht="15" customHeight="1" x14ac:dyDescent="0.25">
      <c r="A218" s="96" t="s">
        <v>30</v>
      </c>
      <c r="B218" s="97"/>
      <c r="C218" s="97"/>
      <c r="D218" s="97"/>
      <c r="E218" s="183"/>
      <c r="F218" s="98"/>
      <c r="G218" s="98"/>
      <c r="H218" s="98"/>
      <c r="I218" s="98"/>
      <c r="J218" s="103"/>
      <c r="L218" s="727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45"/>
      <c r="AJ218" s="45"/>
      <c r="AK218" s="45"/>
      <c r="AL218" s="45"/>
      <c r="AM218" s="45"/>
      <c r="AN218" s="45"/>
      <c r="AO218" s="45"/>
      <c r="AP218" s="45"/>
      <c r="AQ218" s="45"/>
      <c r="AR218" s="45"/>
      <c r="AS218" s="45"/>
      <c r="AT218" s="45"/>
      <c r="AU218" s="45"/>
      <c r="AV218" s="45"/>
      <c r="AW218" s="45"/>
      <c r="AX218" s="45"/>
      <c r="AY218" s="45"/>
      <c r="AZ218" s="45"/>
      <c r="BA218" s="45"/>
      <c r="BB218" s="45"/>
      <c r="BC218" s="45"/>
      <c r="BD218" s="45"/>
      <c r="BE218" s="45"/>
      <c r="BF218" s="45"/>
      <c r="BG218" s="45"/>
      <c r="BH218" s="45"/>
      <c r="BI218" s="45"/>
      <c r="BJ218" s="45"/>
      <c r="BK218" s="45"/>
      <c r="BL218" s="45"/>
      <c r="BM218" s="45"/>
      <c r="BN218" s="45"/>
      <c r="BO218" s="45"/>
      <c r="BP218" s="45"/>
      <c r="BQ218" s="45"/>
      <c r="BR218" s="45"/>
      <c r="BS218" s="45"/>
      <c r="BT218" s="45"/>
      <c r="BU218" s="45"/>
      <c r="BV218" s="45"/>
      <c r="BW218" s="45"/>
      <c r="BX218" s="45"/>
      <c r="BY218" s="45"/>
      <c r="BZ218" s="45"/>
      <c r="CA218" s="45"/>
      <c r="CB218" s="45"/>
      <c r="CC218" s="45"/>
      <c r="CD218" s="45"/>
      <c r="CE218" s="45"/>
      <c r="CF218" s="45"/>
      <c r="CG218" s="45"/>
      <c r="CH218" s="45"/>
      <c r="CI218" s="45"/>
      <c r="CJ218" s="45"/>
      <c r="CK218" s="45"/>
      <c r="CL218" s="45"/>
      <c r="CM218" s="45"/>
      <c r="CN218" s="45"/>
      <c r="CO218" s="45"/>
      <c r="CP218" s="45"/>
      <c r="CQ218" s="45"/>
      <c r="CR218" s="45"/>
      <c r="CS218" s="45"/>
      <c r="CT218" s="45"/>
      <c r="CU218" s="45"/>
      <c r="CV218" s="45"/>
      <c r="CW218" s="45"/>
      <c r="CX218" s="45"/>
      <c r="CY218" s="45"/>
      <c r="CZ218" s="45"/>
      <c r="DA218" s="45"/>
      <c r="DB218" s="45"/>
      <c r="DC218" s="45"/>
      <c r="DD218" s="45"/>
      <c r="DE218" s="45"/>
      <c r="DF218" s="45"/>
      <c r="DG218" s="45"/>
      <c r="DH218" s="45"/>
      <c r="DI218" s="45"/>
      <c r="DJ218" s="45"/>
      <c r="DK218" s="45"/>
      <c r="DL218" s="45"/>
      <c r="DM218" s="45"/>
      <c r="DN218" s="45"/>
      <c r="DO218" s="45"/>
      <c r="DP218" s="45"/>
      <c r="DQ218" s="45"/>
      <c r="DR218" s="45"/>
      <c r="DS218" s="45"/>
      <c r="DT218" s="45"/>
      <c r="DU218" s="45"/>
      <c r="DV218" s="45"/>
      <c r="DW218" s="45"/>
      <c r="DX218" s="45"/>
      <c r="DY218" s="45"/>
      <c r="DZ218" s="45"/>
      <c r="EA218" s="45"/>
      <c r="EB218" s="45"/>
      <c r="EC218" s="45"/>
      <c r="ED218" s="45"/>
      <c r="EE218" s="45"/>
      <c r="EF218" s="45"/>
      <c r="EG218" s="45"/>
      <c r="EH218" s="45"/>
      <c r="EI218" s="45"/>
      <c r="EJ218" s="45"/>
      <c r="EK218" s="45"/>
      <c r="EL218" s="45"/>
      <c r="EM218" s="45"/>
      <c r="EN218" s="45"/>
      <c r="EO218" s="45"/>
      <c r="EP218" s="45"/>
      <c r="EQ218" s="45"/>
      <c r="ER218" s="45"/>
      <c r="ES218" s="45"/>
      <c r="ET218" s="45"/>
      <c r="EU218" s="45"/>
      <c r="EV218" s="45"/>
      <c r="EW218" s="45"/>
      <c r="EX218" s="45"/>
      <c r="EY218" s="45"/>
      <c r="EZ218" s="45"/>
      <c r="FA218" s="45"/>
      <c r="FB218" s="45"/>
      <c r="FC218" s="45"/>
      <c r="FD218" s="45"/>
      <c r="FE218" s="45"/>
      <c r="FF218" s="45"/>
      <c r="FG218" s="45"/>
      <c r="FH218" s="45"/>
      <c r="FI218" s="45"/>
      <c r="FJ218" s="45"/>
      <c r="FK218" s="45"/>
      <c r="FL218" s="45"/>
      <c r="FM218" s="45"/>
      <c r="FN218" s="45"/>
      <c r="FO218" s="45"/>
      <c r="FP218" s="45"/>
      <c r="FQ218" s="45"/>
      <c r="FR218" s="45"/>
      <c r="FS218" s="45"/>
      <c r="FT218" s="45"/>
      <c r="FU218" s="45"/>
      <c r="FV218" s="45"/>
      <c r="FW218" s="45"/>
      <c r="FX218" s="45"/>
      <c r="FY218" s="45"/>
      <c r="FZ218" s="45"/>
      <c r="GA218" s="45"/>
      <c r="GB218" s="45"/>
      <c r="GC218" s="45"/>
    </row>
    <row r="219" spans="1:185" ht="30" x14ac:dyDescent="0.25">
      <c r="A219" s="542" t="s">
        <v>120</v>
      </c>
      <c r="B219" s="539">
        <f>'2 уровень'!C359</f>
        <v>400</v>
      </c>
      <c r="C219" s="539">
        <f>'2 уровень'!D359</f>
        <v>367</v>
      </c>
      <c r="D219" s="539">
        <f>'2 уровень'!E359</f>
        <v>305</v>
      </c>
      <c r="E219" s="540">
        <f>'2 уровень'!F359</f>
        <v>83.106267029972742</v>
      </c>
      <c r="F219" s="568">
        <f>'2 уровень'!G359</f>
        <v>794.96517999999992</v>
      </c>
      <c r="G219" s="568">
        <f>'2 уровень'!H359</f>
        <v>728.72</v>
      </c>
      <c r="H219" s="568">
        <f>'2 уровень'!I359</f>
        <v>516.62812999999994</v>
      </c>
      <c r="I219" s="568">
        <f>'2 уровень'!J359</f>
        <v>70.895286255351834</v>
      </c>
      <c r="J219" s="103"/>
      <c r="L219" s="727"/>
    </row>
    <row r="220" spans="1:185" ht="30" x14ac:dyDescent="0.25">
      <c r="A220" s="116" t="s">
        <v>79</v>
      </c>
      <c r="B220" s="251">
        <f>'2 уровень'!C360</f>
        <v>278</v>
      </c>
      <c r="C220" s="251">
        <f>'2 уровень'!D360</f>
        <v>255</v>
      </c>
      <c r="D220" s="49">
        <f>'2 уровень'!E360</f>
        <v>280</v>
      </c>
      <c r="E220" s="252">
        <f>'2 уровень'!F360</f>
        <v>109.80392156862746</v>
      </c>
      <c r="F220" s="195">
        <f>'2 уровень'!G360</f>
        <v>422.80919999999998</v>
      </c>
      <c r="G220" s="195">
        <f>'2 уровень'!H360</f>
        <v>387.58</v>
      </c>
      <c r="H220" s="65">
        <f>'2 уровень'!I360</f>
        <v>419.36617999999999</v>
      </c>
      <c r="I220" s="195">
        <f>'2 уровень'!J360</f>
        <v>108.20119201197171</v>
      </c>
      <c r="J220" s="103"/>
      <c r="L220" s="727"/>
    </row>
    <row r="221" spans="1:185" ht="30" x14ac:dyDescent="0.25">
      <c r="A221" s="116" t="s">
        <v>80</v>
      </c>
      <c r="B221" s="251">
        <f>'2 уровень'!C361</f>
        <v>83</v>
      </c>
      <c r="C221" s="251">
        <f>'2 уровень'!D361</f>
        <v>76</v>
      </c>
      <c r="D221" s="49">
        <f>'2 уровень'!E361</f>
        <v>11</v>
      </c>
      <c r="E221" s="252">
        <f>'2 уровень'!F361</f>
        <v>14.473684210526317</v>
      </c>
      <c r="F221" s="195">
        <f>'2 уровень'!G361</f>
        <v>116.23486</v>
      </c>
      <c r="G221" s="195">
        <f>'2 уровень'!H361</f>
        <v>106.55</v>
      </c>
      <c r="H221" s="65">
        <f>'2 уровень'!I361</f>
        <v>5.3928300000000018</v>
      </c>
      <c r="I221" s="195">
        <f>'2 уровень'!J361</f>
        <v>5.0613139371187259</v>
      </c>
      <c r="J221" s="103"/>
      <c r="L221" s="727"/>
    </row>
    <row r="222" spans="1:185" ht="45" x14ac:dyDescent="0.25">
      <c r="A222" s="116" t="s">
        <v>110</v>
      </c>
      <c r="B222" s="251">
        <f>'2 уровень'!C362</f>
        <v>0</v>
      </c>
      <c r="C222" s="251">
        <f>'2 уровень'!D362</f>
        <v>0</v>
      </c>
      <c r="D222" s="49">
        <f>'2 уровень'!E362</f>
        <v>0</v>
      </c>
      <c r="E222" s="252">
        <f>'2 уровень'!F362</f>
        <v>0</v>
      </c>
      <c r="F222" s="195">
        <f>'2 уровень'!G362</f>
        <v>0</v>
      </c>
      <c r="G222" s="195">
        <f>'2 уровень'!H362</f>
        <v>0</v>
      </c>
      <c r="H222" s="65">
        <f>'2 уровень'!I362</f>
        <v>0</v>
      </c>
      <c r="I222" s="195">
        <f>'2 уровень'!J362</f>
        <v>0</v>
      </c>
      <c r="J222" s="103"/>
      <c r="L222" s="727"/>
    </row>
    <row r="223" spans="1:185" ht="30" x14ac:dyDescent="0.25">
      <c r="A223" s="116" t="s">
        <v>111</v>
      </c>
      <c r="B223" s="251">
        <f>'2 уровень'!C363</f>
        <v>39</v>
      </c>
      <c r="C223" s="251">
        <f>'2 уровень'!D363</f>
        <v>36</v>
      </c>
      <c r="D223" s="49">
        <f>'2 уровень'!E363</f>
        <v>14</v>
      </c>
      <c r="E223" s="252">
        <f>'2 уровень'!F363</f>
        <v>38.888888888888893</v>
      </c>
      <c r="F223" s="195">
        <f>'2 уровень'!G363</f>
        <v>255.92112</v>
      </c>
      <c r="G223" s="195">
        <f>'2 уровень'!H363</f>
        <v>234.59</v>
      </c>
      <c r="H223" s="65">
        <f>'2 уровень'!I363</f>
        <v>91.869119999999995</v>
      </c>
      <c r="I223" s="195">
        <f>'2 уровень'!J363</f>
        <v>0</v>
      </c>
      <c r="J223" s="103"/>
      <c r="L223" s="727"/>
    </row>
    <row r="224" spans="1:185" ht="30" x14ac:dyDescent="0.25">
      <c r="A224" s="542" t="s">
        <v>112</v>
      </c>
      <c r="B224" s="539">
        <f>'2 уровень'!C364</f>
        <v>723</v>
      </c>
      <c r="C224" s="539">
        <f>'2 уровень'!D364</f>
        <v>663</v>
      </c>
      <c r="D224" s="539">
        <f>'2 уровень'!E364</f>
        <v>432</v>
      </c>
      <c r="E224" s="540">
        <f>'2 уровень'!F364</f>
        <v>65.158371040723978</v>
      </c>
      <c r="F224" s="568">
        <f>'2 уровень'!G364</f>
        <v>1484.9919300000001</v>
      </c>
      <c r="G224" s="568">
        <f>'2 уровень'!H364</f>
        <v>1361.25</v>
      </c>
      <c r="H224" s="568">
        <f>'2 уровень'!I364</f>
        <v>1067.2006100000001</v>
      </c>
      <c r="I224" s="568">
        <f>'2 уровень'!J364</f>
        <v>78.398575573921036</v>
      </c>
      <c r="J224" s="103"/>
      <c r="L224" s="727"/>
    </row>
    <row r="225" spans="1:185" ht="30" x14ac:dyDescent="0.25">
      <c r="A225" s="116" t="s">
        <v>108</v>
      </c>
      <c r="B225" s="251">
        <f>'2 уровень'!C365</f>
        <v>20</v>
      </c>
      <c r="C225" s="251">
        <f>'2 уровень'!D365</f>
        <v>18</v>
      </c>
      <c r="D225" s="49">
        <f>'2 уровень'!E365</f>
        <v>6</v>
      </c>
      <c r="E225" s="252">
        <f>'2 уровень'!F365</f>
        <v>33.333333333333329</v>
      </c>
      <c r="F225" s="195">
        <f>'2 уровень'!G365</f>
        <v>42.410199999999996</v>
      </c>
      <c r="G225" s="195">
        <f>'2 уровень'!H365</f>
        <v>38.880000000000003</v>
      </c>
      <c r="H225" s="65">
        <f>'2 уровень'!I365</f>
        <v>12.789339999999999</v>
      </c>
      <c r="I225" s="195">
        <f>'2 уровень'!J365</f>
        <v>32.894393004115223</v>
      </c>
      <c r="J225" s="103"/>
      <c r="L225" s="727"/>
    </row>
    <row r="226" spans="1:185" ht="60" x14ac:dyDescent="0.25">
      <c r="A226" s="116" t="s">
        <v>81</v>
      </c>
      <c r="B226" s="251">
        <f>'2 уровень'!C366</f>
        <v>425</v>
      </c>
      <c r="C226" s="251">
        <f>'2 уровень'!D366</f>
        <v>390</v>
      </c>
      <c r="D226" s="49">
        <f>'2 уровень'!E366</f>
        <v>360</v>
      </c>
      <c r="E226" s="252">
        <f>'2 уровень'!F366</f>
        <v>92.307692307692307</v>
      </c>
      <c r="F226" s="195">
        <f>'2 уровень'!G366</f>
        <v>1170.09725</v>
      </c>
      <c r="G226" s="195">
        <f>'2 уровень'!H366</f>
        <v>1072.5899999999999</v>
      </c>
      <c r="H226" s="65">
        <f>'2 уровень'!I366</f>
        <v>978.63094000000012</v>
      </c>
      <c r="I226" s="195">
        <f>'2 уровень'!J366</f>
        <v>91.239983591120577</v>
      </c>
      <c r="J226" s="103"/>
      <c r="L226" s="727"/>
    </row>
    <row r="227" spans="1:185" ht="45" x14ac:dyDescent="0.25">
      <c r="A227" s="116" t="s">
        <v>109</v>
      </c>
      <c r="B227" s="251">
        <f>'2 уровень'!C367</f>
        <v>278</v>
      </c>
      <c r="C227" s="251">
        <f>'2 уровень'!D367</f>
        <v>255</v>
      </c>
      <c r="D227" s="49">
        <f>'2 уровень'!E367</f>
        <v>66</v>
      </c>
      <c r="E227" s="252">
        <f>'2 уровень'!F367</f>
        <v>25.882352941176475</v>
      </c>
      <c r="F227" s="195">
        <f>'2 уровень'!G367</f>
        <v>272.48447999999996</v>
      </c>
      <c r="G227" s="195">
        <f>'2 уровень'!H367</f>
        <v>249.78</v>
      </c>
      <c r="H227" s="65">
        <f>'2 уровень'!I367</f>
        <v>75.780330000000006</v>
      </c>
      <c r="I227" s="195">
        <f>'2 уровень'!J367</f>
        <v>30.338830170550086</v>
      </c>
      <c r="J227" s="103"/>
      <c r="L227" s="727"/>
    </row>
    <row r="228" spans="1:185" ht="30" x14ac:dyDescent="0.25">
      <c r="A228" s="116" t="s">
        <v>123</v>
      </c>
      <c r="B228" s="251">
        <f>'2 уровень'!C368</f>
        <v>990</v>
      </c>
      <c r="C228" s="251">
        <f>'2 уровень'!D368</f>
        <v>908</v>
      </c>
      <c r="D228" s="49">
        <f>'2 уровень'!E368</f>
        <v>798</v>
      </c>
      <c r="E228" s="252">
        <f>'2 уровень'!F368</f>
        <v>87.88546255506607</v>
      </c>
      <c r="F228" s="195">
        <f>'2 уровень'!G368</f>
        <v>963.48779999999999</v>
      </c>
      <c r="G228" s="195">
        <f>'2 уровень'!H368</f>
        <v>883.2</v>
      </c>
      <c r="H228" s="65">
        <f>'2 уровень'!I368</f>
        <v>775.01138000000003</v>
      </c>
      <c r="I228" s="195">
        <f>'2 уровень'!J368</f>
        <v>87.750382699275363</v>
      </c>
      <c r="J228" s="103"/>
      <c r="K228" s="103"/>
      <c r="L228" s="103"/>
    </row>
    <row r="229" spans="1:185" ht="15.75" thickBot="1" x14ac:dyDescent="0.3">
      <c r="A229" s="112" t="s">
        <v>4</v>
      </c>
      <c r="B229" s="251">
        <f>'2 уровень'!C369</f>
        <v>0</v>
      </c>
      <c r="C229" s="251">
        <f>'2 уровень'!D369</f>
        <v>0</v>
      </c>
      <c r="D229" s="49">
        <f>'2 уровень'!E369</f>
        <v>0</v>
      </c>
      <c r="E229" s="252">
        <f>'2 уровень'!F369</f>
        <v>0</v>
      </c>
      <c r="F229" s="195">
        <f>'2 уровень'!G369</f>
        <v>3243.4449100000002</v>
      </c>
      <c r="G229" s="195">
        <f>'2 уровень'!H369</f>
        <v>2973.17</v>
      </c>
      <c r="H229" s="65">
        <f>'2 уровень'!I369</f>
        <v>2358.8401199999998</v>
      </c>
      <c r="I229" s="195">
        <f>'2 уровень'!J369</f>
        <v>79.337546120807076</v>
      </c>
      <c r="J229" s="103"/>
      <c r="L229" s="727"/>
    </row>
    <row r="230" spans="1:185" s="54" customFormat="1" ht="15" customHeight="1" x14ac:dyDescent="0.25">
      <c r="A230" s="100" t="s">
        <v>31</v>
      </c>
      <c r="B230" s="101"/>
      <c r="C230" s="101"/>
      <c r="D230" s="101"/>
      <c r="E230" s="185"/>
      <c r="F230" s="102"/>
      <c r="G230" s="102"/>
      <c r="H230" s="102"/>
      <c r="I230" s="102"/>
      <c r="J230" s="103"/>
      <c r="K230" s="726"/>
      <c r="L230" s="727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  <c r="AE230" s="45"/>
      <c r="AF230" s="45"/>
      <c r="AG230" s="45"/>
      <c r="AH230" s="45"/>
      <c r="AI230" s="45"/>
      <c r="AJ230" s="45"/>
      <c r="AK230" s="45"/>
      <c r="AL230" s="45"/>
      <c r="AM230" s="45"/>
      <c r="AN230" s="45"/>
      <c r="AO230" s="45"/>
      <c r="AP230" s="45"/>
      <c r="AQ230" s="45"/>
      <c r="AR230" s="45"/>
      <c r="AS230" s="45"/>
      <c r="AT230" s="45"/>
      <c r="AU230" s="45"/>
      <c r="AV230" s="45"/>
      <c r="AW230" s="45"/>
      <c r="AX230" s="45"/>
      <c r="AY230" s="45"/>
      <c r="AZ230" s="45"/>
      <c r="BA230" s="45"/>
      <c r="BB230" s="45"/>
      <c r="BC230" s="45"/>
      <c r="BD230" s="45"/>
      <c r="BE230" s="45"/>
      <c r="BF230" s="45"/>
      <c r="BG230" s="45"/>
      <c r="BH230" s="45"/>
      <c r="BI230" s="45"/>
      <c r="BJ230" s="45"/>
      <c r="BK230" s="45"/>
      <c r="BL230" s="45"/>
      <c r="BM230" s="45"/>
      <c r="BN230" s="45"/>
      <c r="BO230" s="45"/>
      <c r="BP230" s="45"/>
      <c r="BQ230" s="45"/>
      <c r="BR230" s="45"/>
      <c r="BS230" s="45"/>
      <c r="BT230" s="45"/>
      <c r="BU230" s="45"/>
      <c r="BV230" s="45"/>
      <c r="BW230" s="45"/>
      <c r="BX230" s="45"/>
      <c r="BY230" s="45"/>
      <c r="BZ230" s="45"/>
      <c r="CA230" s="45"/>
      <c r="CB230" s="45"/>
      <c r="CC230" s="45"/>
      <c r="CD230" s="45"/>
      <c r="CE230" s="45"/>
      <c r="CF230" s="45"/>
      <c r="CG230" s="45"/>
      <c r="CH230" s="45"/>
      <c r="CI230" s="45"/>
      <c r="CJ230" s="45"/>
      <c r="CK230" s="45"/>
      <c r="CL230" s="45"/>
      <c r="CM230" s="45"/>
      <c r="CN230" s="45"/>
      <c r="CO230" s="45"/>
      <c r="CP230" s="45"/>
      <c r="CQ230" s="45"/>
      <c r="CR230" s="45"/>
      <c r="CS230" s="45"/>
      <c r="CT230" s="45"/>
      <c r="CU230" s="45"/>
      <c r="CV230" s="45"/>
      <c r="CW230" s="45"/>
      <c r="CX230" s="45"/>
      <c r="CY230" s="45"/>
      <c r="CZ230" s="45"/>
      <c r="DA230" s="45"/>
      <c r="DB230" s="45"/>
      <c r="DC230" s="45"/>
      <c r="DD230" s="45"/>
      <c r="DE230" s="45"/>
      <c r="DF230" s="45"/>
      <c r="DG230" s="45"/>
      <c r="DH230" s="45"/>
      <c r="DI230" s="45"/>
      <c r="DJ230" s="45"/>
      <c r="DK230" s="45"/>
      <c r="DL230" s="45"/>
      <c r="DM230" s="45"/>
      <c r="DN230" s="45"/>
      <c r="DO230" s="45"/>
      <c r="DP230" s="45"/>
      <c r="DQ230" s="45"/>
      <c r="DR230" s="45"/>
      <c r="DS230" s="45"/>
      <c r="DT230" s="45"/>
      <c r="DU230" s="45"/>
      <c r="DV230" s="45"/>
      <c r="DW230" s="45"/>
      <c r="DX230" s="45"/>
      <c r="DY230" s="45"/>
      <c r="DZ230" s="45"/>
      <c r="EA230" s="45"/>
      <c r="EB230" s="45"/>
      <c r="EC230" s="45"/>
      <c r="ED230" s="45"/>
      <c r="EE230" s="45"/>
      <c r="EF230" s="45"/>
      <c r="EG230" s="45"/>
      <c r="EH230" s="45"/>
      <c r="EI230" s="45"/>
      <c r="EJ230" s="45"/>
      <c r="EK230" s="45"/>
      <c r="EL230" s="45"/>
      <c r="EM230" s="45"/>
      <c r="EN230" s="45"/>
      <c r="EO230" s="45"/>
      <c r="EP230" s="45"/>
      <c r="EQ230" s="45"/>
      <c r="ER230" s="45"/>
      <c r="ES230" s="45"/>
      <c r="ET230" s="45"/>
      <c r="EU230" s="45"/>
      <c r="EV230" s="45"/>
      <c r="EW230" s="45"/>
      <c r="EX230" s="45"/>
      <c r="EY230" s="45"/>
      <c r="EZ230" s="45"/>
      <c r="FA230" s="45"/>
      <c r="FB230" s="45"/>
      <c r="FC230" s="45"/>
      <c r="FD230" s="45"/>
      <c r="FE230" s="45"/>
      <c r="FF230" s="45"/>
      <c r="FG230" s="45"/>
      <c r="FH230" s="45"/>
      <c r="FI230" s="45"/>
      <c r="FJ230" s="45"/>
      <c r="FK230" s="45"/>
      <c r="FL230" s="45"/>
      <c r="FM230" s="45"/>
      <c r="FN230" s="45"/>
      <c r="FO230" s="45"/>
      <c r="FP230" s="45"/>
      <c r="FQ230" s="45"/>
      <c r="FR230" s="45"/>
      <c r="FS230" s="45"/>
      <c r="FT230" s="45"/>
      <c r="FU230" s="45"/>
      <c r="FV230" s="45"/>
      <c r="FW230" s="45"/>
      <c r="FX230" s="45"/>
      <c r="FY230" s="45"/>
      <c r="FZ230" s="45"/>
      <c r="GA230" s="45"/>
      <c r="GB230" s="45"/>
      <c r="GC230" s="45"/>
    </row>
    <row r="231" spans="1:185" ht="30" x14ac:dyDescent="0.25">
      <c r="A231" s="542" t="s">
        <v>120</v>
      </c>
      <c r="B231" s="539">
        <f>'1 уровень'!C389</f>
        <v>13677</v>
      </c>
      <c r="C231" s="539">
        <f>'1 уровень'!D389</f>
        <v>12537</v>
      </c>
      <c r="D231" s="539">
        <f>'1 уровень'!E389</f>
        <v>14349</v>
      </c>
      <c r="E231" s="540">
        <f>'1 уровень'!F389</f>
        <v>114.45321847331897</v>
      </c>
      <c r="F231" s="568">
        <f>'1 уровень'!G389</f>
        <v>19498.545219999996</v>
      </c>
      <c r="G231" s="568">
        <f>'1 уровень'!H389</f>
        <v>17873.66</v>
      </c>
      <c r="H231" s="568">
        <f>'1 уровень'!I389</f>
        <v>20429.123860000014</v>
      </c>
      <c r="I231" s="568">
        <f>'1 уровень'!J389</f>
        <v>114.29737311776107</v>
      </c>
      <c r="J231" s="103"/>
      <c r="L231" s="727"/>
    </row>
    <row r="232" spans="1:185" ht="30" x14ac:dyDescent="0.25">
      <c r="A232" s="116" t="s">
        <v>79</v>
      </c>
      <c r="B232" s="49">
        <f>'1 уровень'!C390</f>
        <v>10401</v>
      </c>
      <c r="C232" s="49">
        <f>'1 уровень'!D390</f>
        <v>9534</v>
      </c>
      <c r="D232" s="49">
        <f>'1 уровень'!E390</f>
        <v>10945</v>
      </c>
      <c r="E232" s="180">
        <f>'1 уровень'!F390</f>
        <v>114.79966435913573</v>
      </c>
      <c r="F232" s="65">
        <f>'1 уровень'!G390</f>
        <v>13875.1158</v>
      </c>
      <c r="G232" s="65">
        <f>'1 уровень'!H390</f>
        <v>12718.86</v>
      </c>
      <c r="H232" s="65">
        <f>'1 уровень'!I390</f>
        <v>14672.496310000015</v>
      </c>
      <c r="I232" s="65">
        <f>'1 уровень'!J390</f>
        <v>115.36015263946622</v>
      </c>
      <c r="J232" s="103"/>
      <c r="L232" s="727"/>
    </row>
    <row r="233" spans="1:185" ht="30" x14ac:dyDescent="0.25">
      <c r="A233" s="116" t="s">
        <v>80</v>
      </c>
      <c r="B233" s="49">
        <f>'1 уровень'!C391</f>
        <v>3120</v>
      </c>
      <c r="C233" s="49">
        <f>'1 уровень'!D391</f>
        <v>2860</v>
      </c>
      <c r="D233" s="49">
        <f>'1 уровень'!E391</f>
        <v>3242</v>
      </c>
      <c r="E233" s="180">
        <f>'1 уровень'!F391</f>
        <v>113.35664335664335</v>
      </c>
      <c r="F233" s="65">
        <f>'1 уровень'!G391</f>
        <v>4770.3590200000008</v>
      </c>
      <c r="G233" s="65">
        <f>'1 уровень'!H391</f>
        <v>4372.83</v>
      </c>
      <c r="H233" s="65">
        <f>'1 уровень'!I391</f>
        <v>4903.0103099999988</v>
      </c>
      <c r="I233" s="65">
        <f>'1 уровень'!J391</f>
        <v>112.12442079843028</v>
      </c>
      <c r="J233" s="103"/>
      <c r="L233" s="727"/>
    </row>
    <row r="234" spans="1:185" ht="45" x14ac:dyDescent="0.25">
      <c r="A234" s="116" t="s">
        <v>110</v>
      </c>
      <c r="B234" s="49">
        <f>'1 уровень'!C392</f>
        <v>60</v>
      </c>
      <c r="C234" s="49">
        <f>'1 уровень'!D392</f>
        <v>55</v>
      </c>
      <c r="D234" s="49">
        <f>'1 уровень'!E392</f>
        <v>62</v>
      </c>
      <c r="E234" s="180">
        <f>'1 уровень'!F392</f>
        <v>112.72727272727272</v>
      </c>
      <c r="F234" s="65">
        <f>'1 уровень'!G392</f>
        <v>328.10399999999998</v>
      </c>
      <c r="G234" s="65">
        <f>'1 уровень'!H392</f>
        <v>300.76</v>
      </c>
      <c r="H234" s="65">
        <f>'1 уровень'!I392</f>
        <v>328.10399999999998</v>
      </c>
      <c r="I234" s="65">
        <f>'1 уровень'!J392</f>
        <v>109.0916345258678</v>
      </c>
      <c r="J234" s="103"/>
      <c r="L234" s="727"/>
    </row>
    <row r="235" spans="1:185" ht="30" x14ac:dyDescent="0.25">
      <c r="A235" s="116" t="s">
        <v>111</v>
      </c>
      <c r="B235" s="49">
        <f>'1 уровень'!C393</f>
        <v>96</v>
      </c>
      <c r="C235" s="49">
        <f>'1 уровень'!D393</f>
        <v>88</v>
      </c>
      <c r="D235" s="49">
        <f>'1 уровень'!E393</f>
        <v>100</v>
      </c>
      <c r="E235" s="180">
        <f>'1 уровень'!F393</f>
        <v>113.63636363636364</v>
      </c>
      <c r="F235" s="65">
        <f>'1 уровень'!G393</f>
        <v>524.96640000000002</v>
      </c>
      <c r="G235" s="65">
        <f>'1 уровень'!H393</f>
        <v>481.21000000000004</v>
      </c>
      <c r="H235" s="65">
        <f>'1 уровень'!I393</f>
        <v>525.51324</v>
      </c>
      <c r="I235" s="65">
        <f>'1 уровень'!J393</f>
        <v>109.20663327861016</v>
      </c>
      <c r="J235" s="103"/>
      <c r="L235" s="727"/>
    </row>
    <row r="236" spans="1:185" ht="30" x14ac:dyDescent="0.25">
      <c r="A236" s="542" t="s">
        <v>112</v>
      </c>
      <c r="B236" s="539">
        <f>'1 уровень'!C394</f>
        <v>25466</v>
      </c>
      <c r="C236" s="539">
        <f>'1 уровень'!D394</f>
        <v>23344</v>
      </c>
      <c r="D236" s="539">
        <f>'1 уровень'!E394</f>
        <v>19494</v>
      </c>
      <c r="E236" s="540">
        <f>'1 уровень'!F394</f>
        <v>83.507539410555182</v>
      </c>
      <c r="F236" s="568">
        <f>'1 уровень'!G394</f>
        <v>42522.933800000006</v>
      </c>
      <c r="G236" s="568">
        <f>'1 уровень'!H394</f>
        <v>38979.350000000006</v>
      </c>
      <c r="H236" s="568">
        <f>'1 уровень'!I394</f>
        <v>33956.956970000014</v>
      </c>
      <c r="I236" s="568">
        <f>'1 уровень'!J394</f>
        <v>87.115246842238278</v>
      </c>
      <c r="J236" s="103"/>
      <c r="L236" s="727"/>
    </row>
    <row r="237" spans="1:185" ht="30" x14ac:dyDescent="0.25">
      <c r="A237" s="116" t="s">
        <v>108</v>
      </c>
      <c r="B237" s="49">
        <f>'1 уровень'!C395</f>
        <v>550</v>
      </c>
      <c r="C237" s="49">
        <f>'1 уровень'!D395</f>
        <v>504</v>
      </c>
      <c r="D237" s="49">
        <f>'1 уровень'!E395</f>
        <v>668</v>
      </c>
      <c r="E237" s="180">
        <f>'1 уровень'!F395</f>
        <v>132.53968253968253</v>
      </c>
      <c r="F237" s="65">
        <f>'1 уровень'!G395</f>
        <v>971.90499999999997</v>
      </c>
      <c r="G237" s="65">
        <f>'1 уровень'!H395</f>
        <v>890.91</v>
      </c>
      <c r="H237" s="65">
        <f>'1 уровень'!I395</f>
        <v>1169.8099800000007</v>
      </c>
      <c r="I237" s="65">
        <f>'1 уровень'!J395</f>
        <v>131.30506785197167</v>
      </c>
      <c r="J237" s="103"/>
      <c r="L237" s="727"/>
    </row>
    <row r="238" spans="1:185" ht="60" x14ac:dyDescent="0.25">
      <c r="A238" s="116" t="s">
        <v>81</v>
      </c>
      <c r="B238" s="49">
        <f>'1 уровень'!C396</f>
        <v>14416</v>
      </c>
      <c r="C238" s="49">
        <f>'1 уровень'!D396</f>
        <v>13215</v>
      </c>
      <c r="D238" s="49">
        <f>'1 уровень'!E396</f>
        <v>12130</v>
      </c>
      <c r="E238" s="180">
        <f>'1 уровень'!F396</f>
        <v>91.789632992811192</v>
      </c>
      <c r="F238" s="65">
        <f>'1 уровень'!G396</f>
        <v>32974.628800000006</v>
      </c>
      <c r="G238" s="65">
        <f>'1 уровень'!H396</f>
        <v>30226.74</v>
      </c>
      <c r="H238" s="65">
        <f>'1 уровень'!I396</f>
        <v>26982.21678000001</v>
      </c>
      <c r="I238" s="65">
        <f>'1 уровень'!J396</f>
        <v>89.266049795644548</v>
      </c>
      <c r="J238" s="103"/>
      <c r="L238" s="727"/>
    </row>
    <row r="239" spans="1:185" ht="45" x14ac:dyDescent="0.25">
      <c r="A239" s="116" t="s">
        <v>109</v>
      </c>
      <c r="B239" s="49">
        <f>'1 уровень'!C397</f>
        <v>10500</v>
      </c>
      <c r="C239" s="49">
        <f>'1 уровень'!D397</f>
        <v>9625</v>
      </c>
      <c r="D239" s="49">
        <f>'1 уровень'!E397</f>
        <v>6696</v>
      </c>
      <c r="E239" s="180">
        <f>'1 уровень'!F397</f>
        <v>69.568831168831167</v>
      </c>
      <c r="F239" s="65">
        <f>'1 уровень'!G397</f>
        <v>8576.4</v>
      </c>
      <c r="G239" s="65">
        <f>'1 уровень'!H397</f>
        <v>7861.7</v>
      </c>
      <c r="H239" s="65">
        <f>'1 уровень'!I397</f>
        <v>5804.9302099999995</v>
      </c>
      <c r="I239" s="65">
        <f>'1 уровень'!J397</f>
        <v>73.83810384522431</v>
      </c>
      <c r="J239" s="103"/>
      <c r="L239" s="727"/>
    </row>
    <row r="240" spans="1:185" ht="30" x14ac:dyDescent="0.25">
      <c r="A240" s="285" t="s">
        <v>123</v>
      </c>
      <c r="B240" s="49">
        <f>'1 уровень'!C398</f>
        <v>39663</v>
      </c>
      <c r="C240" s="49">
        <f>'1 уровень'!D398</f>
        <v>36358</v>
      </c>
      <c r="D240" s="49">
        <f>'1 уровень'!E398</f>
        <v>36791</v>
      </c>
      <c r="E240" s="180">
        <f>'1 уровень'!F398</f>
        <v>101.19093459486221</v>
      </c>
      <c r="F240" s="65">
        <f>'1 уровень'!G398</f>
        <v>32167.486260000001</v>
      </c>
      <c r="G240" s="65">
        <f>'1 уровень'!H398</f>
        <v>29486.859999999997</v>
      </c>
      <c r="H240" s="65">
        <f>'1 уровень'!I398</f>
        <v>29760.508100000003</v>
      </c>
      <c r="I240" s="65">
        <f>'1 уровень'!J398</f>
        <v>100.92803404635151</v>
      </c>
      <c r="J240" s="103"/>
      <c r="K240" s="103"/>
      <c r="L240" s="103"/>
    </row>
    <row r="241" spans="1:185" ht="15.75" thickBot="1" x14ac:dyDescent="0.3">
      <c r="A241" s="584" t="s">
        <v>105</v>
      </c>
      <c r="B241" s="544">
        <f>'1 уровень'!C399</f>
        <v>0</v>
      </c>
      <c r="C241" s="544">
        <f>'1 уровень'!D399</f>
        <v>0</v>
      </c>
      <c r="D241" s="544">
        <f>'1 уровень'!E399</f>
        <v>0</v>
      </c>
      <c r="E241" s="545">
        <f>'1 уровень'!F399</f>
        <v>0</v>
      </c>
      <c r="F241" s="585">
        <f>'1 уровень'!G399</f>
        <v>94188.965280000004</v>
      </c>
      <c r="G241" s="585">
        <f>'1 уровень'!H399</f>
        <v>86339.87</v>
      </c>
      <c r="H241" s="585">
        <f>'1 уровень'!I399</f>
        <v>84146.588930000027</v>
      </c>
      <c r="I241" s="585">
        <f>'1 уровень'!J399</f>
        <v>97.459712332205299</v>
      </c>
      <c r="J241" s="103"/>
      <c r="L241" s="727"/>
    </row>
    <row r="242" spans="1:185" s="45" customFormat="1" ht="15" customHeight="1" x14ac:dyDescent="0.25">
      <c r="A242" s="586" t="s">
        <v>32</v>
      </c>
      <c r="B242" s="587"/>
      <c r="C242" s="587"/>
      <c r="D242" s="587"/>
      <c r="E242" s="588"/>
      <c r="F242" s="589"/>
      <c r="G242" s="589"/>
      <c r="H242" s="589"/>
      <c r="I242" s="589"/>
      <c r="J242" s="103"/>
      <c r="K242" s="726"/>
      <c r="L242" s="727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44"/>
      <c r="AD242" s="44"/>
      <c r="AE242" s="44"/>
      <c r="AF242" s="44"/>
      <c r="AG242" s="44"/>
      <c r="AH242" s="44"/>
      <c r="AI242" s="44"/>
      <c r="AJ242" s="44"/>
      <c r="AK242" s="44"/>
      <c r="AL242" s="44"/>
      <c r="AM242" s="44"/>
      <c r="AN242" s="44"/>
      <c r="AO242" s="44"/>
      <c r="AP242" s="44"/>
      <c r="AQ242" s="44"/>
      <c r="AR242" s="44"/>
      <c r="AS242" s="44"/>
      <c r="AT242" s="44"/>
      <c r="AU242" s="44"/>
      <c r="AV242" s="44"/>
      <c r="AW242" s="44"/>
      <c r="AX242" s="44"/>
      <c r="AY242" s="44"/>
      <c r="AZ242" s="44"/>
      <c r="BA242" s="44"/>
      <c r="BB242" s="44"/>
      <c r="BC242" s="44"/>
      <c r="BD242" s="44"/>
      <c r="BE242" s="44"/>
      <c r="BF242" s="44"/>
      <c r="BG242" s="44"/>
      <c r="BH242" s="44"/>
      <c r="BI242" s="44"/>
      <c r="BJ242" s="44"/>
      <c r="BK242" s="44"/>
      <c r="BL242" s="44"/>
      <c r="BM242" s="44"/>
      <c r="BN242" s="44"/>
      <c r="BO242" s="44"/>
      <c r="BP242" s="44"/>
      <c r="BQ242" s="44"/>
      <c r="BR242" s="44"/>
      <c r="BS242" s="44"/>
      <c r="BT242" s="44"/>
      <c r="BU242" s="44"/>
      <c r="BV242" s="44"/>
      <c r="BW242" s="44"/>
      <c r="BX242" s="44"/>
      <c r="BY242" s="44"/>
      <c r="BZ242" s="44"/>
      <c r="CA242" s="44"/>
      <c r="CB242" s="44"/>
      <c r="CC242" s="44"/>
      <c r="CD242" s="44"/>
      <c r="CE242" s="44"/>
      <c r="CF242" s="44"/>
      <c r="CG242" s="44"/>
      <c r="CH242" s="44"/>
      <c r="CI242" s="44"/>
      <c r="CJ242" s="44"/>
      <c r="CK242" s="44"/>
      <c r="CL242" s="44"/>
      <c r="CM242" s="44"/>
      <c r="CN242" s="44"/>
      <c r="CO242" s="44"/>
      <c r="CP242" s="44"/>
      <c r="CQ242" s="44"/>
      <c r="CR242" s="44"/>
      <c r="CS242" s="44"/>
      <c r="CT242" s="44"/>
      <c r="CU242" s="44"/>
      <c r="CV242" s="44"/>
      <c r="CW242" s="44"/>
      <c r="CX242" s="44"/>
      <c r="CY242" s="44"/>
      <c r="CZ242" s="44"/>
      <c r="DA242" s="44"/>
      <c r="DB242" s="44"/>
      <c r="DC242" s="44"/>
      <c r="DD242" s="44"/>
      <c r="DE242" s="44"/>
      <c r="DF242" s="44"/>
      <c r="DG242" s="44"/>
      <c r="DH242" s="44"/>
      <c r="DI242" s="44"/>
      <c r="DJ242" s="44"/>
      <c r="DK242" s="44"/>
      <c r="DL242" s="44"/>
      <c r="DM242" s="44"/>
      <c r="DN242" s="44"/>
      <c r="DO242" s="44"/>
      <c r="DP242" s="44"/>
      <c r="DQ242" s="44"/>
      <c r="DR242" s="44"/>
      <c r="DS242" s="44"/>
      <c r="DT242" s="44"/>
      <c r="DU242" s="44"/>
      <c r="DV242" s="44"/>
      <c r="DW242" s="44"/>
      <c r="DX242" s="44"/>
      <c r="DY242" s="44"/>
      <c r="DZ242" s="44"/>
      <c r="EA242" s="44"/>
      <c r="EB242" s="44"/>
      <c r="EC242" s="44"/>
      <c r="ED242" s="44"/>
      <c r="EE242" s="44"/>
      <c r="EF242" s="44"/>
      <c r="EG242" s="44"/>
      <c r="EH242" s="44"/>
      <c r="EI242" s="44"/>
      <c r="EJ242" s="44"/>
      <c r="EK242" s="44"/>
      <c r="EL242" s="44"/>
      <c r="EM242" s="44"/>
      <c r="EN242" s="44"/>
      <c r="EO242" s="44"/>
      <c r="EP242" s="44"/>
      <c r="EQ242" s="44"/>
      <c r="ER242" s="44"/>
      <c r="ES242" s="44"/>
      <c r="ET242" s="44"/>
      <c r="EU242" s="44"/>
      <c r="EV242" s="44"/>
      <c r="EW242" s="44"/>
      <c r="EX242" s="44"/>
      <c r="EY242" s="44"/>
      <c r="EZ242" s="44"/>
      <c r="FA242" s="44"/>
      <c r="FB242" s="44"/>
      <c r="FC242" s="44"/>
      <c r="FD242" s="44"/>
      <c r="FE242" s="44"/>
      <c r="FF242" s="44"/>
      <c r="FG242" s="44"/>
      <c r="FH242" s="44"/>
      <c r="FI242" s="44"/>
      <c r="FJ242" s="44"/>
      <c r="FK242" s="44"/>
      <c r="FL242" s="44"/>
      <c r="FM242" s="44"/>
      <c r="FN242" s="44"/>
      <c r="FO242" s="44"/>
      <c r="FP242" s="44"/>
      <c r="FQ242" s="44"/>
      <c r="FR242" s="44"/>
      <c r="FS242" s="44"/>
      <c r="FT242" s="44"/>
      <c r="FU242" s="44"/>
      <c r="FV242" s="44"/>
      <c r="FW242" s="44"/>
      <c r="FX242" s="44"/>
      <c r="FY242" s="44"/>
      <c r="FZ242" s="44"/>
      <c r="GA242" s="44"/>
      <c r="GB242" s="44"/>
      <c r="GC242" s="44"/>
    </row>
    <row r="243" spans="1:185" ht="30" x14ac:dyDescent="0.25">
      <c r="A243" s="197" t="s">
        <v>120</v>
      </c>
      <c r="B243" s="69">
        <f>'1 уровень'!C20</f>
        <v>1533</v>
      </c>
      <c r="C243" s="69">
        <f>'1 уровень'!D20</f>
        <v>1406</v>
      </c>
      <c r="D243" s="69">
        <f>'1 уровень'!E20</f>
        <v>854</v>
      </c>
      <c r="E243" s="69">
        <f>'1 уровень'!F20</f>
        <v>60.73968705547653</v>
      </c>
      <c r="F243" s="69">
        <f>'1 уровень'!G20</f>
        <v>2129.9957899999999</v>
      </c>
      <c r="G243" s="69">
        <f>'1 уровень'!H20</f>
        <v>1952.5</v>
      </c>
      <c r="H243" s="695">
        <f>'1 уровень'!I20</f>
        <v>1107.49098</v>
      </c>
      <c r="I243" s="65">
        <f>'1 уровень'!J20</f>
        <v>56.721689116517283</v>
      </c>
      <c r="J243" s="103"/>
      <c r="L243" s="727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  <c r="AC243" s="45"/>
      <c r="AD243" s="45"/>
      <c r="AE243" s="45"/>
      <c r="AF243" s="45"/>
      <c r="AG243" s="45"/>
      <c r="AH243" s="45"/>
      <c r="AI243" s="45"/>
      <c r="AJ243" s="45"/>
      <c r="AK243" s="45"/>
      <c r="AL243" s="45"/>
      <c r="AM243" s="45"/>
      <c r="AN243" s="45"/>
      <c r="AO243" s="45"/>
      <c r="AP243" s="45"/>
      <c r="AQ243" s="45"/>
      <c r="AR243" s="45"/>
      <c r="AS243" s="45"/>
      <c r="AT243" s="45"/>
      <c r="AU243" s="45"/>
      <c r="AV243" s="45"/>
      <c r="AW243" s="45"/>
      <c r="AX243" s="45"/>
      <c r="AY243" s="45"/>
      <c r="AZ243" s="45"/>
      <c r="BA243" s="45"/>
      <c r="BB243" s="45"/>
      <c r="BC243" s="45"/>
      <c r="BD243" s="45"/>
      <c r="BE243" s="45"/>
      <c r="BF243" s="45"/>
      <c r="BG243" s="45"/>
      <c r="BH243" s="45"/>
      <c r="BI243" s="45"/>
      <c r="BJ243" s="45"/>
      <c r="BK243" s="45"/>
      <c r="BL243" s="45"/>
      <c r="BM243" s="45"/>
      <c r="BN243" s="45"/>
      <c r="BO243" s="45"/>
      <c r="BP243" s="45"/>
      <c r="BQ243" s="45"/>
      <c r="BR243" s="45"/>
      <c r="BS243" s="45"/>
      <c r="BT243" s="45"/>
      <c r="BU243" s="45"/>
      <c r="BV243" s="45"/>
      <c r="BW243" s="45"/>
      <c r="BX243" s="45"/>
      <c r="BY243" s="45"/>
      <c r="BZ243" s="45"/>
      <c r="CA243" s="45"/>
      <c r="CB243" s="45"/>
      <c r="CC243" s="45"/>
      <c r="CD243" s="45"/>
      <c r="CE243" s="45"/>
      <c r="CF243" s="45"/>
      <c r="CG243" s="45"/>
      <c r="CH243" s="45"/>
      <c r="CI243" s="45"/>
      <c r="CJ243" s="45"/>
      <c r="CK243" s="45"/>
      <c r="CL243" s="45"/>
      <c r="CM243" s="45"/>
      <c r="CN243" s="45"/>
      <c r="CO243" s="45"/>
      <c r="CP243" s="45"/>
      <c r="CQ243" s="45"/>
      <c r="CR243" s="45"/>
      <c r="CS243" s="45"/>
      <c r="CT243" s="45"/>
      <c r="CU243" s="45"/>
      <c r="CV243" s="45"/>
      <c r="CW243" s="45"/>
      <c r="CX243" s="45"/>
      <c r="CY243" s="45"/>
      <c r="CZ243" s="45"/>
      <c r="DA243" s="45"/>
      <c r="DB243" s="45"/>
      <c r="DC243" s="45"/>
      <c r="DD243" s="45"/>
      <c r="DE243" s="45"/>
      <c r="DF243" s="45"/>
      <c r="DG243" s="45"/>
      <c r="DH243" s="45"/>
      <c r="DI243" s="45"/>
      <c r="DJ243" s="45"/>
      <c r="DK243" s="45"/>
      <c r="DL243" s="45"/>
      <c r="DM243" s="45"/>
      <c r="DN243" s="45"/>
      <c r="DO243" s="45"/>
      <c r="DP243" s="45"/>
      <c r="DQ243" s="45"/>
      <c r="DR243" s="45"/>
      <c r="DS243" s="45"/>
      <c r="DT243" s="45"/>
      <c r="DU243" s="45"/>
      <c r="DV243" s="45"/>
      <c r="DW243" s="45"/>
      <c r="DX243" s="45"/>
      <c r="DY243" s="45"/>
      <c r="DZ243" s="45"/>
      <c r="EA243" s="45"/>
      <c r="EB243" s="45"/>
      <c r="EC243" s="45"/>
      <c r="ED243" s="45"/>
      <c r="EE243" s="45"/>
      <c r="EF243" s="45"/>
      <c r="EG243" s="45"/>
      <c r="EH243" s="45"/>
      <c r="EI243" s="45"/>
      <c r="EJ243" s="45"/>
      <c r="EK243" s="45"/>
      <c r="EL243" s="45"/>
      <c r="EM243" s="45"/>
      <c r="EN243" s="45"/>
      <c r="EO243" s="45"/>
      <c r="EP243" s="45"/>
      <c r="EQ243" s="45"/>
      <c r="ER243" s="45"/>
      <c r="ES243" s="45"/>
      <c r="ET243" s="45"/>
      <c r="EU243" s="45"/>
      <c r="EV243" s="45"/>
      <c r="EW243" s="45"/>
      <c r="EX243" s="45"/>
      <c r="EY243" s="45"/>
      <c r="EZ243" s="45"/>
      <c r="FA243" s="45"/>
      <c r="FB243" s="45"/>
      <c r="FC243" s="45"/>
      <c r="FD243" s="45"/>
      <c r="FE243" s="45"/>
      <c r="FF243" s="45"/>
      <c r="FG243" s="45"/>
      <c r="FH243" s="45"/>
      <c r="FI243" s="45"/>
      <c r="FJ243" s="45"/>
      <c r="FK243" s="45"/>
      <c r="FL243" s="45"/>
      <c r="FM243" s="45"/>
      <c r="FN243" s="45"/>
      <c r="FO243" s="45"/>
      <c r="FP243" s="45"/>
      <c r="FQ243" s="45"/>
      <c r="FR243" s="45"/>
      <c r="FS243" s="45"/>
      <c r="FT243" s="45"/>
      <c r="FU243" s="45"/>
      <c r="FV243" s="45"/>
      <c r="FW243" s="45"/>
      <c r="FX243" s="45"/>
      <c r="FY243" s="45"/>
      <c r="FZ243" s="45"/>
      <c r="GA243" s="45"/>
      <c r="GB243" s="45"/>
      <c r="GC243" s="45"/>
    </row>
    <row r="244" spans="1:185" ht="30" x14ac:dyDescent="0.25">
      <c r="A244" s="202" t="s">
        <v>79</v>
      </c>
      <c r="B244" s="69">
        <f>'1 уровень'!C21</f>
        <v>1179</v>
      </c>
      <c r="C244" s="69">
        <f>'1 уровень'!D21</f>
        <v>1081</v>
      </c>
      <c r="D244" s="69">
        <f>'1 уровень'!E21</f>
        <v>686</v>
      </c>
      <c r="E244" s="69">
        <f>'1 уровень'!F21</f>
        <v>63.459759481961143</v>
      </c>
      <c r="F244" s="69">
        <f>'1 уровень'!G21</f>
        <v>1550.6734000000001</v>
      </c>
      <c r="G244" s="69">
        <f>'1 уровень'!H21</f>
        <v>1421.45</v>
      </c>
      <c r="H244" s="695">
        <f>'1 уровень'!I21</f>
        <v>822.78280000000007</v>
      </c>
      <c r="I244" s="65">
        <f>'1 уровень'!J21</f>
        <v>57.88334447219389</v>
      </c>
      <c r="J244" s="103"/>
      <c r="L244" s="727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  <c r="AC244" s="45"/>
      <c r="AD244" s="45"/>
      <c r="AE244" s="45"/>
      <c r="AF244" s="45"/>
      <c r="AG244" s="45"/>
      <c r="AH244" s="45"/>
      <c r="AI244" s="45"/>
      <c r="AJ244" s="45"/>
      <c r="AK244" s="45"/>
      <c r="AL244" s="45"/>
      <c r="AM244" s="45"/>
      <c r="AN244" s="45"/>
      <c r="AO244" s="45"/>
      <c r="AP244" s="45"/>
      <c r="AQ244" s="45"/>
      <c r="AR244" s="45"/>
      <c r="AS244" s="45"/>
      <c r="AT244" s="45"/>
      <c r="AU244" s="45"/>
      <c r="AV244" s="45"/>
      <c r="AW244" s="45"/>
      <c r="AX244" s="45"/>
      <c r="AY244" s="45"/>
      <c r="AZ244" s="45"/>
      <c r="BA244" s="45"/>
      <c r="BB244" s="45"/>
      <c r="BC244" s="45"/>
      <c r="BD244" s="45"/>
      <c r="BE244" s="45"/>
      <c r="BF244" s="45"/>
      <c r="BG244" s="45"/>
      <c r="BH244" s="45"/>
      <c r="BI244" s="45"/>
      <c r="BJ244" s="45"/>
      <c r="BK244" s="45"/>
      <c r="BL244" s="45"/>
      <c r="BM244" s="45"/>
      <c r="BN244" s="45"/>
      <c r="BO244" s="45"/>
      <c r="BP244" s="45"/>
      <c r="BQ244" s="45"/>
      <c r="BR244" s="45"/>
      <c r="BS244" s="45"/>
      <c r="BT244" s="45"/>
      <c r="BU244" s="45"/>
      <c r="BV244" s="45"/>
      <c r="BW244" s="45"/>
      <c r="BX244" s="45"/>
      <c r="BY244" s="45"/>
      <c r="BZ244" s="45"/>
      <c r="CA244" s="45"/>
      <c r="CB244" s="45"/>
      <c r="CC244" s="45"/>
      <c r="CD244" s="45"/>
      <c r="CE244" s="45"/>
      <c r="CF244" s="45"/>
      <c r="CG244" s="45"/>
      <c r="CH244" s="45"/>
      <c r="CI244" s="45"/>
      <c r="CJ244" s="45"/>
      <c r="CK244" s="45"/>
      <c r="CL244" s="45"/>
      <c r="CM244" s="45"/>
      <c r="CN244" s="45"/>
      <c r="CO244" s="45"/>
      <c r="CP244" s="45"/>
      <c r="CQ244" s="45"/>
      <c r="CR244" s="45"/>
      <c r="CS244" s="45"/>
      <c r="CT244" s="45"/>
      <c r="CU244" s="45"/>
      <c r="CV244" s="45"/>
      <c r="CW244" s="45"/>
      <c r="CX244" s="45"/>
      <c r="CY244" s="45"/>
      <c r="CZ244" s="45"/>
      <c r="DA244" s="45"/>
      <c r="DB244" s="45"/>
      <c r="DC244" s="45"/>
      <c r="DD244" s="45"/>
      <c r="DE244" s="45"/>
      <c r="DF244" s="45"/>
      <c r="DG244" s="45"/>
      <c r="DH244" s="45"/>
      <c r="DI244" s="45"/>
      <c r="DJ244" s="45"/>
      <c r="DK244" s="45"/>
      <c r="DL244" s="45"/>
      <c r="DM244" s="45"/>
      <c r="DN244" s="45"/>
      <c r="DO244" s="45"/>
      <c r="DP244" s="45"/>
      <c r="DQ244" s="45"/>
      <c r="DR244" s="45"/>
      <c r="DS244" s="45"/>
      <c r="DT244" s="45"/>
      <c r="DU244" s="45"/>
      <c r="DV244" s="45"/>
      <c r="DW244" s="45"/>
      <c r="DX244" s="45"/>
      <c r="DY244" s="45"/>
      <c r="DZ244" s="45"/>
      <c r="EA244" s="45"/>
      <c r="EB244" s="45"/>
      <c r="EC244" s="45"/>
      <c r="ED244" s="45"/>
      <c r="EE244" s="45"/>
      <c r="EF244" s="45"/>
      <c r="EG244" s="45"/>
      <c r="EH244" s="45"/>
      <c r="EI244" s="45"/>
      <c r="EJ244" s="45"/>
      <c r="EK244" s="45"/>
      <c r="EL244" s="45"/>
      <c r="EM244" s="45"/>
      <c r="EN244" s="45"/>
      <c r="EO244" s="45"/>
      <c r="EP244" s="45"/>
      <c r="EQ244" s="45"/>
      <c r="ER244" s="45"/>
      <c r="ES244" s="45"/>
      <c r="ET244" s="45"/>
      <c r="EU244" s="45"/>
      <c r="EV244" s="45"/>
      <c r="EW244" s="45"/>
      <c r="EX244" s="45"/>
      <c r="EY244" s="45"/>
      <c r="EZ244" s="45"/>
      <c r="FA244" s="45"/>
      <c r="FB244" s="45"/>
      <c r="FC244" s="45"/>
      <c r="FD244" s="45"/>
      <c r="FE244" s="45"/>
      <c r="FF244" s="45"/>
      <c r="FG244" s="45"/>
      <c r="FH244" s="45"/>
      <c r="FI244" s="45"/>
      <c r="FJ244" s="45"/>
      <c r="FK244" s="45"/>
      <c r="FL244" s="45"/>
      <c r="FM244" s="45"/>
      <c r="FN244" s="45"/>
      <c r="FO244" s="45"/>
      <c r="FP244" s="45"/>
      <c r="FQ244" s="45"/>
      <c r="FR244" s="45"/>
      <c r="FS244" s="45"/>
      <c r="FT244" s="45"/>
      <c r="FU244" s="45"/>
      <c r="FV244" s="45"/>
      <c r="FW244" s="45"/>
      <c r="FX244" s="45"/>
      <c r="FY244" s="45"/>
      <c r="FZ244" s="45"/>
      <c r="GA244" s="45"/>
      <c r="GB244" s="45"/>
      <c r="GC244" s="45"/>
    </row>
    <row r="245" spans="1:185" ht="30" x14ac:dyDescent="0.25">
      <c r="A245" s="202" t="s">
        <v>80</v>
      </c>
      <c r="B245" s="69">
        <f>'1 уровень'!C22</f>
        <v>354</v>
      </c>
      <c r="C245" s="69">
        <f>'1 уровень'!D22</f>
        <v>325</v>
      </c>
      <c r="D245" s="69">
        <f>'1 уровень'!E22</f>
        <v>168</v>
      </c>
      <c r="E245" s="69">
        <f>'1 уровень'!F22</f>
        <v>51.692307692307693</v>
      </c>
      <c r="F245" s="69">
        <f>'1 уровень'!G22</f>
        <v>579.32239000000004</v>
      </c>
      <c r="G245" s="69">
        <f>'1 уровень'!H22</f>
        <v>531.04999999999995</v>
      </c>
      <c r="H245" s="65">
        <f>'1 уровень'!I22</f>
        <v>284.70818000000003</v>
      </c>
      <c r="I245" s="65">
        <f>'1 уровень'!J22</f>
        <v>53.612311458431414</v>
      </c>
      <c r="J245" s="103"/>
      <c r="L245" s="727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5"/>
      <c r="AE245" s="45"/>
      <c r="AF245" s="45"/>
      <c r="AG245" s="45"/>
      <c r="AH245" s="45"/>
      <c r="AI245" s="45"/>
      <c r="AJ245" s="45"/>
      <c r="AK245" s="45"/>
      <c r="AL245" s="45"/>
      <c r="AM245" s="45"/>
      <c r="AN245" s="45"/>
      <c r="AO245" s="45"/>
      <c r="AP245" s="45"/>
      <c r="AQ245" s="45"/>
      <c r="AR245" s="45"/>
      <c r="AS245" s="45"/>
      <c r="AT245" s="45"/>
      <c r="AU245" s="45"/>
      <c r="AV245" s="45"/>
      <c r="AW245" s="45"/>
      <c r="AX245" s="45"/>
      <c r="AY245" s="45"/>
      <c r="AZ245" s="45"/>
      <c r="BA245" s="45"/>
      <c r="BB245" s="45"/>
      <c r="BC245" s="45"/>
      <c r="BD245" s="45"/>
      <c r="BE245" s="45"/>
      <c r="BF245" s="45"/>
      <c r="BG245" s="45"/>
      <c r="BH245" s="45"/>
      <c r="BI245" s="45"/>
      <c r="BJ245" s="45"/>
      <c r="BK245" s="45"/>
      <c r="BL245" s="45"/>
      <c r="BM245" s="45"/>
      <c r="BN245" s="45"/>
      <c r="BO245" s="45"/>
      <c r="BP245" s="45"/>
      <c r="BQ245" s="45"/>
      <c r="BR245" s="45"/>
      <c r="BS245" s="45"/>
      <c r="BT245" s="45"/>
      <c r="BU245" s="45"/>
      <c r="BV245" s="45"/>
      <c r="BW245" s="45"/>
      <c r="BX245" s="45"/>
      <c r="BY245" s="45"/>
      <c r="BZ245" s="45"/>
      <c r="CA245" s="45"/>
      <c r="CB245" s="45"/>
      <c r="CC245" s="45"/>
      <c r="CD245" s="45"/>
      <c r="CE245" s="45"/>
      <c r="CF245" s="45"/>
      <c r="CG245" s="45"/>
      <c r="CH245" s="45"/>
      <c r="CI245" s="45"/>
      <c r="CJ245" s="45"/>
      <c r="CK245" s="45"/>
      <c r="CL245" s="45"/>
      <c r="CM245" s="45"/>
      <c r="CN245" s="45"/>
      <c r="CO245" s="45"/>
      <c r="CP245" s="45"/>
      <c r="CQ245" s="45"/>
      <c r="CR245" s="45"/>
      <c r="CS245" s="45"/>
      <c r="CT245" s="45"/>
      <c r="CU245" s="45"/>
      <c r="CV245" s="45"/>
      <c r="CW245" s="45"/>
      <c r="CX245" s="45"/>
      <c r="CY245" s="45"/>
      <c r="CZ245" s="45"/>
      <c r="DA245" s="45"/>
      <c r="DB245" s="45"/>
      <c r="DC245" s="45"/>
      <c r="DD245" s="45"/>
      <c r="DE245" s="45"/>
      <c r="DF245" s="45"/>
      <c r="DG245" s="45"/>
      <c r="DH245" s="45"/>
      <c r="DI245" s="45"/>
      <c r="DJ245" s="45"/>
      <c r="DK245" s="45"/>
      <c r="DL245" s="45"/>
      <c r="DM245" s="45"/>
      <c r="DN245" s="45"/>
      <c r="DO245" s="45"/>
      <c r="DP245" s="45"/>
      <c r="DQ245" s="45"/>
      <c r="DR245" s="45"/>
      <c r="DS245" s="45"/>
      <c r="DT245" s="45"/>
      <c r="DU245" s="45"/>
      <c r="DV245" s="45"/>
      <c r="DW245" s="45"/>
      <c r="DX245" s="45"/>
      <c r="DY245" s="45"/>
      <c r="DZ245" s="45"/>
      <c r="EA245" s="45"/>
      <c r="EB245" s="45"/>
      <c r="EC245" s="45"/>
      <c r="ED245" s="45"/>
      <c r="EE245" s="45"/>
      <c r="EF245" s="45"/>
      <c r="EG245" s="45"/>
      <c r="EH245" s="45"/>
      <c r="EI245" s="45"/>
      <c r="EJ245" s="45"/>
      <c r="EK245" s="45"/>
      <c r="EL245" s="45"/>
      <c r="EM245" s="45"/>
      <c r="EN245" s="45"/>
      <c r="EO245" s="45"/>
      <c r="EP245" s="45"/>
      <c r="EQ245" s="45"/>
      <c r="ER245" s="45"/>
      <c r="ES245" s="45"/>
      <c r="ET245" s="45"/>
      <c r="EU245" s="45"/>
      <c r="EV245" s="45"/>
      <c r="EW245" s="45"/>
      <c r="EX245" s="45"/>
      <c r="EY245" s="45"/>
      <c r="EZ245" s="45"/>
      <c r="FA245" s="45"/>
      <c r="FB245" s="45"/>
      <c r="FC245" s="45"/>
      <c r="FD245" s="45"/>
      <c r="FE245" s="45"/>
      <c r="FF245" s="45"/>
      <c r="FG245" s="45"/>
      <c r="FH245" s="45"/>
      <c r="FI245" s="45"/>
      <c r="FJ245" s="45"/>
      <c r="FK245" s="45"/>
      <c r="FL245" s="45"/>
      <c r="FM245" s="45"/>
      <c r="FN245" s="45"/>
      <c r="FO245" s="45"/>
      <c r="FP245" s="45"/>
      <c r="FQ245" s="45"/>
      <c r="FR245" s="45"/>
      <c r="FS245" s="45"/>
      <c r="FT245" s="45"/>
      <c r="FU245" s="45"/>
      <c r="FV245" s="45"/>
      <c r="FW245" s="45"/>
      <c r="FX245" s="45"/>
      <c r="FY245" s="45"/>
      <c r="FZ245" s="45"/>
      <c r="GA245" s="45"/>
      <c r="GB245" s="45"/>
      <c r="GC245" s="45"/>
    </row>
    <row r="246" spans="1:185" ht="30" x14ac:dyDescent="0.25">
      <c r="A246" s="317" t="s">
        <v>112</v>
      </c>
      <c r="B246" s="69">
        <f>'1 уровень'!C23</f>
        <v>0</v>
      </c>
      <c r="C246" s="69">
        <f>'1 уровень'!D23</f>
        <v>0</v>
      </c>
      <c r="D246" s="69">
        <f>'1 уровень'!E23</f>
        <v>0</v>
      </c>
      <c r="E246" s="69">
        <f>'1 уровень'!F23</f>
        <v>0</v>
      </c>
      <c r="F246" s="69">
        <f>'1 уровень'!G23</f>
        <v>0</v>
      </c>
      <c r="G246" s="69">
        <f>'1 уровень'!H23</f>
        <v>0</v>
      </c>
      <c r="H246" s="65">
        <f>'1 уровень'!I23</f>
        <v>0</v>
      </c>
      <c r="I246" s="65">
        <f>'1 уровень'!J23</f>
        <v>0</v>
      </c>
      <c r="J246" s="103"/>
      <c r="L246" s="727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  <c r="AC246" s="45"/>
      <c r="AD246" s="45"/>
      <c r="AE246" s="45"/>
      <c r="AF246" s="45"/>
      <c r="AG246" s="45"/>
      <c r="AH246" s="45"/>
      <c r="AI246" s="45"/>
      <c r="AJ246" s="45"/>
      <c r="AK246" s="45"/>
      <c r="AL246" s="45"/>
      <c r="AM246" s="45"/>
      <c r="AN246" s="45"/>
      <c r="AO246" s="45"/>
      <c r="AP246" s="45"/>
      <c r="AQ246" s="45"/>
      <c r="AR246" s="45"/>
      <c r="AS246" s="45"/>
      <c r="AT246" s="45"/>
      <c r="AU246" s="45"/>
      <c r="AV246" s="45"/>
      <c r="AW246" s="45"/>
      <c r="AX246" s="45"/>
      <c r="AY246" s="45"/>
      <c r="AZ246" s="45"/>
      <c r="BA246" s="45"/>
      <c r="BB246" s="45"/>
      <c r="BC246" s="45"/>
      <c r="BD246" s="45"/>
      <c r="BE246" s="45"/>
      <c r="BF246" s="45"/>
      <c r="BG246" s="45"/>
      <c r="BH246" s="45"/>
      <c r="BI246" s="45"/>
      <c r="BJ246" s="45"/>
      <c r="BK246" s="45"/>
      <c r="BL246" s="45"/>
      <c r="BM246" s="45"/>
      <c r="BN246" s="45"/>
      <c r="BO246" s="45"/>
      <c r="BP246" s="45"/>
      <c r="BQ246" s="45"/>
      <c r="BR246" s="45"/>
      <c r="BS246" s="45"/>
      <c r="BT246" s="45"/>
      <c r="BU246" s="45"/>
      <c r="BV246" s="45"/>
      <c r="BW246" s="45"/>
      <c r="BX246" s="45"/>
      <c r="BY246" s="45"/>
      <c r="BZ246" s="45"/>
      <c r="CA246" s="45"/>
      <c r="CB246" s="45"/>
      <c r="CC246" s="45"/>
      <c r="CD246" s="45"/>
      <c r="CE246" s="45"/>
      <c r="CF246" s="45"/>
      <c r="CG246" s="45"/>
      <c r="CH246" s="45"/>
      <c r="CI246" s="45"/>
      <c r="CJ246" s="45"/>
      <c r="CK246" s="45"/>
      <c r="CL246" s="45"/>
      <c r="CM246" s="45"/>
      <c r="CN246" s="45"/>
      <c r="CO246" s="45"/>
      <c r="CP246" s="45"/>
      <c r="CQ246" s="45"/>
      <c r="CR246" s="45"/>
      <c r="CS246" s="45"/>
      <c r="CT246" s="45"/>
      <c r="CU246" s="45"/>
      <c r="CV246" s="45"/>
      <c r="CW246" s="45"/>
      <c r="CX246" s="45"/>
      <c r="CY246" s="45"/>
      <c r="CZ246" s="45"/>
      <c r="DA246" s="45"/>
      <c r="DB246" s="45"/>
      <c r="DC246" s="45"/>
      <c r="DD246" s="45"/>
      <c r="DE246" s="45"/>
      <c r="DF246" s="45"/>
      <c r="DG246" s="45"/>
      <c r="DH246" s="45"/>
      <c r="DI246" s="45"/>
      <c r="DJ246" s="45"/>
      <c r="DK246" s="45"/>
      <c r="DL246" s="45"/>
      <c r="DM246" s="45"/>
      <c r="DN246" s="45"/>
      <c r="DO246" s="45"/>
      <c r="DP246" s="45"/>
      <c r="DQ246" s="45"/>
      <c r="DR246" s="45"/>
      <c r="DS246" s="45"/>
      <c r="DT246" s="45"/>
      <c r="DU246" s="45"/>
      <c r="DV246" s="45"/>
      <c r="DW246" s="45"/>
      <c r="DX246" s="45"/>
      <c r="DY246" s="45"/>
      <c r="DZ246" s="45"/>
      <c r="EA246" s="45"/>
      <c r="EB246" s="45"/>
      <c r="EC246" s="45"/>
      <c r="ED246" s="45"/>
      <c r="EE246" s="45"/>
      <c r="EF246" s="45"/>
      <c r="EG246" s="45"/>
      <c r="EH246" s="45"/>
      <c r="EI246" s="45"/>
      <c r="EJ246" s="45"/>
      <c r="EK246" s="45"/>
      <c r="EL246" s="45"/>
      <c r="EM246" s="45"/>
      <c r="EN246" s="45"/>
      <c r="EO246" s="45"/>
      <c r="EP246" s="45"/>
      <c r="EQ246" s="45"/>
      <c r="ER246" s="45"/>
      <c r="ES246" s="45"/>
      <c r="ET246" s="45"/>
      <c r="EU246" s="45"/>
      <c r="EV246" s="45"/>
      <c r="EW246" s="45"/>
      <c r="EX246" s="45"/>
      <c r="EY246" s="45"/>
      <c r="EZ246" s="45"/>
      <c r="FA246" s="45"/>
      <c r="FB246" s="45"/>
      <c r="FC246" s="45"/>
      <c r="FD246" s="45"/>
      <c r="FE246" s="45"/>
      <c r="FF246" s="45"/>
      <c r="FG246" s="45"/>
      <c r="FH246" s="45"/>
      <c r="FI246" s="45"/>
      <c r="FJ246" s="45"/>
      <c r="FK246" s="45"/>
      <c r="FL246" s="45"/>
      <c r="FM246" s="45"/>
      <c r="FN246" s="45"/>
      <c r="FO246" s="45"/>
      <c r="FP246" s="45"/>
      <c r="FQ246" s="45"/>
      <c r="FR246" s="45"/>
      <c r="FS246" s="45"/>
      <c r="FT246" s="45"/>
      <c r="FU246" s="45"/>
      <c r="FV246" s="45"/>
      <c r="FW246" s="45"/>
      <c r="FX246" s="45"/>
      <c r="FY246" s="45"/>
      <c r="FZ246" s="45"/>
      <c r="GA246" s="45"/>
      <c r="GB246" s="45"/>
      <c r="GC246" s="45"/>
    </row>
    <row r="247" spans="1:185" ht="30" x14ac:dyDescent="0.25">
      <c r="A247" s="316" t="s">
        <v>108</v>
      </c>
      <c r="B247" s="69">
        <f>'1 уровень'!C24</f>
        <v>0</v>
      </c>
      <c r="C247" s="69">
        <f>'1 уровень'!D24</f>
        <v>0</v>
      </c>
      <c r="D247" s="69">
        <f>'1 уровень'!E24</f>
        <v>0</v>
      </c>
      <c r="E247" s="69">
        <f>'1 уровень'!F24</f>
        <v>0</v>
      </c>
      <c r="F247" s="69">
        <f>'1 уровень'!G24</f>
        <v>0</v>
      </c>
      <c r="G247" s="69">
        <f>'1 уровень'!H24</f>
        <v>0</v>
      </c>
      <c r="H247" s="65">
        <f>'1 уровень'!I24</f>
        <v>0</v>
      </c>
      <c r="I247" s="65">
        <f>'1 уровень'!J24</f>
        <v>0</v>
      </c>
      <c r="J247" s="103"/>
      <c r="L247" s="727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O247" s="45"/>
      <c r="FP247" s="45"/>
      <c r="FQ247" s="45"/>
      <c r="FR247" s="45"/>
      <c r="FS247" s="45"/>
      <c r="FT247" s="45"/>
      <c r="FU247" s="45"/>
      <c r="FV247" s="45"/>
      <c r="FW247" s="45"/>
      <c r="FX247" s="45"/>
      <c r="FY247" s="45"/>
      <c r="FZ247" s="45"/>
      <c r="GA247" s="45"/>
      <c r="GB247" s="45"/>
      <c r="GC247" s="45"/>
    </row>
    <row r="248" spans="1:185" ht="30" x14ac:dyDescent="0.25">
      <c r="A248" s="316" t="s">
        <v>123</v>
      </c>
      <c r="B248" s="69">
        <f>'1 уровень'!C25</f>
        <v>100</v>
      </c>
      <c r="C248" s="69">
        <f>'1 уровень'!D25</f>
        <v>92</v>
      </c>
      <c r="D248" s="69">
        <f>'1 уровень'!E25</f>
        <v>18</v>
      </c>
      <c r="E248" s="69">
        <f>'1 уровень'!F25</f>
        <v>19.565217391304348</v>
      </c>
      <c r="F248" s="69">
        <f>'1 уровень'!G25</f>
        <v>81.102000000000004</v>
      </c>
      <c r="G248" s="69">
        <f>'1 уровень'!H25</f>
        <v>74.34</v>
      </c>
      <c r="H248" s="65">
        <f>'1 уровень'!I25</f>
        <v>14.517259999999998</v>
      </c>
      <c r="I248" s="65">
        <f>'1 уровень'!J25</f>
        <v>19.528194780737152</v>
      </c>
      <c r="J248" s="103"/>
      <c r="K248" s="103"/>
      <c r="L248" s="103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  <c r="AC248" s="45"/>
      <c r="AD248" s="45"/>
      <c r="AE248" s="45"/>
      <c r="AF248" s="45"/>
      <c r="AG248" s="45"/>
      <c r="AH248" s="45"/>
      <c r="AI248" s="45"/>
      <c r="AJ248" s="45"/>
      <c r="AK248" s="45"/>
      <c r="AL248" s="45"/>
      <c r="AM248" s="45"/>
      <c r="AN248" s="45"/>
      <c r="AO248" s="45"/>
      <c r="AP248" s="45"/>
      <c r="AQ248" s="45"/>
      <c r="AR248" s="45"/>
      <c r="AS248" s="45"/>
      <c r="AT248" s="45"/>
      <c r="AU248" s="45"/>
      <c r="AV248" s="45"/>
      <c r="AW248" s="45"/>
      <c r="AX248" s="45"/>
      <c r="AY248" s="45"/>
      <c r="AZ248" s="45"/>
      <c r="BA248" s="45"/>
      <c r="BB248" s="45"/>
      <c r="BC248" s="45"/>
      <c r="BD248" s="45"/>
      <c r="BE248" s="45"/>
      <c r="BF248" s="45"/>
      <c r="BG248" s="45"/>
      <c r="BH248" s="45"/>
      <c r="BI248" s="45"/>
      <c r="BJ248" s="45"/>
      <c r="BK248" s="45"/>
      <c r="BL248" s="45"/>
      <c r="BM248" s="45"/>
      <c r="BN248" s="45"/>
      <c r="BO248" s="45"/>
      <c r="BP248" s="45"/>
      <c r="BQ248" s="45"/>
      <c r="BR248" s="45"/>
      <c r="BS248" s="45"/>
      <c r="BT248" s="45"/>
      <c r="BU248" s="45"/>
      <c r="BV248" s="45"/>
      <c r="BW248" s="45"/>
      <c r="BX248" s="45"/>
      <c r="BY248" s="45"/>
      <c r="BZ248" s="45"/>
      <c r="CA248" s="45"/>
      <c r="CB248" s="45"/>
      <c r="CC248" s="45"/>
      <c r="CD248" s="45"/>
      <c r="CE248" s="45"/>
      <c r="CF248" s="45"/>
      <c r="CG248" s="45"/>
      <c r="CH248" s="45"/>
      <c r="CI248" s="45"/>
      <c r="CJ248" s="45"/>
      <c r="CK248" s="45"/>
      <c r="CL248" s="45"/>
      <c r="CM248" s="45"/>
      <c r="CN248" s="45"/>
      <c r="CO248" s="45"/>
      <c r="CP248" s="45"/>
      <c r="CQ248" s="45"/>
      <c r="CR248" s="45"/>
      <c r="CS248" s="45"/>
      <c r="CT248" s="45"/>
      <c r="CU248" s="45"/>
      <c r="CV248" s="45"/>
      <c r="CW248" s="45"/>
      <c r="CX248" s="45"/>
      <c r="CY248" s="45"/>
      <c r="CZ248" s="45"/>
      <c r="DA248" s="45"/>
      <c r="DB248" s="45"/>
      <c r="DC248" s="45"/>
      <c r="DD248" s="45"/>
      <c r="DE248" s="45"/>
      <c r="DF248" s="45"/>
      <c r="DG248" s="45"/>
      <c r="DH248" s="45"/>
      <c r="DI248" s="45"/>
      <c r="DJ248" s="45"/>
      <c r="DK248" s="45"/>
      <c r="DL248" s="45"/>
      <c r="DM248" s="45"/>
      <c r="DN248" s="45"/>
      <c r="DO248" s="45"/>
      <c r="DP248" s="45"/>
      <c r="DQ248" s="45"/>
      <c r="DR248" s="45"/>
      <c r="DS248" s="45"/>
      <c r="DT248" s="45"/>
      <c r="DU248" s="45"/>
      <c r="DV248" s="45"/>
      <c r="DW248" s="45"/>
      <c r="DX248" s="45"/>
      <c r="DY248" s="45"/>
      <c r="DZ248" s="45"/>
      <c r="EA248" s="45"/>
      <c r="EB248" s="45"/>
      <c r="EC248" s="45"/>
      <c r="ED248" s="45"/>
      <c r="EE248" s="45"/>
      <c r="EF248" s="45"/>
      <c r="EG248" s="45"/>
      <c r="EH248" s="45"/>
      <c r="EI248" s="45"/>
      <c r="EJ248" s="45"/>
      <c r="EK248" s="45"/>
      <c r="EL248" s="45"/>
      <c r="EM248" s="45"/>
      <c r="EN248" s="45"/>
      <c r="EO248" s="45"/>
      <c r="EP248" s="45"/>
      <c r="EQ248" s="45"/>
      <c r="ER248" s="45"/>
      <c r="ES248" s="45"/>
      <c r="ET248" s="45"/>
      <c r="EU248" s="45"/>
      <c r="EV248" s="45"/>
      <c r="EW248" s="45"/>
      <c r="EX248" s="45"/>
      <c r="EY248" s="45"/>
      <c r="EZ248" s="45"/>
      <c r="FA248" s="45"/>
      <c r="FB248" s="45"/>
      <c r="FC248" s="45"/>
      <c r="FD248" s="45"/>
      <c r="FE248" s="45"/>
      <c r="FF248" s="45"/>
      <c r="FG248" s="45"/>
      <c r="FH248" s="45"/>
      <c r="FI248" s="45"/>
      <c r="FJ248" s="45"/>
      <c r="FK248" s="45"/>
      <c r="FL248" s="45"/>
      <c r="FM248" s="45"/>
      <c r="FN248" s="45"/>
      <c r="FO248" s="45"/>
      <c r="FP248" s="45"/>
      <c r="FQ248" s="45"/>
      <c r="FR248" s="45"/>
      <c r="FS248" s="45"/>
      <c r="FT248" s="45"/>
      <c r="FU248" s="45"/>
      <c r="FV248" s="45"/>
      <c r="FW248" s="45"/>
      <c r="FX248" s="45"/>
      <c r="FY248" s="45"/>
      <c r="FZ248" s="45"/>
      <c r="GA248" s="45"/>
      <c r="GB248" s="45"/>
      <c r="GC248" s="45"/>
    </row>
    <row r="249" spans="1:185" s="45" customFormat="1" ht="15.75" thickBot="1" x14ac:dyDescent="0.3">
      <c r="A249" s="590" t="s">
        <v>105</v>
      </c>
      <c r="B249" s="591">
        <f>'1 уровень'!C26</f>
        <v>0</v>
      </c>
      <c r="C249" s="591">
        <f>'1 уровень'!D26</f>
        <v>0</v>
      </c>
      <c r="D249" s="591">
        <f>'1 уровень'!E26</f>
        <v>0</v>
      </c>
      <c r="E249" s="592">
        <f>'1 уровень'!F26</f>
        <v>0</v>
      </c>
      <c r="F249" s="593">
        <f>'1 уровень'!G26</f>
        <v>2211.0977899999998</v>
      </c>
      <c r="G249" s="593">
        <f>'1 уровень'!H26</f>
        <v>2026.84</v>
      </c>
      <c r="H249" s="593">
        <f>'1 уровень'!I26</f>
        <v>1122.0082400000001</v>
      </c>
      <c r="I249" s="593">
        <f>'1 уровень'!J26</f>
        <v>55.357514159973164</v>
      </c>
      <c r="J249" s="103"/>
      <c r="K249" s="726"/>
      <c r="L249" s="727"/>
    </row>
    <row r="250" spans="1:185" s="45" customFormat="1" ht="27.75" customHeight="1" thickBot="1" x14ac:dyDescent="0.3">
      <c r="A250" s="701" t="s">
        <v>33</v>
      </c>
      <c r="B250" s="700"/>
      <c r="C250" s="700"/>
      <c r="D250" s="700"/>
      <c r="E250" s="700"/>
      <c r="F250" s="700">
        <f>SUM(F20,F35,F49,F61,F74,F88,F101,F114,F126,F140,F152,F166,F180,F193,F205,F217,F229,F241,F249)</f>
        <v>1759071.2836300004</v>
      </c>
      <c r="G250" s="700">
        <f>SUM(G20,G35,G49,G61,G74,G88,G101,G114,G126,G140,G152,G166,G180,G193,G205,G217,G229,G241,G249)</f>
        <v>1612482.1400000004</v>
      </c>
      <c r="H250" s="700">
        <f>SUM(H20,H35,H49,H61,H74,H88,H101,H114,H126,H140,H152,H166,H180,H193,H205,H217,H229,H241,H249)</f>
        <v>1544118.28611</v>
      </c>
      <c r="I250" s="720">
        <f t="shared" ref="I250:I259" si="0">H250/G250*100</f>
        <v>95.760334195701518</v>
      </c>
      <c r="J250" s="103"/>
      <c r="K250" s="726"/>
      <c r="L250" s="727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4"/>
      <c r="AB250" s="44"/>
      <c r="AC250" s="44"/>
      <c r="AD250" s="44"/>
      <c r="AE250" s="44"/>
      <c r="AF250" s="44"/>
      <c r="AG250" s="44"/>
      <c r="AH250" s="44"/>
      <c r="AI250" s="44"/>
      <c r="AJ250" s="44"/>
      <c r="AK250" s="44"/>
      <c r="AL250" s="44"/>
      <c r="AM250" s="44"/>
      <c r="AN250" s="44"/>
      <c r="AO250" s="44"/>
      <c r="AP250" s="44"/>
      <c r="AQ250" s="44"/>
      <c r="AR250" s="44"/>
      <c r="AS250" s="44"/>
      <c r="AT250" s="44"/>
      <c r="AU250" s="44"/>
      <c r="AV250" s="44"/>
      <c r="AW250" s="44"/>
      <c r="AX250" s="44"/>
      <c r="AY250" s="44"/>
      <c r="AZ250" s="44"/>
      <c r="BA250" s="44"/>
      <c r="BB250" s="44"/>
      <c r="BC250" s="44"/>
      <c r="BD250" s="44"/>
      <c r="BE250" s="44"/>
      <c r="BF250" s="44"/>
      <c r="BG250" s="44"/>
      <c r="BH250" s="44"/>
      <c r="BI250" s="44"/>
      <c r="BJ250" s="44"/>
      <c r="BK250" s="44"/>
      <c r="BL250" s="44"/>
      <c r="BM250" s="44"/>
      <c r="BN250" s="44"/>
      <c r="BO250" s="44"/>
      <c r="BP250" s="44"/>
      <c r="BQ250" s="44"/>
      <c r="BR250" s="44"/>
      <c r="BS250" s="44"/>
      <c r="BT250" s="44"/>
      <c r="BU250" s="44"/>
      <c r="BV250" s="44"/>
      <c r="BW250" s="44"/>
      <c r="BX250" s="44"/>
      <c r="BY250" s="44"/>
      <c r="BZ250" s="44"/>
      <c r="CA250" s="44"/>
      <c r="CB250" s="44"/>
      <c r="CC250" s="44"/>
      <c r="CD250" s="44"/>
      <c r="CE250" s="44"/>
      <c r="CF250" s="44"/>
      <c r="CG250" s="44"/>
      <c r="CH250" s="44"/>
      <c r="CI250" s="44"/>
      <c r="CJ250" s="44"/>
      <c r="CK250" s="44"/>
      <c r="CL250" s="44"/>
      <c r="CM250" s="44"/>
      <c r="CN250" s="44"/>
      <c r="CO250" s="44"/>
      <c r="CP250" s="44"/>
      <c r="CQ250" s="44"/>
      <c r="CR250" s="44"/>
      <c r="CS250" s="44"/>
      <c r="CT250" s="44"/>
      <c r="CU250" s="44"/>
      <c r="CV250" s="44"/>
      <c r="CW250" s="44"/>
      <c r="CX250" s="44"/>
      <c r="CY250" s="44"/>
      <c r="CZ250" s="44"/>
      <c r="DA250" s="44"/>
      <c r="DB250" s="44"/>
      <c r="DC250" s="44"/>
      <c r="DD250" s="44"/>
      <c r="DE250" s="44"/>
      <c r="DF250" s="44"/>
      <c r="DG250" s="44"/>
      <c r="DH250" s="44"/>
      <c r="DI250" s="44"/>
      <c r="DJ250" s="44"/>
      <c r="DK250" s="44"/>
      <c r="DL250" s="44"/>
      <c r="DM250" s="44"/>
      <c r="DN250" s="44"/>
      <c r="DO250" s="44"/>
      <c r="DP250" s="44"/>
      <c r="DQ250" s="44"/>
      <c r="DR250" s="44"/>
      <c r="DS250" s="44"/>
      <c r="DT250" s="44"/>
      <c r="DU250" s="44"/>
      <c r="DV250" s="44"/>
      <c r="DW250" s="44"/>
      <c r="DX250" s="44"/>
      <c r="DY250" s="44"/>
      <c r="DZ250" s="44"/>
      <c r="EA250" s="44"/>
      <c r="EB250" s="44"/>
      <c r="EC250" s="44"/>
      <c r="ED250" s="44"/>
      <c r="EE250" s="44"/>
      <c r="EF250" s="44"/>
      <c r="EG250" s="44"/>
      <c r="EH250" s="44"/>
      <c r="EI250" s="44"/>
      <c r="EJ250" s="44"/>
      <c r="EK250" s="44"/>
      <c r="EL250" s="44"/>
      <c r="EM250" s="44"/>
      <c r="EN250" s="44"/>
      <c r="EO250" s="44"/>
      <c r="EP250" s="44"/>
      <c r="EQ250" s="44"/>
      <c r="ER250" s="44"/>
      <c r="ES250" s="44"/>
      <c r="ET250" s="44"/>
      <c r="EU250" s="44"/>
      <c r="EV250" s="44"/>
      <c r="EW250" s="44"/>
      <c r="EX250" s="44"/>
      <c r="EY250" s="44"/>
      <c r="EZ250" s="44"/>
      <c r="FA250" s="44"/>
      <c r="FB250" s="44"/>
      <c r="FC250" s="44"/>
      <c r="FD250" s="44"/>
      <c r="FE250" s="44"/>
      <c r="FF250" s="44"/>
      <c r="FG250" s="44"/>
      <c r="FH250" s="44"/>
      <c r="FI250" s="44"/>
      <c r="FJ250" s="44"/>
      <c r="FK250" s="44"/>
      <c r="FL250" s="44"/>
      <c r="FM250" s="44"/>
      <c r="FN250" s="44"/>
      <c r="FO250" s="44"/>
      <c r="FP250" s="44"/>
      <c r="FQ250" s="44"/>
      <c r="FR250" s="44"/>
      <c r="FS250" s="44"/>
      <c r="FT250" s="44"/>
      <c r="FU250" s="44"/>
      <c r="FV250" s="44"/>
      <c r="FW250" s="44"/>
      <c r="FX250" s="44"/>
      <c r="FY250" s="44"/>
      <c r="FZ250" s="44"/>
      <c r="GA250" s="44"/>
      <c r="GB250" s="44"/>
      <c r="GC250" s="44"/>
    </row>
    <row r="251" spans="1:185" ht="30" x14ac:dyDescent="0.25">
      <c r="A251" s="310" t="s">
        <v>113</v>
      </c>
      <c r="B251" s="311">
        <f t="shared" ref="B251:D253" si="1">SUM(B243,B231,B219,B207,B195,B182,B168,B154,B142,B128,B116,B103,B90,B76,B63,B51,B37,B23,B8)</f>
        <v>280065</v>
      </c>
      <c r="C251" s="311">
        <f t="shared" si="1"/>
        <v>256734</v>
      </c>
      <c r="D251" s="311">
        <f t="shared" si="1"/>
        <v>258171</v>
      </c>
      <c r="E251" s="311">
        <f>D251/C251*100</f>
        <v>100.5597232933698</v>
      </c>
      <c r="F251" s="682">
        <f t="shared" ref="F251:H253" si="2">SUM(F243,F231,F219,F207,F195,F182,F168,F154,F142,F128,F116,F103,F90,F76,F63,F51,F37,F23,F8)</f>
        <v>430784.60592999996</v>
      </c>
      <c r="G251" s="682">
        <f t="shared" si="2"/>
        <v>394885.95000000007</v>
      </c>
      <c r="H251" s="682">
        <f t="shared" si="2"/>
        <v>393581.63642</v>
      </c>
      <c r="I251" s="753">
        <f>H251/G251*100</f>
        <v>99.669698661094401</v>
      </c>
      <c r="J251" s="103"/>
      <c r="K251" s="103"/>
      <c r="L251" s="727"/>
      <c r="M251" s="754"/>
      <c r="N251" s="754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  <c r="AG251" s="45"/>
      <c r="AH251" s="45"/>
      <c r="AI251" s="45"/>
      <c r="AJ251" s="45"/>
      <c r="AK251" s="45"/>
      <c r="AL251" s="45"/>
      <c r="AM251" s="45"/>
      <c r="AN251" s="45"/>
      <c r="AO251" s="45"/>
      <c r="AP251" s="45"/>
      <c r="AQ251" s="45"/>
      <c r="AR251" s="45"/>
      <c r="AS251" s="45"/>
      <c r="AT251" s="45"/>
      <c r="AU251" s="45"/>
      <c r="AV251" s="45"/>
      <c r="AW251" s="45"/>
      <c r="AX251" s="45"/>
      <c r="AY251" s="45"/>
      <c r="AZ251" s="45"/>
      <c r="BA251" s="45"/>
      <c r="BB251" s="45"/>
      <c r="BC251" s="45"/>
      <c r="BD251" s="45"/>
      <c r="BE251" s="45"/>
      <c r="BF251" s="45"/>
      <c r="BG251" s="45"/>
      <c r="BH251" s="45"/>
      <c r="BI251" s="45"/>
      <c r="BJ251" s="45"/>
      <c r="BK251" s="45"/>
      <c r="BL251" s="45"/>
      <c r="BM251" s="45"/>
      <c r="BN251" s="45"/>
      <c r="BO251" s="45"/>
      <c r="BP251" s="45"/>
      <c r="BQ251" s="45"/>
      <c r="BR251" s="45"/>
      <c r="BS251" s="45"/>
      <c r="BT251" s="45"/>
      <c r="BU251" s="45"/>
      <c r="BV251" s="45"/>
      <c r="BW251" s="45"/>
      <c r="BX251" s="45"/>
      <c r="BY251" s="45"/>
      <c r="BZ251" s="45"/>
      <c r="CA251" s="45"/>
      <c r="CB251" s="45"/>
      <c r="CC251" s="45"/>
      <c r="CD251" s="45"/>
      <c r="CE251" s="45"/>
      <c r="CF251" s="45"/>
      <c r="CG251" s="45"/>
      <c r="CH251" s="45"/>
      <c r="CI251" s="45"/>
      <c r="CJ251" s="45"/>
      <c r="CK251" s="45"/>
      <c r="CL251" s="45"/>
      <c r="CM251" s="45"/>
      <c r="CN251" s="45"/>
      <c r="CO251" s="45"/>
      <c r="CP251" s="45"/>
      <c r="CQ251" s="45"/>
      <c r="CR251" s="45"/>
      <c r="CS251" s="45"/>
      <c r="CT251" s="45"/>
      <c r="CU251" s="45"/>
      <c r="CV251" s="45"/>
      <c r="CW251" s="45"/>
      <c r="CX251" s="45"/>
      <c r="CY251" s="45"/>
      <c r="CZ251" s="45"/>
      <c r="DA251" s="45"/>
      <c r="DB251" s="45"/>
      <c r="DC251" s="45"/>
      <c r="DD251" s="45"/>
      <c r="DE251" s="45"/>
      <c r="DF251" s="45"/>
      <c r="DG251" s="45"/>
      <c r="DH251" s="45"/>
      <c r="DI251" s="45"/>
      <c r="DJ251" s="45"/>
      <c r="DK251" s="45"/>
      <c r="DL251" s="45"/>
      <c r="DM251" s="45"/>
      <c r="DN251" s="45"/>
      <c r="DO251" s="45"/>
      <c r="DP251" s="45"/>
      <c r="DQ251" s="45"/>
      <c r="DR251" s="45"/>
      <c r="DS251" s="45"/>
      <c r="DT251" s="45"/>
      <c r="DU251" s="45"/>
      <c r="DV251" s="45"/>
      <c r="DW251" s="45"/>
      <c r="DX251" s="45"/>
      <c r="DY251" s="45"/>
      <c r="DZ251" s="45"/>
      <c r="EA251" s="45"/>
      <c r="EB251" s="45"/>
      <c r="EC251" s="45"/>
      <c r="ED251" s="45"/>
      <c r="EE251" s="45"/>
      <c r="EF251" s="45"/>
      <c r="EG251" s="45"/>
      <c r="EH251" s="45"/>
      <c r="EI251" s="45"/>
      <c r="EJ251" s="45"/>
      <c r="EK251" s="45"/>
      <c r="EL251" s="45"/>
      <c r="EM251" s="45"/>
      <c r="EN251" s="45"/>
      <c r="EO251" s="45"/>
      <c r="EP251" s="45"/>
      <c r="EQ251" s="45"/>
      <c r="ER251" s="45"/>
      <c r="ES251" s="45"/>
      <c r="ET251" s="45"/>
      <c r="EU251" s="45"/>
      <c r="EV251" s="45"/>
      <c r="EW251" s="45"/>
      <c r="EX251" s="45"/>
      <c r="EY251" s="45"/>
      <c r="EZ251" s="45"/>
      <c r="FA251" s="45"/>
      <c r="FB251" s="45"/>
      <c r="FC251" s="45"/>
      <c r="FD251" s="45"/>
      <c r="FE251" s="45"/>
      <c r="FF251" s="45"/>
      <c r="FG251" s="45"/>
      <c r="FH251" s="45"/>
      <c r="FI251" s="45"/>
      <c r="FJ251" s="45"/>
      <c r="FK251" s="45"/>
      <c r="FL251" s="45"/>
      <c r="FM251" s="45"/>
      <c r="FN251" s="45"/>
      <c r="FO251" s="45"/>
      <c r="FP251" s="45"/>
      <c r="FQ251" s="45"/>
      <c r="FR251" s="45"/>
      <c r="FS251" s="45"/>
      <c r="FT251" s="45"/>
      <c r="FU251" s="45"/>
      <c r="FV251" s="45"/>
      <c r="FW251" s="45"/>
      <c r="FX251" s="45"/>
      <c r="FY251" s="45"/>
      <c r="FZ251" s="45"/>
      <c r="GA251" s="45"/>
      <c r="GB251" s="45"/>
      <c r="GC251" s="45"/>
    </row>
    <row r="252" spans="1:185" ht="30" x14ac:dyDescent="0.25">
      <c r="A252" s="25" t="s">
        <v>79</v>
      </c>
      <c r="B252" s="42">
        <f t="shared" si="1"/>
        <v>210843</v>
      </c>
      <c r="C252" s="42">
        <f t="shared" si="1"/>
        <v>193273</v>
      </c>
      <c r="D252" s="107">
        <f t="shared" si="1"/>
        <v>196989</v>
      </c>
      <c r="E252" s="107">
        <f t="shared" ref="E252:E262" si="3">D252/C252*100</f>
        <v>101.922668970834</v>
      </c>
      <c r="F252" s="760">
        <f t="shared" si="2"/>
        <v>291431.78567999997</v>
      </c>
      <c r="G252" s="760">
        <f t="shared" si="2"/>
        <v>267145.84000000003</v>
      </c>
      <c r="H252" s="760">
        <f t="shared" si="2"/>
        <v>269784.02717000002</v>
      </c>
      <c r="I252" s="42">
        <f t="shared" si="0"/>
        <v>100.98754566793929</v>
      </c>
      <c r="J252" s="103"/>
      <c r="L252" s="727"/>
      <c r="M252" s="754"/>
      <c r="N252" s="754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  <c r="AC252" s="45"/>
      <c r="AD252" s="45"/>
      <c r="AE252" s="45"/>
      <c r="AF252" s="45"/>
      <c r="AG252" s="45"/>
      <c r="AH252" s="45"/>
      <c r="AI252" s="45"/>
      <c r="AJ252" s="45"/>
      <c r="AK252" s="45"/>
      <c r="AL252" s="45"/>
      <c r="AM252" s="45"/>
      <c r="AN252" s="45"/>
      <c r="AO252" s="45"/>
      <c r="AP252" s="45"/>
      <c r="AQ252" s="45"/>
      <c r="AR252" s="45"/>
      <c r="AS252" s="45"/>
      <c r="AT252" s="45"/>
      <c r="AU252" s="45"/>
      <c r="AV252" s="45"/>
      <c r="AW252" s="45"/>
      <c r="AX252" s="45"/>
      <c r="AY252" s="45"/>
      <c r="AZ252" s="45"/>
      <c r="BA252" s="45"/>
      <c r="BB252" s="45"/>
      <c r="BC252" s="45"/>
      <c r="BD252" s="45"/>
      <c r="BE252" s="45"/>
      <c r="BF252" s="45"/>
      <c r="BG252" s="45"/>
      <c r="BH252" s="45"/>
      <c r="BI252" s="45"/>
      <c r="BJ252" s="45"/>
      <c r="BK252" s="45"/>
      <c r="BL252" s="45"/>
      <c r="BM252" s="45"/>
      <c r="BN252" s="45"/>
      <c r="BO252" s="45"/>
      <c r="BP252" s="45"/>
      <c r="BQ252" s="45"/>
      <c r="BR252" s="45"/>
      <c r="BS252" s="45"/>
      <c r="BT252" s="45"/>
      <c r="BU252" s="45"/>
      <c r="BV252" s="45"/>
      <c r="BW252" s="45"/>
      <c r="BX252" s="45"/>
      <c r="BY252" s="45"/>
      <c r="BZ252" s="45"/>
      <c r="CA252" s="45"/>
      <c r="CB252" s="45"/>
      <c r="CC252" s="45"/>
      <c r="CD252" s="45"/>
      <c r="CE252" s="45"/>
      <c r="CF252" s="45"/>
      <c r="CG252" s="45"/>
      <c r="CH252" s="45"/>
      <c r="CI252" s="45"/>
      <c r="CJ252" s="45"/>
      <c r="CK252" s="45"/>
      <c r="CL252" s="45"/>
      <c r="CM252" s="45"/>
      <c r="CN252" s="45"/>
      <c r="CO252" s="45"/>
      <c r="CP252" s="45"/>
      <c r="CQ252" s="45"/>
      <c r="CR252" s="45"/>
      <c r="CS252" s="45"/>
      <c r="CT252" s="45"/>
      <c r="CU252" s="45"/>
      <c r="CV252" s="45"/>
      <c r="CW252" s="45"/>
      <c r="CX252" s="45"/>
      <c r="CY252" s="45"/>
      <c r="CZ252" s="45"/>
      <c r="DA252" s="45"/>
      <c r="DB252" s="45"/>
      <c r="DC252" s="45"/>
      <c r="DD252" s="45"/>
      <c r="DE252" s="45"/>
      <c r="DF252" s="45"/>
      <c r="DG252" s="45"/>
      <c r="DH252" s="45"/>
      <c r="DI252" s="45"/>
      <c r="DJ252" s="45"/>
      <c r="DK252" s="45"/>
      <c r="DL252" s="45"/>
      <c r="DM252" s="45"/>
      <c r="DN252" s="45"/>
      <c r="DO252" s="45"/>
      <c r="DP252" s="45"/>
      <c r="DQ252" s="45"/>
      <c r="DR252" s="45"/>
      <c r="DS252" s="45"/>
      <c r="DT252" s="45"/>
      <c r="DU252" s="45"/>
      <c r="DV252" s="45"/>
      <c r="DW252" s="45"/>
      <c r="DX252" s="45"/>
      <c r="DY252" s="45"/>
      <c r="DZ252" s="45"/>
      <c r="EA252" s="45"/>
      <c r="EB252" s="45"/>
      <c r="EC252" s="45"/>
      <c r="ED252" s="45"/>
      <c r="EE252" s="45"/>
      <c r="EF252" s="45"/>
      <c r="EG252" s="45"/>
      <c r="EH252" s="45"/>
      <c r="EI252" s="45"/>
      <c r="EJ252" s="45"/>
      <c r="EK252" s="45"/>
      <c r="EL252" s="45"/>
      <c r="EM252" s="45"/>
      <c r="EN252" s="45"/>
      <c r="EO252" s="45"/>
      <c r="EP252" s="45"/>
      <c r="EQ252" s="45"/>
      <c r="ER252" s="45"/>
      <c r="ES252" s="45"/>
      <c r="ET252" s="45"/>
      <c r="EU252" s="45"/>
      <c r="EV252" s="45"/>
      <c r="EW252" s="45"/>
      <c r="EX252" s="45"/>
      <c r="EY252" s="45"/>
      <c r="EZ252" s="45"/>
      <c r="FA252" s="45"/>
      <c r="FB252" s="45"/>
      <c r="FC252" s="45"/>
      <c r="FD252" s="45"/>
      <c r="FE252" s="45"/>
      <c r="FF252" s="45"/>
      <c r="FG252" s="45"/>
      <c r="FH252" s="45"/>
      <c r="FI252" s="45"/>
      <c r="FJ252" s="45"/>
      <c r="FK252" s="45"/>
      <c r="FL252" s="45"/>
      <c r="FM252" s="45"/>
      <c r="FN252" s="45"/>
      <c r="FO252" s="45"/>
      <c r="FP252" s="45"/>
      <c r="FQ252" s="45"/>
      <c r="FR252" s="45"/>
      <c r="FS252" s="45"/>
      <c r="FT252" s="45"/>
      <c r="FU252" s="45"/>
      <c r="FV252" s="45"/>
      <c r="FW252" s="45"/>
      <c r="FX252" s="45"/>
      <c r="FY252" s="45"/>
      <c r="FZ252" s="45"/>
      <c r="GA252" s="45"/>
      <c r="GB252" s="45"/>
      <c r="GC252" s="45"/>
    </row>
    <row r="253" spans="1:185" ht="30" x14ac:dyDescent="0.25">
      <c r="A253" s="25" t="s">
        <v>80</v>
      </c>
      <c r="B253" s="42">
        <f t="shared" si="1"/>
        <v>63289</v>
      </c>
      <c r="C253" s="42">
        <f t="shared" si="1"/>
        <v>58018</v>
      </c>
      <c r="D253" s="107">
        <f t="shared" si="1"/>
        <v>55239</v>
      </c>
      <c r="E253" s="107">
        <f t="shared" si="3"/>
        <v>95.210107208107829</v>
      </c>
      <c r="F253" s="760">
        <f t="shared" si="2"/>
        <v>103320.04845</v>
      </c>
      <c r="G253" s="760">
        <f t="shared" si="2"/>
        <v>94710.069999999992</v>
      </c>
      <c r="H253" s="760">
        <f t="shared" si="2"/>
        <v>89196.406489999994</v>
      </c>
      <c r="I253" s="42">
        <f t="shared" si="0"/>
        <v>94.178376692151105</v>
      </c>
      <c r="J253" s="103"/>
      <c r="L253" s="727"/>
      <c r="M253" s="754"/>
      <c r="N253" s="754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  <c r="AD253" s="45"/>
      <c r="AE253" s="45"/>
      <c r="AF253" s="45"/>
      <c r="AG253" s="45"/>
      <c r="AH253" s="45"/>
      <c r="AI253" s="45"/>
      <c r="AJ253" s="45"/>
      <c r="AK253" s="45"/>
      <c r="AL253" s="45"/>
      <c r="AM253" s="45"/>
      <c r="AN253" s="45"/>
      <c r="AO253" s="45"/>
      <c r="AP253" s="45"/>
      <c r="AQ253" s="45"/>
      <c r="AR253" s="45"/>
      <c r="AS253" s="45"/>
      <c r="AT253" s="45"/>
      <c r="AU253" s="45"/>
      <c r="AV253" s="45"/>
      <c r="AW253" s="45"/>
      <c r="AX253" s="45"/>
      <c r="AY253" s="45"/>
      <c r="AZ253" s="45"/>
      <c r="BA253" s="45"/>
      <c r="BB253" s="45"/>
      <c r="BC253" s="45"/>
      <c r="BD253" s="45"/>
      <c r="BE253" s="45"/>
      <c r="BF253" s="45"/>
      <c r="BG253" s="45"/>
      <c r="BH253" s="45"/>
      <c r="BI253" s="45"/>
      <c r="BJ253" s="45"/>
      <c r="BK253" s="45"/>
      <c r="BL253" s="45"/>
      <c r="BM253" s="45"/>
      <c r="BN253" s="45"/>
      <c r="BO253" s="45"/>
      <c r="BP253" s="45"/>
      <c r="BQ253" s="45"/>
      <c r="BR253" s="45"/>
      <c r="BS253" s="45"/>
      <c r="BT253" s="45"/>
      <c r="BU253" s="45"/>
      <c r="BV253" s="45"/>
      <c r="BW253" s="45"/>
      <c r="BX253" s="45"/>
      <c r="BY253" s="45"/>
      <c r="BZ253" s="45"/>
      <c r="CA253" s="45"/>
      <c r="CB253" s="45"/>
      <c r="CC253" s="45"/>
      <c r="CD253" s="45"/>
      <c r="CE253" s="45"/>
      <c r="CF253" s="45"/>
      <c r="CG253" s="45"/>
      <c r="CH253" s="45"/>
      <c r="CI253" s="45"/>
      <c r="CJ253" s="45"/>
      <c r="CK253" s="45"/>
      <c r="CL253" s="45"/>
      <c r="CM253" s="45"/>
      <c r="CN253" s="45"/>
      <c r="CO253" s="45"/>
      <c r="CP253" s="45"/>
      <c r="CQ253" s="45"/>
      <c r="CR253" s="45"/>
      <c r="CS253" s="45"/>
      <c r="CT253" s="45"/>
      <c r="CU253" s="45"/>
      <c r="CV253" s="45"/>
      <c r="CW253" s="45"/>
      <c r="CX253" s="45"/>
      <c r="CY253" s="45"/>
      <c r="CZ253" s="45"/>
      <c r="DA253" s="45"/>
      <c r="DB253" s="45"/>
      <c r="DC253" s="45"/>
      <c r="DD253" s="45"/>
      <c r="DE253" s="45"/>
      <c r="DF253" s="45"/>
      <c r="DG253" s="45"/>
      <c r="DH253" s="45"/>
      <c r="DI253" s="45"/>
      <c r="DJ253" s="45"/>
      <c r="DK253" s="45"/>
      <c r="DL253" s="45"/>
      <c r="DM253" s="45"/>
      <c r="DN253" s="45"/>
      <c r="DO253" s="45"/>
      <c r="DP253" s="45"/>
      <c r="DQ253" s="45"/>
      <c r="DR253" s="45"/>
      <c r="DS253" s="45"/>
      <c r="DT253" s="45"/>
      <c r="DU253" s="45"/>
      <c r="DV253" s="45"/>
      <c r="DW253" s="45"/>
      <c r="DX253" s="45"/>
      <c r="DY253" s="45"/>
      <c r="DZ253" s="45"/>
      <c r="EA253" s="45"/>
      <c r="EB253" s="45"/>
      <c r="EC253" s="45"/>
      <c r="ED253" s="45"/>
      <c r="EE253" s="45"/>
      <c r="EF253" s="45"/>
      <c r="EG253" s="45"/>
      <c r="EH253" s="45"/>
      <c r="EI253" s="45"/>
      <c r="EJ253" s="45"/>
      <c r="EK253" s="45"/>
      <c r="EL253" s="45"/>
      <c r="EM253" s="45"/>
      <c r="EN253" s="45"/>
      <c r="EO253" s="45"/>
      <c r="EP253" s="45"/>
      <c r="EQ253" s="45"/>
      <c r="ER253" s="45"/>
      <c r="ES253" s="45"/>
      <c r="ET253" s="45"/>
      <c r="EU253" s="45"/>
      <c r="EV253" s="45"/>
      <c r="EW253" s="45"/>
      <c r="EX253" s="45"/>
      <c r="EY253" s="45"/>
      <c r="EZ253" s="45"/>
      <c r="FA253" s="45"/>
      <c r="FB253" s="45"/>
      <c r="FC253" s="45"/>
      <c r="FD253" s="45"/>
      <c r="FE253" s="45"/>
      <c r="FF253" s="45"/>
      <c r="FG253" s="45"/>
      <c r="FH253" s="45"/>
      <c r="FI253" s="45"/>
      <c r="FJ253" s="45"/>
      <c r="FK253" s="45"/>
      <c r="FL253" s="45"/>
      <c r="FM253" s="45"/>
      <c r="FN253" s="45"/>
      <c r="FO253" s="45"/>
      <c r="FP253" s="45"/>
      <c r="FQ253" s="45"/>
      <c r="FR253" s="45"/>
      <c r="FS253" s="45"/>
      <c r="FT253" s="45"/>
      <c r="FU253" s="45"/>
      <c r="FV253" s="45"/>
      <c r="FW253" s="45"/>
      <c r="FX253" s="45"/>
      <c r="FY253" s="45"/>
      <c r="FZ253" s="45"/>
      <c r="GA253" s="45"/>
      <c r="GB253" s="45"/>
      <c r="GC253" s="45"/>
    </row>
    <row r="254" spans="1:185" ht="45" x14ac:dyDescent="0.25">
      <c r="A254" s="25" t="s">
        <v>110</v>
      </c>
      <c r="B254" s="107">
        <f t="shared" ref="B254:D255" si="4">SUM(B234,B222,B210,B198,B185,B171,B157,B145,B131,B119,B106,B93,B79,B66,B54,B40,B26,B11)</f>
        <v>2002</v>
      </c>
      <c r="C254" s="107">
        <f t="shared" si="4"/>
        <v>1836</v>
      </c>
      <c r="D254" s="107">
        <f t="shared" si="4"/>
        <v>2066</v>
      </c>
      <c r="E254" s="107">
        <f t="shared" si="3"/>
        <v>112.52723311546842</v>
      </c>
      <c r="F254" s="760">
        <f t="shared" ref="F254:H255" si="5">SUM(F234,F222,F210,F198,F185,F171,F157,F145,F131,F119,F106,F93,F79,F66,F54,F40,F26,F11)</f>
        <v>11773.77764</v>
      </c>
      <c r="G254" s="760">
        <f t="shared" si="5"/>
        <v>10792.619999999999</v>
      </c>
      <c r="H254" s="760">
        <f t="shared" si="5"/>
        <v>11032.45657</v>
      </c>
      <c r="I254" s="42">
        <f t="shared" si="0"/>
        <v>102.22222750360896</v>
      </c>
      <c r="J254" s="103"/>
      <c r="L254" s="727"/>
      <c r="M254" s="754"/>
      <c r="N254" s="754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  <c r="AC254" s="45"/>
      <c r="AD254" s="45"/>
      <c r="AE254" s="45"/>
      <c r="AF254" s="45"/>
      <c r="AG254" s="45"/>
      <c r="AH254" s="45"/>
      <c r="AI254" s="45"/>
      <c r="AJ254" s="45"/>
      <c r="AK254" s="45"/>
      <c r="AL254" s="45"/>
      <c r="AM254" s="45"/>
      <c r="AN254" s="45"/>
      <c r="AO254" s="45"/>
      <c r="AP254" s="45"/>
      <c r="AQ254" s="45"/>
      <c r="AR254" s="45"/>
      <c r="AS254" s="45"/>
      <c r="AT254" s="45"/>
      <c r="AU254" s="45"/>
      <c r="AV254" s="45"/>
      <c r="AW254" s="45"/>
      <c r="AX254" s="45"/>
      <c r="AY254" s="45"/>
      <c r="AZ254" s="45"/>
      <c r="BA254" s="45"/>
      <c r="BB254" s="45"/>
      <c r="BC254" s="45"/>
      <c r="BD254" s="45"/>
      <c r="BE254" s="45"/>
      <c r="BF254" s="45"/>
      <c r="BG254" s="45"/>
      <c r="BH254" s="45"/>
      <c r="BI254" s="45"/>
      <c r="BJ254" s="45"/>
      <c r="BK254" s="45"/>
      <c r="BL254" s="45"/>
      <c r="BM254" s="45"/>
      <c r="BN254" s="45"/>
      <c r="BO254" s="45"/>
      <c r="BP254" s="45"/>
      <c r="BQ254" s="45"/>
      <c r="BR254" s="45"/>
      <c r="BS254" s="45"/>
      <c r="BT254" s="45"/>
      <c r="BU254" s="45"/>
      <c r="BV254" s="45"/>
      <c r="BW254" s="45"/>
      <c r="BX254" s="45"/>
      <c r="BY254" s="45"/>
      <c r="BZ254" s="45"/>
      <c r="CA254" s="45"/>
      <c r="CB254" s="45"/>
      <c r="CC254" s="45"/>
      <c r="CD254" s="45"/>
      <c r="CE254" s="45"/>
      <c r="CF254" s="45"/>
      <c r="CG254" s="45"/>
      <c r="CH254" s="45"/>
      <c r="CI254" s="45"/>
      <c r="CJ254" s="45"/>
      <c r="CK254" s="45"/>
      <c r="CL254" s="45"/>
      <c r="CM254" s="45"/>
      <c r="CN254" s="45"/>
      <c r="CO254" s="45"/>
      <c r="CP254" s="45"/>
      <c r="CQ254" s="45"/>
      <c r="CR254" s="45"/>
      <c r="CS254" s="45"/>
      <c r="CT254" s="45"/>
      <c r="CU254" s="45"/>
      <c r="CV254" s="45"/>
      <c r="CW254" s="45"/>
      <c r="CX254" s="45"/>
      <c r="CY254" s="45"/>
      <c r="CZ254" s="45"/>
      <c r="DA254" s="45"/>
      <c r="DB254" s="45"/>
      <c r="DC254" s="45"/>
      <c r="DD254" s="45"/>
      <c r="DE254" s="45"/>
      <c r="DF254" s="45"/>
      <c r="DG254" s="45"/>
      <c r="DH254" s="45"/>
      <c r="DI254" s="45"/>
      <c r="DJ254" s="45"/>
      <c r="DK254" s="45"/>
      <c r="DL254" s="45"/>
      <c r="DM254" s="45"/>
      <c r="DN254" s="45"/>
      <c r="DO254" s="45"/>
      <c r="DP254" s="45"/>
      <c r="DQ254" s="45"/>
      <c r="DR254" s="45"/>
      <c r="DS254" s="45"/>
      <c r="DT254" s="45"/>
      <c r="DU254" s="45"/>
      <c r="DV254" s="45"/>
      <c r="DW254" s="45"/>
      <c r="DX254" s="45"/>
      <c r="DY254" s="45"/>
      <c r="DZ254" s="45"/>
      <c r="EA254" s="45"/>
      <c r="EB254" s="45"/>
      <c r="EC254" s="45"/>
      <c r="ED254" s="45"/>
      <c r="EE254" s="45"/>
      <c r="EF254" s="45"/>
      <c r="EG254" s="45"/>
      <c r="EH254" s="45"/>
      <c r="EI254" s="45"/>
      <c r="EJ254" s="45"/>
      <c r="EK254" s="45"/>
      <c r="EL254" s="45"/>
      <c r="EM254" s="45"/>
      <c r="EN254" s="45"/>
      <c r="EO254" s="45"/>
      <c r="EP254" s="45"/>
      <c r="EQ254" s="45"/>
      <c r="ER254" s="45"/>
      <c r="ES254" s="45"/>
      <c r="ET254" s="45"/>
      <c r="EU254" s="45"/>
      <c r="EV254" s="45"/>
      <c r="EW254" s="45"/>
      <c r="EX254" s="45"/>
      <c r="EY254" s="45"/>
      <c r="EZ254" s="45"/>
      <c r="FA254" s="45"/>
      <c r="FB254" s="45"/>
      <c r="FC254" s="45"/>
      <c r="FD254" s="45"/>
      <c r="FE254" s="45"/>
      <c r="FF254" s="45"/>
      <c r="FG254" s="45"/>
      <c r="FH254" s="45"/>
      <c r="FI254" s="45"/>
      <c r="FJ254" s="45"/>
      <c r="FK254" s="45"/>
      <c r="FL254" s="45"/>
      <c r="FM254" s="45"/>
      <c r="FN254" s="45"/>
      <c r="FO254" s="45"/>
      <c r="FP254" s="45"/>
      <c r="FQ254" s="45"/>
      <c r="FR254" s="45"/>
      <c r="FS254" s="45"/>
      <c r="FT254" s="45"/>
      <c r="FU254" s="45"/>
      <c r="FV254" s="45"/>
      <c r="FW254" s="45"/>
      <c r="FX254" s="45"/>
      <c r="FY254" s="45"/>
      <c r="FZ254" s="45"/>
      <c r="GA254" s="45"/>
      <c r="GB254" s="45"/>
      <c r="GC254" s="45"/>
    </row>
    <row r="255" spans="1:185" ht="30" x14ac:dyDescent="0.25">
      <c r="A255" s="25" t="s">
        <v>111</v>
      </c>
      <c r="B255" s="107">
        <f t="shared" si="4"/>
        <v>3931</v>
      </c>
      <c r="C255" s="107">
        <f t="shared" si="4"/>
        <v>3607</v>
      </c>
      <c r="D255" s="107">
        <f t="shared" si="4"/>
        <v>3877</v>
      </c>
      <c r="E255" s="107">
        <f t="shared" si="3"/>
        <v>107.48544496811753</v>
      </c>
      <c r="F255" s="760">
        <f t="shared" si="5"/>
        <v>24258.994159999998</v>
      </c>
      <c r="G255" s="760">
        <f t="shared" si="5"/>
        <v>22237.42</v>
      </c>
      <c r="H255" s="760">
        <f t="shared" si="5"/>
        <v>23568.746190000005</v>
      </c>
      <c r="I255" s="42">
        <f t="shared" si="0"/>
        <v>105.98687343225973</v>
      </c>
      <c r="J255" s="103"/>
      <c r="L255" s="727"/>
      <c r="M255" s="754"/>
      <c r="N255" s="754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  <c r="AC255" s="45"/>
      <c r="AD255" s="45"/>
      <c r="AE255" s="45"/>
      <c r="AF255" s="45"/>
      <c r="AG255" s="45"/>
      <c r="AH255" s="45"/>
      <c r="AI255" s="45"/>
      <c r="AJ255" s="45"/>
      <c r="AK255" s="45"/>
      <c r="AL255" s="45"/>
      <c r="AM255" s="45"/>
      <c r="AN255" s="45"/>
      <c r="AO255" s="45"/>
      <c r="AP255" s="45"/>
      <c r="AQ255" s="45"/>
      <c r="AR255" s="45"/>
      <c r="AS255" s="45"/>
      <c r="AT255" s="45"/>
      <c r="AU255" s="45"/>
      <c r="AV255" s="45"/>
      <c r="AW255" s="45"/>
      <c r="AX255" s="45"/>
      <c r="AY255" s="45"/>
      <c r="AZ255" s="45"/>
      <c r="BA255" s="45"/>
      <c r="BB255" s="45"/>
      <c r="BC255" s="45"/>
      <c r="BD255" s="45"/>
      <c r="BE255" s="45"/>
      <c r="BF255" s="45"/>
      <c r="BG255" s="45"/>
      <c r="BH255" s="45"/>
      <c r="BI255" s="45"/>
      <c r="BJ255" s="45"/>
      <c r="BK255" s="45"/>
      <c r="BL255" s="45"/>
      <c r="BM255" s="45"/>
      <c r="BN255" s="45"/>
      <c r="BO255" s="45"/>
      <c r="BP255" s="45"/>
      <c r="BQ255" s="45"/>
      <c r="BR255" s="45"/>
      <c r="BS255" s="45"/>
      <c r="BT255" s="45"/>
      <c r="BU255" s="45"/>
      <c r="BV255" s="45"/>
      <c r="BW255" s="45"/>
      <c r="BX255" s="45"/>
      <c r="BY255" s="45"/>
      <c r="BZ255" s="45"/>
      <c r="CA255" s="45"/>
      <c r="CB255" s="45"/>
      <c r="CC255" s="45"/>
      <c r="CD255" s="45"/>
      <c r="CE255" s="45"/>
      <c r="CF255" s="45"/>
      <c r="CG255" s="45"/>
      <c r="CH255" s="45"/>
      <c r="CI255" s="45"/>
      <c r="CJ255" s="45"/>
      <c r="CK255" s="45"/>
      <c r="CL255" s="45"/>
      <c r="CM255" s="45"/>
      <c r="CN255" s="45"/>
      <c r="CO255" s="45"/>
      <c r="CP255" s="45"/>
      <c r="CQ255" s="45"/>
      <c r="CR255" s="45"/>
      <c r="CS255" s="45"/>
      <c r="CT255" s="45"/>
      <c r="CU255" s="45"/>
      <c r="CV255" s="45"/>
      <c r="CW255" s="45"/>
      <c r="CX255" s="45"/>
      <c r="CY255" s="45"/>
      <c r="CZ255" s="45"/>
      <c r="DA255" s="45"/>
      <c r="DB255" s="45"/>
      <c r="DC255" s="45"/>
      <c r="DD255" s="45"/>
      <c r="DE255" s="45"/>
      <c r="DF255" s="45"/>
      <c r="DG255" s="45"/>
      <c r="DH255" s="45"/>
      <c r="DI255" s="45"/>
      <c r="DJ255" s="45"/>
      <c r="DK255" s="45"/>
      <c r="DL255" s="45"/>
      <c r="DM255" s="45"/>
      <c r="DN255" s="45"/>
      <c r="DO255" s="45"/>
      <c r="DP255" s="45"/>
      <c r="DQ255" s="45"/>
      <c r="DR255" s="45"/>
      <c r="DS255" s="45"/>
      <c r="DT255" s="45"/>
      <c r="DU255" s="45"/>
      <c r="DV255" s="45"/>
      <c r="DW255" s="45"/>
      <c r="DX255" s="45"/>
      <c r="DY255" s="45"/>
      <c r="DZ255" s="45"/>
      <c r="EA255" s="45"/>
      <c r="EB255" s="45"/>
      <c r="EC255" s="45"/>
      <c r="ED255" s="45"/>
      <c r="EE255" s="45"/>
      <c r="EF255" s="45"/>
      <c r="EG255" s="45"/>
      <c r="EH255" s="45"/>
      <c r="EI255" s="45"/>
      <c r="EJ255" s="45"/>
      <c r="EK255" s="45"/>
      <c r="EL255" s="45"/>
      <c r="EM255" s="45"/>
      <c r="EN255" s="45"/>
      <c r="EO255" s="45"/>
      <c r="EP255" s="45"/>
      <c r="EQ255" s="45"/>
      <c r="ER255" s="45"/>
      <c r="ES255" s="45"/>
      <c r="ET255" s="45"/>
      <c r="EU255" s="45"/>
      <c r="EV255" s="45"/>
      <c r="EW255" s="45"/>
      <c r="EX255" s="45"/>
      <c r="EY255" s="45"/>
      <c r="EZ255" s="45"/>
      <c r="FA255" s="45"/>
      <c r="FB255" s="45"/>
      <c r="FC255" s="45"/>
      <c r="FD255" s="45"/>
      <c r="FE255" s="45"/>
      <c r="FF255" s="45"/>
      <c r="FG255" s="45"/>
      <c r="FH255" s="45"/>
      <c r="FI255" s="45"/>
      <c r="FJ255" s="45"/>
      <c r="FK255" s="45"/>
      <c r="FL255" s="45"/>
      <c r="FM255" s="45"/>
      <c r="FN255" s="45"/>
      <c r="FO255" s="45"/>
      <c r="FP255" s="45"/>
      <c r="FQ255" s="45"/>
      <c r="FR255" s="45"/>
      <c r="FS255" s="45"/>
      <c r="FT255" s="45"/>
      <c r="FU255" s="45"/>
      <c r="FV255" s="45"/>
      <c r="FW255" s="45"/>
      <c r="FX255" s="45"/>
      <c r="FY255" s="45"/>
      <c r="FZ255" s="45"/>
      <c r="GA255" s="45"/>
      <c r="GB255" s="45"/>
      <c r="GC255" s="45"/>
    </row>
    <row r="256" spans="1:185" ht="30" x14ac:dyDescent="0.25">
      <c r="A256" s="542" t="s">
        <v>112</v>
      </c>
      <c r="B256" s="597">
        <f t="shared" ref="B256:D257" si="6">SUM(B246,B236,B224,B212,B200,B187,B173,B159,B147,B133,B121,B108,B95,B81,B68,B56,B42,B28,B13)</f>
        <v>369976</v>
      </c>
      <c r="C256" s="597">
        <f t="shared" si="6"/>
        <v>339145</v>
      </c>
      <c r="D256" s="597">
        <f t="shared" si="6"/>
        <v>303710</v>
      </c>
      <c r="E256" s="597">
        <f t="shared" si="3"/>
        <v>89.551666691238268</v>
      </c>
      <c r="F256" s="699">
        <f t="shared" ref="F256:H257" si="7">SUM(F246,F236,F224,F212,F200,F187,F173,F159,F147,F133,F121,F108,F95,F81,F68,F56,F42,F28,F13)</f>
        <v>750481.54935999995</v>
      </c>
      <c r="G256" s="699">
        <f t="shared" si="7"/>
        <v>687941.48</v>
      </c>
      <c r="H256" s="699">
        <f t="shared" si="7"/>
        <v>624951.88933999999</v>
      </c>
      <c r="I256" s="597">
        <f t="shared" si="0"/>
        <v>90.843757428320799</v>
      </c>
      <c r="J256" s="103"/>
      <c r="K256" s="103"/>
      <c r="L256" s="727"/>
      <c r="M256" s="754"/>
      <c r="N256" s="754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  <c r="AC256" s="45"/>
      <c r="AD256" s="45"/>
      <c r="AE256" s="45"/>
      <c r="AF256" s="45"/>
      <c r="AG256" s="45"/>
      <c r="AH256" s="45"/>
      <c r="AI256" s="45"/>
      <c r="AJ256" s="45"/>
      <c r="AK256" s="45"/>
      <c r="AL256" s="45"/>
      <c r="AM256" s="45"/>
      <c r="AN256" s="45"/>
      <c r="AO256" s="45"/>
      <c r="AP256" s="45"/>
      <c r="AQ256" s="45"/>
      <c r="AR256" s="45"/>
      <c r="AS256" s="45"/>
      <c r="AT256" s="45"/>
      <c r="AU256" s="45"/>
      <c r="AV256" s="45"/>
      <c r="AW256" s="45"/>
      <c r="AX256" s="45"/>
      <c r="AY256" s="45"/>
      <c r="AZ256" s="45"/>
      <c r="BA256" s="45"/>
      <c r="BB256" s="45"/>
      <c r="BC256" s="45"/>
      <c r="BD256" s="45"/>
      <c r="BE256" s="45"/>
      <c r="BF256" s="45"/>
      <c r="BG256" s="45"/>
      <c r="BH256" s="45"/>
      <c r="BI256" s="45"/>
      <c r="BJ256" s="45"/>
      <c r="BK256" s="45"/>
      <c r="BL256" s="45"/>
      <c r="BM256" s="45"/>
      <c r="BN256" s="45"/>
      <c r="BO256" s="45"/>
      <c r="BP256" s="45"/>
      <c r="BQ256" s="45"/>
      <c r="BR256" s="45"/>
      <c r="BS256" s="45"/>
      <c r="BT256" s="45"/>
      <c r="BU256" s="45"/>
      <c r="BV256" s="45"/>
      <c r="BW256" s="45"/>
      <c r="BX256" s="45"/>
      <c r="BY256" s="45"/>
      <c r="BZ256" s="45"/>
      <c r="CA256" s="45"/>
      <c r="CB256" s="45"/>
      <c r="CC256" s="45"/>
      <c r="CD256" s="45"/>
      <c r="CE256" s="45"/>
      <c r="CF256" s="45"/>
      <c r="CG256" s="45"/>
      <c r="CH256" s="45"/>
      <c r="CI256" s="45"/>
      <c r="CJ256" s="45"/>
      <c r="CK256" s="45"/>
      <c r="CL256" s="45"/>
      <c r="CM256" s="45"/>
      <c r="CN256" s="45"/>
      <c r="CO256" s="45"/>
      <c r="CP256" s="45"/>
      <c r="CQ256" s="45"/>
      <c r="CR256" s="45"/>
      <c r="CS256" s="45"/>
      <c r="CT256" s="45"/>
      <c r="CU256" s="45"/>
      <c r="CV256" s="45"/>
      <c r="CW256" s="45"/>
      <c r="CX256" s="45"/>
      <c r="CY256" s="45"/>
      <c r="CZ256" s="45"/>
      <c r="DA256" s="45"/>
      <c r="DB256" s="45"/>
      <c r="DC256" s="45"/>
      <c r="DD256" s="45"/>
      <c r="DE256" s="45"/>
      <c r="DF256" s="45"/>
      <c r="DG256" s="45"/>
      <c r="DH256" s="45"/>
      <c r="DI256" s="45"/>
      <c r="DJ256" s="45"/>
      <c r="DK256" s="45"/>
      <c r="DL256" s="45"/>
      <c r="DM256" s="45"/>
      <c r="DN256" s="45"/>
      <c r="DO256" s="45"/>
      <c r="DP256" s="45"/>
      <c r="DQ256" s="45"/>
      <c r="DR256" s="45"/>
      <c r="DS256" s="45"/>
      <c r="DT256" s="45"/>
      <c r="DU256" s="45"/>
      <c r="DV256" s="45"/>
      <c r="DW256" s="45"/>
      <c r="DX256" s="45"/>
      <c r="DY256" s="45"/>
      <c r="DZ256" s="45"/>
      <c r="EA256" s="45"/>
      <c r="EB256" s="45"/>
      <c r="EC256" s="45"/>
      <c r="ED256" s="45"/>
      <c r="EE256" s="45"/>
      <c r="EF256" s="45"/>
      <c r="EG256" s="45"/>
      <c r="EH256" s="45"/>
      <c r="EI256" s="45"/>
      <c r="EJ256" s="45"/>
      <c r="EK256" s="45"/>
      <c r="EL256" s="45"/>
      <c r="EM256" s="45"/>
      <c r="EN256" s="45"/>
      <c r="EO256" s="45"/>
      <c r="EP256" s="45"/>
      <c r="EQ256" s="45"/>
      <c r="ER256" s="45"/>
      <c r="ES256" s="45"/>
      <c r="ET256" s="45"/>
      <c r="EU256" s="45"/>
      <c r="EV256" s="45"/>
      <c r="EW256" s="45"/>
      <c r="EX256" s="45"/>
      <c r="EY256" s="45"/>
      <c r="EZ256" s="45"/>
      <c r="FA256" s="45"/>
      <c r="FB256" s="45"/>
      <c r="FC256" s="45"/>
      <c r="FD256" s="45"/>
      <c r="FE256" s="45"/>
      <c r="FF256" s="45"/>
      <c r="FG256" s="45"/>
      <c r="FH256" s="45"/>
      <c r="FI256" s="45"/>
      <c r="FJ256" s="45"/>
      <c r="FK256" s="45"/>
      <c r="FL256" s="45"/>
      <c r="FM256" s="45"/>
      <c r="FN256" s="45"/>
      <c r="FO256" s="45"/>
      <c r="FP256" s="45"/>
      <c r="FQ256" s="45"/>
      <c r="FR256" s="45"/>
      <c r="FS256" s="45"/>
      <c r="FT256" s="45"/>
      <c r="FU256" s="45"/>
      <c r="FV256" s="45"/>
      <c r="FW256" s="45"/>
      <c r="FX256" s="45"/>
      <c r="FY256" s="45"/>
      <c r="FZ256" s="45"/>
      <c r="GA256" s="45"/>
      <c r="GB256" s="45"/>
      <c r="GC256" s="45"/>
    </row>
    <row r="257" spans="1:185" ht="30" x14ac:dyDescent="0.25">
      <c r="A257" s="25" t="s">
        <v>108</v>
      </c>
      <c r="B257" s="107">
        <f t="shared" si="6"/>
        <v>49546</v>
      </c>
      <c r="C257" s="107">
        <f t="shared" si="6"/>
        <v>45418</v>
      </c>
      <c r="D257" s="107">
        <f t="shared" si="6"/>
        <v>42589</v>
      </c>
      <c r="E257" s="107">
        <f t="shared" si="3"/>
        <v>93.77119203839888</v>
      </c>
      <c r="F257" s="760">
        <f t="shared" si="7"/>
        <v>95511.844550000009</v>
      </c>
      <c r="G257" s="760">
        <f t="shared" si="7"/>
        <v>87552.540000000008</v>
      </c>
      <c r="H257" s="760">
        <f t="shared" si="7"/>
        <v>81654.90307</v>
      </c>
      <c r="I257" s="42">
        <f t="shared" si="0"/>
        <v>93.263888254983797</v>
      </c>
      <c r="J257" s="103"/>
      <c r="L257" s="727"/>
      <c r="M257" s="754"/>
      <c r="N257" s="754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  <c r="AD257" s="45"/>
      <c r="AE257" s="45"/>
      <c r="AF257" s="45"/>
      <c r="AG257" s="45"/>
      <c r="AH257" s="45"/>
      <c r="AI257" s="45"/>
      <c r="AJ257" s="45"/>
      <c r="AK257" s="45"/>
      <c r="AL257" s="45"/>
      <c r="AM257" s="45"/>
      <c r="AN257" s="45"/>
      <c r="AO257" s="45"/>
      <c r="AP257" s="45"/>
      <c r="AQ257" s="45"/>
      <c r="AR257" s="45"/>
      <c r="AS257" s="45"/>
      <c r="AT257" s="45"/>
      <c r="AU257" s="45"/>
      <c r="AV257" s="45"/>
      <c r="AW257" s="45"/>
      <c r="AX257" s="45"/>
      <c r="AY257" s="45"/>
      <c r="AZ257" s="45"/>
      <c r="BA257" s="45"/>
      <c r="BB257" s="45"/>
      <c r="BC257" s="45"/>
      <c r="BD257" s="45"/>
      <c r="BE257" s="45"/>
      <c r="BF257" s="45"/>
      <c r="BG257" s="45"/>
      <c r="BH257" s="45"/>
      <c r="BI257" s="45"/>
      <c r="BJ257" s="45"/>
      <c r="BK257" s="45"/>
      <c r="BL257" s="45"/>
      <c r="BM257" s="45"/>
      <c r="BN257" s="45"/>
      <c r="BO257" s="45"/>
      <c r="BP257" s="45"/>
      <c r="BQ257" s="45"/>
      <c r="BR257" s="45"/>
      <c r="BS257" s="45"/>
      <c r="BT257" s="45"/>
      <c r="BU257" s="45"/>
      <c r="BV257" s="45"/>
      <c r="BW257" s="45"/>
      <c r="BX257" s="45"/>
      <c r="BY257" s="45"/>
      <c r="BZ257" s="45"/>
      <c r="CA257" s="45"/>
      <c r="CB257" s="45"/>
      <c r="CC257" s="45"/>
      <c r="CD257" s="45"/>
      <c r="CE257" s="45"/>
      <c r="CF257" s="45"/>
      <c r="CG257" s="45"/>
      <c r="CH257" s="45"/>
      <c r="CI257" s="45"/>
      <c r="CJ257" s="45"/>
      <c r="CK257" s="45"/>
      <c r="CL257" s="45"/>
      <c r="CM257" s="45"/>
      <c r="CN257" s="45"/>
      <c r="CO257" s="45"/>
      <c r="CP257" s="45"/>
      <c r="CQ257" s="45"/>
      <c r="CR257" s="45"/>
      <c r="CS257" s="45"/>
      <c r="CT257" s="45"/>
      <c r="CU257" s="45"/>
      <c r="CV257" s="45"/>
      <c r="CW257" s="45"/>
      <c r="CX257" s="45"/>
      <c r="CY257" s="45"/>
      <c r="CZ257" s="45"/>
      <c r="DA257" s="45"/>
      <c r="DB257" s="45"/>
      <c r="DC257" s="45"/>
      <c r="DD257" s="45"/>
      <c r="DE257" s="45"/>
      <c r="DF257" s="45"/>
      <c r="DG257" s="45"/>
      <c r="DH257" s="45"/>
      <c r="DI257" s="45"/>
      <c r="DJ257" s="45"/>
      <c r="DK257" s="45"/>
      <c r="DL257" s="45"/>
      <c r="DM257" s="45"/>
      <c r="DN257" s="45"/>
      <c r="DO257" s="45"/>
      <c r="DP257" s="45"/>
      <c r="DQ257" s="45"/>
      <c r="DR257" s="45"/>
      <c r="DS257" s="45"/>
      <c r="DT257" s="45"/>
      <c r="DU257" s="45"/>
      <c r="DV257" s="45"/>
      <c r="DW257" s="45"/>
      <c r="DX257" s="45"/>
      <c r="DY257" s="45"/>
      <c r="DZ257" s="45"/>
      <c r="EA257" s="45"/>
      <c r="EB257" s="45"/>
      <c r="EC257" s="45"/>
      <c r="ED257" s="45"/>
      <c r="EE257" s="45"/>
      <c r="EF257" s="45"/>
      <c r="EG257" s="45"/>
      <c r="EH257" s="45"/>
      <c r="EI257" s="45"/>
      <c r="EJ257" s="45"/>
      <c r="EK257" s="45"/>
      <c r="EL257" s="45"/>
      <c r="EM257" s="45"/>
      <c r="EN257" s="45"/>
      <c r="EO257" s="45"/>
      <c r="EP257" s="45"/>
      <c r="EQ257" s="45"/>
      <c r="ER257" s="45"/>
      <c r="ES257" s="45"/>
      <c r="ET257" s="45"/>
      <c r="EU257" s="45"/>
      <c r="EV257" s="45"/>
      <c r="EW257" s="45"/>
      <c r="EX257" s="45"/>
      <c r="EY257" s="45"/>
      <c r="EZ257" s="45"/>
      <c r="FA257" s="45"/>
      <c r="FB257" s="45"/>
      <c r="FC257" s="45"/>
      <c r="FD257" s="45"/>
      <c r="FE257" s="45"/>
      <c r="FF257" s="45"/>
      <c r="FG257" s="45"/>
      <c r="FH257" s="45"/>
      <c r="FI257" s="45"/>
      <c r="FJ257" s="45"/>
      <c r="FK257" s="45"/>
      <c r="FL257" s="45"/>
      <c r="FM257" s="45"/>
      <c r="FN257" s="45"/>
      <c r="FO257" s="45"/>
      <c r="FP257" s="45"/>
      <c r="FQ257" s="45"/>
      <c r="FR257" s="45"/>
      <c r="FS257" s="45"/>
      <c r="FT257" s="45"/>
      <c r="FU257" s="45"/>
      <c r="FV257" s="45"/>
      <c r="FW257" s="45"/>
      <c r="FX257" s="45"/>
      <c r="FY257" s="45"/>
      <c r="FZ257" s="45"/>
      <c r="GA257" s="45"/>
      <c r="GB257" s="45"/>
      <c r="GC257" s="45"/>
    </row>
    <row r="258" spans="1:185" ht="60" x14ac:dyDescent="0.25">
      <c r="A258" s="25" t="s">
        <v>81</v>
      </c>
      <c r="B258" s="107">
        <f t="shared" ref="B258:D259" si="8">SUM(B238,B226,B214,B202,B189,B175,B161,B149,B135,B123,B110,B97,B83,B70,B58,B44,B30,B15)</f>
        <v>235265</v>
      </c>
      <c r="C258" s="107">
        <f t="shared" si="8"/>
        <v>215660</v>
      </c>
      <c r="D258" s="107">
        <f t="shared" si="8"/>
        <v>188149</v>
      </c>
      <c r="E258" s="107">
        <f t="shared" si="3"/>
        <v>87.243346007604558</v>
      </c>
      <c r="F258" s="760">
        <f t="shared" ref="F258:H259" si="9">SUM(F238,F226,F214,F202,F189,F175,F161,F149,F135,F123,F110,F97,F83,F70,F58,F44,F30,F15)</f>
        <v>577488.35117000004</v>
      </c>
      <c r="G258" s="760">
        <f t="shared" si="9"/>
        <v>529364.34000000008</v>
      </c>
      <c r="H258" s="760">
        <f t="shared" si="9"/>
        <v>469958.79144</v>
      </c>
      <c r="I258" s="42">
        <f t="shared" si="0"/>
        <v>88.777946667129086</v>
      </c>
      <c r="J258" s="103"/>
      <c r="L258" s="727"/>
      <c r="M258" s="754"/>
      <c r="N258" s="754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  <c r="AC258" s="45"/>
      <c r="AD258" s="45"/>
      <c r="AE258" s="45"/>
      <c r="AF258" s="45"/>
      <c r="AG258" s="45"/>
      <c r="AH258" s="45"/>
      <c r="AI258" s="45"/>
      <c r="AJ258" s="45"/>
      <c r="AK258" s="45"/>
      <c r="AL258" s="45"/>
      <c r="AM258" s="45"/>
      <c r="AN258" s="45"/>
      <c r="AO258" s="45"/>
      <c r="AP258" s="45"/>
      <c r="AQ258" s="45"/>
      <c r="AR258" s="45"/>
      <c r="AS258" s="45"/>
      <c r="AT258" s="45"/>
      <c r="AU258" s="45"/>
      <c r="AV258" s="45"/>
      <c r="AW258" s="45"/>
      <c r="AX258" s="45"/>
      <c r="AY258" s="45"/>
      <c r="AZ258" s="45"/>
      <c r="BA258" s="45"/>
      <c r="BB258" s="45"/>
      <c r="BC258" s="45"/>
      <c r="BD258" s="45"/>
      <c r="BE258" s="45"/>
      <c r="BF258" s="45"/>
      <c r="BG258" s="45"/>
      <c r="BH258" s="45"/>
      <c r="BI258" s="45"/>
      <c r="BJ258" s="45"/>
      <c r="BK258" s="45"/>
      <c r="BL258" s="45"/>
      <c r="BM258" s="45"/>
      <c r="BN258" s="45"/>
      <c r="BO258" s="45"/>
      <c r="BP258" s="45"/>
      <c r="BQ258" s="45"/>
      <c r="BR258" s="45"/>
      <c r="BS258" s="45"/>
      <c r="BT258" s="45"/>
      <c r="BU258" s="45"/>
      <c r="BV258" s="45"/>
      <c r="BW258" s="45"/>
      <c r="BX258" s="45"/>
      <c r="BY258" s="45"/>
      <c r="BZ258" s="45"/>
      <c r="CA258" s="45"/>
      <c r="CB258" s="45"/>
      <c r="CC258" s="45"/>
      <c r="CD258" s="45"/>
      <c r="CE258" s="45"/>
      <c r="CF258" s="45"/>
      <c r="CG258" s="45"/>
      <c r="CH258" s="45"/>
      <c r="CI258" s="45"/>
      <c r="CJ258" s="45"/>
      <c r="CK258" s="45"/>
      <c r="CL258" s="45"/>
      <c r="CM258" s="45"/>
      <c r="CN258" s="45"/>
      <c r="CO258" s="45"/>
      <c r="CP258" s="45"/>
      <c r="CQ258" s="45"/>
      <c r="CR258" s="45"/>
      <c r="CS258" s="45"/>
      <c r="CT258" s="45"/>
      <c r="CU258" s="45"/>
      <c r="CV258" s="45"/>
      <c r="CW258" s="45"/>
      <c r="CX258" s="45"/>
      <c r="CY258" s="45"/>
      <c r="CZ258" s="45"/>
      <c r="DA258" s="45"/>
      <c r="DB258" s="45"/>
      <c r="DC258" s="45"/>
      <c r="DD258" s="45"/>
      <c r="DE258" s="45"/>
      <c r="DF258" s="45"/>
      <c r="DG258" s="45"/>
      <c r="DH258" s="45"/>
      <c r="DI258" s="45"/>
      <c r="DJ258" s="45"/>
      <c r="DK258" s="45"/>
      <c r="DL258" s="45"/>
      <c r="DM258" s="45"/>
      <c r="DN258" s="45"/>
      <c r="DO258" s="45"/>
      <c r="DP258" s="45"/>
      <c r="DQ258" s="45"/>
      <c r="DR258" s="45"/>
      <c r="DS258" s="45"/>
      <c r="DT258" s="45"/>
      <c r="DU258" s="45"/>
      <c r="DV258" s="45"/>
      <c r="DW258" s="45"/>
      <c r="DX258" s="45"/>
      <c r="DY258" s="45"/>
      <c r="DZ258" s="45"/>
      <c r="EA258" s="45"/>
      <c r="EB258" s="45"/>
      <c r="EC258" s="45"/>
      <c r="ED258" s="45"/>
      <c r="EE258" s="45"/>
      <c r="EF258" s="45"/>
      <c r="EG258" s="45"/>
      <c r="EH258" s="45"/>
      <c r="EI258" s="45"/>
      <c r="EJ258" s="45"/>
      <c r="EK258" s="45"/>
      <c r="EL258" s="45"/>
      <c r="EM258" s="45"/>
      <c r="EN258" s="45"/>
      <c r="EO258" s="45"/>
      <c r="EP258" s="45"/>
      <c r="EQ258" s="45"/>
      <c r="ER258" s="45"/>
      <c r="ES258" s="45"/>
      <c r="ET258" s="45"/>
      <c r="EU258" s="45"/>
      <c r="EV258" s="45"/>
      <c r="EW258" s="45"/>
      <c r="EX258" s="45"/>
      <c r="EY258" s="45"/>
      <c r="EZ258" s="45"/>
      <c r="FA258" s="45"/>
      <c r="FB258" s="45"/>
      <c r="FC258" s="45"/>
      <c r="FD258" s="45"/>
      <c r="FE258" s="45"/>
      <c r="FF258" s="45"/>
      <c r="FG258" s="45"/>
      <c r="FH258" s="45"/>
      <c r="FI258" s="45"/>
      <c r="FJ258" s="45"/>
      <c r="FK258" s="45"/>
      <c r="FL258" s="45"/>
      <c r="FM258" s="45"/>
      <c r="FN258" s="45"/>
      <c r="FO258" s="45"/>
      <c r="FP258" s="45"/>
      <c r="FQ258" s="45"/>
      <c r="FR258" s="45"/>
      <c r="FS258" s="45"/>
      <c r="FT258" s="45"/>
      <c r="FU258" s="45"/>
      <c r="FV258" s="45"/>
      <c r="FW258" s="45"/>
      <c r="FX258" s="45"/>
      <c r="FY258" s="45"/>
      <c r="FZ258" s="45"/>
      <c r="GA258" s="45"/>
      <c r="GB258" s="45"/>
      <c r="GC258" s="45"/>
    </row>
    <row r="259" spans="1:185" ht="45" x14ac:dyDescent="0.25">
      <c r="A259" s="25" t="s">
        <v>109</v>
      </c>
      <c r="B259" s="107">
        <f t="shared" si="8"/>
        <v>85165</v>
      </c>
      <c r="C259" s="107">
        <f t="shared" si="8"/>
        <v>78067</v>
      </c>
      <c r="D259" s="107">
        <f t="shared" si="8"/>
        <v>72972</v>
      </c>
      <c r="E259" s="107">
        <f t="shared" si="3"/>
        <v>93.473554767059071</v>
      </c>
      <c r="F259" s="760">
        <f t="shared" si="9"/>
        <v>77481.353640000001</v>
      </c>
      <c r="G259" s="760">
        <f t="shared" si="9"/>
        <v>71024.600000000006</v>
      </c>
      <c r="H259" s="760">
        <f t="shared" si="9"/>
        <v>73338.194829999993</v>
      </c>
      <c r="I259" s="42">
        <f t="shared" si="0"/>
        <v>103.25745562804998</v>
      </c>
      <c r="J259" s="103"/>
      <c r="L259" s="727"/>
      <c r="M259" s="754"/>
      <c r="N259" s="754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  <c r="AC259" s="45"/>
      <c r="AD259" s="45"/>
      <c r="AE259" s="45"/>
      <c r="AF259" s="45"/>
      <c r="AG259" s="45"/>
      <c r="AH259" s="45"/>
      <c r="AI259" s="45"/>
      <c r="AJ259" s="45"/>
      <c r="AK259" s="45"/>
      <c r="AL259" s="45"/>
      <c r="AM259" s="45"/>
      <c r="AN259" s="45"/>
      <c r="AO259" s="45"/>
      <c r="AP259" s="45"/>
      <c r="AQ259" s="45"/>
      <c r="AR259" s="45"/>
      <c r="AS259" s="45"/>
      <c r="AT259" s="45"/>
      <c r="AU259" s="45"/>
      <c r="AV259" s="45"/>
      <c r="AW259" s="45"/>
      <c r="AX259" s="45"/>
      <c r="AY259" s="45"/>
      <c r="AZ259" s="45"/>
      <c r="BA259" s="45"/>
      <c r="BB259" s="45"/>
      <c r="BC259" s="45"/>
      <c r="BD259" s="45"/>
      <c r="BE259" s="45"/>
      <c r="BF259" s="45"/>
      <c r="BG259" s="45"/>
      <c r="BH259" s="45"/>
      <c r="BI259" s="45"/>
      <c r="BJ259" s="45"/>
      <c r="BK259" s="45"/>
      <c r="BL259" s="45"/>
      <c r="BM259" s="45"/>
      <c r="BN259" s="45"/>
      <c r="BO259" s="45"/>
      <c r="BP259" s="45"/>
      <c r="BQ259" s="45"/>
      <c r="BR259" s="45"/>
      <c r="BS259" s="45"/>
      <c r="BT259" s="45"/>
      <c r="BU259" s="45"/>
      <c r="BV259" s="45"/>
      <c r="BW259" s="45"/>
      <c r="BX259" s="45"/>
      <c r="BY259" s="45"/>
      <c r="BZ259" s="45"/>
      <c r="CA259" s="45"/>
      <c r="CB259" s="45"/>
      <c r="CC259" s="45"/>
      <c r="CD259" s="45"/>
      <c r="CE259" s="45"/>
      <c r="CF259" s="45"/>
      <c r="CG259" s="45"/>
      <c r="CH259" s="45"/>
      <c r="CI259" s="45"/>
      <c r="CJ259" s="45"/>
      <c r="CK259" s="45"/>
      <c r="CL259" s="45"/>
      <c r="CM259" s="45"/>
      <c r="CN259" s="45"/>
      <c r="CO259" s="45"/>
      <c r="CP259" s="45"/>
      <c r="CQ259" s="45"/>
      <c r="CR259" s="45"/>
      <c r="CS259" s="45"/>
      <c r="CT259" s="45"/>
      <c r="CU259" s="45"/>
      <c r="CV259" s="45"/>
      <c r="CW259" s="45"/>
      <c r="CX259" s="45"/>
      <c r="CY259" s="45"/>
      <c r="CZ259" s="45"/>
      <c r="DA259" s="45"/>
      <c r="DB259" s="45"/>
      <c r="DC259" s="45"/>
      <c r="DD259" s="45"/>
      <c r="DE259" s="45"/>
      <c r="DF259" s="45"/>
      <c r="DG259" s="45"/>
      <c r="DH259" s="45"/>
      <c r="DI259" s="45"/>
      <c r="DJ259" s="45"/>
      <c r="DK259" s="45"/>
      <c r="DL259" s="45"/>
      <c r="DM259" s="45"/>
      <c r="DN259" s="45"/>
      <c r="DO259" s="45"/>
      <c r="DP259" s="45"/>
      <c r="DQ259" s="45"/>
      <c r="DR259" s="45"/>
      <c r="DS259" s="45"/>
      <c r="DT259" s="45"/>
      <c r="DU259" s="45"/>
      <c r="DV259" s="45"/>
      <c r="DW259" s="45"/>
      <c r="DX259" s="45"/>
      <c r="DY259" s="45"/>
      <c r="DZ259" s="45"/>
      <c r="EA259" s="45"/>
      <c r="EB259" s="45"/>
      <c r="EC259" s="45"/>
      <c r="ED259" s="45"/>
      <c r="EE259" s="45"/>
      <c r="EF259" s="45"/>
      <c r="EG259" s="45"/>
      <c r="EH259" s="45"/>
      <c r="EI259" s="45"/>
      <c r="EJ259" s="45"/>
      <c r="EK259" s="45"/>
      <c r="EL259" s="45"/>
      <c r="EM259" s="45"/>
      <c r="EN259" s="45"/>
      <c r="EO259" s="45"/>
      <c r="EP259" s="45"/>
      <c r="EQ259" s="45"/>
      <c r="ER259" s="45"/>
      <c r="ES259" s="45"/>
      <c r="ET259" s="45"/>
      <c r="EU259" s="45"/>
      <c r="EV259" s="45"/>
      <c r="EW259" s="45"/>
      <c r="EX259" s="45"/>
      <c r="EY259" s="45"/>
      <c r="EZ259" s="45"/>
      <c r="FA259" s="45"/>
      <c r="FB259" s="45"/>
      <c r="FC259" s="45"/>
      <c r="FD259" s="45"/>
      <c r="FE259" s="45"/>
      <c r="FF259" s="45"/>
      <c r="FG259" s="45"/>
      <c r="FH259" s="45"/>
      <c r="FI259" s="45"/>
      <c r="FJ259" s="45"/>
      <c r="FK259" s="45"/>
      <c r="FL259" s="45"/>
      <c r="FM259" s="45"/>
      <c r="FN259" s="45"/>
      <c r="FO259" s="45"/>
      <c r="FP259" s="45"/>
      <c r="FQ259" s="45"/>
      <c r="FR259" s="45"/>
      <c r="FS259" s="45"/>
      <c r="FT259" s="45"/>
      <c r="FU259" s="45"/>
      <c r="FV259" s="45"/>
      <c r="FW259" s="45"/>
      <c r="FX259" s="45"/>
      <c r="FY259" s="45"/>
      <c r="FZ259" s="45"/>
      <c r="GA259" s="45"/>
      <c r="GB259" s="45"/>
      <c r="GC259" s="45"/>
    </row>
    <row r="260" spans="1:185" ht="30" x14ac:dyDescent="0.25">
      <c r="A260" s="667" t="s">
        <v>123</v>
      </c>
      <c r="B260" s="107">
        <f>SUM(B248,B240,B228,B216,B204,B191,B177,B163,B137,B125,B112,B99,B85,B72,B60,B46,B32,B17,B151)</f>
        <v>656189</v>
      </c>
      <c r="C260" s="107">
        <f>SUM(C248,C240,C228,C216,C204,C191,C177,C163,C137,C125,C112,C99,C85,C72,C60,C46,C32,C17,C151)</f>
        <v>601508</v>
      </c>
      <c r="D260" s="42">
        <f>SUM(D248,D240,D228,D216,D204,D191,D177,D163,D137,D125,D112,D99,D85,D72,D60,D46,D32,D17,D151)</f>
        <v>599049</v>
      </c>
      <c r="E260" s="107">
        <f t="shared" si="3"/>
        <v>99.59119413208137</v>
      </c>
      <c r="F260" s="696">
        <f t="shared" ref="F260:G260" si="10">SUM(F248,F240,F228,F216,F204,F191,F177,F163,F137,F125,F112,F99,F85,F72,F60,F46,F32,F17,F151)</f>
        <v>577805.12833999994</v>
      </c>
      <c r="G260" s="696">
        <f t="shared" si="10"/>
        <v>529654.71</v>
      </c>
      <c r="H260" s="696">
        <f>SUM(H248,H240,H228,H216,H204,H191,H177,H163,H137,H125,H112,H99,H85,H72,H60,H46,H32,H17,H151)</f>
        <v>525584.76035</v>
      </c>
      <c r="I260" s="42">
        <f>H260/G260*100</f>
        <v>99.231584356155352</v>
      </c>
      <c r="J260" s="103"/>
      <c r="L260" s="727"/>
      <c r="M260" s="754"/>
      <c r="N260" s="754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  <c r="AC260" s="45"/>
      <c r="AD260" s="45"/>
      <c r="AE260" s="45"/>
      <c r="AF260" s="45"/>
      <c r="AG260" s="45"/>
      <c r="AH260" s="45"/>
      <c r="AI260" s="45"/>
      <c r="AJ260" s="45"/>
      <c r="AK260" s="45"/>
      <c r="AL260" s="45"/>
      <c r="AM260" s="45"/>
      <c r="AN260" s="45"/>
      <c r="AO260" s="45"/>
      <c r="AP260" s="45"/>
      <c r="AQ260" s="45"/>
      <c r="AR260" s="45"/>
      <c r="AS260" s="45"/>
      <c r="AT260" s="45"/>
      <c r="AU260" s="45"/>
      <c r="AV260" s="45"/>
      <c r="AW260" s="45"/>
      <c r="AX260" s="45"/>
      <c r="AY260" s="45"/>
      <c r="AZ260" s="45"/>
      <c r="BA260" s="45"/>
      <c r="BB260" s="45"/>
      <c r="BC260" s="45"/>
      <c r="BD260" s="45"/>
      <c r="BE260" s="45"/>
      <c r="BF260" s="45"/>
      <c r="BG260" s="45"/>
      <c r="BH260" s="45"/>
      <c r="BI260" s="45"/>
      <c r="BJ260" s="45"/>
      <c r="BK260" s="45"/>
      <c r="BL260" s="45"/>
      <c r="BM260" s="45"/>
      <c r="BN260" s="45"/>
      <c r="BO260" s="45"/>
      <c r="BP260" s="45"/>
      <c r="BQ260" s="45"/>
      <c r="BR260" s="45"/>
      <c r="BS260" s="45"/>
      <c r="BT260" s="45"/>
      <c r="BU260" s="45"/>
      <c r="BV260" s="45"/>
      <c r="BW260" s="45"/>
      <c r="BX260" s="45"/>
      <c r="BY260" s="45"/>
      <c r="BZ260" s="45"/>
      <c r="CA260" s="45"/>
      <c r="CB260" s="45"/>
      <c r="CC260" s="45"/>
      <c r="CD260" s="45"/>
      <c r="CE260" s="45"/>
      <c r="CF260" s="45"/>
      <c r="CG260" s="45"/>
      <c r="CH260" s="45"/>
      <c r="CI260" s="45"/>
      <c r="CJ260" s="45"/>
      <c r="CK260" s="45"/>
      <c r="CL260" s="45"/>
      <c r="CM260" s="45"/>
      <c r="CN260" s="45"/>
      <c r="CO260" s="45"/>
      <c r="CP260" s="45"/>
      <c r="CQ260" s="45"/>
      <c r="CR260" s="45"/>
      <c r="CS260" s="45"/>
      <c r="CT260" s="45"/>
      <c r="CU260" s="45"/>
      <c r="CV260" s="45"/>
      <c r="CW260" s="45"/>
      <c r="CX260" s="45"/>
      <c r="CY260" s="45"/>
      <c r="CZ260" s="45"/>
      <c r="DA260" s="45"/>
      <c r="DB260" s="45"/>
      <c r="DC260" s="45"/>
      <c r="DD260" s="45"/>
      <c r="DE260" s="45"/>
      <c r="DF260" s="45"/>
      <c r="DG260" s="45"/>
      <c r="DH260" s="45"/>
      <c r="DI260" s="45"/>
      <c r="DJ260" s="45"/>
      <c r="DK260" s="45"/>
      <c r="DL260" s="45"/>
      <c r="DM260" s="45"/>
      <c r="DN260" s="45"/>
      <c r="DO260" s="45"/>
      <c r="DP260" s="45"/>
      <c r="DQ260" s="45"/>
      <c r="DR260" s="45"/>
      <c r="DS260" s="45"/>
      <c r="DT260" s="45"/>
      <c r="DU260" s="45"/>
      <c r="DV260" s="45"/>
      <c r="DW260" s="45"/>
      <c r="DX260" s="45"/>
      <c r="DY260" s="45"/>
      <c r="DZ260" s="45"/>
      <c r="EA260" s="45"/>
      <c r="EB260" s="45"/>
      <c r="EC260" s="45"/>
      <c r="ED260" s="45"/>
      <c r="EE260" s="45"/>
      <c r="EF260" s="45"/>
      <c r="EG260" s="45"/>
      <c r="EH260" s="45"/>
      <c r="EI260" s="45"/>
      <c r="EJ260" s="45"/>
      <c r="EK260" s="45"/>
      <c r="EL260" s="45"/>
      <c r="EM260" s="45"/>
      <c r="EN260" s="45"/>
      <c r="EO260" s="45"/>
      <c r="EP260" s="45"/>
      <c r="EQ260" s="45"/>
      <c r="ER260" s="45"/>
      <c r="ES260" s="45"/>
      <c r="ET260" s="45"/>
      <c r="EU260" s="45"/>
      <c r="EV260" s="45"/>
      <c r="EW260" s="45"/>
      <c r="EX260" s="45"/>
      <c r="EY260" s="45"/>
      <c r="EZ260" s="45"/>
      <c r="FA260" s="45"/>
      <c r="FB260" s="45"/>
      <c r="FC260" s="45"/>
      <c r="FD260" s="45"/>
      <c r="FE260" s="45"/>
      <c r="FF260" s="45"/>
      <c r="FG260" s="45"/>
      <c r="FH260" s="45"/>
      <c r="FI260" s="45"/>
      <c r="FJ260" s="45"/>
      <c r="FK260" s="45"/>
      <c r="FL260" s="45"/>
      <c r="FM260" s="45"/>
      <c r="FN260" s="45"/>
      <c r="FO260" s="45"/>
      <c r="FP260" s="45"/>
      <c r="FQ260" s="45"/>
      <c r="FR260" s="45"/>
      <c r="FS260" s="45"/>
      <c r="FT260" s="45"/>
      <c r="FU260" s="45"/>
      <c r="FV260" s="45"/>
      <c r="FW260" s="45"/>
      <c r="FX260" s="45"/>
      <c r="FY260" s="45"/>
      <c r="FZ260" s="45"/>
      <c r="GA260" s="45"/>
      <c r="GB260" s="45"/>
      <c r="GC260" s="45"/>
    </row>
    <row r="261" spans="1:185" ht="30" x14ac:dyDescent="0.25">
      <c r="A261" s="116" t="s">
        <v>124</v>
      </c>
      <c r="B261" s="107">
        <f>SUM(B178,B164,B138,B86,B47,B33,B18)</f>
        <v>53084.4</v>
      </c>
      <c r="C261" s="107">
        <f>SUM(C178,C164,C138,C86,C47,C33,C18)</f>
        <v>48661</v>
      </c>
      <c r="D261" s="42">
        <f>SUM(D178,D164,D138,D86,D47,D33,D18)</f>
        <v>52432</v>
      </c>
      <c r="E261" s="107">
        <f t="shared" si="3"/>
        <v>107.74953247980929</v>
      </c>
      <c r="F261" s="696">
        <f t="shared" ref="F261:G261" si="11">SUM(F178,F164,F138,F86,F47,F33,F18)</f>
        <v>47358.992119373914</v>
      </c>
      <c r="G261" s="696">
        <f t="shared" si="11"/>
        <v>43412.400000000009</v>
      </c>
      <c r="H261" s="696">
        <f>SUM(H178,H164,H138,H86,H47,H33,H18)</f>
        <v>46515.296770000001</v>
      </c>
      <c r="I261" s="42">
        <f>H261/G261*100</f>
        <v>107.14748958822821</v>
      </c>
      <c r="J261" s="103"/>
      <c r="L261" s="727"/>
      <c r="M261" s="754"/>
      <c r="N261" s="754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  <c r="AC261" s="45"/>
      <c r="AD261" s="45"/>
      <c r="AE261" s="45"/>
      <c r="AF261" s="45"/>
      <c r="AG261" s="45"/>
      <c r="AH261" s="45"/>
      <c r="AI261" s="45"/>
      <c r="AJ261" s="45"/>
      <c r="AK261" s="45"/>
      <c r="AL261" s="45"/>
      <c r="AM261" s="45"/>
      <c r="AN261" s="45"/>
      <c r="AO261" s="45"/>
      <c r="AP261" s="45"/>
      <c r="AQ261" s="45"/>
      <c r="AR261" s="45"/>
      <c r="AS261" s="45"/>
      <c r="AT261" s="45"/>
      <c r="AU261" s="45"/>
      <c r="AV261" s="45"/>
      <c r="AW261" s="45"/>
      <c r="AX261" s="45"/>
      <c r="AY261" s="45"/>
      <c r="AZ261" s="45"/>
      <c r="BA261" s="45"/>
      <c r="BB261" s="45"/>
      <c r="BC261" s="45"/>
      <c r="BD261" s="45"/>
      <c r="BE261" s="45"/>
      <c r="BF261" s="45"/>
      <c r="BG261" s="45"/>
      <c r="BH261" s="45"/>
      <c r="BI261" s="45"/>
      <c r="BJ261" s="45"/>
      <c r="BK261" s="45"/>
      <c r="BL261" s="45"/>
      <c r="BM261" s="45"/>
      <c r="BN261" s="45"/>
      <c r="BO261" s="45"/>
      <c r="BP261" s="45"/>
      <c r="BQ261" s="45"/>
      <c r="BR261" s="45"/>
      <c r="BS261" s="45"/>
      <c r="BT261" s="45"/>
      <c r="BU261" s="45"/>
      <c r="BV261" s="45"/>
      <c r="BW261" s="45"/>
      <c r="BX261" s="45"/>
      <c r="BY261" s="45"/>
      <c r="BZ261" s="45"/>
      <c r="CA261" s="45"/>
      <c r="CB261" s="45"/>
      <c r="CC261" s="45"/>
      <c r="CD261" s="45"/>
      <c r="CE261" s="45"/>
      <c r="CF261" s="45"/>
      <c r="CG261" s="45"/>
      <c r="CH261" s="45"/>
      <c r="CI261" s="45"/>
      <c r="CJ261" s="45"/>
      <c r="CK261" s="45"/>
      <c r="CL261" s="45"/>
      <c r="CM261" s="45"/>
      <c r="CN261" s="45"/>
      <c r="CO261" s="45"/>
      <c r="CP261" s="45"/>
      <c r="CQ261" s="45"/>
      <c r="CR261" s="45"/>
      <c r="CS261" s="45"/>
      <c r="CT261" s="45"/>
      <c r="CU261" s="45"/>
      <c r="CV261" s="45"/>
      <c r="CW261" s="45"/>
      <c r="CX261" s="45"/>
      <c r="CY261" s="45"/>
      <c r="CZ261" s="45"/>
      <c r="DA261" s="45"/>
      <c r="DB261" s="45"/>
      <c r="DC261" s="45"/>
      <c r="DD261" s="45"/>
      <c r="DE261" s="45"/>
      <c r="DF261" s="45"/>
      <c r="DG261" s="45"/>
      <c r="DH261" s="45"/>
      <c r="DI261" s="45"/>
      <c r="DJ261" s="45"/>
      <c r="DK261" s="45"/>
      <c r="DL261" s="45"/>
      <c r="DM261" s="45"/>
      <c r="DN261" s="45"/>
      <c r="DO261" s="45"/>
      <c r="DP261" s="45"/>
      <c r="DQ261" s="45"/>
      <c r="DR261" s="45"/>
      <c r="DS261" s="45"/>
      <c r="DT261" s="45"/>
      <c r="DU261" s="45"/>
      <c r="DV261" s="45"/>
      <c r="DW261" s="45"/>
      <c r="DX261" s="45"/>
      <c r="DY261" s="45"/>
      <c r="DZ261" s="45"/>
      <c r="EA261" s="45"/>
      <c r="EB261" s="45"/>
      <c r="EC261" s="45"/>
      <c r="ED261" s="45"/>
      <c r="EE261" s="45"/>
      <c r="EF261" s="45"/>
      <c r="EG261" s="45"/>
      <c r="EH261" s="45"/>
      <c r="EI261" s="45"/>
      <c r="EJ261" s="45"/>
      <c r="EK261" s="45"/>
      <c r="EL261" s="45"/>
      <c r="EM261" s="45"/>
      <c r="EN261" s="45"/>
      <c r="EO261" s="45"/>
      <c r="EP261" s="45"/>
      <c r="EQ261" s="45"/>
      <c r="ER261" s="45"/>
      <c r="ES261" s="45"/>
      <c r="ET261" s="45"/>
      <c r="EU261" s="45"/>
      <c r="EV261" s="45"/>
      <c r="EW261" s="45"/>
      <c r="EX261" s="45"/>
      <c r="EY261" s="45"/>
      <c r="EZ261" s="45"/>
      <c r="FA261" s="45"/>
      <c r="FB261" s="45"/>
      <c r="FC261" s="45"/>
      <c r="FD261" s="45"/>
      <c r="FE261" s="45"/>
      <c r="FF261" s="45"/>
      <c r="FG261" s="45"/>
      <c r="FH261" s="45"/>
      <c r="FI261" s="45"/>
      <c r="FJ261" s="45"/>
      <c r="FK261" s="45"/>
      <c r="FL261" s="45"/>
      <c r="FM261" s="45"/>
      <c r="FN261" s="45"/>
      <c r="FO261" s="45"/>
      <c r="FP261" s="45"/>
      <c r="FQ261" s="45"/>
      <c r="FR261" s="45"/>
      <c r="FS261" s="45"/>
      <c r="FT261" s="45"/>
      <c r="FU261" s="45"/>
      <c r="FV261" s="45"/>
      <c r="FW261" s="45"/>
      <c r="FX261" s="45"/>
      <c r="FY261" s="45"/>
      <c r="FZ261" s="45"/>
      <c r="GA261" s="45"/>
      <c r="GB261" s="45"/>
      <c r="GC261" s="45"/>
    </row>
    <row r="262" spans="1:185" ht="30.75" thickBot="1" x14ac:dyDescent="0.3">
      <c r="A262" s="681" t="s">
        <v>125</v>
      </c>
      <c r="B262" s="642">
        <f>SUM(B179,B165,B139,B100,B87,B48,B34,B19,B73,B113,B192)</f>
        <v>37075.599999999999</v>
      </c>
      <c r="C262" s="642">
        <f t="shared" ref="C262" si="12">SUM(C179,C165,C139,C100,C87,C48,C34,C19,C73,C113,C192)</f>
        <v>33986</v>
      </c>
      <c r="D262" s="643">
        <f>SUM(D179,D165,D139,D100,D87,D48,D34,D19,D73,D113,D192)</f>
        <v>39869</v>
      </c>
      <c r="E262" s="642">
        <f t="shared" si="3"/>
        <v>117.31006885188017</v>
      </c>
      <c r="F262" s="697">
        <f t="shared" ref="F262:G262" si="13">SUM(F179,F165,F139,F100,F87,F48,F34,F19,F73,F113,F192)</f>
        <v>33427.291346620885</v>
      </c>
      <c r="G262" s="697">
        <f t="shared" si="13"/>
        <v>30641.71</v>
      </c>
      <c r="H262" s="697">
        <f t="shared" ref="H262" si="14">SUM(H179,H165,H139,H100,H87,H48,H34,H19,H73,H113,H192)</f>
        <v>36665.160819999997</v>
      </c>
      <c r="I262" s="643">
        <f t="shared" ref="I262" si="15">H262/G262*100</f>
        <v>119.65768496601528</v>
      </c>
      <c r="J262" s="103"/>
      <c r="L262" s="727"/>
      <c r="M262" s="754"/>
      <c r="N262" s="754"/>
    </row>
    <row r="264" spans="1:185" x14ac:dyDescent="0.25">
      <c r="A264" s="44" t="s">
        <v>131</v>
      </c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2018-09-27T00:33:14Z</cp:lastPrinted>
  <dcterms:created xsi:type="dcterms:W3CDTF">2018-07-26T00:19:35Z</dcterms:created>
  <dcterms:modified xsi:type="dcterms:W3CDTF">2019-01-09T05:10:19Z</dcterms:modified>
</cp:coreProperties>
</file>