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510" yWindow="-195" windowWidth="14520" windowHeight="10995" tabRatio="923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уровень'!$A$7:$AB$417</definedName>
    <definedName name="_xlnm._FilterDatabase" localSheetId="1" hidden="1">'2 уровень'!$B$7:$W$365</definedName>
    <definedName name="_xlnm._FilterDatabase" localSheetId="4" hidden="1">'СВОД 1'!$A$6:$GK$268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уровень'!$C:$C,'1 уровень'!$1:$7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уровень'!$C$1:$X$417</definedName>
    <definedName name="_xlnm.Print_Area" localSheetId="1">'2 уровень'!$B$1:$W$387</definedName>
    <definedName name="_xlnm.Print_Area" localSheetId="2">'Аян '!$A$1:$V$34</definedName>
    <definedName name="_xlnm.Print_Area" localSheetId="3">'Охотск '!$A$1:$V$34</definedName>
    <definedName name="_xlnm.Print_Area" localSheetId="4">'СВОД 1'!$A$1:$V$271</definedName>
  </definedNames>
  <calcPr calcId="145621"/>
</workbook>
</file>

<file path=xl/calcChain.xml><?xml version="1.0" encoding="utf-8"?>
<calcChain xmlns="http://schemas.openxmlformats.org/spreadsheetml/2006/main">
  <c r="P252" i="37" l="1"/>
  <c r="P251" i="37"/>
  <c r="P247" i="37"/>
  <c r="P244" i="37"/>
  <c r="P243" i="37"/>
  <c r="P242" i="37"/>
  <c r="P241" i="37"/>
  <c r="P240" i="37"/>
  <c r="P239" i="37"/>
  <c r="P238" i="37"/>
  <c r="P237" i="37"/>
  <c r="P236" i="37"/>
  <c r="P235" i="37"/>
  <c r="P234" i="37"/>
  <c r="P233" i="37"/>
  <c r="P230" i="37"/>
  <c r="P229" i="37"/>
  <c r="P227" i="37"/>
  <c r="P224" i="37"/>
  <c r="P223" i="37"/>
  <c r="P221" i="37"/>
  <c r="P217" i="37"/>
  <c r="P216" i="37"/>
  <c r="P215" i="37"/>
  <c r="P214" i="37"/>
  <c r="P211" i="37"/>
  <c r="P210" i="37"/>
  <c r="P209" i="37"/>
  <c r="P208" i="37"/>
  <c r="P207" i="37"/>
  <c r="P204" i="37"/>
  <c r="P203" i="37"/>
  <c r="P202" i="37"/>
  <c r="P201" i="37"/>
  <c r="P198" i="37"/>
  <c r="P197" i="37"/>
  <c r="P196" i="37"/>
  <c r="P195" i="37"/>
  <c r="P194" i="37"/>
  <c r="P191" i="37"/>
  <c r="P190" i="37"/>
  <c r="P188" i="37"/>
  <c r="P185" i="37"/>
  <c r="P184" i="37"/>
  <c r="P183" i="37"/>
  <c r="P182" i="37"/>
  <c r="P181" i="37"/>
  <c r="P178" i="37"/>
  <c r="P177" i="37"/>
  <c r="P175" i="37"/>
  <c r="P172" i="37"/>
  <c r="P171" i="37"/>
  <c r="P170" i="37"/>
  <c r="P169" i="37"/>
  <c r="P168" i="37"/>
  <c r="P165" i="37"/>
  <c r="P164" i="37"/>
  <c r="P162" i="37"/>
  <c r="P159" i="37"/>
  <c r="P158" i="37"/>
  <c r="P157" i="37"/>
  <c r="P156" i="37"/>
  <c r="P155" i="37"/>
  <c r="P153" i="37"/>
  <c r="P152" i="37"/>
  <c r="P151" i="37"/>
  <c r="P150" i="37"/>
  <c r="P149" i="37"/>
  <c r="P148" i="37"/>
  <c r="P147" i="37"/>
  <c r="P146" i="37"/>
  <c r="P145" i="37"/>
  <c r="P144" i="37"/>
  <c r="P143" i="37"/>
  <c r="P142" i="37"/>
  <c r="P140" i="37"/>
  <c r="P139" i="37"/>
  <c r="P138" i="37"/>
  <c r="P137" i="37"/>
  <c r="P136" i="37"/>
  <c r="P135" i="37"/>
  <c r="P264" i="37" s="1"/>
  <c r="P134" i="37"/>
  <c r="P133" i="37"/>
  <c r="P132" i="37"/>
  <c r="P261" i="37" s="1"/>
  <c r="P131" i="37"/>
  <c r="P130" i="37"/>
  <c r="P129" i="37"/>
  <c r="P128" i="37"/>
  <c r="P257" i="37" s="1"/>
  <c r="P127" i="37"/>
  <c r="P126" i="37"/>
  <c r="P124" i="37"/>
  <c r="P123" i="37"/>
  <c r="P122" i="37"/>
  <c r="P121" i="37"/>
  <c r="P120" i="37"/>
  <c r="P119" i="37"/>
  <c r="P118" i="37"/>
  <c r="P117" i="37"/>
  <c r="P116" i="37"/>
  <c r="P115" i="37"/>
  <c r="P114" i="37"/>
  <c r="P113" i="37"/>
  <c r="P111" i="37"/>
  <c r="P110" i="37"/>
  <c r="P109" i="37"/>
  <c r="P108" i="37"/>
  <c r="P107" i="37"/>
  <c r="P106" i="37"/>
  <c r="P105" i="37"/>
  <c r="P104" i="37"/>
  <c r="P103" i="37"/>
  <c r="P102" i="37"/>
  <c r="P101" i="37"/>
  <c r="P100" i="37"/>
  <c r="P97" i="37"/>
  <c r="P96" i="37"/>
  <c r="P95" i="37"/>
  <c r="P94" i="37"/>
  <c r="P91" i="37"/>
  <c r="P90" i="37"/>
  <c r="P89" i="37"/>
  <c r="P88" i="37"/>
  <c r="P87" i="37"/>
  <c r="P84" i="37"/>
  <c r="P83" i="37"/>
  <c r="P81" i="37"/>
  <c r="P78" i="37"/>
  <c r="P77" i="37"/>
  <c r="P76" i="37"/>
  <c r="P75" i="37"/>
  <c r="P74" i="37"/>
  <c r="P71" i="37"/>
  <c r="P70" i="37"/>
  <c r="P69" i="37"/>
  <c r="P68" i="37"/>
  <c r="P65" i="37"/>
  <c r="P64" i="37"/>
  <c r="P63" i="37"/>
  <c r="P62" i="37"/>
  <c r="P61" i="37"/>
  <c r="P59" i="37"/>
  <c r="P58" i="37"/>
  <c r="P57" i="37"/>
  <c r="P56" i="37"/>
  <c r="P55" i="37"/>
  <c r="P54" i="37"/>
  <c r="P53" i="37"/>
  <c r="P52" i="37"/>
  <c r="P51" i="37"/>
  <c r="P50" i="37"/>
  <c r="P49" i="37"/>
  <c r="P48" i="37"/>
  <c r="P45" i="37"/>
  <c r="P44" i="37"/>
  <c r="P42" i="37"/>
  <c r="P39" i="37"/>
  <c r="P38" i="37"/>
  <c r="P37" i="37"/>
  <c r="P36" i="37"/>
  <c r="P35" i="37"/>
  <c r="P32" i="37"/>
  <c r="P31" i="37"/>
  <c r="P30" i="37"/>
  <c r="P29" i="37"/>
  <c r="P26" i="37"/>
  <c r="P25" i="37"/>
  <c r="P24" i="37"/>
  <c r="P18" i="37"/>
  <c r="P16" i="37"/>
  <c r="P15" i="37"/>
  <c r="P12" i="37"/>
  <c r="P9" i="37"/>
  <c r="Q19" i="57"/>
  <c r="Q18" i="57"/>
  <c r="Q17" i="57"/>
  <c r="Q15" i="57"/>
  <c r="Q13" i="57"/>
  <c r="Q12" i="57"/>
  <c r="Q11" i="57"/>
  <c r="Q10" i="57"/>
  <c r="P32" i="57"/>
  <c r="P31" i="57"/>
  <c r="P30" i="57"/>
  <c r="P29" i="57"/>
  <c r="P28" i="57"/>
  <c r="P200" i="37" s="1"/>
  <c r="P26" i="57"/>
  <c r="P25" i="57"/>
  <c r="P24" i="57"/>
  <c r="P23" i="57"/>
  <c r="P14" i="57"/>
  <c r="P20" i="57" s="1"/>
  <c r="P33" i="57" s="1"/>
  <c r="P205" i="37" s="1"/>
  <c r="P9" i="57"/>
  <c r="P22" i="57" s="1"/>
  <c r="Q19" i="46"/>
  <c r="Q18" i="46"/>
  <c r="Q17" i="46"/>
  <c r="Q16" i="46"/>
  <c r="Q15" i="46"/>
  <c r="P265" i="37" l="1"/>
  <c r="P260" i="37"/>
  <c r="P268" i="37"/>
  <c r="P27" i="57"/>
  <c r="P199" i="37" s="1"/>
  <c r="Q13" i="46"/>
  <c r="Q12" i="46"/>
  <c r="Q11" i="46"/>
  <c r="Q10" i="46"/>
  <c r="P32" i="46"/>
  <c r="P31" i="46"/>
  <c r="P30" i="46"/>
  <c r="P29" i="46"/>
  <c r="P28" i="46"/>
  <c r="P26" i="46"/>
  <c r="P25" i="46"/>
  <c r="P24" i="46"/>
  <c r="P23" i="46"/>
  <c r="P14" i="46"/>
  <c r="P27" i="46" s="1"/>
  <c r="P9" i="46"/>
  <c r="P22" i="46" s="1"/>
  <c r="P20" i="46" l="1"/>
  <c r="P33" i="46" s="1"/>
  <c r="R351" i="157" l="1"/>
  <c r="R350" i="157"/>
  <c r="R349" i="157"/>
  <c r="R348" i="157"/>
  <c r="R347" i="157"/>
  <c r="R345" i="157"/>
  <c r="R344" i="157"/>
  <c r="R343" i="157"/>
  <c r="R342" i="157"/>
  <c r="R324" i="157"/>
  <c r="R323" i="157"/>
  <c r="R322" i="157"/>
  <c r="R320" i="157"/>
  <c r="R318" i="157"/>
  <c r="R317" i="157"/>
  <c r="R316" i="157"/>
  <c r="R315" i="157"/>
  <c r="R297" i="157"/>
  <c r="R296" i="157"/>
  <c r="R295" i="157"/>
  <c r="R293" i="157"/>
  <c r="R291" i="157"/>
  <c r="R290" i="157"/>
  <c r="R289" i="157"/>
  <c r="R288" i="157"/>
  <c r="R270" i="157"/>
  <c r="R269" i="157"/>
  <c r="R268" i="157"/>
  <c r="R266" i="157"/>
  <c r="R264" i="157"/>
  <c r="R263" i="157"/>
  <c r="R262" i="157"/>
  <c r="R261" i="157"/>
  <c r="R243" i="157"/>
  <c r="R242" i="157"/>
  <c r="R241" i="157"/>
  <c r="R239" i="157"/>
  <c r="R237" i="157"/>
  <c r="R236" i="157"/>
  <c r="R235" i="157"/>
  <c r="R234" i="157"/>
  <c r="R216" i="157"/>
  <c r="R215" i="157"/>
  <c r="R214" i="157"/>
  <c r="R212" i="157"/>
  <c r="R210" i="157"/>
  <c r="R209" i="157"/>
  <c r="R208" i="157"/>
  <c r="R207" i="157"/>
  <c r="R189" i="157"/>
  <c r="R188" i="157"/>
  <c r="R187" i="157"/>
  <c r="R185" i="157"/>
  <c r="R183" i="157"/>
  <c r="R182" i="157"/>
  <c r="R181" i="157"/>
  <c r="R180" i="157"/>
  <c r="R162" i="157"/>
  <c r="R160" i="157"/>
  <c r="R158" i="157"/>
  <c r="R157" i="157"/>
  <c r="R152" i="157"/>
  <c r="R151" i="157"/>
  <c r="R150" i="157"/>
  <c r="R148" i="157"/>
  <c r="R146" i="157"/>
  <c r="R145" i="157"/>
  <c r="R144" i="157"/>
  <c r="R143" i="157"/>
  <c r="R125" i="157"/>
  <c r="R124" i="157"/>
  <c r="R123" i="157"/>
  <c r="R121" i="157"/>
  <c r="R119" i="157"/>
  <c r="R118" i="157"/>
  <c r="R117" i="157"/>
  <c r="R116" i="157"/>
  <c r="R97" i="157"/>
  <c r="R95" i="157"/>
  <c r="R93" i="157"/>
  <c r="R92" i="157"/>
  <c r="R87" i="157"/>
  <c r="R86" i="157"/>
  <c r="R85" i="157"/>
  <c r="R83" i="157"/>
  <c r="R81" i="157"/>
  <c r="R80" i="157"/>
  <c r="R79" i="157"/>
  <c r="R74" i="157"/>
  <c r="R72" i="157"/>
  <c r="R70" i="157"/>
  <c r="R69" i="157"/>
  <c r="R64" i="157"/>
  <c r="R63" i="157"/>
  <c r="R62" i="157"/>
  <c r="R60" i="157"/>
  <c r="R59" i="157"/>
  <c r="R54" i="157"/>
  <c r="R52" i="157"/>
  <c r="R50" i="157"/>
  <c r="R49" i="157"/>
  <c r="R44" i="157"/>
  <c r="R42" i="157"/>
  <c r="R40" i="157"/>
  <c r="R39" i="157"/>
  <c r="R34" i="157"/>
  <c r="R33" i="157"/>
  <c r="R32" i="157"/>
  <c r="R30" i="157"/>
  <c r="R28" i="157"/>
  <c r="R27" i="157"/>
  <c r="R26" i="157"/>
  <c r="R25" i="157"/>
  <c r="R20" i="157"/>
  <c r="R19" i="157"/>
  <c r="R18" i="157"/>
  <c r="R16" i="157"/>
  <c r="R14" i="157"/>
  <c r="R13" i="157"/>
  <c r="R12" i="157"/>
  <c r="R11" i="157"/>
  <c r="Q364" i="157" l="1"/>
  <c r="Q363" i="157"/>
  <c r="Q362" i="157"/>
  <c r="P228" i="37" s="1"/>
  <c r="Q361" i="157"/>
  <c r="Q360" i="157"/>
  <c r="P226" i="37" s="1"/>
  <c r="Q358" i="157"/>
  <c r="Q357" i="157"/>
  <c r="Q356" i="157"/>
  <c r="P222" i="37" s="1"/>
  <c r="Q355" i="157"/>
  <c r="Q346" i="157"/>
  <c r="Q359" i="157" s="1"/>
  <c r="P225" i="37" s="1"/>
  <c r="Q341" i="157"/>
  <c r="Q354" i="157" s="1"/>
  <c r="P220" i="37" s="1"/>
  <c r="Q337" i="157"/>
  <c r="Q336" i="157"/>
  <c r="Q335" i="157"/>
  <c r="Q334" i="157"/>
  <c r="Q333" i="157"/>
  <c r="P213" i="37" s="1"/>
  <c r="Q331" i="157"/>
  <c r="Q330" i="157"/>
  <c r="Q329" i="157"/>
  <c r="Q328" i="157"/>
  <c r="Q319" i="157"/>
  <c r="Q332" i="157" s="1"/>
  <c r="P212" i="37" s="1"/>
  <c r="Q314" i="157"/>
  <c r="Q327" i="157" s="1"/>
  <c r="Q310" i="157"/>
  <c r="Q309" i="157"/>
  <c r="Q308" i="157"/>
  <c r="P189" i="37" s="1"/>
  <c r="Q307" i="157"/>
  <c r="Q306" i="157"/>
  <c r="P187" i="37" s="1"/>
  <c r="Q304" i="157"/>
  <c r="Q303" i="157"/>
  <c r="Q302" i="157"/>
  <c r="Q301" i="157"/>
  <c r="Q292" i="157"/>
  <c r="Q298" i="157" s="1"/>
  <c r="Q311" i="157" s="1"/>
  <c r="P192" i="37" s="1"/>
  <c r="Q287" i="157"/>
  <c r="Q300" i="157" s="1"/>
  <c r="Q283" i="157"/>
  <c r="Q282" i="157"/>
  <c r="Q281" i="157"/>
  <c r="P176" i="37" s="1"/>
  <c r="Q280" i="157"/>
  <c r="Q279" i="157"/>
  <c r="P174" i="37" s="1"/>
  <c r="Q277" i="157"/>
  <c r="Q276" i="157"/>
  <c r="Q275" i="157"/>
  <c r="Q274" i="157"/>
  <c r="Q273" i="157"/>
  <c r="Q265" i="157"/>
  <c r="Q278" i="157" s="1"/>
  <c r="P173" i="37" s="1"/>
  <c r="Q260" i="157"/>
  <c r="Q256" i="157"/>
  <c r="Q255" i="157"/>
  <c r="Q254" i="157"/>
  <c r="P163" i="37" s="1"/>
  <c r="Q253" i="157"/>
  <c r="Q252" i="157"/>
  <c r="P161" i="37" s="1"/>
  <c r="Q250" i="157"/>
  <c r="Q249" i="157"/>
  <c r="Q248" i="157"/>
  <c r="Q247" i="157"/>
  <c r="Q238" i="157"/>
  <c r="Q251" i="157" s="1"/>
  <c r="P160" i="37" s="1"/>
  <c r="Q233" i="157"/>
  <c r="Q246" i="157" s="1"/>
  <c r="Q229" i="157"/>
  <c r="Q228" i="157"/>
  <c r="Q227" i="157"/>
  <c r="Q226" i="157"/>
  <c r="Q225" i="157"/>
  <c r="Q223" i="157"/>
  <c r="Q222" i="157"/>
  <c r="Q221" i="157"/>
  <c r="Q220" i="157"/>
  <c r="Q211" i="157"/>
  <c r="Q224" i="157" s="1"/>
  <c r="Q206" i="157"/>
  <c r="Q219" i="157" s="1"/>
  <c r="Q202" i="157"/>
  <c r="Q201" i="157"/>
  <c r="Q200" i="157"/>
  <c r="Q199" i="157"/>
  <c r="Q198" i="157"/>
  <c r="P93" i="37" s="1"/>
  <c r="Q196" i="157"/>
  <c r="Q195" i="157"/>
  <c r="Q194" i="157"/>
  <c r="Q193" i="157"/>
  <c r="Q184" i="157"/>
  <c r="Q190" i="157" s="1"/>
  <c r="Q203" i="157" s="1"/>
  <c r="P98" i="37" s="1"/>
  <c r="Q179" i="157"/>
  <c r="Q192" i="157" s="1"/>
  <c r="Q175" i="157"/>
  <c r="Q174" i="157"/>
  <c r="Q173" i="157"/>
  <c r="P82" i="37" s="1"/>
  <c r="Q172" i="157"/>
  <c r="Q171" i="157"/>
  <c r="P80" i="37" s="1"/>
  <c r="Q169" i="157"/>
  <c r="Q168" i="157"/>
  <c r="Q167" i="157"/>
  <c r="Q166" i="157"/>
  <c r="Q165" i="157"/>
  <c r="Q163" i="157"/>
  <c r="Q159" i="157"/>
  <c r="Q156" i="157"/>
  <c r="Q147" i="157"/>
  <c r="Q153" i="157" s="1"/>
  <c r="Q142" i="157"/>
  <c r="Q138" i="157"/>
  <c r="Q137" i="157"/>
  <c r="Q136" i="157"/>
  <c r="P43" i="37" s="1"/>
  <c r="P266" i="37" s="1"/>
  <c r="Q135" i="157"/>
  <c r="Q134" i="157"/>
  <c r="P41" i="37" s="1"/>
  <c r="Q132" i="157"/>
  <c r="Q131" i="157"/>
  <c r="Q130" i="157"/>
  <c r="Q129" i="157"/>
  <c r="Q120" i="157"/>
  <c r="Q133" i="157" s="1"/>
  <c r="P40" i="37" s="1"/>
  <c r="Q115" i="157"/>
  <c r="Q128" i="157" s="1"/>
  <c r="Q110" i="157"/>
  <c r="Q109" i="157"/>
  <c r="Q108" i="157"/>
  <c r="Q107" i="157"/>
  <c r="Q106" i="157"/>
  <c r="P28" i="37" s="1"/>
  <c r="Q104" i="157"/>
  <c r="Q103" i="157"/>
  <c r="Q102" i="157"/>
  <c r="Q101" i="157"/>
  <c r="P23" i="37" s="1"/>
  <c r="P256" i="37" s="1"/>
  <c r="Q94" i="157"/>
  <c r="Q91" i="157"/>
  <c r="Q98" i="157" s="1"/>
  <c r="Q82" i="157"/>
  <c r="Q78" i="157"/>
  <c r="Q88" i="157" s="1"/>
  <c r="Q75" i="157"/>
  <c r="Q71" i="157"/>
  <c r="Q68" i="157"/>
  <c r="Q61" i="157"/>
  <c r="Q105" i="157" s="1"/>
  <c r="P27" i="37" s="1"/>
  <c r="Q58" i="157"/>
  <c r="Q51" i="157"/>
  <c r="Q48" i="157"/>
  <c r="Q55" i="157" s="1"/>
  <c r="Q45" i="157"/>
  <c r="Q41" i="157"/>
  <c r="Q38" i="157"/>
  <c r="Q35" i="157"/>
  <c r="Q29" i="157"/>
  <c r="Q24" i="157"/>
  <c r="Q15" i="157"/>
  <c r="Q10" i="157"/>
  <c r="S403" i="156"/>
  <c r="S402" i="156"/>
  <c r="S401" i="156"/>
  <c r="S399" i="156"/>
  <c r="S397" i="156"/>
  <c r="S396" i="156"/>
  <c r="S395" i="156"/>
  <c r="S394" i="156"/>
  <c r="S390" i="156"/>
  <c r="S389" i="156"/>
  <c r="S388" i="156"/>
  <c r="S386" i="156"/>
  <c r="S384" i="156"/>
  <c r="S383" i="156"/>
  <c r="S382" i="156"/>
  <c r="S381" i="156"/>
  <c r="S363" i="156"/>
  <c r="S362" i="156"/>
  <c r="S361" i="156"/>
  <c r="S359" i="156"/>
  <c r="S357" i="156"/>
  <c r="S356" i="156"/>
  <c r="S355" i="156"/>
  <c r="S354" i="156"/>
  <c r="S334" i="156"/>
  <c r="S333" i="156"/>
  <c r="S332" i="156"/>
  <c r="S330" i="156"/>
  <c r="S329" i="156"/>
  <c r="S326" i="156"/>
  <c r="S325" i="156"/>
  <c r="S324" i="156"/>
  <c r="S323" i="156"/>
  <c r="S322" i="156"/>
  <c r="S304" i="156"/>
  <c r="S303" i="156"/>
  <c r="S302" i="156"/>
  <c r="S300" i="156"/>
  <c r="S298" i="156"/>
  <c r="S297" i="156"/>
  <c r="S296" i="156"/>
  <c r="S295" i="156"/>
  <c r="S276" i="156"/>
  <c r="S275" i="156"/>
  <c r="S274" i="156"/>
  <c r="S272" i="156"/>
  <c r="S270" i="156"/>
  <c r="S269" i="156"/>
  <c r="S268" i="156"/>
  <c r="S267" i="156"/>
  <c r="S247" i="156"/>
  <c r="S245" i="156"/>
  <c r="S243" i="156"/>
  <c r="S242" i="156"/>
  <c r="S237" i="156"/>
  <c r="S235" i="156"/>
  <c r="S233" i="156"/>
  <c r="S232" i="156"/>
  <c r="S214" i="156"/>
  <c r="S213" i="156"/>
  <c r="S212" i="156"/>
  <c r="S210" i="156"/>
  <c r="S209" i="156"/>
  <c r="S204" i="156"/>
  <c r="S203" i="156"/>
  <c r="S202" i="156"/>
  <c r="S201" i="156"/>
  <c r="S200" i="156"/>
  <c r="S198" i="156"/>
  <c r="S197" i="156"/>
  <c r="S196" i="156"/>
  <c r="S195" i="156"/>
  <c r="S190" i="156"/>
  <c r="S189" i="156"/>
  <c r="S188" i="156"/>
  <c r="S186" i="156"/>
  <c r="S185" i="156"/>
  <c r="S180" i="156"/>
  <c r="S179" i="156"/>
  <c r="S178" i="156"/>
  <c r="S176" i="156"/>
  <c r="S175" i="156"/>
  <c r="S170" i="156"/>
  <c r="S169" i="156"/>
  <c r="S168" i="156"/>
  <c r="S166" i="156"/>
  <c r="S165" i="156"/>
  <c r="S160" i="156"/>
  <c r="S159" i="156"/>
  <c r="S158" i="156"/>
  <c r="S156" i="156"/>
  <c r="S155" i="156"/>
  <c r="S150" i="156"/>
  <c r="S148" i="156"/>
  <c r="S146" i="156"/>
  <c r="S145" i="156"/>
  <c r="S140" i="156"/>
  <c r="S139" i="156"/>
  <c r="S138" i="156"/>
  <c r="S136" i="156"/>
  <c r="S134" i="156"/>
  <c r="S133" i="156"/>
  <c r="S132" i="156"/>
  <c r="S131" i="156"/>
  <c r="S126" i="156"/>
  <c r="S124" i="156"/>
  <c r="S122" i="156"/>
  <c r="S121" i="156"/>
  <c r="S116" i="156"/>
  <c r="S115" i="156"/>
  <c r="S114" i="156"/>
  <c r="S112" i="156"/>
  <c r="S110" i="156"/>
  <c r="S109" i="156"/>
  <c r="S108" i="156"/>
  <c r="S107" i="156"/>
  <c r="S102" i="156"/>
  <c r="S101" i="156"/>
  <c r="S100" i="156"/>
  <c r="S98" i="156"/>
  <c r="S96" i="156"/>
  <c r="S95" i="156"/>
  <c r="S94" i="156"/>
  <c r="S93" i="156"/>
  <c r="S88" i="156"/>
  <c r="S86" i="156"/>
  <c r="S84" i="156"/>
  <c r="S83" i="156"/>
  <c r="S78" i="156"/>
  <c r="S76" i="156"/>
  <c r="S74" i="156"/>
  <c r="S73" i="156"/>
  <c r="S68" i="156"/>
  <c r="S66" i="156"/>
  <c r="S64" i="156"/>
  <c r="S63" i="156"/>
  <c r="S58" i="156"/>
  <c r="S57" i="156"/>
  <c r="S56" i="156"/>
  <c r="S54" i="156"/>
  <c r="S53" i="156"/>
  <c r="S48" i="156"/>
  <c r="S47" i="156"/>
  <c r="S46" i="156"/>
  <c r="S44" i="156"/>
  <c r="S43" i="156"/>
  <c r="S38" i="156"/>
  <c r="S36" i="156"/>
  <c r="S34" i="156"/>
  <c r="S33" i="156"/>
  <c r="S16" i="156"/>
  <c r="S14" i="156"/>
  <c r="S12" i="156"/>
  <c r="Q305" i="157" l="1"/>
  <c r="P186" i="37" s="1"/>
  <c r="Q271" i="157"/>
  <c r="Q284" i="157" s="1"/>
  <c r="P179" i="37" s="1"/>
  <c r="Q244" i="157"/>
  <c r="Q257" i="157" s="1"/>
  <c r="P166" i="37" s="1"/>
  <c r="Q197" i="157"/>
  <c r="P92" i="37" s="1"/>
  <c r="Q170" i="157"/>
  <c r="P79" i="37" s="1"/>
  <c r="Q176" i="157"/>
  <c r="P85" i="37" s="1"/>
  <c r="Q352" i="157"/>
  <c r="Q365" i="157" s="1"/>
  <c r="P231" i="37" s="1"/>
  <c r="Q100" i="157"/>
  <c r="P22" i="37" s="1"/>
  <c r="Q111" i="157"/>
  <c r="P33" i="37" s="1"/>
  <c r="Q21" i="157"/>
  <c r="Q65" i="157"/>
  <c r="Q126" i="157"/>
  <c r="Q139" i="157" s="1"/>
  <c r="P46" i="37" s="1"/>
  <c r="Q217" i="157"/>
  <c r="Q230" i="157" s="1"/>
  <c r="Q325" i="157"/>
  <c r="Q338" i="157" s="1"/>
  <c r="P218" i="37" s="1"/>
  <c r="S11" i="156" l="1"/>
  <c r="R416" i="156"/>
  <c r="R415" i="156"/>
  <c r="R414" i="156"/>
  <c r="R413" i="156"/>
  <c r="R412" i="156"/>
  <c r="R410" i="156"/>
  <c r="R409" i="156"/>
  <c r="R408" i="156"/>
  <c r="R407" i="156"/>
  <c r="R398" i="156"/>
  <c r="R411" i="156" s="1"/>
  <c r="R393" i="156"/>
  <c r="R406" i="156" s="1"/>
  <c r="R385" i="156"/>
  <c r="R391" i="156" s="1"/>
  <c r="R380" i="156"/>
  <c r="R376" i="156"/>
  <c r="R375" i="156"/>
  <c r="R374" i="156"/>
  <c r="R373" i="156"/>
  <c r="R372" i="156"/>
  <c r="R371" i="156"/>
  <c r="R370" i="156"/>
  <c r="R369" i="156"/>
  <c r="R368" i="156"/>
  <c r="R367" i="156"/>
  <c r="R366" i="156"/>
  <c r="R364" i="156"/>
  <c r="R377" i="156" s="1"/>
  <c r="R358" i="156"/>
  <c r="R353" i="156"/>
  <c r="R350" i="156"/>
  <c r="R349" i="156"/>
  <c r="R348" i="156"/>
  <c r="R347" i="156"/>
  <c r="R346" i="156"/>
  <c r="R345" i="156"/>
  <c r="R343" i="156"/>
  <c r="R342" i="156"/>
  <c r="R341" i="156"/>
  <c r="R340" i="156"/>
  <c r="R339" i="156"/>
  <c r="R338" i="156"/>
  <c r="R328" i="156"/>
  <c r="R344" i="156" s="1"/>
  <c r="R321" i="156"/>
  <c r="R337" i="156" s="1"/>
  <c r="R317" i="156"/>
  <c r="R316" i="156"/>
  <c r="R315" i="156"/>
  <c r="R314" i="156"/>
  <c r="R313" i="156"/>
  <c r="R312" i="156"/>
  <c r="R311" i="156"/>
  <c r="R310" i="156"/>
  <c r="R309" i="156"/>
  <c r="R308" i="156"/>
  <c r="R299" i="156"/>
  <c r="R305" i="156" s="1"/>
  <c r="R318" i="156" s="1"/>
  <c r="R294" i="156"/>
  <c r="R307" i="156" s="1"/>
  <c r="R290" i="156"/>
  <c r="R289" i="156"/>
  <c r="R288" i="156"/>
  <c r="R287" i="156"/>
  <c r="R286" i="156"/>
  <c r="P67" i="37" s="1"/>
  <c r="R284" i="156"/>
  <c r="R283" i="156"/>
  <c r="R282" i="156"/>
  <c r="R281" i="156"/>
  <c r="R280" i="156"/>
  <c r="R271" i="156"/>
  <c r="R277" i="156" s="1"/>
  <c r="R291" i="156" s="1"/>
  <c r="P72" i="37" s="1"/>
  <c r="R266" i="156"/>
  <c r="R261" i="156"/>
  <c r="R260" i="156"/>
  <c r="P17" i="37" s="1"/>
  <c r="P267" i="37" s="1"/>
  <c r="R259" i="156"/>
  <c r="R258" i="156"/>
  <c r="R257" i="156"/>
  <c r="P14" i="37" s="1"/>
  <c r="R255" i="156"/>
  <c r="R254" i="156"/>
  <c r="P11" i="37" s="1"/>
  <c r="P259" i="37" s="1"/>
  <c r="R253" i="156"/>
  <c r="P10" i="37" s="1"/>
  <c r="R252" i="156"/>
  <c r="R244" i="156"/>
  <c r="R241" i="156"/>
  <c r="R234" i="156"/>
  <c r="R231" i="156"/>
  <c r="R251" i="156" s="1"/>
  <c r="P8" i="37" s="1"/>
  <c r="R211" i="156"/>
  <c r="R215" i="156" s="1"/>
  <c r="R208" i="156"/>
  <c r="R204" i="156"/>
  <c r="R199" i="156"/>
  <c r="R205" i="156" s="1"/>
  <c r="R194" i="156"/>
  <c r="R187" i="156"/>
  <c r="R184" i="156"/>
  <c r="R191" i="156" s="1"/>
  <c r="R177" i="156"/>
  <c r="R181" i="156" s="1"/>
  <c r="R174" i="156"/>
  <c r="R167" i="156"/>
  <c r="R171" i="156" s="1"/>
  <c r="R164" i="156"/>
  <c r="R157" i="156"/>
  <c r="R161" i="156" s="1"/>
  <c r="R154" i="156"/>
  <c r="R147" i="156"/>
  <c r="R151" i="156" s="1"/>
  <c r="R144" i="156"/>
  <c r="R135" i="156"/>
  <c r="R141" i="156" s="1"/>
  <c r="R130" i="156"/>
  <c r="R123" i="156"/>
  <c r="R120" i="156"/>
  <c r="R127" i="156" s="1"/>
  <c r="R111" i="156"/>
  <c r="R117" i="156" s="1"/>
  <c r="R106" i="156"/>
  <c r="R103" i="156"/>
  <c r="R97" i="156"/>
  <c r="R92" i="156"/>
  <c r="R85" i="156"/>
  <c r="R89" i="156" s="1"/>
  <c r="R82" i="156"/>
  <c r="R75" i="156"/>
  <c r="R79" i="156" s="1"/>
  <c r="R72" i="156"/>
  <c r="R65" i="156"/>
  <c r="R69" i="156" s="1"/>
  <c r="R62" i="156"/>
  <c r="R59" i="156"/>
  <c r="R55" i="156"/>
  <c r="R52" i="156"/>
  <c r="R45" i="156"/>
  <c r="R49" i="156" s="1"/>
  <c r="R42" i="156"/>
  <c r="R35" i="156"/>
  <c r="R32" i="156"/>
  <c r="R27" i="156"/>
  <c r="R26" i="156"/>
  <c r="R25" i="156"/>
  <c r="P250" i="37" s="1"/>
  <c r="P263" i="37" s="1"/>
  <c r="R23" i="156"/>
  <c r="P248" i="37" s="1"/>
  <c r="R22" i="156"/>
  <c r="R13" i="156"/>
  <c r="R24" i="156" s="1"/>
  <c r="P249" i="37" s="1"/>
  <c r="R10" i="156"/>
  <c r="R21" i="156" s="1"/>
  <c r="P246" i="37" s="1"/>
  <c r="P255" i="37" s="1"/>
  <c r="P258" i="37" l="1"/>
  <c r="R285" i="156"/>
  <c r="P66" i="37" s="1"/>
  <c r="R39" i="156"/>
  <c r="R248" i="156"/>
  <c r="R351" i="156"/>
  <c r="R238" i="156"/>
  <c r="R262" i="156" s="1"/>
  <c r="P19" i="37" s="1"/>
  <c r="R335" i="156"/>
  <c r="R404" i="156"/>
  <c r="R417" i="156" s="1"/>
  <c r="R18" i="156"/>
  <c r="R28" i="156" s="1"/>
  <c r="P253" i="37" s="1"/>
  <c r="R256" i="156"/>
  <c r="P13" i="37" s="1"/>
  <c r="P262" i="37" s="1"/>
  <c r="P254" i="37" l="1"/>
  <c r="W97" i="156"/>
  <c r="O243" i="37" l="1"/>
  <c r="O242" i="37"/>
  <c r="O241" i="37"/>
  <c r="O240" i="37"/>
  <c r="O239" i="37"/>
  <c r="O237" i="37"/>
  <c r="O236" i="37"/>
  <c r="O235" i="37"/>
  <c r="O234" i="37"/>
  <c r="O230" i="37"/>
  <c r="O229" i="37"/>
  <c r="O228" i="37"/>
  <c r="O227" i="37"/>
  <c r="O226" i="37"/>
  <c r="O224" i="37"/>
  <c r="O223" i="37"/>
  <c r="O222" i="37"/>
  <c r="O221" i="37"/>
  <c r="O152" i="37"/>
  <c r="O58" i="37"/>
  <c r="O57" i="37"/>
  <c r="O56" i="37"/>
  <c r="O55" i="37"/>
  <c r="O54" i="37"/>
  <c r="O52" i="37"/>
  <c r="O51" i="37"/>
  <c r="O50" i="37"/>
  <c r="O49" i="37"/>
  <c r="O32" i="57"/>
  <c r="O204" i="37" s="1"/>
  <c r="O31" i="57"/>
  <c r="O203" i="37" s="1"/>
  <c r="O30" i="57"/>
  <c r="O202" i="37" s="1"/>
  <c r="O29" i="57"/>
  <c r="O201" i="37" s="1"/>
  <c r="O28" i="57"/>
  <c r="O200" i="37" s="1"/>
  <c r="O26" i="57"/>
  <c r="O198" i="37" s="1"/>
  <c r="O25" i="57"/>
  <c r="O197" i="37" s="1"/>
  <c r="O24" i="57"/>
  <c r="O196" i="37" s="1"/>
  <c r="O23" i="57"/>
  <c r="O195" i="37" s="1"/>
  <c r="O14" i="57"/>
  <c r="O27" i="57" s="1"/>
  <c r="O199" i="37" s="1"/>
  <c r="O9" i="57"/>
  <c r="O22" i="57" s="1"/>
  <c r="O194" i="37" s="1"/>
  <c r="O32" i="46"/>
  <c r="O31" i="46"/>
  <c r="O30" i="46"/>
  <c r="O29" i="46"/>
  <c r="O28" i="46"/>
  <c r="O26" i="46"/>
  <c r="O25" i="46"/>
  <c r="O24" i="46"/>
  <c r="O23" i="46"/>
  <c r="O14" i="46"/>
  <c r="O27" i="46" s="1"/>
  <c r="O53" i="37" s="1"/>
  <c r="O9" i="46"/>
  <c r="O22" i="46" s="1"/>
  <c r="O48" i="37" s="1"/>
  <c r="O20" i="46" l="1"/>
  <c r="O33" i="46" s="1"/>
  <c r="O59" i="37" s="1"/>
  <c r="O20" i="57"/>
  <c r="O33" i="57" s="1"/>
  <c r="O205" i="37" s="1"/>
  <c r="Q204" i="156"/>
  <c r="P364" i="157" l="1"/>
  <c r="P363" i="157"/>
  <c r="P362" i="157"/>
  <c r="P361" i="157"/>
  <c r="P360" i="157"/>
  <c r="P358" i="157"/>
  <c r="P357" i="157"/>
  <c r="P356" i="157"/>
  <c r="P355" i="157"/>
  <c r="P346" i="157"/>
  <c r="P352" i="157" s="1"/>
  <c r="P365" i="157" s="1"/>
  <c r="O231" i="37" s="1"/>
  <c r="P341" i="157"/>
  <c r="P354" i="157" s="1"/>
  <c r="O220" i="37" s="1"/>
  <c r="P337" i="157"/>
  <c r="O217" i="37" s="1"/>
  <c r="P336" i="157"/>
  <c r="O216" i="37" s="1"/>
  <c r="P335" i="157"/>
  <c r="O215" i="37" s="1"/>
  <c r="P334" i="157"/>
  <c r="O214" i="37" s="1"/>
  <c r="P333" i="157"/>
  <c r="O213" i="37" s="1"/>
  <c r="P331" i="157"/>
  <c r="O211" i="37" s="1"/>
  <c r="P330" i="157"/>
  <c r="O210" i="37" s="1"/>
  <c r="P329" i="157"/>
  <c r="O209" i="37" s="1"/>
  <c r="P328" i="157"/>
  <c r="O208" i="37" s="1"/>
  <c r="P319" i="157"/>
  <c r="P332" i="157" s="1"/>
  <c r="O212" i="37" s="1"/>
  <c r="P314" i="157"/>
  <c r="P327" i="157" s="1"/>
  <c r="O207" i="37" s="1"/>
  <c r="P310" i="157"/>
  <c r="O191" i="37" s="1"/>
  <c r="P309" i="157"/>
  <c r="O190" i="37" s="1"/>
  <c r="P308" i="157"/>
  <c r="O189" i="37" s="1"/>
  <c r="P307" i="157"/>
  <c r="O188" i="37" s="1"/>
  <c r="P306" i="157"/>
  <c r="O187" i="37" s="1"/>
  <c r="P304" i="157"/>
  <c r="O185" i="37" s="1"/>
  <c r="P303" i="157"/>
  <c r="O184" i="37" s="1"/>
  <c r="P302" i="157"/>
  <c r="O183" i="37" s="1"/>
  <c r="P301" i="157"/>
  <c r="O182" i="37" s="1"/>
  <c r="P292" i="157"/>
  <c r="P305" i="157" s="1"/>
  <c r="O186" i="37" s="1"/>
  <c r="P287" i="157"/>
  <c r="P300" i="157" s="1"/>
  <c r="O181" i="37" s="1"/>
  <c r="P283" i="157"/>
  <c r="O178" i="37" s="1"/>
  <c r="P282" i="157"/>
  <c r="O177" i="37" s="1"/>
  <c r="P281" i="157"/>
  <c r="O176" i="37" s="1"/>
  <c r="P280" i="157"/>
  <c r="O175" i="37" s="1"/>
  <c r="P279" i="157"/>
  <c r="O174" i="37" s="1"/>
  <c r="P277" i="157"/>
  <c r="O172" i="37" s="1"/>
  <c r="P276" i="157"/>
  <c r="O171" i="37" s="1"/>
  <c r="P275" i="157"/>
  <c r="O170" i="37" s="1"/>
  <c r="P274" i="157"/>
  <c r="O169" i="37" s="1"/>
  <c r="P265" i="157"/>
  <c r="P278" i="157" s="1"/>
  <c r="O173" i="37" s="1"/>
  <c r="P260" i="157"/>
  <c r="P273" i="157" s="1"/>
  <c r="O168" i="37" s="1"/>
  <c r="P256" i="157"/>
  <c r="O165" i="37" s="1"/>
  <c r="P255" i="157"/>
  <c r="O164" i="37" s="1"/>
  <c r="P254" i="157"/>
  <c r="O163" i="37" s="1"/>
  <c r="P253" i="157"/>
  <c r="O162" i="37" s="1"/>
  <c r="P252" i="157"/>
  <c r="O161" i="37" s="1"/>
  <c r="P250" i="157"/>
  <c r="O159" i="37" s="1"/>
  <c r="P249" i="157"/>
  <c r="O158" i="37" s="1"/>
  <c r="P248" i="157"/>
  <c r="O157" i="37" s="1"/>
  <c r="P247" i="157"/>
  <c r="O156" i="37" s="1"/>
  <c r="P238" i="157"/>
  <c r="P233" i="157"/>
  <c r="P246" i="157" s="1"/>
  <c r="O155" i="37" s="1"/>
  <c r="P229" i="157"/>
  <c r="O123" i="37" s="1"/>
  <c r="P228" i="157"/>
  <c r="O122" i="37" s="1"/>
  <c r="P227" i="157"/>
  <c r="O121" i="37" s="1"/>
  <c r="P226" i="157"/>
  <c r="O120" i="37" s="1"/>
  <c r="P225" i="157"/>
  <c r="O119" i="37" s="1"/>
  <c r="P223" i="157"/>
  <c r="O117" i="37" s="1"/>
  <c r="P222" i="157"/>
  <c r="O116" i="37" s="1"/>
  <c r="P221" i="157"/>
  <c r="O115" i="37" s="1"/>
  <c r="P220" i="157"/>
  <c r="O114" i="37" s="1"/>
  <c r="P211" i="157"/>
  <c r="P224" i="157" s="1"/>
  <c r="O118" i="37" s="1"/>
  <c r="P206" i="157"/>
  <c r="P219" i="157" s="1"/>
  <c r="O113" i="37" s="1"/>
  <c r="P202" i="157"/>
  <c r="O97" i="37" s="1"/>
  <c r="P201" i="157"/>
  <c r="O96" i="37" s="1"/>
  <c r="P200" i="157"/>
  <c r="O95" i="37" s="1"/>
  <c r="P199" i="157"/>
  <c r="O94" i="37" s="1"/>
  <c r="P198" i="157"/>
  <c r="O93" i="37" s="1"/>
  <c r="P196" i="157"/>
  <c r="O91" i="37" s="1"/>
  <c r="P195" i="157"/>
  <c r="O90" i="37" s="1"/>
  <c r="P194" i="157"/>
  <c r="O89" i="37" s="1"/>
  <c r="P193" i="157"/>
  <c r="O88" i="37" s="1"/>
  <c r="P184" i="157"/>
  <c r="P197" i="157" s="1"/>
  <c r="O92" i="37" s="1"/>
  <c r="P179" i="157"/>
  <c r="P192" i="157" s="1"/>
  <c r="O87" i="37" s="1"/>
  <c r="P175" i="157"/>
  <c r="O84" i="37" s="1"/>
  <c r="P174" i="157"/>
  <c r="O83" i="37" s="1"/>
  <c r="P173" i="157"/>
  <c r="O82" i="37" s="1"/>
  <c r="P172" i="157"/>
  <c r="O81" i="37" s="1"/>
  <c r="P171" i="157"/>
  <c r="O80" i="37" s="1"/>
  <c r="P169" i="157"/>
  <c r="O78" i="37" s="1"/>
  <c r="P168" i="157"/>
  <c r="O77" i="37" s="1"/>
  <c r="P167" i="157"/>
  <c r="O76" i="37" s="1"/>
  <c r="P166" i="157"/>
  <c r="O75" i="37" s="1"/>
  <c r="P159" i="157"/>
  <c r="P156" i="157"/>
  <c r="P147" i="157"/>
  <c r="P142" i="157"/>
  <c r="P138" i="157"/>
  <c r="O45" i="37" s="1"/>
  <c r="P137" i="157"/>
  <c r="O44" i="37" s="1"/>
  <c r="P136" i="157"/>
  <c r="O43" i="37" s="1"/>
  <c r="P135" i="157"/>
  <c r="O42" i="37" s="1"/>
  <c r="P134" i="157"/>
  <c r="O41" i="37" s="1"/>
  <c r="P132" i="157"/>
  <c r="O39" i="37" s="1"/>
  <c r="P131" i="157"/>
  <c r="O38" i="37" s="1"/>
  <c r="P130" i="157"/>
  <c r="O37" i="37" s="1"/>
  <c r="P129" i="157"/>
  <c r="O36" i="37" s="1"/>
  <c r="P120" i="157"/>
  <c r="P133" i="157" s="1"/>
  <c r="O40" i="37" s="1"/>
  <c r="P115" i="157"/>
  <c r="P128" i="157" s="1"/>
  <c r="O35" i="37" s="1"/>
  <c r="P110" i="157"/>
  <c r="O32" i="37" s="1"/>
  <c r="P109" i="157"/>
  <c r="O31" i="37" s="1"/>
  <c r="P108" i="157"/>
  <c r="O30" i="37" s="1"/>
  <c r="P107" i="157"/>
  <c r="O29" i="37" s="1"/>
  <c r="P106" i="157"/>
  <c r="O28" i="37" s="1"/>
  <c r="P104" i="157"/>
  <c r="O26" i="37" s="1"/>
  <c r="P103" i="157"/>
  <c r="O25" i="37" s="1"/>
  <c r="P102" i="157"/>
  <c r="O24" i="37" s="1"/>
  <c r="P101" i="157"/>
  <c r="O23" i="37" s="1"/>
  <c r="P94" i="157"/>
  <c r="P91" i="157"/>
  <c r="P82" i="157"/>
  <c r="P78" i="157"/>
  <c r="P71" i="157"/>
  <c r="P68" i="157"/>
  <c r="P75" i="157" s="1"/>
  <c r="P61" i="157"/>
  <c r="P58" i="157"/>
  <c r="P51" i="157"/>
  <c r="P48" i="157"/>
  <c r="P41" i="157"/>
  <c r="P38" i="157"/>
  <c r="P45" i="157" s="1"/>
  <c r="P29" i="157"/>
  <c r="P24" i="157"/>
  <c r="P15" i="157"/>
  <c r="P10" i="157"/>
  <c r="P100" i="157" s="1"/>
  <c r="O22" i="37" s="1"/>
  <c r="Q416" i="156"/>
  <c r="Q415" i="156"/>
  <c r="Q414" i="156"/>
  <c r="Q413" i="156"/>
  <c r="Q412" i="156"/>
  <c r="Q410" i="156"/>
  <c r="Q409" i="156"/>
  <c r="Q408" i="156"/>
  <c r="Q407" i="156"/>
  <c r="Q398" i="156"/>
  <c r="Q404" i="156" s="1"/>
  <c r="Q393" i="156"/>
  <c r="Q385" i="156"/>
  <c r="Q380" i="156"/>
  <c r="Q376" i="156"/>
  <c r="Q375" i="156"/>
  <c r="O151" i="37" s="1"/>
  <c r="Q374" i="156"/>
  <c r="O150" i="37" s="1"/>
  <c r="Q373" i="156"/>
  <c r="O149" i="37" s="1"/>
  <c r="Q372" i="156"/>
  <c r="O148" i="37" s="1"/>
  <c r="Q370" i="156"/>
  <c r="O146" i="37" s="1"/>
  <c r="Q369" i="156"/>
  <c r="O145" i="37" s="1"/>
  <c r="Q368" i="156"/>
  <c r="O144" i="37" s="1"/>
  <c r="Q367" i="156"/>
  <c r="O143" i="37" s="1"/>
  <c r="Q358" i="156"/>
  <c r="Q371" i="156" s="1"/>
  <c r="O147" i="37" s="1"/>
  <c r="Q353" i="156"/>
  <c r="Q366" i="156" s="1"/>
  <c r="O142" i="37" s="1"/>
  <c r="Q350" i="156"/>
  <c r="O139" i="37" s="1"/>
  <c r="Q349" i="156"/>
  <c r="O138" i="37" s="1"/>
  <c r="Q348" i="156"/>
  <c r="O137" i="37" s="1"/>
  <c r="Q347" i="156"/>
  <c r="O136" i="37" s="1"/>
  <c r="Q346" i="156"/>
  <c r="O135" i="37" s="1"/>
  <c r="O264" i="37" s="1"/>
  <c r="Q345" i="156"/>
  <c r="O134" i="37" s="1"/>
  <c r="Q343" i="156"/>
  <c r="O132" i="37" s="1"/>
  <c r="O261" i="37" s="1"/>
  <c r="Q342" i="156"/>
  <c r="O131" i="37" s="1"/>
  <c r="Q341" i="156"/>
  <c r="O130" i="37" s="1"/>
  <c r="Q340" i="156"/>
  <c r="O129" i="37" s="1"/>
  <c r="Q339" i="156"/>
  <c r="O128" i="37" s="1"/>
  <c r="O257" i="37" s="1"/>
  <c r="Q338" i="156"/>
  <c r="O127" i="37" s="1"/>
  <c r="Q328" i="156"/>
  <c r="Q344" i="156" s="1"/>
  <c r="O133" i="37" s="1"/>
  <c r="Q321" i="156"/>
  <c r="Q337" i="156" s="1"/>
  <c r="O126" i="37" s="1"/>
  <c r="Q317" i="156"/>
  <c r="O110" i="37" s="1"/>
  <c r="Q316" i="156"/>
  <c r="O109" i="37" s="1"/>
  <c r="Q315" i="156"/>
  <c r="O108" i="37" s="1"/>
  <c r="Q314" i="156"/>
  <c r="O107" i="37" s="1"/>
  <c r="Q313" i="156"/>
  <c r="O106" i="37" s="1"/>
  <c r="Q311" i="156"/>
  <c r="O104" i="37" s="1"/>
  <c r="Q310" i="156"/>
  <c r="O103" i="37" s="1"/>
  <c r="Q309" i="156"/>
  <c r="O102" i="37" s="1"/>
  <c r="Q308" i="156"/>
  <c r="O101" i="37" s="1"/>
  <c r="Q299" i="156"/>
  <c r="Q312" i="156" s="1"/>
  <c r="O105" i="37" s="1"/>
  <c r="Q294" i="156"/>
  <c r="Q307" i="156" s="1"/>
  <c r="O100" i="37" s="1"/>
  <c r="Q290" i="156"/>
  <c r="O71" i="37" s="1"/>
  <c r="Q289" i="156"/>
  <c r="O70" i="37" s="1"/>
  <c r="Q288" i="156"/>
  <c r="O69" i="37" s="1"/>
  <c r="Q287" i="156"/>
  <c r="O68" i="37" s="1"/>
  <c r="Q286" i="156"/>
  <c r="O67" i="37" s="1"/>
  <c r="Q284" i="156"/>
  <c r="O65" i="37" s="1"/>
  <c r="Q283" i="156"/>
  <c r="O64" i="37" s="1"/>
  <c r="Q282" i="156"/>
  <c r="O63" i="37" s="1"/>
  <c r="Q281" i="156"/>
  <c r="O62" i="37" s="1"/>
  <c r="Q271" i="156"/>
  <c r="Q285" i="156" s="1"/>
  <c r="O66" i="37" s="1"/>
  <c r="Q266" i="156"/>
  <c r="Q280" i="156" s="1"/>
  <c r="O61" i="37" s="1"/>
  <c r="Q261" i="156"/>
  <c r="O18" i="37" s="1"/>
  <c r="Q260" i="156"/>
  <c r="O17" i="37" s="1"/>
  <c r="Q259" i="156"/>
  <c r="O16" i="37" s="1"/>
  <c r="Q258" i="156"/>
  <c r="O15" i="37" s="1"/>
  <c r="Q257" i="156"/>
  <c r="O14" i="37" s="1"/>
  <c r="Q255" i="156"/>
  <c r="O12" i="37" s="1"/>
  <c r="Q254" i="156"/>
  <c r="O11" i="37" s="1"/>
  <c r="Q253" i="156"/>
  <c r="O10" i="37" s="1"/>
  <c r="Q252" i="156"/>
  <c r="O9" i="37" s="1"/>
  <c r="Q244" i="156"/>
  <c r="Q248" i="156" s="1"/>
  <c r="Q241" i="156"/>
  <c r="Q234" i="156"/>
  <c r="Q231" i="156"/>
  <c r="Q211" i="156"/>
  <c r="Q215" i="156" s="1"/>
  <c r="Q208" i="156"/>
  <c r="Q199" i="156"/>
  <c r="Q194" i="156"/>
  <c r="Q187" i="156"/>
  <c r="Q191" i="156" s="1"/>
  <c r="Q184" i="156"/>
  <c r="Q177" i="156"/>
  <c r="Q174" i="156"/>
  <c r="Q167" i="156"/>
  <c r="Q171" i="156" s="1"/>
  <c r="Q164" i="156"/>
  <c r="Q157" i="156"/>
  <c r="Q154" i="156"/>
  <c r="Q147" i="156"/>
  <c r="Q151" i="156" s="1"/>
  <c r="Q144" i="156"/>
  <c r="Q135" i="156"/>
  <c r="Q130" i="156"/>
  <c r="Q123" i="156"/>
  <c r="Q120" i="156"/>
  <c r="Q111" i="156"/>
  <c r="Q106" i="156"/>
  <c r="Q97" i="156"/>
  <c r="Q103" i="156" s="1"/>
  <c r="Q92" i="156"/>
  <c r="Q85" i="156"/>
  <c r="Q82" i="156"/>
  <c r="Q75" i="156"/>
  <c r="Q79" i="156" s="1"/>
  <c r="Q72" i="156"/>
  <c r="Q65" i="156"/>
  <c r="Q69" i="156" s="1"/>
  <c r="Q62" i="156"/>
  <c r="Q55" i="156"/>
  <c r="Q52" i="156"/>
  <c r="Q45" i="156"/>
  <c r="Q42" i="156"/>
  <c r="Q49" i="156" s="1"/>
  <c r="Q35" i="156"/>
  <c r="Q32" i="156"/>
  <c r="Q39" i="156" s="1"/>
  <c r="Q27" i="156"/>
  <c r="O252" i="37" s="1"/>
  <c r="O268" i="37" s="1"/>
  <c r="Q26" i="156"/>
  <c r="O251" i="37" s="1"/>
  <c r="O265" i="37" s="1"/>
  <c r="Q25" i="156"/>
  <c r="O250" i="37" s="1"/>
  <c r="Q23" i="156"/>
  <c r="O248" i="37" s="1"/>
  <c r="O258" i="37" s="1"/>
  <c r="Q22" i="156"/>
  <c r="O247" i="37" s="1"/>
  <c r="O256" i="37" s="1"/>
  <c r="Q13" i="156"/>
  <c r="Q18" i="156" s="1"/>
  <c r="Q28" i="156" s="1"/>
  <c r="O253" i="37" s="1"/>
  <c r="Q10" i="156"/>
  <c r="Q21" i="156" s="1"/>
  <c r="O246" i="37" s="1"/>
  <c r="O267" i="37" l="1"/>
  <c r="O263" i="37"/>
  <c r="P35" i="157"/>
  <c r="Q251" i="156"/>
  <c r="O8" i="37" s="1"/>
  <c r="Q24" i="156"/>
  <c r="O249" i="37" s="1"/>
  <c r="Q89" i="156"/>
  <c r="Q117" i="156"/>
  <c r="Q141" i="156"/>
  <c r="Q161" i="156"/>
  <c r="Q181" i="156"/>
  <c r="Q205" i="156"/>
  <c r="O259" i="37"/>
  <c r="Q391" i="156"/>
  <c r="Q417" i="156" s="1"/>
  <c r="O244" i="37" s="1"/>
  <c r="Q59" i="156"/>
  <c r="Q127" i="156"/>
  <c r="O260" i="37"/>
  <c r="Q406" i="156"/>
  <c r="O233" i="37" s="1"/>
  <c r="O266" i="37"/>
  <c r="P88" i="157"/>
  <c r="P244" i="157"/>
  <c r="P257" i="157" s="1"/>
  <c r="O166" i="37" s="1"/>
  <c r="Q305" i="156"/>
  <c r="Q318" i="156" s="1"/>
  <c r="O111" i="37" s="1"/>
  <c r="P55" i="157"/>
  <c r="P65" i="157"/>
  <c r="P105" i="157"/>
  <c r="O27" i="37" s="1"/>
  <c r="P165" i="157"/>
  <c r="O74" i="37" s="1"/>
  <c r="P21" i="157"/>
  <c r="P170" i="157"/>
  <c r="O79" i="37" s="1"/>
  <c r="P153" i="157"/>
  <c r="P126" i="157"/>
  <c r="P139" i="157" s="1"/>
  <c r="O46" i="37" s="1"/>
  <c r="P217" i="157"/>
  <c r="P230" i="157" s="1"/>
  <c r="O124" i="37" s="1"/>
  <c r="P325" i="157"/>
  <c r="P338" i="157" s="1"/>
  <c r="O218" i="37" s="1"/>
  <c r="P98" i="157"/>
  <c r="P190" i="157"/>
  <c r="P203" i="157" s="1"/>
  <c r="O98" i="37" s="1"/>
  <c r="P251" i="157"/>
  <c r="O160" i="37" s="1"/>
  <c r="P298" i="157"/>
  <c r="P311" i="157" s="1"/>
  <c r="O192" i="37" s="1"/>
  <c r="P359" i="157"/>
  <c r="O225" i="37" s="1"/>
  <c r="P163" i="157"/>
  <c r="P176" i="157" s="1"/>
  <c r="O85" i="37" s="1"/>
  <c r="P271" i="157"/>
  <c r="P284" i="157" s="1"/>
  <c r="O179" i="37" s="1"/>
  <c r="Q351" i="156"/>
  <c r="O140" i="37" s="1"/>
  <c r="Q256" i="156"/>
  <c r="O13" i="37" s="1"/>
  <c r="Q277" i="156"/>
  <c r="Q291" i="156" s="1"/>
  <c r="O72" i="37" s="1"/>
  <c r="Q364" i="156"/>
  <c r="Q377" i="156" s="1"/>
  <c r="O153" i="37" s="1"/>
  <c r="Q411" i="156"/>
  <c r="O238" i="37" s="1"/>
  <c r="Q238" i="156"/>
  <c r="Q335" i="156"/>
  <c r="O255" i="37" l="1"/>
  <c r="P111" i="157"/>
  <c r="O33" i="37" s="1"/>
  <c r="Q262" i="156"/>
  <c r="O19" i="37" s="1"/>
  <c r="O254" i="37" s="1"/>
  <c r="O262" i="37"/>
  <c r="N243" i="37" l="1"/>
  <c r="N242" i="37"/>
  <c r="N241" i="37"/>
  <c r="N240" i="37"/>
  <c r="N239" i="37"/>
  <c r="N237" i="37"/>
  <c r="N236" i="37"/>
  <c r="N235" i="37"/>
  <c r="N234" i="37"/>
  <c r="N152" i="37"/>
  <c r="N59" i="37"/>
  <c r="N58" i="37"/>
  <c r="N57" i="37"/>
  <c r="N56" i="37"/>
  <c r="N55" i="37"/>
  <c r="N54" i="37"/>
  <c r="N52" i="37"/>
  <c r="N51" i="37"/>
  <c r="N50" i="37"/>
  <c r="N49" i="37"/>
  <c r="N32" i="57"/>
  <c r="N204" i="37" s="1"/>
  <c r="N31" i="57"/>
  <c r="N203" i="37" s="1"/>
  <c r="N30" i="57"/>
  <c r="N202" i="37" s="1"/>
  <c r="N29" i="57"/>
  <c r="N201" i="37" s="1"/>
  <c r="N28" i="57"/>
  <c r="N200" i="37" s="1"/>
  <c r="N26" i="57"/>
  <c r="N198" i="37" s="1"/>
  <c r="N25" i="57"/>
  <c r="N197" i="37" s="1"/>
  <c r="N24" i="57"/>
  <c r="N196" i="37" s="1"/>
  <c r="N23" i="57"/>
  <c r="N195" i="37" s="1"/>
  <c r="N14" i="57"/>
  <c r="N9" i="57"/>
  <c r="N22" i="57" s="1"/>
  <c r="N194" i="37" s="1"/>
  <c r="N32" i="46"/>
  <c r="N31" i="46"/>
  <c r="N30" i="46"/>
  <c r="N29" i="46"/>
  <c r="N28" i="46"/>
  <c r="N27" i="46"/>
  <c r="N53" i="37" s="1"/>
  <c r="N26" i="46"/>
  <c r="N25" i="46"/>
  <c r="N24" i="46"/>
  <c r="N23" i="46"/>
  <c r="N14" i="46"/>
  <c r="N20" i="46" s="1"/>
  <c r="N33" i="46" s="1"/>
  <c r="N9" i="46"/>
  <c r="N22" i="46" s="1"/>
  <c r="N48" i="37" s="1"/>
  <c r="O364" i="157"/>
  <c r="N230" i="37" s="1"/>
  <c r="O363" i="157"/>
  <c r="N229" i="37" s="1"/>
  <c r="O362" i="157"/>
  <c r="N228" i="37" s="1"/>
  <c r="O361" i="157"/>
  <c r="N227" i="37" s="1"/>
  <c r="O360" i="157"/>
  <c r="N226" i="37" s="1"/>
  <c r="O358" i="157"/>
  <c r="N224" i="37" s="1"/>
  <c r="O357" i="157"/>
  <c r="N223" i="37" s="1"/>
  <c r="O356" i="157"/>
  <c r="N222" i="37" s="1"/>
  <c r="O355" i="157"/>
  <c r="N221" i="37" s="1"/>
  <c r="O346" i="157"/>
  <c r="O341" i="157"/>
  <c r="O354" i="157" s="1"/>
  <c r="N220" i="37" s="1"/>
  <c r="O337" i="157"/>
  <c r="N217" i="37" s="1"/>
  <c r="O336" i="157"/>
  <c r="N216" i="37" s="1"/>
  <c r="O335" i="157"/>
  <c r="N215" i="37" s="1"/>
  <c r="O334" i="157"/>
  <c r="N214" i="37" s="1"/>
  <c r="O333" i="157"/>
  <c r="N213" i="37" s="1"/>
  <c r="O331" i="157"/>
  <c r="N211" i="37" s="1"/>
  <c r="O330" i="157"/>
  <c r="N210" i="37" s="1"/>
  <c r="O329" i="157"/>
  <c r="N209" i="37" s="1"/>
  <c r="O328" i="157"/>
  <c r="N208" i="37" s="1"/>
  <c r="O319" i="157"/>
  <c r="O325" i="157" s="1"/>
  <c r="O338" i="157" s="1"/>
  <c r="N218" i="37" s="1"/>
  <c r="O314" i="157"/>
  <c r="O327" i="157" s="1"/>
  <c r="N207" i="37" s="1"/>
  <c r="O310" i="157"/>
  <c r="N191" i="37" s="1"/>
  <c r="O309" i="157"/>
  <c r="N190" i="37" s="1"/>
  <c r="O308" i="157"/>
  <c r="N189" i="37" s="1"/>
  <c r="O307" i="157"/>
  <c r="N188" i="37" s="1"/>
  <c r="O306" i="157"/>
  <c r="N187" i="37" s="1"/>
  <c r="O304" i="157"/>
  <c r="N185" i="37" s="1"/>
  <c r="O303" i="157"/>
  <c r="N184" i="37" s="1"/>
  <c r="O302" i="157"/>
  <c r="N183" i="37" s="1"/>
  <c r="O301" i="157"/>
  <c r="N182" i="37" s="1"/>
  <c r="O292" i="157"/>
  <c r="O287" i="157"/>
  <c r="O300" i="157" s="1"/>
  <c r="N181" i="37" s="1"/>
  <c r="O283" i="157"/>
  <c r="N178" i="37" s="1"/>
  <c r="O282" i="157"/>
  <c r="N177" i="37" s="1"/>
  <c r="O281" i="157"/>
  <c r="N176" i="37" s="1"/>
  <c r="O280" i="157"/>
  <c r="N175" i="37" s="1"/>
  <c r="O279" i="157"/>
  <c r="N174" i="37" s="1"/>
  <c r="O277" i="157"/>
  <c r="N172" i="37" s="1"/>
  <c r="O276" i="157"/>
  <c r="N171" i="37" s="1"/>
  <c r="O275" i="157"/>
  <c r="N170" i="37" s="1"/>
  <c r="O274" i="157"/>
  <c r="N169" i="37" s="1"/>
  <c r="O265" i="157"/>
  <c r="O260" i="157"/>
  <c r="O273" i="157" s="1"/>
  <c r="N168" i="37" s="1"/>
  <c r="O256" i="157"/>
  <c r="N165" i="37" s="1"/>
  <c r="O255" i="157"/>
  <c r="N164" i="37" s="1"/>
  <c r="O254" i="157"/>
  <c r="N163" i="37" s="1"/>
  <c r="O253" i="157"/>
  <c r="N162" i="37" s="1"/>
  <c r="O252" i="157"/>
  <c r="N161" i="37" s="1"/>
  <c r="O250" i="157"/>
  <c r="N159" i="37" s="1"/>
  <c r="O249" i="157"/>
  <c r="N158" i="37" s="1"/>
  <c r="O248" i="157"/>
  <c r="N157" i="37" s="1"/>
  <c r="O247" i="157"/>
  <c r="N156" i="37" s="1"/>
  <c r="O238" i="157"/>
  <c r="O244" i="157" s="1"/>
  <c r="O257" i="157" s="1"/>
  <c r="N166" i="37" s="1"/>
  <c r="O233" i="157"/>
  <c r="O246" i="157" s="1"/>
  <c r="N155" i="37" s="1"/>
  <c r="O229" i="157"/>
  <c r="N123" i="37" s="1"/>
  <c r="O228" i="157"/>
  <c r="N122" i="37" s="1"/>
  <c r="O227" i="157"/>
  <c r="N121" i="37" s="1"/>
  <c r="O226" i="157"/>
  <c r="N120" i="37" s="1"/>
  <c r="O225" i="157"/>
  <c r="N119" i="37" s="1"/>
  <c r="O223" i="157"/>
  <c r="N117" i="37" s="1"/>
  <c r="O222" i="157"/>
  <c r="N116" i="37" s="1"/>
  <c r="O221" i="157"/>
  <c r="N115" i="37" s="1"/>
  <c r="O220" i="157"/>
  <c r="N114" i="37" s="1"/>
  <c r="O211" i="157"/>
  <c r="O206" i="157"/>
  <c r="O219" i="157" s="1"/>
  <c r="N113" i="37" s="1"/>
  <c r="O202" i="157"/>
  <c r="N97" i="37" s="1"/>
  <c r="O201" i="157"/>
  <c r="N96" i="37" s="1"/>
  <c r="O200" i="157"/>
  <c r="N95" i="37" s="1"/>
  <c r="O199" i="157"/>
  <c r="N94" i="37" s="1"/>
  <c r="O198" i="157"/>
  <c r="N93" i="37" s="1"/>
  <c r="O196" i="157"/>
  <c r="N91" i="37" s="1"/>
  <c r="O195" i="157"/>
  <c r="N90" i="37" s="1"/>
  <c r="O194" i="157"/>
  <c r="N89" i="37" s="1"/>
  <c r="O193" i="157"/>
  <c r="N88" i="37" s="1"/>
  <c r="O184" i="157"/>
  <c r="O197" i="157" s="1"/>
  <c r="N92" i="37" s="1"/>
  <c r="O179" i="157"/>
  <c r="O192" i="157" s="1"/>
  <c r="N87" i="37" s="1"/>
  <c r="O175" i="157"/>
  <c r="N84" i="37" s="1"/>
  <c r="O174" i="157"/>
  <c r="N83" i="37" s="1"/>
  <c r="O173" i="157"/>
  <c r="N82" i="37" s="1"/>
  <c r="O172" i="157"/>
  <c r="N81" i="37" s="1"/>
  <c r="O171" i="157"/>
  <c r="N80" i="37" s="1"/>
  <c r="O169" i="157"/>
  <c r="N78" i="37" s="1"/>
  <c r="O168" i="157"/>
  <c r="N77" i="37" s="1"/>
  <c r="O167" i="157"/>
  <c r="N76" i="37" s="1"/>
  <c r="O166" i="157"/>
  <c r="N75" i="37" s="1"/>
  <c r="O159" i="157"/>
  <c r="O163" i="157" s="1"/>
  <c r="O156" i="157"/>
  <c r="O147" i="157"/>
  <c r="O142" i="157"/>
  <c r="O138" i="157"/>
  <c r="N45" i="37" s="1"/>
  <c r="O137" i="157"/>
  <c r="N44" i="37" s="1"/>
  <c r="O136" i="157"/>
  <c r="N43" i="37" s="1"/>
  <c r="O135" i="157"/>
  <c r="N42" i="37" s="1"/>
  <c r="O134" i="157"/>
  <c r="N41" i="37" s="1"/>
  <c r="O132" i="157"/>
  <c r="N39" i="37" s="1"/>
  <c r="O131" i="157"/>
  <c r="N38" i="37" s="1"/>
  <c r="O130" i="157"/>
  <c r="N37" i="37" s="1"/>
  <c r="O129" i="157"/>
  <c r="N36" i="37" s="1"/>
  <c r="O120" i="157"/>
  <c r="O133" i="157" s="1"/>
  <c r="N40" i="37" s="1"/>
  <c r="O115" i="157"/>
  <c r="O110" i="157"/>
  <c r="N32" i="37" s="1"/>
  <c r="O109" i="157"/>
  <c r="N31" i="37" s="1"/>
  <c r="O108" i="157"/>
  <c r="N30" i="37" s="1"/>
  <c r="O107" i="157"/>
  <c r="N29" i="37" s="1"/>
  <c r="O106" i="157"/>
  <c r="N28" i="37" s="1"/>
  <c r="O104" i="157"/>
  <c r="N26" i="37" s="1"/>
  <c r="O103" i="157"/>
  <c r="N25" i="37" s="1"/>
  <c r="O102" i="157"/>
  <c r="N24" i="37" s="1"/>
  <c r="O101" i="157"/>
  <c r="N23" i="37" s="1"/>
  <c r="O94" i="157"/>
  <c r="O91" i="157"/>
  <c r="O82" i="157"/>
  <c r="O78" i="157"/>
  <c r="O71" i="157"/>
  <c r="O68" i="157"/>
  <c r="O61" i="157"/>
  <c r="O58" i="157"/>
  <c r="O65" i="157" s="1"/>
  <c r="O51" i="157"/>
  <c r="O48" i="157"/>
  <c r="O55" i="157" s="1"/>
  <c r="O41" i="157"/>
  <c r="O38" i="157"/>
  <c r="O29" i="157"/>
  <c r="O24" i="157"/>
  <c r="O15" i="157"/>
  <c r="O10" i="157"/>
  <c r="O352" i="157" l="1"/>
  <c r="O365" i="157" s="1"/>
  <c r="N231" i="37" s="1"/>
  <c r="O298" i="157"/>
  <c r="O311" i="157" s="1"/>
  <c r="N192" i="37" s="1"/>
  <c r="N20" i="57"/>
  <c r="N33" i="57" s="1"/>
  <c r="N205" i="37" s="1"/>
  <c r="N27" i="57"/>
  <c r="N199" i="37" s="1"/>
  <c r="O45" i="157"/>
  <c r="O217" i="157"/>
  <c r="O230" i="157" s="1"/>
  <c r="N124" i="37" s="1"/>
  <c r="O35" i="157"/>
  <c r="O165" i="157"/>
  <c r="N74" i="37" s="1"/>
  <c r="O88" i="157"/>
  <c r="O126" i="157"/>
  <c r="O139" i="157" s="1"/>
  <c r="N46" i="37" s="1"/>
  <c r="O190" i="157"/>
  <c r="O203" i="157" s="1"/>
  <c r="N98" i="37" s="1"/>
  <c r="O305" i="157"/>
  <c r="N186" i="37" s="1"/>
  <c r="O271" i="157"/>
  <c r="O284" i="157" s="1"/>
  <c r="N179" i="37" s="1"/>
  <c r="O332" i="157"/>
  <c r="N212" i="37" s="1"/>
  <c r="O359" i="157"/>
  <c r="N225" i="37" s="1"/>
  <c r="O21" i="157"/>
  <c r="O105" i="157"/>
  <c r="N27" i="37" s="1"/>
  <c r="O128" i="157"/>
  <c r="N35" i="37" s="1"/>
  <c r="O153" i="157"/>
  <c r="O251" i="157"/>
  <c r="N160" i="37" s="1"/>
  <c r="O98" i="157"/>
  <c r="O111" i="157" s="1"/>
  <c r="N33" i="37" s="1"/>
  <c r="O224" i="157"/>
  <c r="N118" i="37" s="1"/>
  <c r="O75" i="157"/>
  <c r="O176" i="157"/>
  <c r="N85" i="37" s="1"/>
  <c r="O100" i="157"/>
  <c r="N22" i="37" s="1"/>
  <c r="O170" i="157"/>
  <c r="N79" i="37" s="1"/>
  <c r="O278" i="157"/>
  <c r="N173" i="37" s="1"/>
  <c r="P416" i="156" l="1"/>
  <c r="P415" i="156"/>
  <c r="P414" i="156"/>
  <c r="P413" i="156"/>
  <c r="P412" i="156"/>
  <c r="P410" i="156"/>
  <c r="P409" i="156"/>
  <c r="P408" i="156"/>
  <c r="P407" i="156"/>
  <c r="P398" i="156"/>
  <c r="P404" i="156" s="1"/>
  <c r="P393" i="156"/>
  <c r="P406" i="156" s="1"/>
  <c r="N233" i="37" s="1"/>
  <c r="P385" i="156"/>
  <c r="P380" i="156"/>
  <c r="P376" i="156"/>
  <c r="P375" i="156"/>
  <c r="N151" i="37" s="1"/>
  <c r="P374" i="156"/>
  <c r="N150" i="37" s="1"/>
  <c r="P373" i="156"/>
  <c r="N149" i="37" s="1"/>
  <c r="P372" i="156"/>
  <c r="N148" i="37" s="1"/>
  <c r="P370" i="156"/>
  <c r="N146" i="37" s="1"/>
  <c r="P369" i="156"/>
  <c r="N145" i="37" s="1"/>
  <c r="P368" i="156"/>
  <c r="N144" i="37" s="1"/>
  <c r="P367" i="156"/>
  <c r="N143" i="37" s="1"/>
  <c r="P358" i="156"/>
  <c r="P364" i="156" s="1"/>
  <c r="P377" i="156" s="1"/>
  <c r="N153" i="37" s="1"/>
  <c r="P353" i="156"/>
  <c r="P366" i="156" s="1"/>
  <c r="N142" i="37" s="1"/>
  <c r="P350" i="156"/>
  <c r="N139" i="37" s="1"/>
  <c r="P349" i="156"/>
  <c r="N138" i="37" s="1"/>
  <c r="P348" i="156"/>
  <c r="N137" i="37" s="1"/>
  <c r="P347" i="156"/>
  <c r="N136" i="37" s="1"/>
  <c r="P346" i="156"/>
  <c r="N135" i="37" s="1"/>
  <c r="N264" i="37" s="1"/>
  <c r="P345" i="156"/>
  <c r="N134" i="37" s="1"/>
  <c r="P343" i="156"/>
  <c r="N132" i="37" s="1"/>
  <c r="N261" i="37" s="1"/>
  <c r="P342" i="156"/>
  <c r="N131" i="37" s="1"/>
  <c r="P341" i="156"/>
  <c r="N130" i="37" s="1"/>
  <c r="P340" i="156"/>
  <c r="N129" i="37" s="1"/>
  <c r="P339" i="156"/>
  <c r="N128" i="37" s="1"/>
  <c r="N257" i="37" s="1"/>
  <c r="P338" i="156"/>
  <c r="N127" i="37" s="1"/>
  <c r="P328" i="156"/>
  <c r="P344" i="156" s="1"/>
  <c r="N133" i="37" s="1"/>
  <c r="P321" i="156"/>
  <c r="P337" i="156" s="1"/>
  <c r="N126" i="37" s="1"/>
  <c r="P317" i="156"/>
  <c r="N110" i="37" s="1"/>
  <c r="P316" i="156"/>
  <c r="N109" i="37" s="1"/>
  <c r="P315" i="156"/>
  <c r="N108" i="37" s="1"/>
  <c r="P314" i="156"/>
  <c r="N107" i="37" s="1"/>
  <c r="P313" i="156"/>
  <c r="N106" i="37" s="1"/>
  <c r="P312" i="156"/>
  <c r="N105" i="37" s="1"/>
  <c r="P311" i="156"/>
  <c r="N104" i="37" s="1"/>
  <c r="P310" i="156"/>
  <c r="N103" i="37" s="1"/>
  <c r="P309" i="156"/>
  <c r="N102" i="37" s="1"/>
  <c r="P308" i="156"/>
  <c r="N101" i="37" s="1"/>
  <c r="P299" i="156"/>
  <c r="P294" i="156"/>
  <c r="P307" i="156" s="1"/>
  <c r="N100" i="37" s="1"/>
  <c r="P290" i="156"/>
  <c r="N71" i="37" s="1"/>
  <c r="P289" i="156"/>
  <c r="N70" i="37" s="1"/>
  <c r="P288" i="156"/>
  <c r="N69" i="37" s="1"/>
  <c r="P287" i="156"/>
  <c r="N68" i="37" s="1"/>
  <c r="P286" i="156"/>
  <c r="N67" i="37" s="1"/>
  <c r="P284" i="156"/>
  <c r="N65" i="37" s="1"/>
  <c r="P283" i="156"/>
  <c r="N64" i="37" s="1"/>
  <c r="P282" i="156"/>
  <c r="N63" i="37" s="1"/>
  <c r="P281" i="156"/>
  <c r="N62" i="37" s="1"/>
  <c r="P271" i="156"/>
  <c r="P285" i="156" s="1"/>
  <c r="N66" i="37" s="1"/>
  <c r="P266" i="156"/>
  <c r="P280" i="156" s="1"/>
  <c r="N61" i="37" s="1"/>
  <c r="P261" i="156"/>
  <c r="N18" i="37" s="1"/>
  <c r="P260" i="156"/>
  <c r="N17" i="37" s="1"/>
  <c r="P259" i="156"/>
  <c r="N16" i="37" s="1"/>
  <c r="P258" i="156"/>
  <c r="N15" i="37" s="1"/>
  <c r="P257" i="156"/>
  <c r="N14" i="37" s="1"/>
  <c r="P255" i="156"/>
  <c r="N12" i="37" s="1"/>
  <c r="P254" i="156"/>
  <c r="N11" i="37" s="1"/>
  <c r="P253" i="156"/>
  <c r="N10" i="37" s="1"/>
  <c r="P252" i="156"/>
  <c r="N9" i="37" s="1"/>
  <c r="P244" i="156"/>
  <c r="P241" i="156"/>
  <c r="P234" i="156"/>
  <c r="P231" i="156"/>
  <c r="P211" i="156"/>
  <c r="P215" i="156" s="1"/>
  <c r="P208" i="156"/>
  <c r="P199" i="156"/>
  <c r="P205" i="156" s="1"/>
  <c r="P194" i="156"/>
  <c r="P187" i="156"/>
  <c r="P191" i="156" s="1"/>
  <c r="P184" i="156"/>
  <c r="P177" i="156"/>
  <c r="P181" i="156" s="1"/>
  <c r="P174" i="156"/>
  <c r="P167" i="156"/>
  <c r="P164" i="156"/>
  <c r="P171" i="156" s="1"/>
  <c r="P157" i="156"/>
  <c r="P161" i="156" s="1"/>
  <c r="P154" i="156"/>
  <c r="P147" i="156"/>
  <c r="P144" i="156"/>
  <c r="P135" i="156"/>
  <c r="P141" i="156" s="1"/>
  <c r="P130" i="156"/>
  <c r="P123" i="156"/>
  <c r="P120" i="156"/>
  <c r="P127" i="156" s="1"/>
  <c r="P111" i="156"/>
  <c r="P117" i="156" s="1"/>
  <c r="P106" i="156"/>
  <c r="P97" i="156"/>
  <c r="P103" i="156" s="1"/>
  <c r="P92" i="156"/>
  <c r="P85" i="156"/>
  <c r="P89" i="156" s="1"/>
  <c r="P82" i="156"/>
  <c r="P75" i="156"/>
  <c r="P79" i="156" s="1"/>
  <c r="P72" i="156"/>
  <c r="P65" i="156"/>
  <c r="P69" i="156" s="1"/>
  <c r="P62" i="156"/>
  <c r="P55" i="156"/>
  <c r="P59" i="156" s="1"/>
  <c r="P52" i="156"/>
  <c r="P45" i="156"/>
  <c r="P42" i="156"/>
  <c r="P35" i="156"/>
  <c r="P32" i="156"/>
  <c r="P39" i="156" s="1"/>
  <c r="P27" i="156"/>
  <c r="N252" i="37" s="1"/>
  <c r="P26" i="156"/>
  <c r="N251" i="37" s="1"/>
  <c r="N265" i="37" s="1"/>
  <c r="P25" i="156"/>
  <c r="N250" i="37" s="1"/>
  <c r="P23" i="156"/>
  <c r="N248" i="37" s="1"/>
  <c r="P22" i="156"/>
  <c r="N247" i="37" s="1"/>
  <c r="P13" i="156"/>
  <c r="P18" i="156" s="1"/>
  <c r="P28" i="156" s="1"/>
  <c r="N253" i="37" s="1"/>
  <c r="P10" i="156"/>
  <c r="P21" i="156" s="1"/>
  <c r="N246" i="37" s="1"/>
  <c r="N256" i="37" l="1"/>
  <c r="N258" i="37"/>
  <c r="N263" i="37"/>
  <c r="N268" i="37"/>
  <c r="P371" i="156"/>
  <c r="N147" i="37" s="1"/>
  <c r="N267" i="37"/>
  <c r="P251" i="156"/>
  <c r="N8" i="37" s="1"/>
  <c r="N255" i="37" s="1"/>
  <c r="P49" i="156"/>
  <c r="P277" i="156"/>
  <c r="P291" i="156" s="1"/>
  <c r="N72" i="37" s="1"/>
  <c r="P305" i="156"/>
  <c r="P318" i="156" s="1"/>
  <c r="N111" i="37" s="1"/>
  <c r="N259" i="37"/>
  <c r="P411" i="156"/>
  <c r="N238" i="37" s="1"/>
  <c r="N260" i="37"/>
  <c r="N266" i="37"/>
  <c r="P391" i="156"/>
  <c r="P417" i="156" s="1"/>
  <c r="N244" i="37" s="1"/>
  <c r="P24" i="156"/>
  <c r="N249" i="37" s="1"/>
  <c r="P151" i="156"/>
  <c r="P256" i="156"/>
  <c r="N13" i="37" s="1"/>
  <c r="P238" i="156"/>
  <c r="P351" i="156"/>
  <c r="N140" i="37" s="1"/>
  <c r="P248" i="156"/>
  <c r="P262" i="156" s="1"/>
  <c r="N19" i="37" s="1"/>
  <c r="P335" i="156"/>
  <c r="N262" i="37" l="1"/>
  <c r="N254" i="37"/>
  <c r="Y330" i="156" l="1"/>
  <c r="Y327" i="156"/>
  <c r="Y323" i="156"/>
  <c r="C15" i="57" l="1"/>
  <c r="C10" i="57"/>
  <c r="C15" i="46"/>
  <c r="C10" i="46"/>
  <c r="D347" i="157"/>
  <c r="D342" i="157"/>
  <c r="D320" i="157"/>
  <c r="D315" i="157"/>
  <c r="D293" i="157"/>
  <c r="D288" i="157"/>
  <c r="D266" i="157"/>
  <c r="D261" i="157"/>
  <c r="D239" i="157"/>
  <c r="D234" i="157"/>
  <c r="D212" i="157"/>
  <c r="D207" i="157"/>
  <c r="D185" i="157"/>
  <c r="D180" i="157"/>
  <c r="D160" i="157"/>
  <c r="D157" i="157"/>
  <c r="D148" i="157"/>
  <c r="D143" i="157"/>
  <c r="D121" i="157"/>
  <c r="D116" i="157"/>
  <c r="D95" i="157"/>
  <c r="D92" i="157"/>
  <c r="D83" i="157"/>
  <c r="D79" i="157"/>
  <c r="D72" i="157"/>
  <c r="D69" i="157"/>
  <c r="D52" i="157"/>
  <c r="D49" i="157"/>
  <c r="D42" i="157"/>
  <c r="D39" i="157"/>
  <c r="D30" i="157"/>
  <c r="D25" i="157"/>
  <c r="D16" i="157"/>
  <c r="D11" i="157"/>
  <c r="E399" i="156"/>
  <c r="E394" i="156"/>
  <c r="E386" i="156"/>
  <c r="E381" i="156"/>
  <c r="E359" i="156"/>
  <c r="E354" i="156"/>
  <c r="E329" i="156"/>
  <c r="E322" i="156"/>
  <c r="E300" i="156"/>
  <c r="E295" i="156"/>
  <c r="E272" i="156"/>
  <c r="E267" i="156"/>
  <c r="E245" i="156"/>
  <c r="E242" i="156"/>
  <c r="E235" i="156"/>
  <c r="E232" i="156"/>
  <c r="E212" i="156"/>
  <c r="E209" i="156"/>
  <c r="E200" i="156"/>
  <c r="E195" i="156"/>
  <c r="E148" i="156"/>
  <c r="E145" i="156"/>
  <c r="E136" i="156"/>
  <c r="E131" i="156"/>
  <c r="E124" i="156"/>
  <c r="E121" i="156"/>
  <c r="E112" i="156"/>
  <c r="E107" i="156"/>
  <c r="E98" i="156"/>
  <c r="E93" i="156"/>
  <c r="E86" i="156"/>
  <c r="E83" i="156"/>
  <c r="E76" i="156"/>
  <c r="E73" i="156"/>
  <c r="E66" i="156"/>
  <c r="E63" i="156"/>
  <c r="E36" i="156"/>
  <c r="E33" i="156"/>
  <c r="D14" i="57" l="1"/>
  <c r="E346" i="157"/>
  <c r="E319" i="157"/>
  <c r="E292" i="157"/>
  <c r="E238" i="157"/>
  <c r="E184" i="157"/>
  <c r="E147" i="157"/>
  <c r="E120" i="157"/>
  <c r="E82" i="157"/>
  <c r="F398" i="156"/>
  <c r="F385" i="156"/>
  <c r="F358" i="156"/>
  <c r="F299" i="156"/>
  <c r="F199" i="156"/>
  <c r="F135" i="156"/>
  <c r="F97" i="156"/>
  <c r="V111" i="156" l="1"/>
  <c r="W111" i="156"/>
  <c r="F111" i="156"/>
  <c r="U14" i="46" l="1"/>
  <c r="T14" i="46"/>
  <c r="D14" i="46"/>
  <c r="V265" i="157"/>
  <c r="U265" i="157"/>
  <c r="E265" i="157"/>
  <c r="V211" i="157"/>
  <c r="U211" i="157"/>
  <c r="E211" i="157"/>
  <c r="V29" i="157"/>
  <c r="U29" i="157"/>
  <c r="E29" i="157"/>
  <c r="V15" i="157" l="1"/>
  <c r="U15" i="157"/>
  <c r="E15" i="157"/>
  <c r="V271" i="156"/>
  <c r="O271" i="156"/>
  <c r="F271" i="156"/>
  <c r="W271" i="156"/>
  <c r="V214" i="37" l="1"/>
  <c r="V55" i="37"/>
  <c r="T55" i="37"/>
  <c r="S55" i="37"/>
  <c r="R55" i="37"/>
  <c r="M55" i="37"/>
  <c r="L55" i="37"/>
  <c r="K55" i="37"/>
  <c r="J55" i="37"/>
  <c r="I55" i="37"/>
  <c r="H55" i="37"/>
  <c r="G55" i="37"/>
  <c r="F55" i="37"/>
  <c r="E55" i="37"/>
  <c r="D55" i="37"/>
  <c r="C55" i="37"/>
  <c r="B55" i="37"/>
  <c r="V29" i="57"/>
  <c r="V201" i="37" s="1"/>
  <c r="U29" i="57"/>
  <c r="U201" i="37" s="1"/>
  <c r="T29" i="57"/>
  <c r="T201" i="37" s="1"/>
  <c r="S29" i="57"/>
  <c r="S201" i="37" s="1"/>
  <c r="R29" i="57"/>
  <c r="R201" i="37" s="1"/>
  <c r="Q29" i="57"/>
  <c r="Q201" i="37" s="1"/>
  <c r="M29" i="57"/>
  <c r="M201" i="37" s="1"/>
  <c r="L29" i="57"/>
  <c r="L201" i="37" s="1"/>
  <c r="K29" i="57"/>
  <c r="K201" i="37" s="1"/>
  <c r="J29" i="57"/>
  <c r="J201" i="37" s="1"/>
  <c r="I29" i="57"/>
  <c r="I201" i="37" s="1"/>
  <c r="H29" i="57"/>
  <c r="H201" i="37" s="1"/>
  <c r="G29" i="57"/>
  <c r="G201" i="37" s="1"/>
  <c r="F29" i="57"/>
  <c r="F201" i="37" s="1"/>
  <c r="E29" i="57"/>
  <c r="E201" i="37" s="1"/>
  <c r="D29" i="57"/>
  <c r="D201" i="37" s="1"/>
  <c r="C29" i="57"/>
  <c r="C201" i="37" s="1"/>
  <c r="B29" i="57"/>
  <c r="B201" i="37" s="1"/>
  <c r="V29" i="46"/>
  <c r="U29" i="46"/>
  <c r="U55" i="37" s="1"/>
  <c r="T29" i="46"/>
  <c r="S29" i="46"/>
  <c r="R29" i="46"/>
  <c r="Q29" i="46"/>
  <c r="Q55" i="37" s="1"/>
  <c r="M29" i="46"/>
  <c r="L29" i="46"/>
  <c r="K29" i="46"/>
  <c r="J29" i="46"/>
  <c r="I29" i="46"/>
  <c r="H29" i="46"/>
  <c r="G29" i="46"/>
  <c r="F29" i="46"/>
  <c r="E29" i="46"/>
  <c r="D29" i="46"/>
  <c r="C29" i="46"/>
  <c r="B29" i="46"/>
  <c r="W361" i="157"/>
  <c r="V227" i="37" s="1"/>
  <c r="V361" i="157"/>
  <c r="U227" i="37" s="1"/>
  <c r="U361" i="157"/>
  <c r="T227" i="37" s="1"/>
  <c r="T361" i="157"/>
  <c r="S227" i="37" s="1"/>
  <c r="S361" i="157"/>
  <c r="R227" i="37" s="1"/>
  <c r="R361" i="157"/>
  <c r="Q227" i="37" s="1"/>
  <c r="N361" i="157"/>
  <c r="M227" i="37" s="1"/>
  <c r="M361" i="157"/>
  <c r="L227" i="37" s="1"/>
  <c r="L361" i="157"/>
  <c r="K227" i="37" s="1"/>
  <c r="K361" i="157"/>
  <c r="J227" i="37" s="1"/>
  <c r="J361" i="157"/>
  <c r="I227" i="37" s="1"/>
  <c r="I361" i="157"/>
  <c r="H227" i="37" s="1"/>
  <c r="H361" i="157"/>
  <c r="G227" i="37" s="1"/>
  <c r="G361" i="157"/>
  <c r="F227" i="37" s="1"/>
  <c r="F361" i="157"/>
  <c r="E227" i="37" s="1"/>
  <c r="E361" i="157"/>
  <c r="D227" i="37" s="1"/>
  <c r="D361" i="157"/>
  <c r="C227" i="37" s="1"/>
  <c r="C361" i="157"/>
  <c r="B227" i="37" s="1"/>
  <c r="V334" i="157"/>
  <c r="U214" i="37" s="1"/>
  <c r="U334" i="157"/>
  <c r="T214" i="37" s="1"/>
  <c r="T334" i="157"/>
  <c r="S214" i="37" s="1"/>
  <c r="S334" i="157"/>
  <c r="R214" i="37" s="1"/>
  <c r="R334" i="157"/>
  <c r="Q214" i="37" s="1"/>
  <c r="N334" i="157"/>
  <c r="M214" i="37" s="1"/>
  <c r="M334" i="157"/>
  <c r="L214" i="37" s="1"/>
  <c r="L334" i="157"/>
  <c r="K214" i="37" s="1"/>
  <c r="K334" i="157"/>
  <c r="J214" i="37" s="1"/>
  <c r="J334" i="157"/>
  <c r="I214" i="37" s="1"/>
  <c r="I334" i="157"/>
  <c r="H214" i="37" s="1"/>
  <c r="H334" i="157"/>
  <c r="G214" i="37" s="1"/>
  <c r="G334" i="157"/>
  <c r="F214" i="37" s="1"/>
  <c r="F334" i="157"/>
  <c r="E214" i="37" s="1"/>
  <c r="E334" i="157"/>
  <c r="D214" i="37" s="1"/>
  <c r="D334" i="157"/>
  <c r="C214" i="37" s="1"/>
  <c r="C334" i="157"/>
  <c r="B214" i="37" s="1"/>
  <c r="W307" i="157"/>
  <c r="V188" i="37" s="1"/>
  <c r="V307" i="157"/>
  <c r="U188" i="37" s="1"/>
  <c r="U307" i="157"/>
  <c r="T188" i="37" s="1"/>
  <c r="T307" i="157"/>
  <c r="S188" i="37" s="1"/>
  <c r="S307" i="157"/>
  <c r="R188" i="37" s="1"/>
  <c r="R307" i="157"/>
  <c r="Q188" i="37" s="1"/>
  <c r="N307" i="157"/>
  <c r="M188" i="37" s="1"/>
  <c r="M307" i="157"/>
  <c r="L188" i="37" s="1"/>
  <c r="L307" i="157"/>
  <c r="K188" i="37" s="1"/>
  <c r="K307" i="157"/>
  <c r="J188" i="37" s="1"/>
  <c r="J307" i="157"/>
  <c r="I188" i="37" s="1"/>
  <c r="I307" i="157"/>
  <c r="H188" i="37" s="1"/>
  <c r="H307" i="157"/>
  <c r="G188" i="37" s="1"/>
  <c r="G307" i="157"/>
  <c r="F188" i="37" s="1"/>
  <c r="F307" i="157"/>
  <c r="E188" i="37" s="1"/>
  <c r="E307" i="157"/>
  <c r="D188" i="37" s="1"/>
  <c r="D307" i="157"/>
  <c r="C188" i="37" s="1"/>
  <c r="C307" i="157"/>
  <c r="B188" i="37" s="1"/>
  <c r="W280" i="157"/>
  <c r="V175" i="37" s="1"/>
  <c r="V280" i="157"/>
  <c r="U175" i="37" s="1"/>
  <c r="U280" i="157"/>
  <c r="T175" i="37" s="1"/>
  <c r="T280" i="157"/>
  <c r="S175" i="37" s="1"/>
  <c r="S280" i="157"/>
  <c r="R175" i="37" s="1"/>
  <c r="R280" i="157"/>
  <c r="Q175" i="37" s="1"/>
  <c r="N280" i="157"/>
  <c r="M175" i="37" s="1"/>
  <c r="M280" i="157"/>
  <c r="L175" i="37" s="1"/>
  <c r="L280" i="157"/>
  <c r="K175" i="37" s="1"/>
  <c r="K280" i="157"/>
  <c r="J175" i="37" s="1"/>
  <c r="J280" i="157"/>
  <c r="I175" i="37" s="1"/>
  <c r="I280" i="157"/>
  <c r="H175" i="37" s="1"/>
  <c r="H280" i="157"/>
  <c r="G175" i="37" s="1"/>
  <c r="G280" i="157"/>
  <c r="F175" i="37" s="1"/>
  <c r="F280" i="157"/>
  <c r="E175" i="37" s="1"/>
  <c r="E280" i="157"/>
  <c r="D175" i="37" s="1"/>
  <c r="D280" i="157"/>
  <c r="C175" i="37" s="1"/>
  <c r="C280" i="157"/>
  <c r="B175" i="37" s="1"/>
  <c r="W253" i="157"/>
  <c r="V162" i="37" s="1"/>
  <c r="V253" i="157"/>
  <c r="U162" i="37" s="1"/>
  <c r="U253" i="157"/>
  <c r="T162" i="37" s="1"/>
  <c r="T253" i="157"/>
  <c r="S162" i="37" s="1"/>
  <c r="S253" i="157"/>
  <c r="R162" i="37" s="1"/>
  <c r="R253" i="157"/>
  <c r="Q162" i="37" s="1"/>
  <c r="N253" i="157"/>
  <c r="M162" i="37" s="1"/>
  <c r="M253" i="157"/>
  <c r="L162" i="37" s="1"/>
  <c r="L253" i="157"/>
  <c r="K162" i="37" s="1"/>
  <c r="K253" i="157"/>
  <c r="J162" i="37" s="1"/>
  <c r="J253" i="157"/>
  <c r="I162" i="37" s="1"/>
  <c r="I253" i="157"/>
  <c r="H162" i="37" s="1"/>
  <c r="H253" i="157"/>
  <c r="G162" i="37" s="1"/>
  <c r="G253" i="157"/>
  <c r="F162" i="37" s="1"/>
  <c r="F253" i="157"/>
  <c r="E162" i="37" s="1"/>
  <c r="E253" i="157"/>
  <c r="D162" i="37" s="1"/>
  <c r="D253" i="157"/>
  <c r="C162" i="37" s="1"/>
  <c r="C253" i="157"/>
  <c r="B162" i="37" s="1"/>
  <c r="W226" i="157"/>
  <c r="V120" i="37" s="1"/>
  <c r="V226" i="157"/>
  <c r="U120" i="37" s="1"/>
  <c r="U226" i="157"/>
  <c r="T120" i="37" s="1"/>
  <c r="T226" i="157"/>
  <c r="S120" i="37" s="1"/>
  <c r="S226" i="157"/>
  <c r="R120" i="37" s="1"/>
  <c r="R226" i="157"/>
  <c r="Q120" i="37" s="1"/>
  <c r="N226" i="157"/>
  <c r="M120" i="37" s="1"/>
  <c r="M226" i="157"/>
  <c r="L120" i="37" s="1"/>
  <c r="L226" i="157"/>
  <c r="K120" i="37" s="1"/>
  <c r="K226" i="157"/>
  <c r="J120" i="37" s="1"/>
  <c r="J226" i="157"/>
  <c r="I120" i="37" s="1"/>
  <c r="I226" i="157"/>
  <c r="H120" i="37" s="1"/>
  <c r="H226" i="157"/>
  <c r="G120" i="37" s="1"/>
  <c r="G226" i="157"/>
  <c r="F120" i="37" s="1"/>
  <c r="F226" i="157"/>
  <c r="E120" i="37" s="1"/>
  <c r="E226" i="157"/>
  <c r="D120" i="37" s="1"/>
  <c r="D226" i="157"/>
  <c r="C120" i="37" s="1"/>
  <c r="C226" i="157"/>
  <c r="B120" i="37" s="1"/>
  <c r="W199" i="157"/>
  <c r="V94" i="37" s="1"/>
  <c r="V199" i="157"/>
  <c r="U94" i="37" s="1"/>
  <c r="U199" i="157"/>
  <c r="T94" i="37" s="1"/>
  <c r="T199" i="157"/>
  <c r="S94" i="37" s="1"/>
  <c r="S199" i="157"/>
  <c r="R94" i="37" s="1"/>
  <c r="R199" i="157"/>
  <c r="Q94" i="37" s="1"/>
  <c r="N199" i="157"/>
  <c r="M94" i="37" s="1"/>
  <c r="M199" i="157"/>
  <c r="L94" i="37" s="1"/>
  <c r="L199" i="157"/>
  <c r="K94" i="37" s="1"/>
  <c r="K199" i="157"/>
  <c r="J94" i="37" s="1"/>
  <c r="J199" i="157"/>
  <c r="I94" i="37" s="1"/>
  <c r="I199" i="157"/>
  <c r="H94" i="37" s="1"/>
  <c r="H199" i="157"/>
  <c r="G94" i="37" s="1"/>
  <c r="G199" i="157"/>
  <c r="F94" i="37" s="1"/>
  <c r="F199" i="157"/>
  <c r="E94" i="37" s="1"/>
  <c r="E199" i="157"/>
  <c r="D94" i="37" s="1"/>
  <c r="D199" i="157"/>
  <c r="C94" i="37" s="1"/>
  <c r="C199" i="157"/>
  <c r="B94" i="37" s="1"/>
  <c r="W172" i="157"/>
  <c r="V81" i="37" s="1"/>
  <c r="V172" i="157"/>
  <c r="U81" i="37" s="1"/>
  <c r="U172" i="157"/>
  <c r="T81" i="37" s="1"/>
  <c r="T172" i="157"/>
  <c r="S81" i="37" s="1"/>
  <c r="S172" i="157"/>
  <c r="R81" i="37" s="1"/>
  <c r="R172" i="157"/>
  <c r="Q81" i="37" s="1"/>
  <c r="N172" i="157"/>
  <c r="M81" i="37" s="1"/>
  <c r="M172" i="157"/>
  <c r="L81" i="37" s="1"/>
  <c r="L172" i="157"/>
  <c r="K81" i="37" s="1"/>
  <c r="K172" i="157"/>
  <c r="J81" i="37" s="1"/>
  <c r="J172" i="157"/>
  <c r="I81" i="37" s="1"/>
  <c r="I172" i="157"/>
  <c r="H81" i="37" s="1"/>
  <c r="H172" i="157"/>
  <c r="G81" i="37" s="1"/>
  <c r="G172" i="157"/>
  <c r="F81" i="37" s="1"/>
  <c r="F172" i="157"/>
  <c r="E81" i="37" s="1"/>
  <c r="E172" i="157"/>
  <c r="D81" i="37" s="1"/>
  <c r="D172" i="157"/>
  <c r="C81" i="37" s="1"/>
  <c r="C172" i="157"/>
  <c r="B81" i="37" s="1"/>
  <c r="W135" i="157"/>
  <c r="V42" i="37" s="1"/>
  <c r="V135" i="157"/>
  <c r="U42" i="37" s="1"/>
  <c r="U135" i="157"/>
  <c r="T42" i="37" s="1"/>
  <c r="T135" i="157"/>
  <c r="S42" i="37" s="1"/>
  <c r="S135" i="157"/>
  <c r="R42" i="37" s="1"/>
  <c r="R135" i="157"/>
  <c r="Q42" i="37" s="1"/>
  <c r="N135" i="157"/>
  <c r="M42" i="37" s="1"/>
  <c r="M135" i="157"/>
  <c r="L42" i="37" s="1"/>
  <c r="L135" i="157"/>
  <c r="K42" i="37" s="1"/>
  <c r="K135" i="157"/>
  <c r="J42" i="37" s="1"/>
  <c r="J135" i="157"/>
  <c r="I42" i="37" s="1"/>
  <c r="I135" i="157"/>
  <c r="H42" i="37" s="1"/>
  <c r="H135" i="157"/>
  <c r="G42" i="37" s="1"/>
  <c r="G135" i="157"/>
  <c r="F42" i="37" s="1"/>
  <c r="F135" i="157"/>
  <c r="E42" i="37" s="1"/>
  <c r="E135" i="157"/>
  <c r="D42" i="37" s="1"/>
  <c r="D135" i="157"/>
  <c r="C42" i="37" s="1"/>
  <c r="C135" i="157"/>
  <c r="B42" i="37" s="1"/>
  <c r="W107" i="157"/>
  <c r="V29" i="37" s="1"/>
  <c r="V107" i="157"/>
  <c r="U29" i="37" s="1"/>
  <c r="U107" i="157"/>
  <c r="T29" i="37" s="1"/>
  <c r="T107" i="157"/>
  <c r="S29" i="37" s="1"/>
  <c r="S107" i="157"/>
  <c r="R29" i="37" s="1"/>
  <c r="R107" i="157"/>
  <c r="Q29" i="37" s="1"/>
  <c r="N107" i="157"/>
  <c r="M29" i="37" s="1"/>
  <c r="M107" i="157"/>
  <c r="L29" i="37" s="1"/>
  <c r="L107" i="157"/>
  <c r="K29" i="37" s="1"/>
  <c r="K107" i="157"/>
  <c r="J29" i="37" s="1"/>
  <c r="J107" i="157"/>
  <c r="I29" i="37" s="1"/>
  <c r="I107" i="157"/>
  <c r="H29" i="37" s="1"/>
  <c r="H107" i="157"/>
  <c r="G29" i="37" s="1"/>
  <c r="G107" i="157"/>
  <c r="F29" i="37" s="1"/>
  <c r="F107" i="157"/>
  <c r="E29" i="37" s="1"/>
  <c r="E107" i="157"/>
  <c r="D29" i="37" s="1"/>
  <c r="D107" i="157"/>
  <c r="C29" i="37" s="1"/>
  <c r="C107" i="157"/>
  <c r="B29" i="37" s="1"/>
  <c r="X413" i="156"/>
  <c r="V240" i="37" s="1"/>
  <c r="W413" i="156"/>
  <c r="U240" i="37" s="1"/>
  <c r="V413" i="156"/>
  <c r="T240" i="37" s="1"/>
  <c r="U413" i="156"/>
  <c r="S240" i="37" s="1"/>
  <c r="T413" i="156"/>
  <c r="R240" i="37" s="1"/>
  <c r="S413" i="156"/>
  <c r="Q240" i="37" s="1"/>
  <c r="O413" i="156"/>
  <c r="M240" i="37" s="1"/>
  <c r="N413" i="156"/>
  <c r="L240" i="37" s="1"/>
  <c r="M413" i="156"/>
  <c r="K240" i="37" s="1"/>
  <c r="L413" i="156"/>
  <c r="J240" i="37" s="1"/>
  <c r="K413" i="156"/>
  <c r="I240" i="37" s="1"/>
  <c r="J413" i="156"/>
  <c r="H240" i="37" s="1"/>
  <c r="I413" i="156"/>
  <c r="G240" i="37" s="1"/>
  <c r="H413" i="156"/>
  <c r="F240" i="37" s="1"/>
  <c r="G413" i="156"/>
  <c r="E240" i="37" s="1"/>
  <c r="F413" i="156"/>
  <c r="D240" i="37" s="1"/>
  <c r="E413" i="156"/>
  <c r="C240" i="37" s="1"/>
  <c r="D413" i="156"/>
  <c r="B240" i="37" s="1"/>
  <c r="X373" i="156"/>
  <c r="V149" i="37" s="1"/>
  <c r="W373" i="156"/>
  <c r="U149" i="37" s="1"/>
  <c r="V373" i="156"/>
  <c r="T149" i="37" s="1"/>
  <c r="U373" i="156"/>
  <c r="S149" i="37" s="1"/>
  <c r="T373" i="156"/>
  <c r="R149" i="37" s="1"/>
  <c r="S373" i="156"/>
  <c r="Q149" i="37" s="1"/>
  <c r="O373" i="156"/>
  <c r="M149" i="37" s="1"/>
  <c r="N373" i="156"/>
  <c r="L149" i="37" s="1"/>
  <c r="M373" i="156"/>
  <c r="K149" i="37" s="1"/>
  <c r="L373" i="156"/>
  <c r="J149" i="37" s="1"/>
  <c r="K373" i="156"/>
  <c r="I149" i="37" s="1"/>
  <c r="J373" i="156"/>
  <c r="H149" i="37" s="1"/>
  <c r="I373" i="156"/>
  <c r="G149" i="37" s="1"/>
  <c r="H373" i="156"/>
  <c r="F149" i="37" s="1"/>
  <c r="G373" i="156"/>
  <c r="E149" i="37" s="1"/>
  <c r="F373" i="156"/>
  <c r="D149" i="37" s="1"/>
  <c r="E373" i="156"/>
  <c r="C149" i="37" s="1"/>
  <c r="D373" i="156"/>
  <c r="B149" i="37" s="1"/>
  <c r="X347" i="156"/>
  <c r="V136" i="37" s="1"/>
  <c r="W347" i="156"/>
  <c r="U136" i="37" s="1"/>
  <c r="V347" i="156"/>
  <c r="T136" i="37" s="1"/>
  <c r="U347" i="156"/>
  <c r="S136" i="37" s="1"/>
  <c r="T347" i="156"/>
  <c r="R136" i="37" s="1"/>
  <c r="S347" i="156"/>
  <c r="Q136" i="37" s="1"/>
  <c r="O347" i="156"/>
  <c r="M136" i="37" s="1"/>
  <c r="N347" i="156"/>
  <c r="L136" i="37" s="1"/>
  <c r="M347" i="156"/>
  <c r="K136" i="37" s="1"/>
  <c r="L347" i="156"/>
  <c r="J136" i="37" s="1"/>
  <c r="K347" i="156"/>
  <c r="I136" i="37" s="1"/>
  <c r="J347" i="156"/>
  <c r="H136" i="37" s="1"/>
  <c r="I347" i="156"/>
  <c r="G136" i="37" s="1"/>
  <c r="H347" i="156"/>
  <c r="F136" i="37" s="1"/>
  <c r="G347" i="156"/>
  <c r="E136" i="37" s="1"/>
  <c r="F347" i="156"/>
  <c r="D136" i="37" s="1"/>
  <c r="E347" i="156"/>
  <c r="C136" i="37" s="1"/>
  <c r="D347" i="156"/>
  <c r="B136" i="37" s="1"/>
  <c r="X314" i="156"/>
  <c r="V107" i="37" s="1"/>
  <c r="W314" i="156"/>
  <c r="U107" i="37" s="1"/>
  <c r="V314" i="156"/>
  <c r="T107" i="37" s="1"/>
  <c r="U314" i="156"/>
  <c r="S107" i="37" s="1"/>
  <c r="T314" i="156"/>
  <c r="R107" i="37" s="1"/>
  <c r="S314" i="156"/>
  <c r="Q107" i="37" s="1"/>
  <c r="O314" i="156"/>
  <c r="M107" i="37" s="1"/>
  <c r="N314" i="156"/>
  <c r="L107" i="37" s="1"/>
  <c r="M314" i="156"/>
  <c r="K107" i="37" s="1"/>
  <c r="L314" i="156"/>
  <c r="J107" i="37" s="1"/>
  <c r="K314" i="156"/>
  <c r="I107" i="37" s="1"/>
  <c r="J314" i="156"/>
  <c r="H107" i="37" s="1"/>
  <c r="I314" i="156"/>
  <c r="G107" i="37" s="1"/>
  <c r="H314" i="156"/>
  <c r="F107" i="37" s="1"/>
  <c r="G314" i="156"/>
  <c r="E107" i="37" s="1"/>
  <c r="F314" i="156"/>
  <c r="D107" i="37" s="1"/>
  <c r="E314" i="156"/>
  <c r="C107" i="37" s="1"/>
  <c r="D314" i="156"/>
  <c r="B107" i="37" s="1"/>
  <c r="X287" i="156"/>
  <c r="V68" i="37" s="1"/>
  <c r="W287" i="156"/>
  <c r="U68" i="37" s="1"/>
  <c r="V287" i="156"/>
  <c r="T68" i="37" s="1"/>
  <c r="U287" i="156"/>
  <c r="S68" i="37" s="1"/>
  <c r="T287" i="156"/>
  <c r="R68" i="37" s="1"/>
  <c r="S287" i="156"/>
  <c r="Q68" i="37" s="1"/>
  <c r="O287" i="156"/>
  <c r="M68" i="37" s="1"/>
  <c r="N287" i="156"/>
  <c r="L68" i="37" s="1"/>
  <c r="M287" i="156"/>
  <c r="K68" i="37" s="1"/>
  <c r="L287" i="156"/>
  <c r="J68" i="37" s="1"/>
  <c r="K287" i="156"/>
  <c r="I68" i="37" s="1"/>
  <c r="J287" i="156"/>
  <c r="H68" i="37" s="1"/>
  <c r="I287" i="156"/>
  <c r="G68" i="37" s="1"/>
  <c r="H287" i="156"/>
  <c r="F68" i="37" s="1"/>
  <c r="G287" i="156"/>
  <c r="E68" i="37" s="1"/>
  <c r="F287" i="156"/>
  <c r="D68" i="37" s="1"/>
  <c r="E287" i="156"/>
  <c r="C68" i="37" s="1"/>
  <c r="D287" i="156"/>
  <c r="B68" i="37" s="1"/>
  <c r="X258" i="156"/>
  <c r="V15" i="37" s="1"/>
  <c r="W258" i="156"/>
  <c r="U15" i="37" s="1"/>
  <c r="V258" i="156"/>
  <c r="T15" i="37" s="1"/>
  <c r="U258" i="156"/>
  <c r="S15" i="37" s="1"/>
  <c r="T258" i="156"/>
  <c r="R15" i="37" s="1"/>
  <c r="S258" i="156"/>
  <c r="Q15" i="37" s="1"/>
  <c r="O258" i="156"/>
  <c r="M15" i="37" s="1"/>
  <c r="N258" i="156"/>
  <c r="L15" i="37" s="1"/>
  <c r="M258" i="156"/>
  <c r="K15" i="37" s="1"/>
  <c r="L258" i="156"/>
  <c r="J15" i="37" s="1"/>
  <c r="K258" i="156"/>
  <c r="I15" i="37" s="1"/>
  <c r="J258" i="156"/>
  <c r="H15" i="37" s="1"/>
  <c r="I258" i="156"/>
  <c r="G15" i="37" s="1"/>
  <c r="H258" i="156"/>
  <c r="F15" i="37" s="1"/>
  <c r="G258" i="156"/>
  <c r="E15" i="37" s="1"/>
  <c r="F258" i="156"/>
  <c r="D15" i="37" s="1"/>
  <c r="E258" i="156"/>
  <c r="C15" i="37" s="1"/>
  <c r="D258" i="156"/>
  <c r="B15" i="37" s="1"/>
  <c r="X26" i="156"/>
  <c r="V251" i="37" s="1"/>
  <c r="W26" i="156"/>
  <c r="U251" i="37" s="1"/>
  <c r="V26" i="156"/>
  <c r="T251" i="37" s="1"/>
  <c r="U26" i="156"/>
  <c r="S251" i="37" s="1"/>
  <c r="T26" i="156"/>
  <c r="R251" i="37" s="1"/>
  <c r="R265" i="37" s="1"/>
  <c r="S26" i="156"/>
  <c r="Q251" i="37" s="1"/>
  <c r="O26" i="156"/>
  <c r="M251" i="37" s="1"/>
  <c r="N26" i="156"/>
  <c r="L251" i="37" s="1"/>
  <c r="M26" i="156"/>
  <c r="K251" i="37" s="1"/>
  <c r="L26" i="156"/>
  <c r="J251" i="37" s="1"/>
  <c r="K26" i="156"/>
  <c r="I251" i="37" s="1"/>
  <c r="J26" i="156"/>
  <c r="H251" i="37" s="1"/>
  <c r="I26" i="156"/>
  <c r="G251" i="37" s="1"/>
  <c r="H26" i="156"/>
  <c r="F251" i="37" s="1"/>
  <c r="G26" i="156"/>
  <c r="E251" i="37" s="1"/>
  <c r="F26" i="156"/>
  <c r="D251" i="37" s="1"/>
  <c r="E26" i="156"/>
  <c r="C251" i="37" s="1"/>
  <c r="D26" i="156"/>
  <c r="B251" i="37" s="1"/>
  <c r="B265" i="37" l="1"/>
  <c r="E265" i="37"/>
  <c r="V265" i="37"/>
  <c r="Q265" i="37"/>
  <c r="C265" i="37"/>
  <c r="M265" i="37"/>
  <c r="T265" i="37"/>
  <c r="U265" i="37"/>
  <c r="D265" i="37"/>
  <c r="S265" i="37"/>
  <c r="F257" i="156" l="1"/>
  <c r="S327" i="156" l="1"/>
  <c r="E327" i="156"/>
  <c r="S85" i="156" l="1"/>
  <c r="R29" i="157" l="1"/>
  <c r="R211" i="157"/>
  <c r="S271" i="156"/>
  <c r="S82" i="156"/>
  <c r="S92" i="156"/>
  <c r="S97" i="156"/>
  <c r="N97" i="156" l="1"/>
  <c r="N92" i="156"/>
  <c r="N65" i="156"/>
  <c r="N62" i="156"/>
  <c r="O62" i="156"/>
  <c r="O65" i="156"/>
  <c r="L152" i="37"/>
  <c r="L58" i="37"/>
  <c r="L57" i="37"/>
  <c r="L56" i="37"/>
  <c r="L54" i="37"/>
  <c r="L52" i="37"/>
  <c r="L51" i="37"/>
  <c r="L50" i="37"/>
  <c r="L49" i="37"/>
  <c r="L32" i="57"/>
  <c r="L204" i="37" s="1"/>
  <c r="L31" i="57"/>
  <c r="L203" i="37" s="1"/>
  <c r="L30" i="57"/>
  <c r="L202" i="37" s="1"/>
  <c r="L28" i="57"/>
  <c r="L200" i="37" s="1"/>
  <c r="L26" i="57"/>
  <c r="L198" i="37" s="1"/>
  <c r="L25" i="57"/>
  <c r="L197" i="37" s="1"/>
  <c r="L24" i="57"/>
  <c r="L196" i="37" s="1"/>
  <c r="L23" i="57"/>
  <c r="L195" i="37" s="1"/>
  <c r="L14" i="57"/>
  <c r="L27" i="57" s="1"/>
  <c r="L199" i="37" s="1"/>
  <c r="L9" i="57"/>
  <c r="L22" i="57" s="1"/>
  <c r="L194" i="37" s="1"/>
  <c r="K32" i="57"/>
  <c r="K31" i="57"/>
  <c r="K30" i="57"/>
  <c r="K28" i="57"/>
  <c r="K26" i="57"/>
  <c r="K25" i="57"/>
  <c r="K24" i="57"/>
  <c r="K23" i="57"/>
  <c r="K14" i="57"/>
  <c r="K27" i="57" s="1"/>
  <c r="K9" i="57"/>
  <c r="K22" i="57" s="1"/>
  <c r="K20" i="57" l="1"/>
  <c r="K33" i="57" s="1"/>
  <c r="L20" i="57"/>
  <c r="L33" i="57" s="1"/>
  <c r="L205" i="37" s="1"/>
  <c r="N103" i="156"/>
  <c r="L32" i="46"/>
  <c r="L31" i="46"/>
  <c r="L30" i="46"/>
  <c r="L28" i="46"/>
  <c r="L26" i="46"/>
  <c r="L25" i="46"/>
  <c r="L24" i="46"/>
  <c r="L23" i="46"/>
  <c r="L14" i="46"/>
  <c r="L20" i="46" s="1"/>
  <c r="L33" i="46" s="1"/>
  <c r="L59" i="37" s="1"/>
  <c r="L9" i="46"/>
  <c r="L22" i="46" s="1"/>
  <c r="L48" i="37" s="1"/>
  <c r="M364" i="157"/>
  <c r="L230" i="37" s="1"/>
  <c r="M363" i="157"/>
  <c r="L229" i="37" s="1"/>
  <c r="M362" i="157"/>
  <c r="L228" i="37" s="1"/>
  <c r="M360" i="157"/>
  <c r="L226" i="37" s="1"/>
  <c r="M358" i="157"/>
  <c r="L224" i="37" s="1"/>
  <c r="M357" i="157"/>
  <c r="L223" i="37" s="1"/>
  <c r="M356" i="157"/>
  <c r="L222" i="37" s="1"/>
  <c r="M355" i="157"/>
  <c r="L221" i="37" s="1"/>
  <c r="M346" i="157"/>
  <c r="M359" i="157" s="1"/>
  <c r="L225" i="37" s="1"/>
  <c r="M341" i="157"/>
  <c r="M354" i="157" s="1"/>
  <c r="L220" i="37" s="1"/>
  <c r="M337" i="157"/>
  <c r="L217" i="37" s="1"/>
  <c r="M336" i="157"/>
  <c r="L216" i="37" s="1"/>
  <c r="M335" i="157"/>
  <c r="L215" i="37" s="1"/>
  <c r="M333" i="157"/>
  <c r="L213" i="37" s="1"/>
  <c r="M331" i="157"/>
  <c r="L211" i="37" s="1"/>
  <c r="M330" i="157"/>
  <c r="L210" i="37" s="1"/>
  <c r="M329" i="157"/>
  <c r="L209" i="37" s="1"/>
  <c r="M328" i="157"/>
  <c r="L208" i="37" s="1"/>
  <c r="M319" i="157"/>
  <c r="M332" i="157" s="1"/>
  <c r="L212" i="37" s="1"/>
  <c r="M314" i="157"/>
  <c r="M327" i="157" s="1"/>
  <c r="L207" i="37" s="1"/>
  <c r="M310" i="157"/>
  <c r="L191" i="37" s="1"/>
  <c r="M309" i="157"/>
  <c r="L190" i="37" s="1"/>
  <c r="M308" i="157"/>
  <c r="L189" i="37" s="1"/>
  <c r="M306" i="157"/>
  <c r="L187" i="37" s="1"/>
  <c r="M304" i="157"/>
  <c r="L185" i="37" s="1"/>
  <c r="M303" i="157"/>
  <c r="L184" i="37" s="1"/>
  <c r="M302" i="157"/>
  <c r="L183" i="37" s="1"/>
  <c r="M301" i="157"/>
  <c r="L182" i="37" s="1"/>
  <c r="M292" i="157"/>
  <c r="M287" i="157"/>
  <c r="M300" i="157" s="1"/>
  <c r="L181" i="37" s="1"/>
  <c r="M283" i="157"/>
  <c r="L178" i="37" s="1"/>
  <c r="M282" i="157"/>
  <c r="L177" i="37" s="1"/>
  <c r="M281" i="157"/>
  <c r="L176" i="37" s="1"/>
  <c r="M279" i="157"/>
  <c r="L174" i="37" s="1"/>
  <c r="M277" i="157"/>
  <c r="L172" i="37" s="1"/>
  <c r="M276" i="157"/>
  <c r="L171" i="37" s="1"/>
  <c r="M275" i="157"/>
  <c r="L170" i="37" s="1"/>
  <c r="M274" i="157"/>
  <c r="L169" i="37" s="1"/>
  <c r="M265" i="157"/>
  <c r="M278" i="157" s="1"/>
  <c r="L173" i="37" s="1"/>
  <c r="M260" i="157"/>
  <c r="M273" i="157" s="1"/>
  <c r="L168" i="37" s="1"/>
  <c r="M256" i="157"/>
  <c r="L165" i="37" s="1"/>
  <c r="M255" i="157"/>
  <c r="L164" i="37" s="1"/>
  <c r="M254" i="157"/>
  <c r="L163" i="37" s="1"/>
  <c r="M252" i="157"/>
  <c r="L161" i="37" s="1"/>
  <c r="M250" i="157"/>
  <c r="L159" i="37" s="1"/>
  <c r="M249" i="157"/>
  <c r="L158" i="37" s="1"/>
  <c r="M248" i="157"/>
  <c r="L157" i="37" s="1"/>
  <c r="M247" i="157"/>
  <c r="L156" i="37" s="1"/>
  <c r="M238" i="157"/>
  <c r="M233" i="157"/>
  <c r="M246" i="157" s="1"/>
  <c r="L155" i="37" s="1"/>
  <c r="M229" i="157"/>
  <c r="L123" i="37" s="1"/>
  <c r="M228" i="157"/>
  <c r="L122" i="37" s="1"/>
  <c r="M227" i="157"/>
  <c r="L121" i="37" s="1"/>
  <c r="M225" i="157"/>
  <c r="L119" i="37" s="1"/>
  <c r="M223" i="157"/>
  <c r="L117" i="37" s="1"/>
  <c r="M222" i="157"/>
  <c r="L116" i="37" s="1"/>
  <c r="M221" i="157"/>
  <c r="L115" i="37" s="1"/>
  <c r="M220" i="157"/>
  <c r="L114" i="37" s="1"/>
  <c r="M211" i="157"/>
  <c r="M224" i="157" s="1"/>
  <c r="L118" i="37" s="1"/>
  <c r="M206" i="157"/>
  <c r="M219" i="157" s="1"/>
  <c r="L113" i="37" s="1"/>
  <c r="M202" i="157"/>
  <c r="L97" i="37" s="1"/>
  <c r="M201" i="157"/>
  <c r="L96" i="37" s="1"/>
  <c r="M200" i="157"/>
  <c r="L95" i="37" s="1"/>
  <c r="M198" i="157"/>
  <c r="L93" i="37" s="1"/>
  <c r="M196" i="157"/>
  <c r="L91" i="37" s="1"/>
  <c r="M195" i="157"/>
  <c r="L90" i="37" s="1"/>
  <c r="M194" i="157"/>
  <c r="L89" i="37" s="1"/>
  <c r="M193" i="157"/>
  <c r="L88" i="37" s="1"/>
  <c r="M184" i="157"/>
  <c r="M179" i="157"/>
  <c r="M192" i="157" s="1"/>
  <c r="L87" i="37" s="1"/>
  <c r="M175" i="157"/>
  <c r="L84" i="37" s="1"/>
  <c r="M174" i="157"/>
  <c r="L83" i="37" s="1"/>
  <c r="M173" i="157"/>
  <c r="L82" i="37" s="1"/>
  <c r="M171" i="157"/>
  <c r="L80" i="37" s="1"/>
  <c r="M169" i="157"/>
  <c r="L78" i="37" s="1"/>
  <c r="M168" i="157"/>
  <c r="L77" i="37" s="1"/>
  <c r="M167" i="157"/>
  <c r="L76" i="37" s="1"/>
  <c r="M166" i="157"/>
  <c r="L75" i="37" s="1"/>
  <c r="M159" i="157"/>
  <c r="M156" i="157"/>
  <c r="M147" i="157"/>
  <c r="M142" i="157"/>
  <c r="M165" i="157" s="1"/>
  <c r="L74" i="37" s="1"/>
  <c r="M138" i="157"/>
  <c r="L45" i="37" s="1"/>
  <c r="M137" i="157"/>
  <c r="L44" i="37" s="1"/>
  <c r="M136" i="157"/>
  <c r="L43" i="37" s="1"/>
  <c r="M134" i="157"/>
  <c r="L41" i="37" s="1"/>
  <c r="M132" i="157"/>
  <c r="L39" i="37" s="1"/>
  <c r="M131" i="157"/>
  <c r="L38" i="37" s="1"/>
  <c r="M130" i="157"/>
  <c r="L37" i="37" s="1"/>
  <c r="M129" i="157"/>
  <c r="L36" i="37" s="1"/>
  <c r="M120" i="157"/>
  <c r="M133" i="157" s="1"/>
  <c r="L40" i="37" s="1"/>
  <c r="M115" i="157"/>
  <c r="M128" i="157" s="1"/>
  <c r="L35" i="37" s="1"/>
  <c r="M110" i="157"/>
  <c r="L32" i="37" s="1"/>
  <c r="M109" i="157"/>
  <c r="L31" i="37" s="1"/>
  <c r="M108" i="157"/>
  <c r="L30" i="37" s="1"/>
  <c r="M106" i="157"/>
  <c r="L28" i="37" s="1"/>
  <c r="M104" i="157"/>
  <c r="L26" i="37" s="1"/>
  <c r="M103" i="157"/>
  <c r="L25" i="37" s="1"/>
  <c r="M102" i="157"/>
  <c r="L24" i="37" s="1"/>
  <c r="M101" i="157"/>
  <c r="L23" i="37" s="1"/>
  <c r="M94" i="157"/>
  <c r="M91" i="157"/>
  <c r="M98" i="157" s="1"/>
  <c r="M82" i="157"/>
  <c r="M78" i="157"/>
  <c r="M71" i="157"/>
  <c r="M68" i="157"/>
  <c r="M75" i="157" s="1"/>
  <c r="M61" i="157"/>
  <c r="M58" i="157"/>
  <c r="M51" i="157"/>
  <c r="M48" i="157"/>
  <c r="M55" i="157" s="1"/>
  <c r="M41" i="157"/>
  <c r="M38" i="157"/>
  <c r="M45" i="157" s="1"/>
  <c r="M29" i="157"/>
  <c r="M24" i="157"/>
  <c r="M15" i="157"/>
  <c r="M10" i="157"/>
  <c r="M100" i="157" s="1"/>
  <c r="L22" i="37" s="1"/>
  <c r="M298" i="157" l="1"/>
  <c r="M311" i="157" s="1"/>
  <c r="L192" i="37" s="1"/>
  <c r="M163" i="157"/>
  <c r="L27" i="46"/>
  <c r="L53" i="37" s="1"/>
  <c r="M65" i="157"/>
  <c r="M35" i="157"/>
  <c r="M325" i="157"/>
  <c r="M338" i="157" s="1"/>
  <c r="L218" i="37" s="1"/>
  <c r="M126" i="157"/>
  <c r="M139" i="157" s="1"/>
  <c r="L46" i="37" s="1"/>
  <c r="M153" i="157"/>
  <c r="M176" i="157" s="1"/>
  <c r="L85" i="37" s="1"/>
  <c r="M244" i="157"/>
  <c r="M257" i="157" s="1"/>
  <c r="L166" i="37" s="1"/>
  <c r="M271" i="157"/>
  <c r="M284" i="157" s="1"/>
  <c r="L179" i="37" s="1"/>
  <c r="M305" i="157"/>
  <c r="L186" i="37" s="1"/>
  <c r="M21" i="157"/>
  <c r="M105" i="157"/>
  <c r="L27" i="37" s="1"/>
  <c r="M190" i="157"/>
  <c r="M203" i="157" s="1"/>
  <c r="L98" i="37" s="1"/>
  <c r="M217" i="157"/>
  <c r="M230" i="157" s="1"/>
  <c r="L124" i="37" s="1"/>
  <c r="M251" i="157"/>
  <c r="L160" i="37" s="1"/>
  <c r="M88" i="157"/>
  <c r="M170" i="157"/>
  <c r="L79" i="37" s="1"/>
  <c r="M197" i="157"/>
  <c r="L92" i="37" s="1"/>
  <c r="M352" i="157"/>
  <c r="M365" i="157" s="1"/>
  <c r="L231" i="37" s="1"/>
  <c r="M111" i="157"/>
  <c r="L33" i="37" s="1"/>
  <c r="N416" i="156" l="1"/>
  <c r="L243" i="37" s="1"/>
  <c r="N415" i="156"/>
  <c r="L242" i="37" s="1"/>
  <c r="N414" i="156"/>
  <c r="L241" i="37" s="1"/>
  <c r="N412" i="156"/>
  <c r="L239" i="37" s="1"/>
  <c r="N410" i="156"/>
  <c r="L237" i="37" s="1"/>
  <c r="N409" i="156"/>
  <c r="L236" i="37" s="1"/>
  <c r="N408" i="156"/>
  <c r="L235" i="37" s="1"/>
  <c r="N407" i="156"/>
  <c r="L234" i="37" s="1"/>
  <c r="N398" i="156"/>
  <c r="N393" i="156"/>
  <c r="N406" i="156" s="1"/>
  <c r="L233" i="37" s="1"/>
  <c r="N385" i="156"/>
  <c r="N380" i="156"/>
  <c r="N376" i="156"/>
  <c r="N375" i="156"/>
  <c r="L151" i="37" s="1"/>
  <c r="N374" i="156"/>
  <c r="L150" i="37" s="1"/>
  <c r="N372" i="156"/>
  <c r="L148" i="37" s="1"/>
  <c r="N370" i="156"/>
  <c r="L146" i="37" s="1"/>
  <c r="N369" i="156"/>
  <c r="L145" i="37" s="1"/>
  <c r="N368" i="156"/>
  <c r="L144" i="37" s="1"/>
  <c r="N367" i="156"/>
  <c r="L143" i="37" s="1"/>
  <c r="N358" i="156"/>
  <c r="N353" i="156"/>
  <c r="N366" i="156" s="1"/>
  <c r="L142" i="37" s="1"/>
  <c r="N350" i="156"/>
  <c r="L139" i="37" s="1"/>
  <c r="N349" i="156"/>
  <c r="L138" i="37" s="1"/>
  <c r="N348" i="156"/>
  <c r="L137" i="37" s="1"/>
  <c r="N346" i="156"/>
  <c r="L135" i="37" s="1"/>
  <c r="L264" i="37" s="1"/>
  <c r="N345" i="156"/>
  <c r="L134" i="37" s="1"/>
  <c r="N343" i="156"/>
  <c r="L132" i="37" s="1"/>
  <c r="L261" i="37" s="1"/>
  <c r="N342" i="156"/>
  <c r="L131" i="37" s="1"/>
  <c r="N341" i="156"/>
  <c r="L130" i="37" s="1"/>
  <c r="N340" i="156"/>
  <c r="L129" i="37" s="1"/>
  <c r="N339" i="156"/>
  <c r="L128" i="37" s="1"/>
  <c r="L257" i="37" s="1"/>
  <c r="N338" i="156"/>
  <c r="L127" i="37" s="1"/>
  <c r="N328" i="156"/>
  <c r="N344" i="156" s="1"/>
  <c r="N321" i="156"/>
  <c r="N337" i="156" s="1"/>
  <c r="L126" i="37" s="1"/>
  <c r="N317" i="156"/>
  <c r="L110" i="37" s="1"/>
  <c r="N316" i="156"/>
  <c r="L109" i="37" s="1"/>
  <c r="N315" i="156"/>
  <c r="L108" i="37" s="1"/>
  <c r="N313" i="156"/>
  <c r="L106" i="37" s="1"/>
  <c r="N311" i="156"/>
  <c r="L104" i="37" s="1"/>
  <c r="N310" i="156"/>
  <c r="L103" i="37" s="1"/>
  <c r="N309" i="156"/>
  <c r="L102" i="37" s="1"/>
  <c r="N308" i="156"/>
  <c r="L101" i="37" s="1"/>
  <c r="N299" i="156"/>
  <c r="N312" i="156" s="1"/>
  <c r="L105" i="37" s="1"/>
  <c r="N294" i="156"/>
  <c r="N307" i="156" s="1"/>
  <c r="L100" i="37" s="1"/>
  <c r="N290" i="156"/>
  <c r="L71" i="37" s="1"/>
  <c r="N289" i="156"/>
  <c r="L70" i="37" s="1"/>
  <c r="N288" i="156"/>
  <c r="L69" i="37" s="1"/>
  <c r="N286" i="156"/>
  <c r="L67" i="37" s="1"/>
  <c r="N284" i="156"/>
  <c r="L65" i="37" s="1"/>
  <c r="N283" i="156"/>
  <c r="L64" i="37" s="1"/>
  <c r="N282" i="156"/>
  <c r="L63" i="37" s="1"/>
  <c r="N281" i="156"/>
  <c r="L62" i="37" s="1"/>
  <c r="N271" i="156"/>
  <c r="N277" i="156" s="1"/>
  <c r="N291" i="156" s="1"/>
  <c r="L72" i="37" s="1"/>
  <c r="N266" i="156"/>
  <c r="N280" i="156" s="1"/>
  <c r="L61" i="37" s="1"/>
  <c r="N261" i="156"/>
  <c r="N260" i="156"/>
  <c r="N259" i="156"/>
  <c r="N257" i="156"/>
  <c r="N255" i="156"/>
  <c r="N254" i="156"/>
  <c r="N253" i="156"/>
  <c r="N252" i="156"/>
  <c r="N244" i="156"/>
  <c r="N241" i="156"/>
  <c r="N234" i="156"/>
  <c r="N231" i="156"/>
  <c r="N211" i="156"/>
  <c r="N215" i="156" s="1"/>
  <c r="N208" i="156"/>
  <c r="N199" i="156"/>
  <c r="N194" i="156"/>
  <c r="N187" i="156"/>
  <c r="N191" i="156" s="1"/>
  <c r="N184" i="156"/>
  <c r="N177" i="156"/>
  <c r="N181" i="156" s="1"/>
  <c r="N174" i="156"/>
  <c r="N167" i="156"/>
  <c r="N171" i="156" s="1"/>
  <c r="N164" i="156"/>
  <c r="N157" i="156"/>
  <c r="N161" i="156" s="1"/>
  <c r="N154" i="156"/>
  <c r="N147" i="156"/>
  <c r="N144" i="156"/>
  <c r="N135" i="156"/>
  <c r="N130" i="156"/>
  <c r="N123" i="156"/>
  <c r="N120" i="156"/>
  <c r="N111" i="156"/>
  <c r="N106" i="156"/>
  <c r="N85" i="156"/>
  <c r="N82" i="156"/>
  <c r="N75" i="156"/>
  <c r="N72" i="156"/>
  <c r="N69" i="156"/>
  <c r="N55" i="156"/>
  <c r="N52" i="156"/>
  <c r="N45" i="156"/>
  <c r="N42" i="156"/>
  <c r="N35" i="156"/>
  <c r="N32" i="156"/>
  <c r="N27" i="156"/>
  <c r="L252" i="37" s="1"/>
  <c r="N25" i="156"/>
  <c r="L250" i="37" s="1"/>
  <c r="N23" i="156"/>
  <c r="L248" i="37" s="1"/>
  <c r="N22" i="156"/>
  <c r="L247" i="37" s="1"/>
  <c r="N13" i="156"/>
  <c r="N24" i="156" s="1"/>
  <c r="L249" i="37" s="1"/>
  <c r="N10" i="156"/>
  <c r="N21" i="156" s="1"/>
  <c r="L246" i="37" s="1"/>
  <c r="K32" i="46"/>
  <c r="K31" i="46"/>
  <c r="K30" i="46"/>
  <c r="K28" i="46"/>
  <c r="K26" i="46"/>
  <c r="K25" i="46"/>
  <c r="K24" i="46"/>
  <c r="K23" i="46"/>
  <c r="K14" i="46"/>
  <c r="K27" i="46" s="1"/>
  <c r="K9" i="46"/>
  <c r="K22" i="46" s="1"/>
  <c r="L364" i="157"/>
  <c r="L363" i="157"/>
  <c r="L362" i="157"/>
  <c r="L360" i="157"/>
  <c r="L358" i="157"/>
  <c r="L357" i="157"/>
  <c r="L356" i="157"/>
  <c r="L355" i="157"/>
  <c r="L346" i="157"/>
  <c r="L341" i="157"/>
  <c r="L354" i="157" s="1"/>
  <c r="L337" i="157"/>
  <c r="L336" i="157"/>
  <c r="L335" i="157"/>
  <c r="L333" i="157"/>
  <c r="L331" i="157"/>
  <c r="L330" i="157"/>
  <c r="L329" i="157"/>
  <c r="L328" i="157"/>
  <c r="L319" i="157"/>
  <c r="L325" i="157" s="1"/>
  <c r="L338" i="157" s="1"/>
  <c r="L314" i="157"/>
  <c r="L327" i="157" s="1"/>
  <c r="L310" i="157"/>
  <c r="L309" i="157"/>
  <c r="L308" i="157"/>
  <c r="L306" i="157"/>
  <c r="L304" i="157"/>
  <c r="L303" i="157"/>
  <c r="L302" i="157"/>
  <c r="L301" i="157"/>
  <c r="L292" i="157"/>
  <c r="L305" i="157" s="1"/>
  <c r="L287" i="157"/>
  <c r="L300" i="157" s="1"/>
  <c r="L283" i="157"/>
  <c r="L282" i="157"/>
  <c r="L281" i="157"/>
  <c r="L279" i="157"/>
  <c r="L277" i="157"/>
  <c r="L276" i="157"/>
  <c r="L275" i="157"/>
  <c r="L274" i="157"/>
  <c r="L265" i="157"/>
  <c r="L278" i="157" s="1"/>
  <c r="L260" i="157"/>
  <c r="L273" i="157" s="1"/>
  <c r="L256" i="157"/>
  <c r="L255" i="157"/>
  <c r="L254" i="157"/>
  <c r="L252" i="157"/>
  <c r="L250" i="157"/>
  <c r="L249" i="157"/>
  <c r="L248" i="157"/>
  <c r="L247" i="157"/>
  <c r="L238" i="157"/>
  <c r="L244" i="157" s="1"/>
  <c r="L257" i="157" s="1"/>
  <c r="L233" i="157"/>
  <c r="L246" i="157" s="1"/>
  <c r="L229" i="157"/>
  <c r="L228" i="157"/>
  <c r="L227" i="157"/>
  <c r="L225" i="157"/>
  <c r="L223" i="157"/>
  <c r="L222" i="157"/>
  <c r="L221" i="157"/>
  <c r="L220" i="157"/>
  <c r="L211" i="157"/>
  <c r="L224" i="157" s="1"/>
  <c r="L206" i="157"/>
  <c r="L219" i="157" s="1"/>
  <c r="L202" i="157"/>
  <c r="L201" i="157"/>
  <c r="L200" i="157"/>
  <c r="L198" i="157"/>
  <c r="L196" i="157"/>
  <c r="L195" i="157"/>
  <c r="L194" i="157"/>
  <c r="L193" i="157"/>
  <c r="L184" i="157"/>
  <c r="L197" i="157" s="1"/>
  <c r="L179" i="157"/>
  <c r="L192" i="157" s="1"/>
  <c r="L175" i="157"/>
  <c r="L174" i="157"/>
  <c r="L173" i="157"/>
  <c r="L171" i="157"/>
  <c r="L169" i="157"/>
  <c r="L168" i="157"/>
  <c r="L167" i="157"/>
  <c r="L166" i="157"/>
  <c r="L159" i="157"/>
  <c r="L163" i="157" s="1"/>
  <c r="L156" i="157"/>
  <c r="L147" i="157"/>
  <c r="L142" i="157"/>
  <c r="L138" i="157"/>
  <c r="L137" i="157"/>
  <c r="L136" i="157"/>
  <c r="L134" i="157"/>
  <c r="L132" i="157"/>
  <c r="L131" i="157"/>
  <c r="L130" i="157"/>
  <c r="L129" i="157"/>
  <c r="L120" i="157"/>
  <c r="L133" i="157" s="1"/>
  <c r="L115" i="157"/>
  <c r="L128" i="157" s="1"/>
  <c r="L110" i="157"/>
  <c r="L109" i="157"/>
  <c r="L108" i="157"/>
  <c r="L106" i="157"/>
  <c r="L104" i="157"/>
  <c r="L103" i="157"/>
  <c r="L102" i="157"/>
  <c r="L101" i="157"/>
  <c r="L94" i="157"/>
  <c r="L91" i="157"/>
  <c r="L82" i="157"/>
  <c r="L78" i="157"/>
  <c r="L88" i="157" s="1"/>
  <c r="L71" i="157"/>
  <c r="L75" i="157" s="1"/>
  <c r="L68" i="157"/>
  <c r="L61" i="157"/>
  <c r="L58" i="157"/>
  <c r="L51" i="157"/>
  <c r="L48" i="157"/>
  <c r="L41" i="157"/>
  <c r="L38" i="157"/>
  <c r="L45" i="157" s="1"/>
  <c r="L29" i="157"/>
  <c r="L24" i="157"/>
  <c r="L35" i="157" s="1"/>
  <c r="L15" i="157"/>
  <c r="L10" i="157"/>
  <c r="L100" i="157" s="1"/>
  <c r="M416" i="156"/>
  <c r="M415" i="156"/>
  <c r="M414" i="156"/>
  <c r="M412" i="156"/>
  <c r="M410" i="156"/>
  <c r="M409" i="156"/>
  <c r="M408" i="156"/>
  <c r="M407" i="156"/>
  <c r="M398" i="156"/>
  <c r="M411" i="156" s="1"/>
  <c r="M393" i="156"/>
  <c r="M385" i="156"/>
  <c r="M391" i="156" s="1"/>
  <c r="M380" i="156"/>
  <c r="M376" i="156"/>
  <c r="M375" i="156"/>
  <c r="M374" i="156"/>
  <c r="M372" i="156"/>
  <c r="M370" i="156"/>
  <c r="M369" i="156"/>
  <c r="M368" i="156"/>
  <c r="M367" i="156"/>
  <c r="M358" i="156"/>
  <c r="M371" i="156" s="1"/>
  <c r="M353" i="156"/>
  <c r="M366" i="156" s="1"/>
  <c r="M299" i="156"/>
  <c r="M294" i="156"/>
  <c r="M271" i="156"/>
  <c r="M266" i="156"/>
  <c r="M244" i="156"/>
  <c r="M241" i="156"/>
  <c r="M248" i="156" s="1"/>
  <c r="M234" i="156"/>
  <c r="M231" i="156"/>
  <c r="M211" i="156"/>
  <c r="M208" i="156"/>
  <c r="M199" i="156"/>
  <c r="M194" i="156"/>
  <c r="M187" i="156"/>
  <c r="M184" i="156"/>
  <c r="M177" i="156"/>
  <c r="M174" i="156"/>
  <c r="M167" i="156"/>
  <c r="M164" i="156"/>
  <c r="M171" i="156" s="1"/>
  <c r="M157" i="156"/>
  <c r="M154" i="156"/>
  <c r="M147" i="156"/>
  <c r="M144" i="156"/>
  <c r="M151" i="156" s="1"/>
  <c r="M135" i="156"/>
  <c r="M130" i="156"/>
  <c r="M123" i="156"/>
  <c r="M120" i="156"/>
  <c r="M127" i="156" s="1"/>
  <c r="M111" i="156"/>
  <c r="M106" i="156"/>
  <c r="M97" i="156"/>
  <c r="M92" i="156"/>
  <c r="M85" i="156"/>
  <c r="M82" i="156"/>
  <c r="M75" i="156"/>
  <c r="M72" i="156"/>
  <c r="M65" i="156"/>
  <c r="M62" i="156"/>
  <c r="M55" i="156"/>
  <c r="M52" i="156"/>
  <c r="M45" i="156"/>
  <c r="M42" i="156"/>
  <c r="M35" i="156"/>
  <c r="M32" i="156"/>
  <c r="M39" i="156" s="1"/>
  <c r="M13" i="156"/>
  <c r="M10" i="156"/>
  <c r="K20" i="46" l="1"/>
  <c r="K33" i="46" s="1"/>
  <c r="M141" i="156"/>
  <c r="M205" i="156"/>
  <c r="M191" i="156"/>
  <c r="N49" i="156"/>
  <c r="M238" i="156"/>
  <c r="M181" i="156"/>
  <c r="M117" i="156"/>
  <c r="M161" i="156"/>
  <c r="N39" i="156"/>
  <c r="M79" i="156"/>
  <c r="M49" i="156"/>
  <c r="N141" i="156"/>
  <c r="N238" i="156"/>
  <c r="N59" i="156"/>
  <c r="N248" i="156"/>
  <c r="N364" i="156"/>
  <c r="N377" i="156" s="1"/>
  <c r="L153" i="37" s="1"/>
  <c r="L21" i="157"/>
  <c r="L98" i="157"/>
  <c r="L153" i="157"/>
  <c r="L176" i="157" s="1"/>
  <c r="L126" i="157"/>
  <c r="L139" i="157" s="1"/>
  <c r="L165" i="157"/>
  <c r="L105" i="157"/>
  <c r="L271" i="157"/>
  <c r="L284" i="157" s="1"/>
  <c r="L352" i="157"/>
  <c r="L365" i="157" s="1"/>
  <c r="L65" i="157"/>
  <c r="L251" i="157"/>
  <c r="L359" i="157"/>
  <c r="L55" i="157"/>
  <c r="L217" i="157"/>
  <c r="L230" i="157" s="1"/>
  <c r="L298" i="157"/>
  <c r="L311" i="157" s="1"/>
  <c r="M18" i="156"/>
  <c r="N391" i="156"/>
  <c r="N117" i="156"/>
  <c r="M59" i="156"/>
  <c r="M103" i="156"/>
  <c r="M215" i="156"/>
  <c r="N89" i="156"/>
  <c r="N151" i="156"/>
  <c r="N411" i="156"/>
  <c r="L238" i="37" s="1"/>
  <c r="N79" i="156"/>
  <c r="N371" i="156"/>
  <c r="L147" i="37" s="1"/>
  <c r="M69" i="156"/>
  <c r="M89" i="156"/>
  <c r="M406" i="156"/>
  <c r="N251" i="156"/>
  <c r="L8" i="37" s="1"/>
  <c r="L255" i="37" s="1"/>
  <c r="N256" i="156"/>
  <c r="L13" i="37" s="1"/>
  <c r="N351" i="156"/>
  <c r="L140" i="37" s="1"/>
  <c r="L133" i="37"/>
  <c r="N127" i="156"/>
  <c r="N205" i="156"/>
  <c r="L16" i="37"/>
  <c r="L266" i="37" s="1"/>
  <c r="L11" i="37"/>
  <c r="L259" i="37" s="1"/>
  <c r="L17" i="37"/>
  <c r="L267" i="37" s="1"/>
  <c r="L12" i="37"/>
  <c r="L260" i="37" s="1"/>
  <c r="L10" i="37"/>
  <c r="L258" i="37" s="1"/>
  <c r="L18" i="37"/>
  <c r="L268" i="37" s="1"/>
  <c r="L9" i="37"/>
  <c r="L256" i="37" s="1"/>
  <c r="L14" i="37"/>
  <c r="L263" i="37" s="1"/>
  <c r="N18" i="156"/>
  <c r="N28" i="156" s="1"/>
  <c r="L253" i="37" s="1"/>
  <c r="N285" i="156"/>
  <c r="L66" i="37" s="1"/>
  <c r="N305" i="156"/>
  <c r="N318" i="156" s="1"/>
  <c r="L111" i="37" s="1"/>
  <c r="N404" i="156"/>
  <c r="N417" i="156" s="1"/>
  <c r="L244" i="37" s="1"/>
  <c r="N335" i="156"/>
  <c r="L170" i="157"/>
  <c r="L190" i="157"/>
  <c r="L203" i="157" s="1"/>
  <c r="L332" i="157"/>
  <c r="M364" i="156"/>
  <c r="M404" i="156"/>
  <c r="M305" i="156"/>
  <c r="M277" i="156"/>
  <c r="L111" i="157" l="1"/>
  <c r="N262" i="156"/>
  <c r="L19" i="37" s="1"/>
  <c r="L254" i="37" s="1"/>
  <c r="L262" i="37"/>
  <c r="M417" i="156"/>
  <c r="M377" i="156"/>
  <c r="K244" i="37" l="1"/>
  <c r="K243" i="37"/>
  <c r="K242" i="37"/>
  <c r="K241" i="37"/>
  <c r="K239" i="37"/>
  <c r="K238" i="37"/>
  <c r="K237" i="37"/>
  <c r="K236" i="37"/>
  <c r="K235" i="37"/>
  <c r="K234" i="37"/>
  <c r="K233" i="37"/>
  <c r="K231" i="37"/>
  <c r="K230" i="37"/>
  <c r="K229" i="37"/>
  <c r="K228" i="37"/>
  <c r="K226" i="37"/>
  <c r="K225" i="37"/>
  <c r="K224" i="37"/>
  <c r="K223" i="37"/>
  <c r="K222" i="37"/>
  <c r="K221" i="37"/>
  <c r="K220" i="37"/>
  <c r="K218" i="37"/>
  <c r="K217" i="37"/>
  <c r="K216" i="37"/>
  <c r="K215" i="37"/>
  <c r="K213" i="37"/>
  <c r="K212" i="37"/>
  <c r="K211" i="37"/>
  <c r="K210" i="37"/>
  <c r="K209" i="37"/>
  <c r="K208" i="37"/>
  <c r="K207" i="37"/>
  <c r="K205" i="37"/>
  <c r="K204" i="37"/>
  <c r="K203" i="37"/>
  <c r="K202" i="37"/>
  <c r="K200" i="37"/>
  <c r="K199" i="37"/>
  <c r="K198" i="37"/>
  <c r="K197" i="37"/>
  <c r="K196" i="37"/>
  <c r="K195" i="37"/>
  <c r="K194" i="37"/>
  <c r="K192" i="37"/>
  <c r="K191" i="37"/>
  <c r="K190" i="37"/>
  <c r="K189" i="37"/>
  <c r="K187" i="37"/>
  <c r="K186" i="37"/>
  <c r="K185" i="37"/>
  <c r="K184" i="37"/>
  <c r="K183" i="37"/>
  <c r="K182" i="37"/>
  <c r="K181" i="37"/>
  <c r="K179" i="37"/>
  <c r="K178" i="37"/>
  <c r="K177" i="37"/>
  <c r="K176" i="37"/>
  <c r="K174" i="37"/>
  <c r="K173" i="37"/>
  <c r="K172" i="37"/>
  <c r="K171" i="37"/>
  <c r="K170" i="37"/>
  <c r="K169" i="37"/>
  <c r="K168" i="37"/>
  <c r="K166" i="37"/>
  <c r="K165" i="37"/>
  <c r="K164" i="37"/>
  <c r="K163" i="37"/>
  <c r="K161" i="37"/>
  <c r="K160" i="37"/>
  <c r="K159" i="37"/>
  <c r="K158" i="37"/>
  <c r="K157" i="37"/>
  <c r="K156" i="37"/>
  <c r="K155" i="37"/>
  <c r="K153" i="37"/>
  <c r="K152" i="37"/>
  <c r="K151" i="37"/>
  <c r="K150" i="37"/>
  <c r="K148" i="37"/>
  <c r="K147" i="37"/>
  <c r="K146" i="37"/>
  <c r="K145" i="37"/>
  <c r="K144" i="37"/>
  <c r="K143" i="37"/>
  <c r="K142" i="37"/>
  <c r="K124" i="37"/>
  <c r="K123" i="37"/>
  <c r="K122" i="37"/>
  <c r="K121" i="37"/>
  <c r="K119" i="37"/>
  <c r="K118" i="37"/>
  <c r="K117" i="37"/>
  <c r="K116" i="37"/>
  <c r="K115" i="37"/>
  <c r="K114" i="37"/>
  <c r="K113" i="37"/>
  <c r="K98" i="37"/>
  <c r="K97" i="37"/>
  <c r="K96" i="37"/>
  <c r="K95" i="37"/>
  <c r="K93" i="37"/>
  <c r="K92" i="37"/>
  <c r="K91" i="37"/>
  <c r="K90" i="37"/>
  <c r="K89" i="37"/>
  <c r="K88" i="37"/>
  <c r="K87" i="37"/>
  <c r="K85" i="37"/>
  <c r="K84" i="37"/>
  <c r="K83" i="37"/>
  <c r="K82" i="37"/>
  <c r="K80" i="37"/>
  <c r="K79" i="37"/>
  <c r="K78" i="37"/>
  <c r="K77" i="37"/>
  <c r="K76" i="37"/>
  <c r="K75" i="37"/>
  <c r="K74" i="37"/>
  <c r="K59" i="37"/>
  <c r="K58" i="37"/>
  <c r="K57" i="37"/>
  <c r="K56" i="37"/>
  <c r="K54" i="37"/>
  <c r="K53" i="37"/>
  <c r="K52" i="37"/>
  <c r="K51" i="37"/>
  <c r="K50" i="37"/>
  <c r="K49" i="37"/>
  <c r="K48" i="37"/>
  <c r="K46" i="37"/>
  <c r="K45" i="37"/>
  <c r="K44" i="37"/>
  <c r="K43" i="37"/>
  <c r="K41" i="37"/>
  <c r="K40" i="37"/>
  <c r="K39" i="37"/>
  <c r="K38" i="37"/>
  <c r="K37" i="37"/>
  <c r="K36" i="37"/>
  <c r="K35" i="37"/>
  <c r="K33" i="37"/>
  <c r="K32" i="37"/>
  <c r="K31" i="37"/>
  <c r="K30" i="37"/>
  <c r="K28" i="37"/>
  <c r="K27" i="37"/>
  <c r="K26" i="37"/>
  <c r="K25" i="37"/>
  <c r="K24" i="37"/>
  <c r="K23" i="37"/>
  <c r="K22" i="37"/>
  <c r="M350" i="156"/>
  <c r="M349" i="156"/>
  <c r="M348" i="156"/>
  <c r="M346" i="156"/>
  <c r="K135" i="37" s="1"/>
  <c r="K264" i="37" s="1"/>
  <c r="M345" i="156"/>
  <c r="M343" i="156"/>
  <c r="K132" i="37" s="1"/>
  <c r="K261" i="37" s="1"/>
  <c r="M342" i="156"/>
  <c r="M341" i="156"/>
  <c r="M340" i="156"/>
  <c r="M339" i="156"/>
  <c r="M338" i="156"/>
  <c r="M328" i="156"/>
  <c r="M344" i="156" s="1"/>
  <c r="M321" i="156"/>
  <c r="M317" i="156"/>
  <c r="M316" i="156"/>
  <c r="M315" i="156"/>
  <c r="M313" i="156"/>
  <c r="M312" i="156"/>
  <c r="M311" i="156"/>
  <c r="M310" i="156"/>
  <c r="M309" i="156"/>
  <c r="M308" i="156"/>
  <c r="M318" i="156"/>
  <c r="M307" i="156"/>
  <c r="M290" i="156"/>
  <c r="M289" i="156"/>
  <c r="K70" i="37" s="1"/>
  <c r="M288" i="156"/>
  <c r="M286" i="156"/>
  <c r="M285" i="156"/>
  <c r="M284" i="156"/>
  <c r="K65" i="37" s="1"/>
  <c r="M283" i="156"/>
  <c r="M282" i="156"/>
  <c r="M281" i="156"/>
  <c r="M280" i="156"/>
  <c r="K61" i="37" s="1"/>
  <c r="M261" i="156"/>
  <c r="K18" i="37" s="1"/>
  <c r="M260" i="156"/>
  <c r="M259" i="156"/>
  <c r="M257" i="156"/>
  <c r="K14" i="37" s="1"/>
  <c r="M255" i="156"/>
  <c r="M254" i="156"/>
  <c r="M253" i="156"/>
  <c r="M252" i="156"/>
  <c r="K9" i="37" s="1"/>
  <c r="M251" i="156"/>
  <c r="M256" i="156"/>
  <c r="M27" i="156"/>
  <c r="M25" i="156"/>
  <c r="M24" i="156"/>
  <c r="M23" i="156"/>
  <c r="M22" i="156"/>
  <c r="M28" i="156"/>
  <c r="M21" i="156"/>
  <c r="J152" i="37"/>
  <c r="J59" i="37"/>
  <c r="J58" i="37"/>
  <c r="J57" i="37"/>
  <c r="J56" i="37"/>
  <c r="J54" i="37"/>
  <c r="J53" i="37"/>
  <c r="J52" i="37"/>
  <c r="J51" i="37"/>
  <c r="J50" i="37"/>
  <c r="J49" i="37"/>
  <c r="J32" i="57"/>
  <c r="J204" i="37" s="1"/>
  <c r="J31" i="57"/>
  <c r="J203" i="37" s="1"/>
  <c r="J30" i="57"/>
  <c r="J202" i="37" s="1"/>
  <c r="J28" i="57"/>
  <c r="J200" i="37" s="1"/>
  <c r="J26" i="57"/>
  <c r="J198" i="37" s="1"/>
  <c r="J25" i="57"/>
  <c r="J197" i="37" s="1"/>
  <c r="J24" i="57"/>
  <c r="J196" i="37" s="1"/>
  <c r="J23" i="57"/>
  <c r="J195" i="37" s="1"/>
  <c r="J14" i="57"/>
  <c r="J9" i="57"/>
  <c r="J22" i="57" s="1"/>
  <c r="J194" i="37" s="1"/>
  <c r="J32" i="46"/>
  <c r="J31" i="46"/>
  <c r="J30" i="46"/>
  <c r="J28" i="46"/>
  <c r="J27" i="46"/>
  <c r="J26" i="46"/>
  <c r="J25" i="46"/>
  <c r="J24" i="46"/>
  <c r="J23" i="46"/>
  <c r="J22" i="46"/>
  <c r="J48" i="37" s="1"/>
  <c r="J14" i="46"/>
  <c r="J20" i="46" s="1"/>
  <c r="J33" i="46" s="1"/>
  <c r="J9" i="46"/>
  <c r="K364" i="157"/>
  <c r="J230" i="37" s="1"/>
  <c r="K363" i="157"/>
  <c r="J229" i="37" s="1"/>
  <c r="K362" i="157"/>
  <c r="J228" i="37" s="1"/>
  <c r="K360" i="157"/>
  <c r="J226" i="37" s="1"/>
  <c r="K358" i="157"/>
  <c r="J224" i="37" s="1"/>
  <c r="K357" i="157"/>
  <c r="J223" i="37" s="1"/>
  <c r="K356" i="157"/>
  <c r="J222" i="37" s="1"/>
  <c r="K355" i="157"/>
  <c r="J221" i="37" s="1"/>
  <c r="K346" i="157"/>
  <c r="K341" i="157"/>
  <c r="K354" i="157" s="1"/>
  <c r="J220" i="37" s="1"/>
  <c r="K337" i="157"/>
  <c r="J217" i="37" s="1"/>
  <c r="K336" i="157"/>
  <c r="J216" i="37" s="1"/>
  <c r="K335" i="157"/>
  <c r="J215" i="37" s="1"/>
  <c r="K333" i="157"/>
  <c r="J213" i="37" s="1"/>
  <c r="K331" i="157"/>
  <c r="J211" i="37" s="1"/>
  <c r="K330" i="157"/>
  <c r="J210" i="37" s="1"/>
  <c r="K329" i="157"/>
  <c r="J209" i="37" s="1"/>
  <c r="K328" i="157"/>
  <c r="J208" i="37" s="1"/>
  <c r="K319" i="157"/>
  <c r="K325" i="157" s="1"/>
  <c r="K338" i="157" s="1"/>
  <c r="J218" i="37" s="1"/>
  <c r="K314" i="157"/>
  <c r="K327" i="157" s="1"/>
  <c r="J207" i="37" s="1"/>
  <c r="K310" i="157"/>
  <c r="J191" i="37" s="1"/>
  <c r="K309" i="157"/>
  <c r="J190" i="37" s="1"/>
  <c r="K308" i="157"/>
  <c r="J189" i="37" s="1"/>
  <c r="K306" i="157"/>
  <c r="J187" i="37" s="1"/>
  <c r="K304" i="157"/>
  <c r="J185" i="37" s="1"/>
  <c r="K303" i="157"/>
  <c r="J184" i="37" s="1"/>
  <c r="K302" i="157"/>
  <c r="J183" i="37" s="1"/>
  <c r="K301" i="157"/>
  <c r="J182" i="37" s="1"/>
  <c r="K292" i="157"/>
  <c r="K287" i="157"/>
  <c r="K300" i="157" s="1"/>
  <c r="J181" i="37" s="1"/>
  <c r="K283" i="157"/>
  <c r="J178" i="37" s="1"/>
  <c r="K282" i="157"/>
  <c r="J177" i="37" s="1"/>
  <c r="K281" i="157"/>
  <c r="J176" i="37" s="1"/>
  <c r="K279" i="157"/>
  <c r="J174" i="37" s="1"/>
  <c r="K277" i="157"/>
  <c r="J172" i="37" s="1"/>
  <c r="K276" i="157"/>
  <c r="J171" i="37" s="1"/>
  <c r="K275" i="157"/>
  <c r="J170" i="37" s="1"/>
  <c r="K274" i="157"/>
  <c r="J169" i="37" s="1"/>
  <c r="K265" i="157"/>
  <c r="K278" i="157" s="1"/>
  <c r="J173" i="37" s="1"/>
  <c r="K260" i="157"/>
  <c r="K273" i="157" s="1"/>
  <c r="J168" i="37" s="1"/>
  <c r="K256" i="157"/>
  <c r="J165" i="37" s="1"/>
  <c r="K255" i="157"/>
  <c r="J164" i="37" s="1"/>
  <c r="K254" i="157"/>
  <c r="J163" i="37" s="1"/>
  <c r="K252" i="157"/>
  <c r="J161" i="37" s="1"/>
  <c r="K250" i="157"/>
  <c r="J159" i="37" s="1"/>
  <c r="K249" i="157"/>
  <c r="J158" i="37" s="1"/>
  <c r="K248" i="157"/>
  <c r="J157" i="37" s="1"/>
  <c r="K247" i="157"/>
  <c r="J156" i="37" s="1"/>
  <c r="K238" i="157"/>
  <c r="K251" i="157" s="1"/>
  <c r="J160" i="37" s="1"/>
  <c r="K233" i="157"/>
  <c r="K246" i="157" s="1"/>
  <c r="J155" i="37" s="1"/>
  <c r="K229" i="157"/>
  <c r="J123" i="37" s="1"/>
  <c r="K228" i="157"/>
  <c r="J122" i="37" s="1"/>
  <c r="K227" i="157"/>
  <c r="J121" i="37" s="1"/>
  <c r="K225" i="157"/>
  <c r="J119" i="37" s="1"/>
  <c r="K223" i="157"/>
  <c r="J117" i="37" s="1"/>
  <c r="K222" i="157"/>
  <c r="J116" i="37" s="1"/>
  <c r="K221" i="157"/>
  <c r="J115" i="37" s="1"/>
  <c r="K220" i="157"/>
  <c r="J114" i="37" s="1"/>
  <c r="K211" i="157"/>
  <c r="K224" i="157" s="1"/>
  <c r="J118" i="37" s="1"/>
  <c r="K206" i="157"/>
  <c r="K219" i="157" s="1"/>
  <c r="J113" i="37" s="1"/>
  <c r="K202" i="157"/>
  <c r="J97" i="37" s="1"/>
  <c r="K201" i="157"/>
  <c r="J96" i="37" s="1"/>
  <c r="K200" i="157"/>
  <c r="J95" i="37" s="1"/>
  <c r="K198" i="157"/>
  <c r="J93" i="37" s="1"/>
  <c r="K196" i="157"/>
  <c r="J91" i="37" s="1"/>
  <c r="K195" i="157"/>
  <c r="J90" i="37" s="1"/>
  <c r="K194" i="157"/>
  <c r="J89" i="37" s="1"/>
  <c r="K193" i="157"/>
  <c r="J88" i="37" s="1"/>
  <c r="K184" i="157"/>
  <c r="K179" i="157"/>
  <c r="K192" i="157" s="1"/>
  <c r="J87" i="37" s="1"/>
  <c r="K175" i="157"/>
  <c r="J84" i="37" s="1"/>
  <c r="K174" i="157"/>
  <c r="J83" i="37" s="1"/>
  <c r="K173" i="157"/>
  <c r="J82" i="37" s="1"/>
  <c r="K171" i="157"/>
  <c r="J80" i="37" s="1"/>
  <c r="K169" i="157"/>
  <c r="J78" i="37" s="1"/>
  <c r="K168" i="157"/>
  <c r="J77" i="37" s="1"/>
  <c r="K167" i="157"/>
  <c r="J76" i="37" s="1"/>
  <c r="K166" i="157"/>
  <c r="J75" i="37" s="1"/>
  <c r="K159" i="157"/>
  <c r="K163" i="157" s="1"/>
  <c r="K156" i="157"/>
  <c r="K147" i="157"/>
  <c r="K142" i="157"/>
  <c r="K138" i="157"/>
  <c r="J45" i="37" s="1"/>
  <c r="K137" i="157"/>
  <c r="J44" i="37" s="1"/>
  <c r="K136" i="157"/>
  <c r="J43" i="37" s="1"/>
  <c r="K134" i="157"/>
  <c r="J41" i="37" s="1"/>
  <c r="K132" i="157"/>
  <c r="J39" i="37" s="1"/>
  <c r="K131" i="157"/>
  <c r="J38" i="37" s="1"/>
  <c r="K130" i="157"/>
  <c r="J37" i="37" s="1"/>
  <c r="K129" i="157"/>
  <c r="J36" i="37" s="1"/>
  <c r="K120" i="157"/>
  <c r="K133" i="157" s="1"/>
  <c r="J40" i="37" s="1"/>
  <c r="K115" i="157"/>
  <c r="K128" i="157" s="1"/>
  <c r="J35" i="37" s="1"/>
  <c r="K110" i="157"/>
  <c r="J32" i="37" s="1"/>
  <c r="K109" i="157"/>
  <c r="J31" i="37" s="1"/>
  <c r="K108" i="157"/>
  <c r="J30" i="37" s="1"/>
  <c r="K106" i="157"/>
  <c r="J28" i="37" s="1"/>
  <c r="K104" i="157"/>
  <c r="J26" i="37" s="1"/>
  <c r="K103" i="157"/>
  <c r="J25" i="37" s="1"/>
  <c r="K102" i="157"/>
  <c r="J24" i="37" s="1"/>
  <c r="K101" i="157"/>
  <c r="J23" i="37" s="1"/>
  <c r="K94" i="157"/>
  <c r="K91" i="157"/>
  <c r="K98" i="157" s="1"/>
  <c r="K82" i="157"/>
  <c r="K78" i="157"/>
  <c r="K71" i="157"/>
  <c r="K68" i="157"/>
  <c r="K75" i="157" s="1"/>
  <c r="K61" i="157"/>
  <c r="K58" i="157"/>
  <c r="K51" i="157"/>
  <c r="K48" i="157"/>
  <c r="K55" i="157" s="1"/>
  <c r="K41" i="157"/>
  <c r="K38" i="157"/>
  <c r="K29" i="157"/>
  <c r="K24" i="157"/>
  <c r="K15" i="157"/>
  <c r="K10" i="157"/>
  <c r="L416" i="156"/>
  <c r="J243" i="37" s="1"/>
  <c r="L415" i="156"/>
  <c r="J242" i="37" s="1"/>
  <c r="L414" i="156"/>
  <c r="J241" i="37" s="1"/>
  <c r="L412" i="156"/>
  <c r="J239" i="37" s="1"/>
  <c r="L410" i="156"/>
  <c r="J237" i="37" s="1"/>
  <c r="L409" i="156"/>
  <c r="J236" i="37" s="1"/>
  <c r="L408" i="156"/>
  <c r="J235" i="37" s="1"/>
  <c r="L407" i="156"/>
  <c r="J234" i="37" s="1"/>
  <c r="L398" i="156"/>
  <c r="L393" i="156"/>
  <c r="L385" i="156"/>
  <c r="L380" i="156"/>
  <c r="L376" i="156"/>
  <c r="L375" i="156"/>
  <c r="J151" i="37" s="1"/>
  <c r="L374" i="156"/>
  <c r="J150" i="37" s="1"/>
  <c r="L372" i="156"/>
  <c r="J148" i="37" s="1"/>
  <c r="L370" i="156"/>
  <c r="J146" i="37" s="1"/>
  <c r="L369" i="156"/>
  <c r="J145" i="37" s="1"/>
  <c r="L368" i="156"/>
  <c r="J144" i="37" s="1"/>
  <c r="L367" i="156"/>
  <c r="J143" i="37" s="1"/>
  <c r="L358" i="156"/>
  <c r="L353" i="156"/>
  <c r="L366" i="156" s="1"/>
  <c r="J142" i="37" s="1"/>
  <c r="L350" i="156"/>
  <c r="J139" i="37" s="1"/>
  <c r="L349" i="156"/>
  <c r="J138" i="37" s="1"/>
  <c r="L348" i="156"/>
  <c r="J137" i="37" s="1"/>
  <c r="L346" i="156"/>
  <c r="J135" i="37" s="1"/>
  <c r="J264" i="37" s="1"/>
  <c r="L345" i="156"/>
  <c r="J134" i="37" s="1"/>
  <c r="L343" i="156"/>
  <c r="J132" i="37" s="1"/>
  <c r="J261" i="37" s="1"/>
  <c r="L342" i="156"/>
  <c r="J131" i="37" s="1"/>
  <c r="L341" i="156"/>
  <c r="J130" i="37" s="1"/>
  <c r="L340" i="156"/>
  <c r="J129" i="37" s="1"/>
  <c r="L339" i="156"/>
  <c r="J128" i="37" s="1"/>
  <c r="J257" i="37" s="1"/>
  <c r="L338" i="156"/>
  <c r="J127" i="37" s="1"/>
  <c r="L328" i="156"/>
  <c r="L344" i="156" s="1"/>
  <c r="L321" i="156"/>
  <c r="L337" i="156" s="1"/>
  <c r="J126" i="37" s="1"/>
  <c r="L317" i="156"/>
  <c r="J110" i="37" s="1"/>
  <c r="L316" i="156"/>
  <c r="J109" i="37" s="1"/>
  <c r="L315" i="156"/>
  <c r="J108" i="37" s="1"/>
  <c r="L313" i="156"/>
  <c r="J106" i="37" s="1"/>
  <c r="L311" i="156"/>
  <c r="J104" i="37" s="1"/>
  <c r="L310" i="156"/>
  <c r="J103" i="37" s="1"/>
  <c r="L309" i="156"/>
  <c r="J102" i="37" s="1"/>
  <c r="L308" i="156"/>
  <c r="J101" i="37" s="1"/>
  <c r="L299" i="156"/>
  <c r="L305" i="156" s="1"/>
  <c r="L318" i="156" s="1"/>
  <c r="J111" i="37" s="1"/>
  <c r="L294" i="156"/>
  <c r="L307" i="156" s="1"/>
  <c r="J100" i="37" s="1"/>
  <c r="L290" i="156"/>
  <c r="J71" i="37" s="1"/>
  <c r="L289" i="156"/>
  <c r="J70" i="37" s="1"/>
  <c r="L288" i="156"/>
  <c r="J69" i="37" s="1"/>
  <c r="L286" i="156"/>
  <c r="J67" i="37" s="1"/>
  <c r="L284" i="156"/>
  <c r="J65" i="37" s="1"/>
  <c r="L283" i="156"/>
  <c r="J64" i="37" s="1"/>
  <c r="L282" i="156"/>
  <c r="J63" i="37" s="1"/>
  <c r="L281" i="156"/>
  <c r="J62" i="37" s="1"/>
  <c r="L271" i="156"/>
  <c r="L266" i="156"/>
  <c r="L280" i="156" s="1"/>
  <c r="J61" i="37" s="1"/>
  <c r="L261" i="156"/>
  <c r="J18" i="37" s="1"/>
  <c r="L260" i="156"/>
  <c r="J17" i="37" s="1"/>
  <c r="L259" i="156"/>
  <c r="J16" i="37" s="1"/>
  <c r="L257" i="156"/>
  <c r="J14" i="37" s="1"/>
  <c r="L255" i="156"/>
  <c r="J12" i="37" s="1"/>
  <c r="L254" i="156"/>
  <c r="J11" i="37" s="1"/>
  <c r="L253" i="156"/>
  <c r="J10" i="37" s="1"/>
  <c r="L252" i="156"/>
  <c r="J9" i="37" s="1"/>
  <c r="L244" i="156"/>
  <c r="L241" i="156"/>
  <c r="L234" i="156"/>
  <c r="L231" i="156"/>
  <c r="L238" i="156" s="1"/>
  <c r="L211" i="156"/>
  <c r="L208" i="156"/>
  <c r="L199" i="156"/>
  <c r="L194" i="156"/>
  <c r="L187" i="156"/>
  <c r="L191" i="156" s="1"/>
  <c r="L184" i="156"/>
  <c r="L177" i="156"/>
  <c r="L174" i="156"/>
  <c r="L181" i="156" s="1"/>
  <c r="L167" i="156"/>
  <c r="L164" i="156"/>
  <c r="L157" i="156"/>
  <c r="L154" i="156"/>
  <c r="L147" i="156"/>
  <c r="L144" i="156"/>
  <c r="L135" i="156"/>
  <c r="L130" i="156"/>
  <c r="L123" i="156"/>
  <c r="L127" i="156" s="1"/>
  <c r="L120" i="156"/>
  <c r="L111" i="156"/>
  <c r="L106" i="156"/>
  <c r="L97" i="156"/>
  <c r="L103" i="156" s="1"/>
  <c r="L92" i="156"/>
  <c r="L85" i="156"/>
  <c r="L82" i="156"/>
  <c r="L75" i="156"/>
  <c r="L72" i="156"/>
  <c r="L65" i="156"/>
  <c r="L62" i="156"/>
  <c r="L55" i="156"/>
  <c r="L52" i="156"/>
  <c r="L45" i="156"/>
  <c r="L42" i="156"/>
  <c r="L35" i="156"/>
  <c r="L32" i="156"/>
  <c r="L27" i="156"/>
  <c r="J252" i="37" s="1"/>
  <c r="L25" i="156"/>
  <c r="J250" i="37" s="1"/>
  <c r="L23" i="156"/>
  <c r="J248" i="37" s="1"/>
  <c r="L22" i="156"/>
  <c r="J247" i="37" s="1"/>
  <c r="L13" i="156"/>
  <c r="L24" i="156" s="1"/>
  <c r="J249" i="37" s="1"/>
  <c r="L10" i="156"/>
  <c r="L21" i="156" s="1"/>
  <c r="J246" i="37" s="1"/>
  <c r="J20" i="57" l="1"/>
  <c r="J33" i="57" s="1"/>
  <c r="J205" i="37" s="1"/>
  <c r="K153" i="157"/>
  <c r="K190" i="157"/>
  <c r="K203" i="157" s="1"/>
  <c r="J98" i="37" s="1"/>
  <c r="K298" i="157"/>
  <c r="K311" i="157" s="1"/>
  <c r="J192" i="37" s="1"/>
  <c r="K352" i="157"/>
  <c r="K365" i="157" s="1"/>
  <c r="J231" i="37" s="1"/>
  <c r="K21" i="157"/>
  <c r="L49" i="156"/>
  <c r="L89" i="156"/>
  <c r="L406" i="156"/>
  <c r="J233" i="37" s="1"/>
  <c r="L391" i="156"/>
  <c r="L117" i="156"/>
  <c r="L141" i="156"/>
  <c r="L151" i="156"/>
  <c r="L404" i="156"/>
  <c r="K65" i="157"/>
  <c r="K35" i="157"/>
  <c r="K100" i="157"/>
  <c r="J22" i="37" s="1"/>
  <c r="K126" i="157"/>
  <c r="K139" i="157" s="1"/>
  <c r="J46" i="37" s="1"/>
  <c r="K165" i="157"/>
  <c r="J74" i="37" s="1"/>
  <c r="K305" i="157"/>
  <c r="J186" i="37" s="1"/>
  <c r="K45" i="157"/>
  <c r="K197" i="157"/>
  <c r="J92" i="37" s="1"/>
  <c r="K244" i="157"/>
  <c r="K257" i="157" s="1"/>
  <c r="J166" i="37" s="1"/>
  <c r="K359" i="157"/>
  <c r="J225" i="37" s="1"/>
  <c r="K88" i="157"/>
  <c r="L205" i="156"/>
  <c r="L248" i="156"/>
  <c r="L364" i="156"/>
  <c r="L377" i="156" s="1"/>
  <c r="J153" i="37" s="1"/>
  <c r="L351" i="156"/>
  <c r="J140" i="37" s="1"/>
  <c r="L417" i="156"/>
  <c r="J244" i="37" s="1"/>
  <c r="L69" i="156"/>
  <c r="L251" i="156"/>
  <c r="J8" i="37" s="1"/>
  <c r="L171" i="156"/>
  <c r="L277" i="156"/>
  <c r="L291" i="156" s="1"/>
  <c r="J72" i="37" s="1"/>
  <c r="L39" i="156"/>
  <c r="L256" i="156"/>
  <c r="J13" i="37" s="1"/>
  <c r="L312" i="156"/>
  <c r="J105" i="37" s="1"/>
  <c r="L411" i="156"/>
  <c r="J238" i="37" s="1"/>
  <c r="L59" i="156"/>
  <c r="L79" i="156"/>
  <c r="L161" i="156"/>
  <c r="L371" i="156"/>
  <c r="J147" i="37" s="1"/>
  <c r="J133" i="37"/>
  <c r="J27" i="57"/>
  <c r="J199" i="37" s="1"/>
  <c r="K139" i="37"/>
  <c r="K137" i="37"/>
  <c r="K138" i="37"/>
  <c r="K134" i="37"/>
  <c r="K133" i="37"/>
  <c r="K130" i="37"/>
  <c r="K131" i="37"/>
  <c r="K129" i="37"/>
  <c r="K127" i="37"/>
  <c r="K128" i="37"/>
  <c r="K257" i="37" s="1"/>
  <c r="M337" i="156"/>
  <c r="K103" i="37"/>
  <c r="K108" i="37"/>
  <c r="K100" i="37"/>
  <c r="K104" i="37"/>
  <c r="K109" i="37"/>
  <c r="K101" i="37"/>
  <c r="K105" i="37"/>
  <c r="K110" i="37"/>
  <c r="K102" i="37"/>
  <c r="K106" i="37"/>
  <c r="K111" i="37"/>
  <c r="K62" i="37"/>
  <c r="K66" i="37"/>
  <c r="K71" i="37"/>
  <c r="K63" i="37"/>
  <c r="K67" i="37"/>
  <c r="K64" i="37"/>
  <c r="K69" i="37"/>
  <c r="K8" i="37"/>
  <c r="K12" i="37"/>
  <c r="K17" i="37"/>
  <c r="K13" i="37"/>
  <c r="K10" i="37"/>
  <c r="K11" i="37"/>
  <c r="K16" i="37"/>
  <c r="K248" i="37"/>
  <c r="K253" i="37"/>
  <c r="K249" i="37"/>
  <c r="K246" i="37"/>
  <c r="K250" i="37"/>
  <c r="K247" i="37"/>
  <c r="K252" i="37"/>
  <c r="M262" i="156"/>
  <c r="M291" i="156"/>
  <c r="M335" i="156"/>
  <c r="J259" i="37"/>
  <c r="J267" i="37"/>
  <c r="J268" i="37"/>
  <c r="J258" i="37"/>
  <c r="J266" i="37"/>
  <c r="J260" i="37"/>
  <c r="J256" i="37"/>
  <c r="J263" i="37"/>
  <c r="K111" i="157"/>
  <c r="J33" i="37" s="1"/>
  <c r="K176" i="157"/>
  <c r="J85" i="37" s="1"/>
  <c r="K105" i="157"/>
  <c r="J27" i="37" s="1"/>
  <c r="K217" i="157"/>
  <c r="K230" i="157" s="1"/>
  <c r="J124" i="37" s="1"/>
  <c r="K271" i="157"/>
  <c r="K284" i="157" s="1"/>
  <c r="J179" i="37" s="1"/>
  <c r="K170" i="157"/>
  <c r="J79" i="37" s="1"/>
  <c r="K332" i="157"/>
  <c r="J212" i="37" s="1"/>
  <c r="L215" i="156"/>
  <c r="L18" i="156"/>
  <c r="L28" i="156" s="1"/>
  <c r="J253" i="37" s="1"/>
  <c r="L285" i="156"/>
  <c r="J66" i="37" s="1"/>
  <c r="L335" i="156"/>
  <c r="L262" i="156" l="1"/>
  <c r="J19" i="37" s="1"/>
  <c r="J254" i="37" s="1"/>
  <c r="J255" i="37"/>
  <c r="J262" i="37"/>
  <c r="K268" i="37"/>
  <c r="K256" i="37"/>
  <c r="K259" i="37"/>
  <c r="K266" i="37"/>
  <c r="K260" i="37"/>
  <c r="K263" i="37"/>
  <c r="K262" i="37"/>
  <c r="K267" i="37"/>
  <c r="M351" i="156"/>
  <c r="K126" i="37"/>
  <c r="K255" i="37" s="1"/>
  <c r="K72" i="37"/>
  <c r="K19" i="37"/>
  <c r="K258" i="37"/>
  <c r="I152" i="37"/>
  <c r="I59" i="37"/>
  <c r="I58" i="37"/>
  <c r="I57" i="37"/>
  <c r="I56" i="37"/>
  <c r="I54" i="37"/>
  <c r="I53" i="37"/>
  <c r="I52" i="37"/>
  <c r="I51" i="37"/>
  <c r="I50" i="37"/>
  <c r="I49" i="37"/>
  <c r="I32" i="57"/>
  <c r="I204" i="37" s="1"/>
  <c r="I31" i="57"/>
  <c r="I203" i="37" s="1"/>
  <c r="I30" i="57"/>
  <c r="I202" i="37" s="1"/>
  <c r="I28" i="57"/>
  <c r="I200" i="37" s="1"/>
  <c r="I26" i="57"/>
  <c r="I198" i="37" s="1"/>
  <c r="I25" i="57"/>
  <c r="I197" i="37" s="1"/>
  <c r="I24" i="57"/>
  <c r="I196" i="37" s="1"/>
  <c r="I23" i="57"/>
  <c r="I195" i="37" s="1"/>
  <c r="I14" i="57"/>
  <c r="I27" i="57" s="1"/>
  <c r="I199" i="37" s="1"/>
  <c r="I9" i="57"/>
  <c r="I22" i="57" s="1"/>
  <c r="I194" i="37" s="1"/>
  <c r="I32" i="46"/>
  <c r="I31" i="46"/>
  <c r="I30" i="46"/>
  <c r="I28" i="46"/>
  <c r="I26" i="46"/>
  <c r="I25" i="46"/>
  <c r="I24" i="46"/>
  <c r="I23" i="46"/>
  <c r="I22" i="46"/>
  <c r="I48" i="37" s="1"/>
  <c r="I14" i="46"/>
  <c r="I20" i="46" s="1"/>
  <c r="I33" i="46" s="1"/>
  <c r="I9" i="46"/>
  <c r="J364" i="157"/>
  <c r="I230" i="37" s="1"/>
  <c r="J363" i="157"/>
  <c r="I229" i="37" s="1"/>
  <c r="J362" i="157"/>
  <c r="I228" i="37" s="1"/>
  <c r="J360" i="157"/>
  <c r="I226" i="37" s="1"/>
  <c r="J358" i="157"/>
  <c r="I224" i="37" s="1"/>
  <c r="J357" i="157"/>
  <c r="I223" i="37" s="1"/>
  <c r="J356" i="157"/>
  <c r="I222" i="37" s="1"/>
  <c r="J355" i="157"/>
  <c r="I221" i="37" s="1"/>
  <c r="J346" i="157"/>
  <c r="J359" i="157" s="1"/>
  <c r="I225" i="37" s="1"/>
  <c r="J341" i="157"/>
  <c r="J354" i="157" s="1"/>
  <c r="I220" i="37" s="1"/>
  <c r="J337" i="157"/>
  <c r="I217" i="37" s="1"/>
  <c r="J336" i="157"/>
  <c r="I216" i="37" s="1"/>
  <c r="J335" i="157"/>
  <c r="I215" i="37" s="1"/>
  <c r="J333" i="157"/>
  <c r="I213" i="37" s="1"/>
  <c r="J331" i="157"/>
  <c r="I211" i="37" s="1"/>
  <c r="J330" i="157"/>
  <c r="I210" i="37" s="1"/>
  <c r="J329" i="157"/>
  <c r="I209" i="37" s="1"/>
  <c r="J328" i="157"/>
  <c r="I208" i="37" s="1"/>
  <c r="J319" i="157"/>
  <c r="J332" i="157" s="1"/>
  <c r="I212" i="37" s="1"/>
  <c r="J314" i="157"/>
  <c r="J327" i="157" s="1"/>
  <c r="I207" i="37" s="1"/>
  <c r="J310" i="157"/>
  <c r="I191" i="37" s="1"/>
  <c r="J309" i="157"/>
  <c r="I190" i="37" s="1"/>
  <c r="J308" i="157"/>
  <c r="I189" i="37" s="1"/>
  <c r="J306" i="157"/>
  <c r="I187" i="37" s="1"/>
  <c r="J304" i="157"/>
  <c r="I185" i="37" s="1"/>
  <c r="J303" i="157"/>
  <c r="I184" i="37" s="1"/>
  <c r="J302" i="157"/>
  <c r="I183" i="37" s="1"/>
  <c r="J301" i="157"/>
  <c r="I182" i="37" s="1"/>
  <c r="J292" i="157"/>
  <c r="J305" i="157" s="1"/>
  <c r="I186" i="37" s="1"/>
  <c r="J287" i="157"/>
  <c r="J300" i="157" s="1"/>
  <c r="I181" i="37" s="1"/>
  <c r="J283" i="157"/>
  <c r="I178" i="37" s="1"/>
  <c r="J282" i="157"/>
  <c r="I177" i="37" s="1"/>
  <c r="J281" i="157"/>
  <c r="I176" i="37" s="1"/>
  <c r="J279" i="157"/>
  <c r="I174" i="37" s="1"/>
  <c r="J277" i="157"/>
  <c r="I172" i="37" s="1"/>
  <c r="J276" i="157"/>
  <c r="I171" i="37" s="1"/>
  <c r="J275" i="157"/>
  <c r="I170" i="37" s="1"/>
  <c r="J274" i="157"/>
  <c r="I169" i="37" s="1"/>
  <c r="J265" i="157"/>
  <c r="J278" i="157" s="1"/>
  <c r="I173" i="37" s="1"/>
  <c r="J260" i="157"/>
  <c r="J273" i="157" s="1"/>
  <c r="I168" i="37" s="1"/>
  <c r="J256" i="157"/>
  <c r="I165" i="37" s="1"/>
  <c r="J255" i="157"/>
  <c r="I164" i="37" s="1"/>
  <c r="J254" i="157"/>
  <c r="I163" i="37" s="1"/>
  <c r="J252" i="157"/>
  <c r="I161" i="37" s="1"/>
  <c r="J250" i="157"/>
  <c r="I159" i="37" s="1"/>
  <c r="J249" i="157"/>
  <c r="I158" i="37" s="1"/>
  <c r="J248" i="157"/>
  <c r="I157" i="37" s="1"/>
  <c r="J247" i="157"/>
  <c r="I156" i="37" s="1"/>
  <c r="J238" i="157"/>
  <c r="J251" i="157" s="1"/>
  <c r="I160" i="37" s="1"/>
  <c r="J233" i="157"/>
  <c r="J246" i="157" s="1"/>
  <c r="I155" i="37" s="1"/>
  <c r="J229" i="157"/>
  <c r="I123" i="37" s="1"/>
  <c r="J228" i="157"/>
  <c r="I122" i="37" s="1"/>
  <c r="J227" i="157"/>
  <c r="I121" i="37" s="1"/>
  <c r="J225" i="157"/>
  <c r="I119" i="37" s="1"/>
  <c r="J223" i="157"/>
  <c r="I117" i="37" s="1"/>
  <c r="J222" i="157"/>
  <c r="I116" i="37" s="1"/>
  <c r="J221" i="157"/>
  <c r="I115" i="37" s="1"/>
  <c r="J220" i="157"/>
  <c r="I114" i="37" s="1"/>
  <c r="J211" i="157"/>
  <c r="J224" i="157" s="1"/>
  <c r="I118" i="37" s="1"/>
  <c r="J206" i="157"/>
  <c r="J219" i="157" s="1"/>
  <c r="I113" i="37" s="1"/>
  <c r="J202" i="157"/>
  <c r="I97" i="37" s="1"/>
  <c r="J201" i="157"/>
  <c r="I96" i="37" s="1"/>
  <c r="J200" i="157"/>
  <c r="I95" i="37" s="1"/>
  <c r="J198" i="157"/>
  <c r="I93" i="37" s="1"/>
  <c r="J196" i="157"/>
  <c r="I91" i="37" s="1"/>
  <c r="J195" i="157"/>
  <c r="I90" i="37" s="1"/>
  <c r="J194" i="157"/>
  <c r="I89" i="37" s="1"/>
  <c r="J193" i="157"/>
  <c r="I88" i="37" s="1"/>
  <c r="J184" i="157"/>
  <c r="J197" i="157" s="1"/>
  <c r="I92" i="37" s="1"/>
  <c r="J179" i="157"/>
  <c r="J192" i="157" s="1"/>
  <c r="I87" i="37" s="1"/>
  <c r="J175" i="157"/>
  <c r="I84" i="37" s="1"/>
  <c r="J174" i="157"/>
  <c r="I83" i="37" s="1"/>
  <c r="J173" i="157"/>
  <c r="I82" i="37" s="1"/>
  <c r="J171" i="157"/>
  <c r="I80" i="37" s="1"/>
  <c r="J169" i="157"/>
  <c r="I78" i="37" s="1"/>
  <c r="J168" i="157"/>
  <c r="I77" i="37" s="1"/>
  <c r="J167" i="157"/>
  <c r="I76" i="37" s="1"/>
  <c r="J166" i="157"/>
  <c r="I75" i="37" s="1"/>
  <c r="J159" i="157"/>
  <c r="J156" i="157"/>
  <c r="J147" i="157"/>
  <c r="J142" i="157"/>
  <c r="J153" i="157" s="1"/>
  <c r="J138" i="157"/>
  <c r="I45" i="37" s="1"/>
  <c r="J137" i="157"/>
  <c r="I44" i="37" s="1"/>
  <c r="J136" i="157"/>
  <c r="I43" i="37" s="1"/>
  <c r="J134" i="157"/>
  <c r="I41" i="37" s="1"/>
  <c r="J132" i="157"/>
  <c r="I39" i="37" s="1"/>
  <c r="J131" i="157"/>
  <c r="I38" i="37" s="1"/>
  <c r="J130" i="157"/>
  <c r="I37" i="37" s="1"/>
  <c r="J129" i="157"/>
  <c r="I36" i="37" s="1"/>
  <c r="J120" i="157"/>
  <c r="J126" i="157" s="1"/>
  <c r="J139" i="157" s="1"/>
  <c r="I46" i="37" s="1"/>
  <c r="J115" i="157"/>
  <c r="J128" i="157" s="1"/>
  <c r="I35" i="37" s="1"/>
  <c r="J110" i="157"/>
  <c r="I32" i="37" s="1"/>
  <c r="J109" i="157"/>
  <c r="I31" i="37" s="1"/>
  <c r="J108" i="157"/>
  <c r="I30" i="37" s="1"/>
  <c r="J106" i="157"/>
  <c r="I28" i="37" s="1"/>
  <c r="J104" i="157"/>
  <c r="I26" i="37" s="1"/>
  <c r="J103" i="157"/>
  <c r="I25" i="37" s="1"/>
  <c r="J102" i="157"/>
  <c r="I24" i="37" s="1"/>
  <c r="J101" i="157"/>
  <c r="I23" i="37" s="1"/>
  <c r="J94" i="157"/>
  <c r="J91" i="157"/>
  <c r="J82" i="157"/>
  <c r="J78" i="157"/>
  <c r="J71" i="157"/>
  <c r="J68" i="157"/>
  <c r="J61" i="157"/>
  <c r="J58" i="157"/>
  <c r="J65" i="157" s="1"/>
  <c r="J51" i="157"/>
  <c r="J48" i="157"/>
  <c r="J41" i="157"/>
  <c r="J38" i="157"/>
  <c r="J45" i="157" s="1"/>
  <c r="J29" i="157"/>
  <c r="J24" i="157"/>
  <c r="J35" i="157" s="1"/>
  <c r="J15" i="157"/>
  <c r="J10" i="157"/>
  <c r="J100" i="157" s="1"/>
  <c r="I22" i="37" s="1"/>
  <c r="K416" i="156"/>
  <c r="I243" i="37" s="1"/>
  <c r="K415" i="156"/>
  <c r="I242" i="37" s="1"/>
  <c r="K414" i="156"/>
  <c r="I241" i="37" s="1"/>
  <c r="K412" i="156"/>
  <c r="I239" i="37" s="1"/>
  <c r="K410" i="156"/>
  <c r="I237" i="37" s="1"/>
  <c r="K409" i="156"/>
  <c r="I236" i="37" s="1"/>
  <c r="K408" i="156"/>
  <c r="I235" i="37" s="1"/>
  <c r="K407" i="156"/>
  <c r="I234" i="37" s="1"/>
  <c r="K398" i="156"/>
  <c r="K393" i="156"/>
  <c r="K385" i="156"/>
  <c r="K391" i="156" s="1"/>
  <c r="K380" i="156"/>
  <c r="K376" i="156"/>
  <c r="K375" i="156"/>
  <c r="I151" i="37" s="1"/>
  <c r="K374" i="156"/>
  <c r="I150" i="37" s="1"/>
  <c r="K372" i="156"/>
  <c r="I148" i="37" s="1"/>
  <c r="K370" i="156"/>
  <c r="I146" i="37" s="1"/>
  <c r="K369" i="156"/>
  <c r="I145" i="37" s="1"/>
  <c r="K368" i="156"/>
  <c r="I144" i="37" s="1"/>
  <c r="K367" i="156"/>
  <c r="I143" i="37" s="1"/>
  <c r="K358" i="156"/>
  <c r="K353" i="156"/>
  <c r="K366" i="156" s="1"/>
  <c r="I142" i="37" s="1"/>
  <c r="K350" i="156"/>
  <c r="I139" i="37" s="1"/>
  <c r="K349" i="156"/>
  <c r="I138" i="37" s="1"/>
  <c r="K348" i="156"/>
  <c r="I137" i="37" s="1"/>
  <c r="K346" i="156"/>
  <c r="I135" i="37" s="1"/>
  <c r="I264" i="37" s="1"/>
  <c r="K345" i="156"/>
  <c r="I134" i="37" s="1"/>
  <c r="K343" i="156"/>
  <c r="I132" i="37" s="1"/>
  <c r="I261" i="37" s="1"/>
  <c r="K342" i="156"/>
  <c r="I131" i="37" s="1"/>
  <c r="K341" i="156"/>
  <c r="I130" i="37" s="1"/>
  <c r="K340" i="156"/>
  <c r="I129" i="37" s="1"/>
  <c r="K339" i="156"/>
  <c r="I128" i="37" s="1"/>
  <c r="I257" i="37" s="1"/>
  <c r="K338" i="156"/>
  <c r="I127" i="37" s="1"/>
  <c r="K328" i="156"/>
  <c r="K335" i="156" s="1"/>
  <c r="K321" i="156"/>
  <c r="K337" i="156" s="1"/>
  <c r="I126" i="37" s="1"/>
  <c r="K317" i="156"/>
  <c r="I110" i="37" s="1"/>
  <c r="K316" i="156"/>
  <c r="I109" i="37" s="1"/>
  <c r="K315" i="156"/>
  <c r="I108" i="37" s="1"/>
  <c r="K313" i="156"/>
  <c r="I106" i="37" s="1"/>
  <c r="K311" i="156"/>
  <c r="I104" i="37" s="1"/>
  <c r="K310" i="156"/>
  <c r="I103" i="37" s="1"/>
  <c r="K309" i="156"/>
  <c r="I102" i="37" s="1"/>
  <c r="K308" i="156"/>
  <c r="I101" i="37" s="1"/>
  <c r="K299" i="156"/>
  <c r="K294" i="156"/>
  <c r="K307" i="156" s="1"/>
  <c r="I100" i="37" s="1"/>
  <c r="K290" i="156"/>
  <c r="I71" i="37" s="1"/>
  <c r="K289" i="156"/>
  <c r="I70" i="37" s="1"/>
  <c r="K288" i="156"/>
  <c r="I69" i="37" s="1"/>
  <c r="K286" i="156"/>
  <c r="I67" i="37" s="1"/>
  <c r="K284" i="156"/>
  <c r="I65" i="37" s="1"/>
  <c r="K283" i="156"/>
  <c r="I64" i="37" s="1"/>
  <c r="K282" i="156"/>
  <c r="I63" i="37" s="1"/>
  <c r="K281" i="156"/>
  <c r="I62" i="37" s="1"/>
  <c r="K271" i="156"/>
  <c r="K285" i="156" s="1"/>
  <c r="I66" i="37" s="1"/>
  <c r="K266" i="156"/>
  <c r="K280" i="156" s="1"/>
  <c r="I61" i="37" s="1"/>
  <c r="K261" i="156"/>
  <c r="I18" i="37" s="1"/>
  <c r="K260" i="156"/>
  <c r="I17" i="37" s="1"/>
  <c r="K259" i="156"/>
  <c r="I16" i="37" s="1"/>
  <c r="K257" i="156"/>
  <c r="I14" i="37" s="1"/>
  <c r="K255" i="156"/>
  <c r="I12" i="37" s="1"/>
  <c r="K254" i="156"/>
  <c r="I11" i="37" s="1"/>
  <c r="K253" i="156"/>
  <c r="K252" i="156"/>
  <c r="I9" i="37" s="1"/>
  <c r="K244" i="156"/>
  <c r="K241" i="156"/>
  <c r="K234" i="156"/>
  <c r="K231" i="156"/>
  <c r="K211" i="156"/>
  <c r="K208" i="156"/>
  <c r="K199" i="156"/>
  <c r="K194" i="156"/>
  <c r="K187" i="156"/>
  <c r="K184" i="156"/>
  <c r="K177" i="156"/>
  <c r="K181" i="156" s="1"/>
  <c r="K174" i="156"/>
  <c r="K167" i="156"/>
  <c r="K171" i="156" s="1"/>
  <c r="K164" i="156"/>
  <c r="K157" i="156"/>
  <c r="K154" i="156"/>
  <c r="K147" i="156"/>
  <c r="K144" i="156"/>
  <c r="K135" i="156"/>
  <c r="K141" i="156" s="1"/>
  <c r="K130" i="156"/>
  <c r="K123" i="156"/>
  <c r="K120" i="156"/>
  <c r="K111" i="156"/>
  <c r="K117" i="156" s="1"/>
  <c r="K106" i="156"/>
  <c r="K97" i="156"/>
  <c r="K103" i="156" s="1"/>
  <c r="K92" i="156"/>
  <c r="K85" i="156"/>
  <c r="K82" i="156"/>
  <c r="K75" i="156"/>
  <c r="K72" i="156"/>
  <c r="K65" i="156"/>
  <c r="K62" i="156"/>
  <c r="K55" i="156"/>
  <c r="K52" i="156"/>
  <c r="K45" i="156"/>
  <c r="K42" i="156"/>
  <c r="K35" i="156"/>
  <c r="K32" i="156"/>
  <c r="K27" i="156"/>
  <c r="I252" i="37" s="1"/>
  <c r="K25" i="156"/>
  <c r="I250" i="37" s="1"/>
  <c r="K23" i="156"/>
  <c r="I248" i="37" s="1"/>
  <c r="K22" i="156"/>
  <c r="I247" i="37" s="1"/>
  <c r="K13" i="156"/>
  <c r="K24" i="156" s="1"/>
  <c r="I249" i="37" s="1"/>
  <c r="K10" i="156"/>
  <c r="K21" i="156" s="1"/>
  <c r="I246" i="37" s="1"/>
  <c r="K39" i="156" l="1"/>
  <c r="K151" i="156"/>
  <c r="K238" i="156"/>
  <c r="K248" i="156"/>
  <c r="K364" i="156"/>
  <c r="K377" i="156" s="1"/>
  <c r="I153" i="37" s="1"/>
  <c r="K404" i="156"/>
  <c r="K49" i="156"/>
  <c r="K205" i="156"/>
  <c r="J165" i="157"/>
  <c r="I74" i="37" s="1"/>
  <c r="J170" i="157"/>
  <c r="I79" i="37" s="1"/>
  <c r="J55" i="157"/>
  <c r="J75" i="157"/>
  <c r="J133" i="157"/>
  <c r="I40" i="37" s="1"/>
  <c r="J217" i="157"/>
  <c r="J230" i="157" s="1"/>
  <c r="I124" i="37" s="1"/>
  <c r="J325" i="157"/>
  <c r="J338" i="157" s="1"/>
  <c r="I218" i="37" s="1"/>
  <c r="J105" i="157"/>
  <c r="I27" i="37" s="1"/>
  <c r="J21" i="157"/>
  <c r="J88" i="157"/>
  <c r="J163" i="157"/>
  <c r="J176" i="157" s="1"/>
  <c r="I85" i="37" s="1"/>
  <c r="J271" i="157"/>
  <c r="J284" i="157" s="1"/>
  <c r="I179" i="37" s="1"/>
  <c r="K191" i="156"/>
  <c r="K89" i="156"/>
  <c r="K256" i="156"/>
  <c r="I13" i="37" s="1"/>
  <c r="K277" i="156"/>
  <c r="K291" i="156" s="1"/>
  <c r="I72" i="37" s="1"/>
  <c r="K411" i="156"/>
  <c r="I238" i="37" s="1"/>
  <c r="K59" i="156"/>
  <c r="K79" i="156"/>
  <c r="K161" i="156"/>
  <c r="K251" i="156"/>
  <c r="I8" i="37" s="1"/>
  <c r="K127" i="156"/>
  <c r="K305" i="156"/>
  <c r="K318" i="156" s="1"/>
  <c r="I111" i="37" s="1"/>
  <c r="K406" i="156"/>
  <c r="I233" i="37" s="1"/>
  <c r="K69" i="156"/>
  <c r="K312" i="156"/>
  <c r="I105" i="37" s="1"/>
  <c r="K417" i="156"/>
  <c r="I244" i="37" s="1"/>
  <c r="I20" i="57"/>
  <c r="I33" i="57" s="1"/>
  <c r="I205" i="37" s="1"/>
  <c r="K140" i="37"/>
  <c r="K254" i="37" s="1"/>
  <c r="I259" i="37"/>
  <c r="I266" i="37"/>
  <c r="I260" i="37"/>
  <c r="I256" i="37"/>
  <c r="I267" i="37"/>
  <c r="I268" i="37"/>
  <c r="K344" i="156"/>
  <c r="I263" i="37"/>
  <c r="I10" i="37"/>
  <c r="I258" i="37" s="1"/>
  <c r="I27" i="46"/>
  <c r="J98" i="157"/>
  <c r="J190" i="157"/>
  <c r="J203" i="157" s="1"/>
  <c r="I98" i="37" s="1"/>
  <c r="J244" i="157"/>
  <c r="J257" i="157" s="1"/>
  <c r="I166" i="37" s="1"/>
  <c r="J298" i="157"/>
  <c r="J311" i="157" s="1"/>
  <c r="I192" i="37" s="1"/>
  <c r="J352" i="157"/>
  <c r="J365" i="157" s="1"/>
  <c r="I231" i="37" s="1"/>
  <c r="K262" i="156"/>
  <c r="K18" i="156"/>
  <c r="K28" i="156" s="1"/>
  <c r="I253" i="37" s="1"/>
  <c r="K371" i="156"/>
  <c r="I147" i="37" s="1"/>
  <c r="K215" i="156"/>
  <c r="J111" i="157" l="1"/>
  <c r="I33" i="37" s="1"/>
  <c r="I255" i="37"/>
  <c r="K351" i="156"/>
  <c r="I140" i="37" s="1"/>
  <c r="I133" i="37"/>
  <c r="I262" i="37" s="1"/>
  <c r="I19" i="37"/>
  <c r="I254" i="37" l="1"/>
  <c r="H152" i="37"/>
  <c r="H59" i="37"/>
  <c r="H58" i="37"/>
  <c r="H57" i="37"/>
  <c r="H56" i="37"/>
  <c r="H54" i="37"/>
  <c r="H53" i="37"/>
  <c r="H52" i="37"/>
  <c r="H51" i="37"/>
  <c r="H50" i="37"/>
  <c r="H49" i="37"/>
  <c r="H48" i="37"/>
  <c r="H32" i="57"/>
  <c r="H204" i="37" s="1"/>
  <c r="H31" i="57"/>
  <c r="H203" i="37" s="1"/>
  <c r="H30" i="57"/>
  <c r="H202" i="37" s="1"/>
  <c r="H28" i="57"/>
  <c r="H200" i="37" s="1"/>
  <c r="H26" i="57"/>
  <c r="H198" i="37" s="1"/>
  <c r="H25" i="57"/>
  <c r="H197" i="37" s="1"/>
  <c r="H24" i="57"/>
  <c r="H196" i="37" s="1"/>
  <c r="H23" i="57"/>
  <c r="H195" i="37" s="1"/>
  <c r="H14" i="57"/>
  <c r="H9" i="57"/>
  <c r="H22" i="57" s="1"/>
  <c r="H194" i="37" s="1"/>
  <c r="H32" i="46"/>
  <c r="H31" i="46"/>
  <c r="H30" i="46"/>
  <c r="H28" i="46"/>
  <c r="H27" i="46"/>
  <c r="H26" i="46"/>
  <c r="H25" i="46"/>
  <c r="H24" i="46"/>
  <c r="H23" i="46"/>
  <c r="H14" i="46"/>
  <c r="H20" i="46" s="1"/>
  <c r="H33" i="46" s="1"/>
  <c r="H9" i="46"/>
  <c r="H22" i="46" s="1"/>
  <c r="I364" i="157"/>
  <c r="H230" i="37" s="1"/>
  <c r="I363" i="157"/>
  <c r="H229" i="37" s="1"/>
  <c r="I362" i="157"/>
  <c r="H228" i="37" s="1"/>
  <c r="I360" i="157"/>
  <c r="H226" i="37" s="1"/>
  <c r="I358" i="157"/>
  <c r="H224" i="37" s="1"/>
  <c r="I357" i="157"/>
  <c r="H223" i="37" s="1"/>
  <c r="I356" i="157"/>
  <c r="H222" i="37" s="1"/>
  <c r="I355" i="157"/>
  <c r="H221" i="37" s="1"/>
  <c r="I346" i="157"/>
  <c r="I359" i="157" s="1"/>
  <c r="H225" i="37" s="1"/>
  <c r="I341" i="157"/>
  <c r="I354" i="157" s="1"/>
  <c r="H220" i="37" s="1"/>
  <c r="I337" i="157"/>
  <c r="H217" i="37" s="1"/>
  <c r="I336" i="157"/>
  <c r="H216" i="37" s="1"/>
  <c r="I335" i="157"/>
  <c r="H215" i="37" s="1"/>
  <c r="I333" i="157"/>
  <c r="H213" i="37" s="1"/>
  <c r="I331" i="157"/>
  <c r="H211" i="37" s="1"/>
  <c r="I330" i="157"/>
  <c r="H210" i="37" s="1"/>
  <c r="I329" i="157"/>
  <c r="H209" i="37" s="1"/>
  <c r="I328" i="157"/>
  <c r="H208" i="37" s="1"/>
  <c r="I319" i="157"/>
  <c r="I314" i="157"/>
  <c r="I327" i="157" s="1"/>
  <c r="H207" i="37" s="1"/>
  <c r="I310" i="157"/>
  <c r="H191" i="37" s="1"/>
  <c r="I309" i="157"/>
  <c r="H190" i="37" s="1"/>
  <c r="I308" i="157"/>
  <c r="H189" i="37" s="1"/>
  <c r="I306" i="157"/>
  <c r="H187" i="37" s="1"/>
  <c r="I304" i="157"/>
  <c r="H185" i="37" s="1"/>
  <c r="I303" i="157"/>
  <c r="H184" i="37" s="1"/>
  <c r="I302" i="157"/>
  <c r="H183" i="37" s="1"/>
  <c r="I301" i="157"/>
  <c r="H182" i="37" s="1"/>
  <c r="I292" i="157"/>
  <c r="I305" i="157" s="1"/>
  <c r="H186" i="37" s="1"/>
  <c r="I287" i="157"/>
  <c r="I300" i="157" s="1"/>
  <c r="H181" i="37" s="1"/>
  <c r="I283" i="157"/>
  <c r="H178" i="37" s="1"/>
  <c r="I282" i="157"/>
  <c r="H177" i="37" s="1"/>
  <c r="I281" i="157"/>
  <c r="H176" i="37" s="1"/>
  <c r="I279" i="157"/>
  <c r="H174" i="37" s="1"/>
  <c r="I277" i="157"/>
  <c r="H172" i="37" s="1"/>
  <c r="I276" i="157"/>
  <c r="H171" i="37" s="1"/>
  <c r="I275" i="157"/>
  <c r="H170" i="37" s="1"/>
  <c r="I274" i="157"/>
  <c r="H169" i="37" s="1"/>
  <c r="I265" i="157"/>
  <c r="I260" i="157"/>
  <c r="I273" i="157" s="1"/>
  <c r="H168" i="37" s="1"/>
  <c r="I256" i="157"/>
  <c r="H165" i="37" s="1"/>
  <c r="I255" i="157"/>
  <c r="H164" i="37" s="1"/>
  <c r="I254" i="157"/>
  <c r="H163" i="37" s="1"/>
  <c r="I252" i="157"/>
  <c r="H161" i="37" s="1"/>
  <c r="I250" i="157"/>
  <c r="H159" i="37" s="1"/>
  <c r="I249" i="157"/>
  <c r="H158" i="37" s="1"/>
  <c r="I248" i="157"/>
  <c r="H157" i="37" s="1"/>
  <c r="I247" i="157"/>
  <c r="H156" i="37" s="1"/>
  <c r="I238" i="157"/>
  <c r="I251" i="157" s="1"/>
  <c r="H160" i="37" s="1"/>
  <c r="I233" i="157"/>
  <c r="I246" i="157" s="1"/>
  <c r="H155" i="37" s="1"/>
  <c r="I229" i="157"/>
  <c r="H123" i="37" s="1"/>
  <c r="I228" i="157"/>
  <c r="H122" i="37" s="1"/>
  <c r="I227" i="157"/>
  <c r="H121" i="37" s="1"/>
  <c r="I225" i="157"/>
  <c r="H119" i="37" s="1"/>
  <c r="I223" i="157"/>
  <c r="H117" i="37" s="1"/>
  <c r="I222" i="157"/>
  <c r="H116" i="37" s="1"/>
  <c r="I221" i="157"/>
  <c r="H115" i="37" s="1"/>
  <c r="I220" i="157"/>
  <c r="H114" i="37" s="1"/>
  <c r="I211" i="157"/>
  <c r="I206" i="157"/>
  <c r="I219" i="157" s="1"/>
  <c r="H113" i="37" s="1"/>
  <c r="I202" i="157"/>
  <c r="H97" i="37" s="1"/>
  <c r="I201" i="157"/>
  <c r="H96" i="37" s="1"/>
  <c r="I200" i="157"/>
  <c r="H95" i="37" s="1"/>
  <c r="I198" i="157"/>
  <c r="H93" i="37" s="1"/>
  <c r="I196" i="157"/>
  <c r="H91" i="37" s="1"/>
  <c r="I195" i="157"/>
  <c r="H90" i="37" s="1"/>
  <c r="I194" i="157"/>
  <c r="H89" i="37" s="1"/>
  <c r="I193" i="157"/>
  <c r="H88" i="37" s="1"/>
  <c r="I184" i="157"/>
  <c r="I197" i="157" s="1"/>
  <c r="H92" i="37" s="1"/>
  <c r="I179" i="157"/>
  <c r="I192" i="157" s="1"/>
  <c r="H87" i="37" s="1"/>
  <c r="I175" i="157"/>
  <c r="H84" i="37" s="1"/>
  <c r="I174" i="157"/>
  <c r="H83" i="37" s="1"/>
  <c r="I173" i="157"/>
  <c r="H82" i="37" s="1"/>
  <c r="I171" i="157"/>
  <c r="H80" i="37" s="1"/>
  <c r="I169" i="157"/>
  <c r="H78" i="37" s="1"/>
  <c r="I168" i="157"/>
  <c r="H77" i="37" s="1"/>
  <c r="I167" i="157"/>
  <c r="H76" i="37" s="1"/>
  <c r="I166" i="157"/>
  <c r="H75" i="37" s="1"/>
  <c r="I159" i="157"/>
  <c r="I156" i="157"/>
  <c r="I147" i="157"/>
  <c r="I153" i="157" s="1"/>
  <c r="I142" i="157"/>
  <c r="I138" i="157"/>
  <c r="H45" i="37" s="1"/>
  <c r="I137" i="157"/>
  <c r="H44" i="37" s="1"/>
  <c r="I136" i="157"/>
  <c r="H43" i="37" s="1"/>
  <c r="I134" i="157"/>
  <c r="H41" i="37" s="1"/>
  <c r="I132" i="157"/>
  <c r="H39" i="37" s="1"/>
  <c r="I131" i="157"/>
  <c r="H38" i="37" s="1"/>
  <c r="I130" i="157"/>
  <c r="H37" i="37" s="1"/>
  <c r="I129" i="157"/>
  <c r="H36" i="37" s="1"/>
  <c r="I120" i="157"/>
  <c r="I133" i="157" s="1"/>
  <c r="H40" i="37" s="1"/>
  <c r="I115" i="157"/>
  <c r="I128" i="157" s="1"/>
  <c r="H35" i="37" s="1"/>
  <c r="I110" i="157"/>
  <c r="H32" i="37" s="1"/>
  <c r="I109" i="157"/>
  <c r="H31" i="37" s="1"/>
  <c r="I108" i="157"/>
  <c r="H30" i="37" s="1"/>
  <c r="I106" i="157"/>
  <c r="H28" i="37" s="1"/>
  <c r="I104" i="157"/>
  <c r="H26" i="37" s="1"/>
  <c r="I103" i="157"/>
  <c r="H25" i="37" s="1"/>
  <c r="I102" i="157"/>
  <c r="H24" i="37" s="1"/>
  <c r="I101" i="157"/>
  <c r="H23" i="37" s="1"/>
  <c r="I94" i="157"/>
  <c r="I91" i="157"/>
  <c r="I82" i="157"/>
  <c r="I78" i="157"/>
  <c r="I88" i="157" s="1"/>
  <c r="I71" i="157"/>
  <c r="I68" i="157"/>
  <c r="I61" i="157"/>
  <c r="I58" i="157"/>
  <c r="I51" i="157"/>
  <c r="I48" i="157"/>
  <c r="I55" i="157" s="1"/>
  <c r="I41" i="157"/>
  <c r="I38" i="157"/>
  <c r="I29" i="157"/>
  <c r="I24" i="157"/>
  <c r="I35" i="157" s="1"/>
  <c r="I15" i="157"/>
  <c r="I10" i="157"/>
  <c r="I100" i="157" s="1"/>
  <c r="H22" i="37" s="1"/>
  <c r="J416" i="156"/>
  <c r="H243" i="37" s="1"/>
  <c r="J415" i="156"/>
  <c r="H242" i="37" s="1"/>
  <c r="J414" i="156"/>
  <c r="H241" i="37" s="1"/>
  <c r="J412" i="156"/>
  <c r="H239" i="37" s="1"/>
  <c r="J410" i="156"/>
  <c r="H237" i="37" s="1"/>
  <c r="J409" i="156"/>
  <c r="H236" i="37" s="1"/>
  <c r="J408" i="156"/>
  <c r="H235" i="37" s="1"/>
  <c r="J407" i="156"/>
  <c r="H234" i="37" s="1"/>
  <c r="J398" i="156"/>
  <c r="J404" i="156" s="1"/>
  <c r="J393" i="156"/>
  <c r="J385" i="156"/>
  <c r="J380" i="156"/>
  <c r="J376" i="156"/>
  <c r="J375" i="156"/>
  <c r="H151" i="37" s="1"/>
  <c r="J374" i="156"/>
  <c r="H150" i="37" s="1"/>
  <c r="J372" i="156"/>
  <c r="H148" i="37" s="1"/>
  <c r="J370" i="156"/>
  <c r="H146" i="37" s="1"/>
  <c r="J369" i="156"/>
  <c r="H145" i="37" s="1"/>
  <c r="J368" i="156"/>
  <c r="H144" i="37" s="1"/>
  <c r="J367" i="156"/>
  <c r="H143" i="37" s="1"/>
  <c r="J358" i="156"/>
  <c r="J353" i="156"/>
  <c r="J366" i="156" s="1"/>
  <c r="H142" i="37" s="1"/>
  <c r="J350" i="156"/>
  <c r="H139" i="37" s="1"/>
  <c r="J349" i="156"/>
  <c r="H138" i="37" s="1"/>
  <c r="J348" i="156"/>
  <c r="H137" i="37" s="1"/>
  <c r="J346" i="156"/>
  <c r="H135" i="37" s="1"/>
  <c r="H264" i="37" s="1"/>
  <c r="J345" i="156"/>
  <c r="H134" i="37" s="1"/>
  <c r="J343" i="156"/>
  <c r="H132" i="37" s="1"/>
  <c r="H261" i="37" s="1"/>
  <c r="J342" i="156"/>
  <c r="H131" i="37" s="1"/>
  <c r="J341" i="156"/>
  <c r="H130" i="37" s="1"/>
  <c r="J340" i="156"/>
  <c r="H129" i="37" s="1"/>
  <c r="J339" i="156"/>
  <c r="H128" i="37" s="1"/>
  <c r="H257" i="37" s="1"/>
  <c r="J338" i="156"/>
  <c r="H127" i="37" s="1"/>
  <c r="J328" i="156"/>
  <c r="J335" i="156" s="1"/>
  <c r="J321" i="156"/>
  <c r="J337" i="156" s="1"/>
  <c r="H126" i="37" s="1"/>
  <c r="J317" i="156"/>
  <c r="H110" i="37" s="1"/>
  <c r="J316" i="156"/>
  <c r="H109" i="37" s="1"/>
  <c r="J315" i="156"/>
  <c r="H108" i="37" s="1"/>
  <c r="J313" i="156"/>
  <c r="H106" i="37" s="1"/>
  <c r="J311" i="156"/>
  <c r="H104" i="37" s="1"/>
  <c r="J310" i="156"/>
  <c r="H103" i="37" s="1"/>
  <c r="J309" i="156"/>
  <c r="H102" i="37" s="1"/>
  <c r="J308" i="156"/>
  <c r="H101" i="37" s="1"/>
  <c r="J299" i="156"/>
  <c r="J305" i="156" s="1"/>
  <c r="J318" i="156" s="1"/>
  <c r="H111" i="37" s="1"/>
  <c r="J294" i="156"/>
  <c r="J307" i="156" s="1"/>
  <c r="H100" i="37" s="1"/>
  <c r="J290" i="156"/>
  <c r="H71" i="37" s="1"/>
  <c r="J289" i="156"/>
  <c r="H70" i="37" s="1"/>
  <c r="J288" i="156"/>
  <c r="H69" i="37" s="1"/>
  <c r="J286" i="156"/>
  <c r="H67" i="37" s="1"/>
  <c r="J284" i="156"/>
  <c r="H65" i="37" s="1"/>
  <c r="J283" i="156"/>
  <c r="H64" i="37" s="1"/>
  <c r="J282" i="156"/>
  <c r="H63" i="37" s="1"/>
  <c r="J281" i="156"/>
  <c r="H62" i="37" s="1"/>
  <c r="J271" i="156"/>
  <c r="J266" i="156"/>
  <c r="J280" i="156" s="1"/>
  <c r="H61" i="37" s="1"/>
  <c r="J261" i="156"/>
  <c r="H18" i="37" s="1"/>
  <c r="J260" i="156"/>
  <c r="H17" i="37" s="1"/>
  <c r="J259" i="156"/>
  <c r="H16" i="37" s="1"/>
  <c r="J257" i="156"/>
  <c r="H14" i="37" s="1"/>
  <c r="J255" i="156"/>
  <c r="H12" i="37" s="1"/>
  <c r="J254" i="156"/>
  <c r="H11" i="37" s="1"/>
  <c r="J253" i="156"/>
  <c r="H10" i="37" s="1"/>
  <c r="J252" i="156"/>
  <c r="H9" i="37" s="1"/>
  <c r="J244" i="156"/>
  <c r="J241" i="156"/>
  <c r="J234" i="156"/>
  <c r="J231" i="156"/>
  <c r="J238" i="156" s="1"/>
  <c r="J211" i="156"/>
  <c r="J208" i="156"/>
  <c r="J199" i="156"/>
  <c r="J194" i="156"/>
  <c r="J187" i="156"/>
  <c r="J191" i="156" s="1"/>
  <c r="J184" i="156"/>
  <c r="J177" i="156"/>
  <c r="J174" i="156"/>
  <c r="J167" i="156"/>
  <c r="J164" i="156"/>
  <c r="J157" i="156"/>
  <c r="J154" i="156"/>
  <c r="J147" i="156"/>
  <c r="J144" i="156"/>
  <c r="J135" i="156"/>
  <c r="J130" i="156"/>
  <c r="J123" i="156"/>
  <c r="J120" i="156"/>
  <c r="J111" i="156"/>
  <c r="J106" i="156"/>
  <c r="J97" i="156"/>
  <c r="J92" i="156"/>
  <c r="J85" i="156"/>
  <c r="J82" i="156"/>
  <c r="J89" i="156" s="1"/>
  <c r="J75" i="156"/>
  <c r="J72" i="156"/>
  <c r="J65" i="156"/>
  <c r="J62" i="156"/>
  <c r="J55" i="156"/>
  <c r="J52" i="156"/>
  <c r="J45" i="156"/>
  <c r="J42" i="156"/>
  <c r="J49" i="156" s="1"/>
  <c r="J35" i="156"/>
  <c r="J32" i="156"/>
  <c r="J27" i="156"/>
  <c r="H252" i="37" s="1"/>
  <c r="J25" i="156"/>
  <c r="H250" i="37" s="1"/>
  <c r="J23" i="156"/>
  <c r="H248" i="37" s="1"/>
  <c r="J22" i="156"/>
  <c r="H247" i="37" s="1"/>
  <c r="J13" i="156"/>
  <c r="J24" i="156" s="1"/>
  <c r="H249" i="37" s="1"/>
  <c r="J10" i="156"/>
  <c r="J21" i="156" s="1"/>
  <c r="H246" i="37" s="1"/>
  <c r="I75" i="157" l="1"/>
  <c r="H20" i="57"/>
  <c r="H33" i="57" s="1"/>
  <c r="H205" i="37" s="1"/>
  <c r="I98" i="157"/>
  <c r="I21" i="157"/>
  <c r="I217" i="157"/>
  <c r="I230" i="157" s="1"/>
  <c r="H124" i="37" s="1"/>
  <c r="J391" i="156"/>
  <c r="J117" i="156"/>
  <c r="J141" i="156"/>
  <c r="J161" i="156"/>
  <c r="J39" i="156"/>
  <c r="J151" i="156"/>
  <c r="I65" i="157"/>
  <c r="I165" i="157"/>
  <c r="H74" i="37" s="1"/>
  <c r="I163" i="157"/>
  <c r="I176" i="157" s="1"/>
  <c r="H85" i="37" s="1"/>
  <c r="I271" i="157"/>
  <c r="I284" i="157" s="1"/>
  <c r="H179" i="37" s="1"/>
  <c r="I105" i="157"/>
  <c r="H27" i="37" s="1"/>
  <c r="I325" i="157"/>
  <c r="I338" i="157" s="1"/>
  <c r="H218" i="37" s="1"/>
  <c r="I45" i="157"/>
  <c r="J59" i="156"/>
  <c r="J181" i="156"/>
  <c r="J205" i="156"/>
  <c r="J406" i="156"/>
  <c r="H233" i="37" s="1"/>
  <c r="J364" i="156"/>
  <c r="J377" i="156" s="1"/>
  <c r="H153" i="37" s="1"/>
  <c r="J215" i="156"/>
  <c r="J248" i="156"/>
  <c r="J312" i="156"/>
  <c r="H105" i="37" s="1"/>
  <c r="J411" i="156"/>
  <c r="H238" i="37" s="1"/>
  <c r="J79" i="156"/>
  <c r="J251" i="156"/>
  <c r="H8" i="37" s="1"/>
  <c r="J371" i="156"/>
  <c r="H147" i="37" s="1"/>
  <c r="J103" i="156"/>
  <c r="J127" i="156"/>
  <c r="J417" i="156"/>
  <c r="H244" i="37" s="1"/>
  <c r="J69" i="156"/>
  <c r="J171" i="156"/>
  <c r="J277" i="156"/>
  <c r="J291" i="156" s="1"/>
  <c r="H72" i="37" s="1"/>
  <c r="H27" i="57"/>
  <c r="H199" i="37" s="1"/>
  <c r="H267" i="37"/>
  <c r="H268" i="37"/>
  <c r="H258" i="37"/>
  <c r="H259" i="37"/>
  <c r="H266" i="37"/>
  <c r="H263" i="37"/>
  <c r="H260" i="37"/>
  <c r="H256" i="37"/>
  <c r="I111" i="157"/>
  <c r="H33" i="37" s="1"/>
  <c r="I170" i="157"/>
  <c r="H79" i="37" s="1"/>
  <c r="I190" i="157"/>
  <c r="I203" i="157" s="1"/>
  <c r="H98" i="37" s="1"/>
  <c r="I224" i="157"/>
  <c r="H118" i="37" s="1"/>
  <c r="I244" i="157"/>
  <c r="I257" i="157" s="1"/>
  <c r="H166" i="37" s="1"/>
  <c r="I278" i="157"/>
  <c r="H173" i="37" s="1"/>
  <c r="I298" i="157"/>
  <c r="I311" i="157" s="1"/>
  <c r="H192" i="37" s="1"/>
  <c r="I332" i="157"/>
  <c r="H212" i="37" s="1"/>
  <c r="I352" i="157"/>
  <c r="I365" i="157" s="1"/>
  <c r="H231" i="37" s="1"/>
  <c r="I126" i="157"/>
  <c r="I139" i="157" s="1"/>
  <c r="H46" i="37" s="1"/>
  <c r="J262" i="156"/>
  <c r="H19" i="37" s="1"/>
  <c r="J18" i="156"/>
  <c r="J28" i="156" s="1"/>
  <c r="H253" i="37" s="1"/>
  <c r="J285" i="156"/>
  <c r="H66" i="37" s="1"/>
  <c r="J256" i="156"/>
  <c r="H13" i="37" s="1"/>
  <c r="J344" i="156"/>
  <c r="H255" i="37" l="1"/>
  <c r="J351" i="156"/>
  <c r="H140" i="37" s="1"/>
  <c r="H254" i="37" s="1"/>
  <c r="H133" i="37"/>
  <c r="H262" i="37" s="1"/>
  <c r="G152" i="37" l="1"/>
  <c r="G59" i="37"/>
  <c r="G58" i="37"/>
  <c r="G57" i="37"/>
  <c r="G56" i="37"/>
  <c r="G54" i="37"/>
  <c r="G53" i="37"/>
  <c r="G52" i="37"/>
  <c r="G51" i="37"/>
  <c r="G50" i="37"/>
  <c r="G49" i="37"/>
  <c r="G48" i="37"/>
  <c r="G32" i="57"/>
  <c r="G204" i="37" s="1"/>
  <c r="G31" i="57"/>
  <c r="G203" i="37" s="1"/>
  <c r="G30" i="57"/>
  <c r="G202" i="37" s="1"/>
  <c r="G28" i="57"/>
  <c r="G200" i="37" s="1"/>
  <c r="G26" i="57"/>
  <c r="G198" i="37" s="1"/>
  <c r="G25" i="57"/>
  <c r="G197" i="37" s="1"/>
  <c r="G24" i="57"/>
  <c r="G196" i="37" s="1"/>
  <c r="G23" i="57"/>
  <c r="G195" i="37" s="1"/>
  <c r="G14" i="57"/>
  <c r="G27" i="57" s="1"/>
  <c r="G199" i="37" s="1"/>
  <c r="G9" i="57"/>
  <c r="G22" i="57" s="1"/>
  <c r="G194" i="37" s="1"/>
  <c r="G32" i="46"/>
  <c r="G31" i="46"/>
  <c r="G30" i="46"/>
  <c r="G28" i="46"/>
  <c r="G27" i="46"/>
  <c r="G26" i="46"/>
  <c r="G25" i="46"/>
  <c r="G24" i="46"/>
  <c r="G23" i="46"/>
  <c r="G14" i="46"/>
  <c r="G20" i="46" s="1"/>
  <c r="G33" i="46" s="1"/>
  <c r="G9" i="46"/>
  <c r="G22" i="46" s="1"/>
  <c r="H364" i="157"/>
  <c r="G230" i="37" s="1"/>
  <c r="H363" i="157"/>
  <c r="G229" i="37" s="1"/>
  <c r="H362" i="157"/>
  <c r="G228" i="37" s="1"/>
  <c r="H360" i="157"/>
  <c r="G226" i="37" s="1"/>
  <c r="H358" i="157"/>
  <c r="G224" i="37" s="1"/>
  <c r="H357" i="157"/>
  <c r="G223" i="37" s="1"/>
  <c r="H356" i="157"/>
  <c r="G222" i="37" s="1"/>
  <c r="H355" i="157"/>
  <c r="G221" i="37" s="1"/>
  <c r="H346" i="157"/>
  <c r="H341" i="157"/>
  <c r="H354" i="157" s="1"/>
  <c r="G220" i="37" s="1"/>
  <c r="H337" i="157"/>
  <c r="G217" i="37" s="1"/>
  <c r="H336" i="157"/>
  <c r="G216" i="37" s="1"/>
  <c r="H335" i="157"/>
  <c r="G215" i="37" s="1"/>
  <c r="H333" i="157"/>
  <c r="G213" i="37" s="1"/>
  <c r="H331" i="157"/>
  <c r="G211" i="37" s="1"/>
  <c r="H330" i="157"/>
  <c r="G210" i="37" s="1"/>
  <c r="H329" i="157"/>
  <c r="G209" i="37" s="1"/>
  <c r="H328" i="157"/>
  <c r="G208" i="37" s="1"/>
  <c r="H319" i="157"/>
  <c r="H325" i="157" s="1"/>
  <c r="H338" i="157" s="1"/>
  <c r="G218" i="37" s="1"/>
  <c r="H314" i="157"/>
  <c r="H327" i="157" s="1"/>
  <c r="G207" i="37" s="1"/>
  <c r="H310" i="157"/>
  <c r="G191" i="37" s="1"/>
  <c r="H309" i="157"/>
  <c r="G190" i="37" s="1"/>
  <c r="H308" i="157"/>
  <c r="G189" i="37" s="1"/>
  <c r="H306" i="157"/>
  <c r="G187" i="37" s="1"/>
  <c r="H304" i="157"/>
  <c r="G185" i="37" s="1"/>
  <c r="H303" i="157"/>
  <c r="G184" i="37" s="1"/>
  <c r="H302" i="157"/>
  <c r="G183" i="37" s="1"/>
  <c r="H301" i="157"/>
  <c r="G182" i="37" s="1"/>
  <c r="H292" i="157"/>
  <c r="H287" i="157"/>
  <c r="H300" i="157" s="1"/>
  <c r="G181" i="37" s="1"/>
  <c r="H283" i="157"/>
  <c r="G178" i="37" s="1"/>
  <c r="H282" i="157"/>
  <c r="G177" i="37" s="1"/>
  <c r="H281" i="157"/>
  <c r="G176" i="37" s="1"/>
  <c r="H279" i="157"/>
  <c r="G174" i="37" s="1"/>
  <c r="H277" i="157"/>
  <c r="G172" i="37" s="1"/>
  <c r="H276" i="157"/>
  <c r="G171" i="37" s="1"/>
  <c r="H275" i="157"/>
  <c r="G170" i="37" s="1"/>
  <c r="H274" i="157"/>
  <c r="G169" i="37" s="1"/>
  <c r="H265" i="157"/>
  <c r="H260" i="157"/>
  <c r="H273" i="157" s="1"/>
  <c r="G168" i="37" s="1"/>
  <c r="H256" i="157"/>
  <c r="G165" i="37" s="1"/>
  <c r="H255" i="157"/>
  <c r="G164" i="37" s="1"/>
  <c r="H254" i="157"/>
  <c r="G163" i="37" s="1"/>
  <c r="H252" i="157"/>
  <c r="G161" i="37" s="1"/>
  <c r="H250" i="157"/>
  <c r="G159" i="37" s="1"/>
  <c r="H249" i="157"/>
  <c r="G158" i="37" s="1"/>
  <c r="H248" i="157"/>
  <c r="G157" i="37" s="1"/>
  <c r="H247" i="157"/>
  <c r="G156" i="37" s="1"/>
  <c r="H238" i="157"/>
  <c r="H251" i="157" s="1"/>
  <c r="G160" i="37" s="1"/>
  <c r="H233" i="157"/>
  <c r="H246" i="157" s="1"/>
  <c r="G155" i="37" s="1"/>
  <c r="H229" i="157"/>
  <c r="G123" i="37" s="1"/>
  <c r="H228" i="157"/>
  <c r="G122" i="37" s="1"/>
  <c r="H227" i="157"/>
  <c r="G121" i="37" s="1"/>
  <c r="H225" i="157"/>
  <c r="G119" i="37" s="1"/>
  <c r="H223" i="157"/>
  <c r="G117" i="37" s="1"/>
  <c r="H222" i="157"/>
  <c r="G116" i="37" s="1"/>
  <c r="H221" i="157"/>
  <c r="G115" i="37" s="1"/>
  <c r="H220" i="157"/>
  <c r="G114" i="37" s="1"/>
  <c r="H211" i="157"/>
  <c r="H217" i="157" s="1"/>
  <c r="H230" i="157" s="1"/>
  <c r="G124" i="37" s="1"/>
  <c r="H206" i="157"/>
  <c r="H219" i="157" s="1"/>
  <c r="G113" i="37" s="1"/>
  <c r="H202" i="157"/>
  <c r="G97" i="37" s="1"/>
  <c r="H201" i="157"/>
  <c r="G96" i="37" s="1"/>
  <c r="H200" i="157"/>
  <c r="G95" i="37" s="1"/>
  <c r="H198" i="157"/>
  <c r="G93" i="37" s="1"/>
  <c r="H196" i="157"/>
  <c r="G91" i="37" s="1"/>
  <c r="H195" i="157"/>
  <c r="G90" i="37" s="1"/>
  <c r="H194" i="157"/>
  <c r="G89" i="37" s="1"/>
  <c r="H193" i="157"/>
  <c r="G88" i="37" s="1"/>
  <c r="H184" i="157"/>
  <c r="H179" i="157"/>
  <c r="H192" i="157" s="1"/>
  <c r="G87" i="37" s="1"/>
  <c r="H175" i="157"/>
  <c r="G84" i="37" s="1"/>
  <c r="H174" i="157"/>
  <c r="G83" i="37" s="1"/>
  <c r="H173" i="157"/>
  <c r="G82" i="37" s="1"/>
  <c r="H171" i="157"/>
  <c r="G80" i="37" s="1"/>
  <c r="H169" i="157"/>
  <c r="G78" i="37" s="1"/>
  <c r="H168" i="157"/>
  <c r="G77" i="37" s="1"/>
  <c r="H167" i="157"/>
  <c r="G76" i="37" s="1"/>
  <c r="H166" i="157"/>
  <c r="G75" i="37" s="1"/>
  <c r="H159" i="157"/>
  <c r="H156" i="157"/>
  <c r="H147" i="157"/>
  <c r="H142" i="157"/>
  <c r="H165" i="157" s="1"/>
  <c r="G74" i="37" s="1"/>
  <c r="H138" i="157"/>
  <c r="G45" i="37" s="1"/>
  <c r="H137" i="157"/>
  <c r="G44" i="37" s="1"/>
  <c r="H136" i="157"/>
  <c r="G43" i="37" s="1"/>
  <c r="H134" i="157"/>
  <c r="G41" i="37" s="1"/>
  <c r="H132" i="157"/>
  <c r="G39" i="37" s="1"/>
  <c r="H131" i="157"/>
  <c r="G38" i="37" s="1"/>
  <c r="H130" i="157"/>
  <c r="G37" i="37" s="1"/>
  <c r="H129" i="157"/>
  <c r="G36" i="37" s="1"/>
  <c r="H120" i="157"/>
  <c r="H133" i="157" s="1"/>
  <c r="G40" i="37" s="1"/>
  <c r="H115" i="157"/>
  <c r="H128" i="157" s="1"/>
  <c r="G35" i="37" s="1"/>
  <c r="H110" i="157"/>
  <c r="G32" i="37" s="1"/>
  <c r="H109" i="157"/>
  <c r="G31" i="37" s="1"/>
  <c r="H108" i="157"/>
  <c r="G30" i="37" s="1"/>
  <c r="H106" i="157"/>
  <c r="G28" i="37" s="1"/>
  <c r="H104" i="157"/>
  <c r="G26" i="37" s="1"/>
  <c r="H103" i="157"/>
  <c r="G25" i="37" s="1"/>
  <c r="H102" i="157"/>
  <c r="G24" i="37" s="1"/>
  <c r="H101" i="157"/>
  <c r="G23" i="37" s="1"/>
  <c r="H94" i="157"/>
  <c r="H91" i="157"/>
  <c r="H98" i="157" s="1"/>
  <c r="H82" i="157"/>
  <c r="H78" i="157"/>
  <c r="H71" i="157"/>
  <c r="H68" i="157"/>
  <c r="H75" i="157" s="1"/>
  <c r="H61" i="157"/>
  <c r="H58" i="157"/>
  <c r="H51" i="157"/>
  <c r="H48" i="157"/>
  <c r="H55" i="157" s="1"/>
  <c r="H41" i="157"/>
  <c r="H38" i="157"/>
  <c r="H29" i="157"/>
  <c r="H24" i="157"/>
  <c r="H15" i="157"/>
  <c r="H10" i="157"/>
  <c r="I416" i="156"/>
  <c r="G243" i="37" s="1"/>
  <c r="I415" i="156"/>
  <c r="G242" i="37" s="1"/>
  <c r="I414" i="156"/>
  <c r="G241" i="37" s="1"/>
  <c r="I412" i="156"/>
  <c r="G239" i="37" s="1"/>
  <c r="I410" i="156"/>
  <c r="G237" i="37" s="1"/>
  <c r="I409" i="156"/>
  <c r="G236" i="37" s="1"/>
  <c r="I408" i="156"/>
  <c r="G235" i="37" s="1"/>
  <c r="I407" i="156"/>
  <c r="G234" i="37" s="1"/>
  <c r="I398" i="156"/>
  <c r="I404" i="156" s="1"/>
  <c r="I393" i="156"/>
  <c r="I385" i="156"/>
  <c r="I380" i="156"/>
  <c r="I376" i="156"/>
  <c r="I375" i="156"/>
  <c r="G151" i="37" s="1"/>
  <c r="I374" i="156"/>
  <c r="G150" i="37" s="1"/>
  <c r="I372" i="156"/>
  <c r="G148" i="37" s="1"/>
  <c r="I370" i="156"/>
  <c r="G146" i="37" s="1"/>
  <c r="I369" i="156"/>
  <c r="G145" i="37" s="1"/>
  <c r="I368" i="156"/>
  <c r="G144" i="37" s="1"/>
  <c r="I367" i="156"/>
  <c r="G143" i="37" s="1"/>
  <c r="I358" i="156"/>
  <c r="I371" i="156" s="1"/>
  <c r="G147" i="37" s="1"/>
  <c r="I353" i="156"/>
  <c r="I366" i="156" s="1"/>
  <c r="G142" i="37" s="1"/>
  <c r="I350" i="156"/>
  <c r="G139" i="37" s="1"/>
  <c r="I349" i="156"/>
  <c r="G138" i="37" s="1"/>
  <c r="I348" i="156"/>
  <c r="G137" i="37" s="1"/>
  <c r="I346" i="156"/>
  <c r="G135" i="37" s="1"/>
  <c r="G264" i="37" s="1"/>
  <c r="I345" i="156"/>
  <c r="G134" i="37" s="1"/>
  <c r="I343" i="156"/>
  <c r="G132" i="37" s="1"/>
  <c r="G261" i="37" s="1"/>
  <c r="I342" i="156"/>
  <c r="G131" i="37" s="1"/>
  <c r="I341" i="156"/>
  <c r="G130" i="37" s="1"/>
  <c r="I340" i="156"/>
  <c r="G129" i="37" s="1"/>
  <c r="I339" i="156"/>
  <c r="G128" i="37" s="1"/>
  <c r="G257" i="37" s="1"/>
  <c r="I338" i="156"/>
  <c r="G127" i="37" s="1"/>
  <c r="I328" i="156"/>
  <c r="I344" i="156" s="1"/>
  <c r="G133" i="37" s="1"/>
  <c r="I321" i="156"/>
  <c r="I337" i="156" s="1"/>
  <c r="G126" i="37" s="1"/>
  <c r="I317" i="156"/>
  <c r="G110" i="37" s="1"/>
  <c r="I316" i="156"/>
  <c r="G109" i="37" s="1"/>
  <c r="I315" i="156"/>
  <c r="G108" i="37" s="1"/>
  <c r="I313" i="156"/>
  <c r="G106" i="37" s="1"/>
  <c r="I311" i="156"/>
  <c r="G104" i="37" s="1"/>
  <c r="I310" i="156"/>
  <c r="G103" i="37" s="1"/>
  <c r="I309" i="156"/>
  <c r="G102" i="37" s="1"/>
  <c r="I308" i="156"/>
  <c r="G101" i="37" s="1"/>
  <c r="I299" i="156"/>
  <c r="I312" i="156" s="1"/>
  <c r="G105" i="37" s="1"/>
  <c r="I294" i="156"/>
  <c r="I290" i="156"/>
  <c r="G71" i="37" s="1"/>
  <c r="I289" i="156"/>
  <c r="G70" i="37" s="1"/>
  <c r="I288" i="156"/>
  <c r="G69" i="37" s="1"/>
  <c r="I286" i="156"/>
  <c r="G67" i="37" s="1"/>
  <c r="I284" i="156"/>
  <c r="G65" i="37" s="1"/>
  <c r="I283" i="156"/>
  <c r="G64" i="37" s="1"/>
  <c r="I282" i="156"/>
  <c r="G63" i="37" s="1"/>
  <c r="I281" i="156"/>
  <c r="G62" i="37" s="1"/>
  <c r="I271" i="156"/>
  <c r="I285" i="156" s="1"/>
  <c r="G66" i="37" s="1"/>
  <c r="I266" i="156"/>
  <c r="I280" i="156" s="1"/>
  <c r="G61" i="37" s="1"/>
  <c r="I261" i="156"/>
  <c r="G18" i="37" s="1"/>
  <c r="I260" i="156"/>
  <c r="G17" i="37" s="1"/>
  <c r="I259" i="156"/>
  <c r="G16" i="37" s="1"/>
  <c r="I257" i="156"/>
  <c r="G14" i="37" s="1"/>
  <c r="I255" i="156"/>
  <c r="G12" i="37" s="1"/>
  <c r="I254" i="156"/>
  <c r="G11" i="37" s="1"/>
  <c r="I253" i="156"/>
  <c r="G10" i="37" s="1"/>
  <c r="I252" i="156"/>
  <c r="G9" i="37" s="1"/>
  <c r="I244" i="156"/>
  <c r="I241" i="156"/>
  <c r="I234" i="156"/>
  <c r="I231" i="156"/>
  <c r="I238" i="156" s="1"/>
  <c r="I211" i="156"/>
  <c r="I208" i="156"/>
  <c r="I199" i="156"/>
  <c r="I194" i="156"/>
  <c r="I187" i="156"/>
  <c r="I191" i="156" s="1"/>
  <c r="I184" i="156"/>
  <c r="I177" i="156"/>
  <c r="I174" i="156"/>
  <c r="I167" i="156"/>
  <c r="I164" i="156"/>
  <c r="I157" i="156"/>
  <c r="I161" i="156" s="1"/>
  <c r="I154" i="156"/>
  <c r="I147" i="156"/>
  <c r="I144" i="156"/>
  <c r="I135" i="156"/>
  <c r="I130" i="156"/>
  <c r="I141" i="156" s="1"/>
  <c r="I123" i="156"/>
  <c r="I120" i="156"/>
  <c r="I111" i="156"/>
  <c r="I106" i="156"/>
  <c r="I97" i="156"/>
  <c r="I92" i="156"/>
  <c r="I85" i="156"/>
  <c r="I82" i="156"/>
  <c r="I89" i="156" s="1"/>
  <c r="I75" i="156"/>
  <c r="I72" i="156"/>
  <c r="I65" i="156"/>
  <c r="I62" i="156"/>
  <c r="I55" i="156"/>
  <c r="I52" i="156"/>
  <c r="I45" i="156"/>
  <c r="I42" i="156"/>
  <c r="I49" i="156" s="1"/>
  <c r="I35" i="156"/>
  <c r="I32" i="156"/>
  <c r="I27" i="156"/>
  <c r="G252" i="37" s="1"/>
  <c r="I25" i="156"/>
  <c r="G250" i="37" s="1"/>
  <c r="I23" i="156"/>
  <c r="G248" i="37" s="1"/>
  <c r="I22" i="156"/>
  <c r="G247" i="37" s="1"/>
  <c r="I13" i="156"/>
  <c r="I24" i="156" s="1"/>
  <c r="G249" i="37" s="1"/>
  <c r="I10" i="156"/>
  <c r="I21" i="156" s="1"/>
  <c r="G246" i="37" s="1"/>
  <c r="H298" i="157" l="1"/>
  <c r="H311" i="157" s="1"/>
  <c r="G192" i="37" s="1"/>
  <c r="I117" i="156"/>
  <c r="I181" i="156"/>
  <c r="I59" i="156"/>
  <c r="I151" i="156"/>
  <c r="I305" i="156"/>
  <c r="I318" i="156" s="1"/>
  <c r="G111" i="37" s="1"/>
  <c r="H21" i="157"/>
  <c r="H35" i="157"/>
  <c r="H305" i="157"/>
  <c r="G186" i="37" s="1"/>
  <c r="H100" i="157"/>
  <c r="G22" i="37" s="1"/>
  <c r="H126" i="157"/>
  <c r="H139" i="157" s="1"/>
  <c r="G46" i="37" s="1"/>
  <c r="H153" i="157"/>
  <c r="H190" i="157"/>
  <c r="H203" i="157" s="1"/>
  <c r="G98" i="37" s="1"/>
  <c r="H352" i="157"/>
  <c r="H365" i="157" s="1"/>
  <c r="G231" i="37" s="1"/>
  <c r="H45" i="157"/>
  <c r="H197" i="157"/>
  <c r="G92" i="37" s="1"/>
  <c r="H359" i="157"/>
  <c r="G225" i="37" s="1"/>
  <c r="H105" i="157"/>
  <c r="G27" i="37" s="1"/>
  <c r="H88" i="157"/>
  <c r="H170" i="157"/>
  <c r="G79" i="37" s="1"/>
  <c r="H244" i="157"/>
  <c r="H257" i="157" s="1"/>
  <c r="G166" i="37" s="1"/>
  <c r="H271" i="157"/>
  <c r="H284" i="157" s="1"/>
  <c r="G179" i="37" s="1"/>
  <c r="I79" i="156"/>
  <c r="I391" i="156"/>
  <c r="I205" i="156"/>
  <c r="I69" i="156"/>
  <c r="I171" i="156"/>
  <c r="I406" i="156"/>
  <c r="G233" i="37" s="1"/>
  <c r="I39" i="156"/>
  <c r="I256" i="156"/>
  <c r="G13" i="37" s="1"/>
  <c r="I248" i="156"/>
  <c r="I417" i="156"/>
  <c r="G244" i="37" s="1"/>
  <c r="I251" i="156"/>
  <c r="G8" i="37" s="1"/>
  <c r="I411" i="156"/>
  <c r="G238" i="37" s="1"/>
  <c r="I103" i="156"/>
  <c r="I127" i="156"/>
  <c r="I307" i="156"/>
  <c r="G100" i="37" s="1"/>
  <c r="I364" i="156"/>
  <c r="I377" i="156" s="1"/>
  <c r="G153" i="37" s="1"/>
  <c r="G259" i="37"/>
  <c r="G260" i="37"/>
  <c r="G266" i="37"/>
  <c r="G267" i="37"/>
  <c r="G258" i="37"/>
  <c r="G256" i="37"/>
  <c r="G268" i="37"/>
  <c r="G263" i="37"/>
  <c r="G20" i="57"/>
  <c r="G33" i="57" s="1"/>
  <c r="G205" i="37" s="1"/>
  <c r="H65" i="157"/>
  <c r="H111" i="157" s="1"/>
  <c r="G33" i="37" s="1"/>
  <c r="H163" i="157"/>
  <c r="H176" i="157" s="1"/>
  <c r="G85" i="37" s="1"/>
  <c r="H224" i="157"/>
  <c r="G118" i="37" s="1"/>
  <c r="H278" i="157"/>
  <c r="G173" i="37" s="1"/>
  <c r="H332" i="157"/>
  <c r="G212" i="37" s="1"/>
  <c r="I351" i="156"/>
  <c r="G140" i="37" s="1"/>
  <c r="I277" i="156"/>
  <c r="I291" i="156" s="1"/>
  <c r="G72" i="37" s="1"/>
  <c r="I18" i="156"/>
  <c r="I28" i="156" s="1"/>
  <c r="G253" i="37" s="1"/>
  <c r="I215" i="156"/>
  <c r="I262" i="156" s="1"/>
  <c r="G19" i="37" s="1"/>
  <c r="I335" i="156"/>
  <c r="G255" i="37" l="1"/>
  <c r="G254" i="37"/>
  <c r="G262" i="37"/>
  <c r="F152" i="37"/>
  <c r="F59" i="37"/>
  <c r="F49" i="37"/>
  <c r="F32" i="57"/>
  <c r="F204" i="37" s="1"/>
  <c r="F31" i="57"/>
  <c r="F203" i="37" s="1"/>
  <c r="F30" i="57"/>
  <c r="F202" i="37" s="1"/>
  <c r="F28" i="57"/>
  <c r="F200" i="37" s="1"/>
  <c r="F26" i="57"/>
  <c r="F198" i="37" s="1"/>
  <c r="F25" i="57"/>
  <c r="F197" i="37" s="1"/>
  <c r="F24" i="57"/>
  <c r="F196" i="37" s="1"/>
  <c r="F23" i="57"/>
  <c r="F195" i="37" s="1"/>
  <c r="F14" i="57"/>
  <c r="F20" i="57" s="1"/>
  <c r="F9" i="57"/>
  <c r="F22" i="57" s="1"/>
  <c r="F194" i="37" s="1"/>
  <c r="F32" i="46"/>
  <c r="F58" i="37" s="1"/>
  <c r="F31" i="46"/>
  <c r="F57" i="37" s="1"/>
  <c r="F30" i="46"/>
  <c r="F56" i="37" s="1"/>
  <c r="F28" i="46"/>
  <c r="F54" i="37" s="1"/>
  <c r="F26" i="46"/>
  <c r="F52" i="37" s="1"/>
  <c r="F25" i="46"/>
  <c r="F51" i="37" s="1"/>
  <c r="F24" i="46"/>
  <c r="F50" i="37" s="1"/>
  <c r="F23" i="46"/>
  <c r="F14" i="46"/>
  <c r="F27" i="46" s="1"/>
  <c r="F53" i="37" s="1"/>
  <c r="F9" i="46"/>
  <c r="F22" i="46" s="1"/>
  <c r="F48" i="37" s="1"/>
  <c r="G364" i="157"/>
  <c r="F230" i="37" s="1"/>
  <c r="G363" i="157"/>
  <c r="F229" i="37" s="1"/>
  <c r="G362" i="157"/>
  <c r="F228" i="37" s="1"/>
  <c r="G360" i="157"/>
  <c r="F226" i="37" s="1"/>
  <c r="G358" i="157"/>
  <c r="F224" i="37" s="1"/>
  <c r="G357" i="157"/>
  <c r="F223" i="37" s="1"/>
  <c r="G356" i="157"/>
  <c r="F222" i="37" s="1"/>
  <c r="G355" i="157"/>
  <c r="F221" i="37" s="1"/>
  <c r="G346" i="157"/>
  <c r="G352" i="157" s="1"/>
  <c r="G365" i="157" s="1"/>
  <c r="F231" i="37" s="1"/>
  <c r="G341" i="157"/>
  <c r="G354" i="157" s="1"/>
  <c r="F220" i="37" s="1"/>
  <c r="G337" i="157"/>
  <c r="F217" i="37" s="1"/>
  <c r="G336" i="157"/>
  <c r="F216" i="37" s="1"/>
  <c r="G335" i="157"/>
  <c r="F215" i="37" s="1"/>
  <c r="G333" i="157"/>
  <c r="F213" i="37" s="1"/>
  <c r="G331" i="157"/>
  <c r="F211" i="37" s="1"/>
  <c r="G330" i="157"/>
  <c r="F210" i="37" s="1"/>
  <c r="G329" i="157"/>
  <c r="F209" i="37" s="1"/>
  <c r="G328" i="157"/>
  <c r="F208" i="37" s="1"/>
  <c r="G319" i="157"/>
  <c r="G325" i="157" s="1"/>
  <c r="G338" i="157" s="1"/>
  <c r="F218" i="37" s="1"/>
  <c r="G314" i="157"/>
  <c r="G327" i="157" s="1"/>
  <c r="F207" i="37" s="1"/>
  <c r="G310" i="157"/>
  <c r="F191" i="37" s="1"/>
  <c r="G309" i="157"/>
  <c r="F190" i="37" s="1"/>
  <c r="G308" i="157"/>
  <c r="F189" i="37" s="1"/>
  <c r="G306" i="157"/>
  <c r="F187" i="37" s="1"/>
  <c r="G304" i="157"/>
  <c r="F185" i="37" s="1"/>
  <c r="G303" i="157"/>
  <c r="F184" i="37" s="1"/>
  <c r="G302" i="157"/>
  <c r="F183" i="37" s="1"/>
  <c r="G301" i="157"/>
  <c r="F182" i="37" s="1"/>
  <c r="G292" i="157"/>
  <c r="G305" i="157" s="1"/>
  <c r="F186" i="37" s="1"/>
  <c r="G287" i="157"/>
  <c r="G300" i="157" s="1"/>
  <c r="F181" i="37" s="1"/>
  <c r="G283" i="157"/>
  <c r="F178" i="37" s="1"/>
  <c r="G282" i="157"/>
  <c r="F177" i="37" s="1"/>
  <c r="G281" i="157"/>
  <c r="F176" i="37" s="1"/>
  <c r="G279" i="157"/>
  <c r="F174" i="37" s="1"/>
  <c r="G277" i="157"/>
  <c r="F172" i="37" s="1"/>
  <c r="G276" i="157"/>
  <c r="F171" i="37" s="1"/>
  <c r="G275" i="157"/>
  <c r="F170" i="37" s="1"/>
  <c r="G274" i="157"/>
  <c r="F169" i="37" s="1"/>
  <c r="G265" i="157"/>
  <c r="G271" i="157" s="1"/>
  <c r="G284" i="157" s="1"/>
  <c r="F179" i="37" s="1"/>
  <c r="G260" i="157"/>
  <c r="G273" i="157" s="1"/>
  <c r="F168" i="37" s="1"/>
  <c r="G256" i="157"/>
  <c r="F165" i="37" s="1"/>
  <c r="G255" i="157"/>
  <c r="F164" i="37" s="1"/>
  <c r="G254" i="157"/>
  <c r="F163" i="37" s="1"/>
  <c r="G252" i="157"/>
  <c r="F161" i="37" s="1"/>
  <c r="G250" i="157"/>
  <c r="F159" i="37" s="1"/>
  <c r="G249" i="157"/>
  <c r="F158" i="37" s="1"/>
  <c r="G248" i="157"/>
  <c r="F157" i="37" s="1"/>
  <c r="G247" i="157"/>
  <c r="F156" i="37" s="1"/>
  <c r="G238" i="157"/>
  <c r="G251" i="157" s="1"/>
  <c r="F160" i="37" s="1"/>
  <c r="G233" i="157"/>
  <c r="G246" i="157" s="1"/>
  <c r="F155" i="37" s="1"/>
  <c r="G229" i="157"/>
  <c r="F123" i="37" s="1"/>
  <c r="G228" i="157"/>
  <c r="F122" i="37" s="1"/>
  <c r="G227" i="157"/>
  <c r="F121" i="37" s="1"/>
  <c r="G225" i="157"/>
  <c r="F119" i="37" s="1"/>
  <c r="G223" i="157"/>
  <c r="F117" i="37" s="1"/>
  <c r="G222" i="157"/>
  <c r="F116" i="37" s="1"/>
  <c r="G221" i="157"/>
  <c r="F115" i="37" s="1"/>
  <c r="G220" i="157"/>
  <c r="F114" i="37" s="1"/>
  <c r="G211" i="157"/>
  <c r="G217" i="157" s="1"/>
  <c r="G230" i="157" s="1"/>
  <c r="F124" i="37" s="1"/>
  <c r="G206" i="157"/>
  <c r="G219" i="157" s="1"/>
  <c r="F113" i="37" s="1"/>
  <c r="G202" i="157"/>
  <c r="F97" i="37" s="1"/>
  <c r="G201" i="157"/>
  <c r="F96" i="37" s="1"/>
  <c r="G200" i="157"/>
  <c r="F95" i="37" s="1"/>
  <c r="G198" i="157"/>
  <c r="F93" i="37" s="1"/>
  <c r="G196" i="157"/>
  <c r="F91" i="37" s="1"/>
  <c r="G195" i="157"/>
  <c r="F90" i="37" s="1"/>
  <c r="G194" i="157"/>
  <c r="F89" i="37" s="1"/>
  <c r="G193" i="157"/>
  <c r="F88" i="37" s="1"/>
  <c r="G184" i="157"/>
  <c r="G197" i="157" s="1"/>
  <c r="F92" i="37" s="1"/>
  <c r="G179" i="157"/>
  <c r="G192" i="157" s="1"/>
  <c r="F87" i="37" s="1"/>
  <c r="G175" i="157"/>
  <c r="F84" i="37" s="1"/>
  <c r="G174" i="157"/>
  <c r="F83" i="37" s="1"/>
  <c r="G173" i="157"/>
  <c r="F82" i="37" s="1"/>
  <c r="G171" i="157"/>
  <c r="F80" i="37" s="1"/>
  <c r="G169" i="157"/>
  <c r="F78" i="37" s="1"/>
  <c r="G168" i="157"/>
  <c r="F77" i="37" s="1"/>
  <c r="G167" i="157"/>
  <c r="F76" i="37" s="1"/>
  <c r="G166" i="157"/>
  <c r="F75" i="37" s="1"/>
  <c r="G159" i="157"/>
  <c r="G170" i="157" s="1"/>
  <c r="F79" i="37" s="1"/>
  <c r="G156" i="157"/>
  <c r="G147" i="157"/>
  <c r="G142" i="157"/>
  <c r="G138" i="157"/>
  <c r="F45" i="37" s="1"/>
  <c r="G137" i="157"/>
  <c r="F44" i="37" s="1"/>
  <c r="G136" i="157"/>
  <c r="F43" i="37" s="1"/>
  <c r="G134" i="157"/>
  <c r="F41" i="37" s="1"/>
  <c r="G132" i="157"/>
  <c r="F39" i="37" s="1"/>
  <c r="G131" i="157"/>
  <c r="F38" i="37" s="1"/>
  <c r="G130" i="157"/>
  <c r="F37" i="37" s="1"/>
  <c r="G129" i="157"/>
  <c r="F36" i="37" s="1"/>
  <c r="G120" i="157"/>
  <c r="G133" i="157" s="1"/>
  <c r="F40" i="37" s="1"/>
  <c r="G115" i="157"/>
  <c r="G128" i="157" s="1"/>
  <c r="F35" i="37" s="1"/>
  <c r="G110" i="157"/>
  <c r="F32" i="37" s="1"/>
  <c r="G109" i="157"/>
  <c r="F31" i="37" s="1"/>
  <c r="G108" i="157"/>
  <c r="F30" i="37" s="1"/>
  <c r="G106" i="157"/>
  <c r="F28" i="37" s="1"/>
  <c r="G104" i="157"/>
  <c r="F26" i="37" s="1"/>
  <c r="G103" i="157"/>
  <c r="F25" i="37" s="1"/>
  <c r="G102" i="157"/>
  <c r="F24" i="37" s="1"/>
  <c r="G101" i="157"/>
  <c r="F23" i="37" s="1"/>
  <c r="G94" i="157"/>
  <c r="G91" i="157"/>
  <c r="G98" i="157" s="1"/>
  <c r="G82" i="157"/>
  <c r="G78" i="157"/>
  <c r="G71" i="157"/>
  <c r="G68" i="157"/>
  <c r="G61" i="157"/>
  <c r="G58" i="157"/>
  <c r="G51" i="157"/>
  <c r="G48" i="157"/>
  <c r="G41" i="157"/>
  <c r="G38" i="157"/>
  <c r="G45" i="157" s="1"/>
  <c r="G29" i="157"/>
  <c r="G24" i="157"/>
  <c r="G15" i="157"/>
  <c r="G10" i="157"/>
  <c r="G21" i="157" s="1"/>
  <c r="H416" i="156"/>
  <c r="F243" i="37" s="1"/>
  <c r="H415" i="156"/>
  <c r="F242" i="37" s="1"/>
  <c r="H414" i="156"/>
  <c r="F241" i="37" s="1"/>
  <c r="H412" i="156"/>
  <c r="F239" i="37" s="1"/>
  <c r="H410" i="156"/>
  <c r="F237" i="37" s="1"/>
  <c r="H409" i="156"/>
  <c r="F236" i="37" s="1"/>
  <c r="H408" i="156"/>
  <c r="F235" i="37" s="1"/>
  <c r="H407" i="156"/>
  <c r="F234" i="37" s="1"/>
  <c r="H398" i="156"/>
  <c r="H393" i="156"/>
  <c r="H406" i="156" s="1"/>
  <c r="F233" i="37" s="1"/>
  <c r="H385" i="156"/>
  <c r="H380" i="156"/>
  <c r="H376" i="156"/>
  <c r="H375" i="156"/>
  <c r="F151" i="37" s="1"/>
  <c r="H374" i="156"/>
  <c r="F150" i="37" s="1"/>
  <c r="H372" i="156"/>
  <c r="F148" i="37" s="1"/>
  <c r="H370" i="156"/>
  <c r="F146" i="37" s="1"/>
  <c r="H369" i="156"/>
  <c r="F145" i="37" s="1"/>
  <c r="H368" i="156"/>
  <c r="F144" i="37" s="1"/>
  <c r="H367" i="156"/>
  <c r="F143" i="37" s="1"/>
  <c r="H358" i="156"/>
  <c r="H353" i="156"/>
  <c r="H366" i="156" s="1"/>
  <c r="F142" i="37" s="1"/>
  <c r="H350" i="156"/>
  <c r="F139" i="37" s="1"/>
  <c r="H349" i="156"/>
  <c r="F138" i="37" s="1"/>
  <c r="H348" i="156"/>
  <c r="F137" i="37" s="1"/>
  <c r="H346" i="156"/>
  <c r="F135" i="37" s="1"/>
  <c r="F264" i="37" s="1"/>
  <c r="H345" i="156"/>
  <c r="F134" i="37" s="1"/>
  <c r="H343" i="156"/>
  <c r="F132" i="37" s="1"/>
  <c r="F261" i="37" s="1"/>
  <c r="H342" i="156"/>
  <c r="F131" i="37" s="1"/>
  <c r="H341" i="156"/>
  <c r="F130" i="37" s="1"/>
  <c r="H340" i="156"/>
  <c r="F129" i="37" s="1"/>
  <c r="H339" i="156"/>
  <c r="F128" i="37" s="1"/>
  <c r="F257" i="37" s="1"/>
  <c r="H338" i="156"/>
  <c r="F127" i="37" s="1"/>
  <c r="H328" i="156"/>
  <c r="H344" i="156" s="1"/>
  <c r="H321" i="156"/>
  <c r="H337" i="156" s="1"/>
  <c r="F126" i="37" s="1"/>
  <c r="H317" i="156"/>
  <c r="F110" i="37" s="1"/>
  <c r="H316" i="156"/>
  <c r="F109" i="37" s="1"/>
  <c r="H315" i="156"/>
  <c r="F108" i="37" s="1"/>
  <c r="H313" i="156"/>
  <c r="F106" i="37" s="1"/>
  <c r="H311" i="156"/>
  <c r="F104" i="37" s="1"/>
  <c r="H310" i="156"/>
  <c r="F103" i="37" s="1"/>
  <c r="H309" i="156"/>
  <c r="F102" i="37" s="1"/>
  <c r="H308" i="156"/>
  <c r="F101" i="37" s="1"/>
  <c r="H299" i="156"/>
  <c r="H305" i="156" s="1"/>
  <c r="H318" i="156" s="1"/>
  <c r="F111" i="37" s="1"/>
  <c r="H294" i="156"/>
  <c r="H307" i="156" s="1"/>
  <c r="F100" i="37" s="1"/>
  <c r="H290" i="156"/>
  <c r="F71" i="37" s="1"/>
  <c r="H289" i="156"/>
  <c r="F70" i="37" s="1"/>
  <c r="H288" i="156"/>
  <c r="F69" i="37" s="1"/>
  <c r="H286" i="156"/>
  <c r="F67" i="37" s="1"/>
  <c r="H284" i="156"/>
  <c r="F65" i="37" s="1"/>
  <c r="H283" i="156"/>
  <c r="F64" i="37" s="1"/>
  <c r="H282" i="156"/>
  <c r="F63" i="37" s="1"/>
  <c r="H281" i="156"/>
  <c r="F62" i="37" s="1"/>
  <c r="H271" i="156"/>
  <c r="H285" i="156" s="1"/>
  <c r="F66" i="37" s="1"/>
  <c r="H266" i="156"/>
  <c r="H280" i="156" s="1"/>
  <c r="F61" i="37" s="1"/>
  <c r="H261" i="156"/>
  <c r="F18" i="37" s="1"/>
  <c r="H260" i="156"/>
  <c r="F17" i="37" s="1"/>
  <c r="H259" i="156"/>
  <c r="F16" i="37" s="1"/>
  <c r="H257" i="156"/>
  <c r="F14" i="37" s="1"/>
  <c r="H255" i="156"/>
  <c r="F12" i="37" s="1"/>
  <c r="H254" i="156"/>
  <c r="F11" i="37" s="1"/>
  <c r="H253" i="156"/>
  <c r="F10" i="37" s="1"/>
  <c r="H252" i="156"/>
  <c r="F9" i="37" s="1"/>
  <c r="H244" i="156"/>
  <c r="H241" i="156"/>
  <c r="H234" i="156"/>
  <c r="H231" i="156"/>
  <c r="H211" i="156"/>
  <c r="H215" i="156" s="1"/>
  <c r="H208" i="156"/>
  <c r="H199" i="156"/>
  <c r="H194" i="156"/>
  <c r="H187" i="156"/>
  <c r="H191" i="156" s="1"/>
  <c r="H184" i="156"/>
  <c r="H177" i="156"/>
  <c r="H174" i="156"/>
  <c r="H167" i="156"/>
  <c r="H164" i="156"/>
  <c r="H157" i="156"/>
  <c r="H154" i="156"/>
  <c r="H147" i="156"/>
  <c r="H144" i="156"/>
  <c r="H135" i="156"/>
  <c r="H130" i="156"/>
  <c r="H123" i="156"/>
  <c r="H120" i="156"/>
  <c r="H111" i="156"/>
  <c r="H117" i="156" s="1"/>
  <c r="H106" i="156"/>
  <c r="H97" i="156"/>
  <c r="H92" i="156"/>
  <c r="H85" i="156"/>
  <c r="H89" i="156" s="1"/>
  <c r="H82" i="156"/>
  <c r="H75" i="156"/>
  <c r="H72" i="156"/>
  <c r="H79" i="156" s="1"/>
  <c r="H65" i="156"/>
  <c r="H62" i="156"/>
  <c r="H55" i="156"/>
  <c r="H52" i="156"/>
  <c r="H45" i="156"/>
  <c r="H42" i="156"/>
  <c r="H35" i="156"/>
  <c r="H32" i="156"/>
  <c r="H39" i="156" s="1"/>
  <c r="H27" i="156"/>
  <c r="F252" i="37" s="1"/>
  <c r="H25" i="156"/>
  <c r="F250" i="37" s="1"/>
  <c r="H23" i="156"/>
  <c r="F248" i="37" s="1"/>
  <c r="H22" i="156"/>
  <c r="F247" i="37" s="1"/>
  <c r="H13" i="156"/>
  <c r="H10" i="156"/>
  <c r="H21" i="156" s="1"/>
  <c r="F246" i="37" s="1"/>
  <c r="F33" i="57" l="1"/>
  <c r="F205" i="37" s="1"/>
  <c r="G88" i="157"/>
  <c r="H127" i="156"/>
  <c r="H151" i="156"/>
  <c r="H238" i="156"/>
  <c r="H171" i="156"/>
  <c r="G244" i="157"/>
  <c r="G257" i="157" s="1"/>
  <c r="F166" i="37" s="1"/>
  <c r="G35" i="157"/>
  <c r="G298" i="157"/>
  <c r="G311" i="157" s="1"/>
  <c r="F192" i="37" s="1"/>
  <c r="G153" i="157"/>
  <c r="G65" i="157"/>
  <c r="G190" i="157"/>
  <c r="G203" i="157" s="1"/>
  <c r="F98" i="37" s="1"/>
  <c r="G224" i="157"/>
  <c r="F118" i="37" s="1"/>
  <c r="G278" i="157"/>
  <c r="F173" i="37" s="1"/>
  <c r="G332" i="157"/>
  <c r="F212" i="37" s="1"/>
  <c r="G359" i="157"/>
  <c r="F225" i="37" s="1"/>
  <c r="G55" i="157"/>
  <c r="G165" i="157"/>
  <c r="F74" i="37" s="1"/>
  <c r="G105" i="157"/>
  <c r="F27" i="37" s="1"/>
  <c r="H181" i="156"/>
  <c r="H205" i="156"/>
  <c r="H103" i="156"/>
  <c r="H277" i="156"/>
  <c r="H291" i="156" s="1"/>
  <c r="F72" i="37" s="1"/>
  <c r="H49" i="156"/>
  <c r="H404" i="156"/>
  <c r="H59" i="156"/>
  <c r="H141" i="156"/>
  <c r="H161" i="156"/>
  <c r="H312" i="156"/>
  <c r="F105" i="37" s="1"/>
  <c r="H364" i="156"/>
  <c r="H377" i="156" s="1"/>
  <c r="F153" i="37" s="1"/>
  <c r="H18" i="156"/>
  <c r="H28" i="156" s="1"/>
  <c r="F253" i="37" s="1"/>
  <c r="H24" i="156"/>
  <c r="F249" i="37" s="1"/>
  <c r="H69" i="156"/>
  <c r="H391" i="156"/>
  <c r="H417" i="156" s="1"/>
  <c r="F244" i="37" s="1"/>
  <c r="H411" i="156"/>
  <c r="F238" i="37" s="1"/>
  <c r="H251" i="156"/>
  <c r="F8" i="37" s="1"/>
  <c r="H351" i="156"/>
  <c r="F140" i="37" s="1"/>
  <c r="H371" i="156"/>
  <c r="F147" i="37" s="1"/>
  <c r="F27" i="57"/>
  <c r="F199" i="37" s="1"/>
  <c r="F259" i="37"/>
  <c r="F266" i="37"/>
  <c r="H335" i="156"/>
  <c r="F267" i="37"/>
  <c r="F260" i="37"/>
  <c r="F263" i="37"/>
  <c r="F133" i="37"/>
  <c r="F256" i="37"/>
  <c r="F268" i="37"/>
  <c r="F258" i="37"/>
  <c r="F20" i="46"/>
  <c r="F33" i="46" s="1"/>
  <c r="G111" i="157"/>
  <c r="F33" i="37" s="1"/>
  <c r="G100" i="157"/>
  <c r="F22" i="37" s="1"/>
  <c r="G126" i="157"/>
  <c r="G139" i="157" s="1"/>
  <c r="F46" i="37" s="1"/>
  <c r="G75" i="157"/>
  <c r="G163" i="157"/>
  <c r="G176" i="157" s="1"/>
  <c r="F85" i="37" s="1"/>
  <c r="H248" i="156"/>
  <c r="H262" i="156" s="1"/>
  <c r="F19" i="37" s="1"/>
  <c r="H256" i="156"/>
  <c r="F13" i="37" s="1"/>
  <c r="F255" i="37" l="1"/>
  <c r="F254" i="37"/>
  <c r="F262" i="37"/>
  <c r="W321" i="156"/>
  <c r="V321" i="156"/>
  <c r="O321" i="156"/>
  <c r="F321" i="156"/>
  <c r="W328" i="156"/>
  <c r="V328" i="156"/>
  <c r="O328" i="156"/>
  <c r="F328" i="156"/>
  <c r="D328" i="156"/>
  <c r="B140" i="37" l="1"/>
  <c r="C140" i="37"/>
  <c r="D140" i="37"/>
  <c r="E140" i="37"/>
  <c r="W346" i="156"/>
  <c r="U135" i="37" s="1"/>
  <c r="U264" i="37" s="1"/>
  <c r="V346" i="156"/>
  <c r="T135" i="37" s="1"/>
  <c r="T264" i="37" s="1"/>
  <c r="O346" i="156"/>
  <c r="M135" i="37" s="1"/>
  <c r="M264" i="37" s="1"/>
  <c r="F346" i="156"/>
  <c r="D135" i="37" s="1"/>
  <c r="D264" i="37" s="1"/>
  <c r="D346" i="156"/>
  <c r="B135" i="37" s="1"/>
  <c r="B264" i="37" s="1"/>
  <c r="W343" i="156"/>
  <c r="U132" i="37" s="1"/>
  <c r="U261" i="37" s="1"/>
  <c r="V343" i="156"/>
  <c r="T132" i="37" s="1"/>
  <c r="T261" i="37" s="1"/>
  <c r="O343" i="156"/>
  <c r="M132" i="37" s="1"/>
  <c r="M261" i="37" s="1"/>
  <c r="F343" i="156"/>
  <c r="D132" i="37" s="1"/>
  <c r="D261" i="37" s="1"/>
  <c r="D343" i="156"/>
  <c r="B132" i="37" s="1"/>
  <c r="B261" i="37" s="1"/>
  <c r="T330" i="156"/>
  <c r="S346" i="156"/>
  <c r="Q135" i="37" s="1"/>
  <c r="Q264" i="37" s="1"/>
  <c r="T327" i="156"/>
  <c r="S343" i="156"/>
  <c r="Q132" i="37" s="1"/>
  <c r="Q261" i="37" s="1"/>
  <c r="E330" i="156"/>
  <c r="G330" i="156" s="1"/>
  <c r="G346" i="156" s="1"/>
  <c r="E135" i="37" s="1"/>
  <c r="E264" i="37" s="1"/>
  <c r="G327" i="156"/>
  <c r="G343" i="156" s="1"/>
  <c r="E132" i="37" s="1"/>
  <c r="E261" i="37" s="1"/>
  <c r="T343" i="156" l="1"/>
  <c r="R132" i="37" s="1"/>
  <c r="R261" i="37" s="1"/>
  <c r="Z327" i="156"/>
  <c r="T346" i="156"/>
  <c r="R135" i="37" s="1"/>
  <c r="R264" i="37" s="1"/>
  <c r="Z330" i="156"/>
  <c r="E346" i="156"/>
  <c r="C135" i="37" s="1"/>
  <c r="C264" i="37" s="1"/>
  <c r="E343" i="156"/>
  <c r="C132" i="37" s="1"/>
  <c r="C261" i="37" s="1"/>
  <c r="X330" i="156"/>
  <c r="X346" i="156" s="1"/>
  <c r="V135" i="37" s="1"/>
  <c r="V264" i="37" s="1"/>
  <c r="U330" i="156"/>
  <c r="U346" i="156" s="1"/>
  <c r="S135" i="37" s="1"/>
  <c r="S264" i="37" s="1"/>
  <c r="X327" i="156"/>
  <c r="X343" i="156" s="1"/>
  <c r="V132" i="37" s="1"/>
  <c r="V261" i="37" s="1"/>
  <c r="U327" i="156"/>
  <c r="U343" i="156" s="1"/>
  <c r="S132" i="37" s="1"/>
  <c r="S261" i="37" s="1"/>
  <c r="F261" i="156" l="1"/>
  <c r="T11" i="156"/>
  <c r="T12" i="156"/>
  <c r="A1" i="57" l="1"/>
  <c r="U319" i="157" l="1"/>
  <c r="V319" i="157"/>
  <c r="U292" i="157"/>
  <c r="V292" i="157"/>
  <c r="V82" i="156"/>
  <c r="W82" i="156"/>
  <c r="E34" i="156" l="1"/>
  <c r="E269" i="156" l="1"/>
  <c r="F392" i="156" l="1"/>
  <c r="D321" i="156" l="1"/>
  <c r="T84" i="156"/>
  <c r="R19" i="57" l="1"/>
  <c r="R15" i="57"/>
  <c r="R12" i="57"/>
  <c r="R11" i="57"/>
  <c r="R10" i="57"/>
  <c r="R19" i="46"/>
  <c r="R18" i="46"/>
  <c r="R17" i="46"/>
  <c r="R15" i="46"/>
  <c r="R11" i="46"/>
  <c r="R10" i="46"/>
  <c r="S351" i="157"/>
  <c r="S350" i="157"/>
  <c r="S347" i="157"/>
  <c r="S342" i="157"/>
  <c r="S324" i="157"/>
  <c r="S323" i="157"/>
  <c r="S322" i="157"/>
  <c r="S320" i="157"/>
  <c r="S316" i="157"/>
  <c r="S315" i="157"/>
  <c r="S296" i="157"/>
  <c r="S295" i="157"/>
  <c r="S293" i="157"/>
  <c r="S291" i="157"/>
  <c r="S290" i="157"/>
  <c r="S289" i="157"/>
  <c r="S288" i="157"/>
  <c r="S270" i="157"/>
  <c r="S269" i="157"/>
  <c r="S268" i="157"/>
  <c r="S266" i="157"/>
  <c r="S263" i="157"/>
  <c r="S262" i="157"/>
  <c r="S261" i="157"/>
  <c r="S243" i="157"/>
  <c r="S242" i="157"/>
  <c r="S241" i="157"/>
  <c r="S239" i="157"/>
  <c r="S235" i="157"/>
  <c r="S234" i="157"/>
  <c r="S216" i="157"/>
  <c r="S215" i="157"/>
  <c r="S214" i="157"/>
  <c r="S212" i="157"/>
  <c r="S210" i="157"/>
  <c r="S209" i="157"/>
  <c r="S208" i="157"/>
  <c r="S207" i="157"/>
  <c r="S189" i="157"/>
  <c r="S188" i="157"/>
  <c r="S187" i="157"/>
  <c r="S185" i="157"/>
  <c r="S181" i="157"/>
  <c r="S180" i="157"/>
  <c r="S162" i="157"/>
  <c r="S160" i="157"/>
  <c r="S158" i="157"/>
  <c r="S157" i="157"/>
  <c r="S152" i="157"/>
  <c r="S151" i="157"/>
  <c r="S150" i="157"/>
  <c r="S148" i="157"/>
  <c r="S146" i="157"/>
  <c r="S144" i="157"/>
  <c r="S143" i="157"/>
  <c r="S125" i="157"/>
  <c r="S124" i="157"/>
  <c r="S123" i="157"/>
  <c r="S121" i="157"/>
  <c r="S119" i="157"/>
  <c r="S117" i="157"/>
  <c r="S116" i="157"/>
  <c r="S97" i="157"/>
  <c r="S95" i="157"/>
  <c r="S93" i="157"/>
  <c r="S92" i="157"/>
  <c r="S87" i="157"/>
  <c r="S86" i="157"/>
  <c r="S85" i="157"/>
  <c r="S83" i="157"/>
  <c r="S80" i="157"/>
  <c r="S79" i="157"/>
  <c r="S74" i="157"/>
  <c r="S72" i="157"/>
  <c r="S70" i="157"/>
  <c r="S69" i="157"/>
  <c r="S64" i="157"/>
  <c r="S63" i="157"/>
  <c r="S62" i="157"/>
  <c r="S60" i="157"/>
  <c r="S59" i="157"/>
  <c r="S54" i="157"/>
  <c r="S52" i="157"/>
  <c r="S50" i="157"/>
  <c r="S49" i="157"/>
  <c r="S44" i="157"/>
  <c r="S42" i="157"/>
  <c r="S40" i="157"/>
  <c r="S39" i="157"/>
  <c r="S34" i="157"/>
  <c r="S33" i="157"/>
  <c r="S32" i="157"/>
  <c r="S30" i="157"/>
  <c r="S28" i="157"/>
  <c r="S26" i="157"/>
  <c r="S25" i="157"/>
  <c r="S20" i="157"/>
  <c r="S19" i="157"/>
  <c r="S18" i="157"/>
  <c r="S16" i="157"/>
  <c r="S14" i="157"/>
  <c r="S13" i="157"/>
  <c r="S12" i="157"/>
  <c r="S11" i="157"/>
  <c r="T403" i="156"/>
  <c r="T402" i="156"/>
  <c r="T401" i="156"/>
  <c r="T399" i="156"/>
  <c r="T396" i="156"/>
  <c r="T395" i="156"/>
  <c r="T394" i="156"/>
  <c r="T390" i="156"/>
  <c r="T389" i="156"/>
  <c r="T388" i="156"/>
  <c r="T386" i="156"/>
  <c r="T384" i="156"/>
  <c r="T382" i="156"/>
  <c r="T381" i="156"/>
  <c r="T363" i="156"/>
  <c r="T362" i="156"/>
  <c r="T361" i="156"/>
  <c r="T359" i="156"/>
  <c r="T357" i="156"/>
  <c r="T356" i="156"/>
  <c r="T355" i="156"/>
  <c r="T354" i="156"/>
  <c r="T334" i="156"/>
  <c r="T333" i="156"/>
  <c r="T332" i="156"/>
  <c r="T329" i="156"/>
  <c r="T326" i="156"/>
  <c r="T325" i="156"/>
  <c r="T324" i="156"/>
  <c r="T323" i="156"/>
  <c r="T322" i="156"/>
  <c r="T304" i="156"/>
  <c r="T303" i="156"/>
  <c r="T302" i="156"/>
  <c r="T300" i="156"/>
  <c r="T296" i="156"/>
  <c r="T295" i="156"/>
  <c r="T276" i="156"/>
  <c r="T275" i="156"/>
  <c r="T274" i="156"/>
  <c r="T272" i="156"/>
  <c r="T270" i="156"/>
  <c r="T269" i="156"/>
  <c r="T268" i="156"/>
  <c r="T267" i="156"/>
  <c r="T247" i="156"/>
  <c r="T245" i="156"/>
  <c r="T243" i="156"/>
  <c r="T242" i="156"/>
  <c r="T237" i="156"/>
  <c r="T235" i="156"/>
  <c r="T233" i="156"/>
  <c r="T232" i="156"/>
  <c r="T214" i="156"/>
  <c r="T212" i="156"/>
  <c r="T210" i="156"/>
  <c r="T209" i="156"/>
  <c r="T204" i="156"/>
  <c r="T203" i="156"/>
  <c r="T202" i="156"/>
  <c r="T200" i="156"/>
  <c r="T198" i="156"/>
  <c r="T195" i="156"/>
  <c r="T196" i="156"/>
  <c r="T190" i="156"/>
  <c r="T189" i="156"/>
  <c r="T188" i="156"/>
  <c r="T180" i="156"/>
  <c r="T179" i="156"/>
  <c r="T178" i="156"/>
  <c r="T176" i="156"/>
  <c r="T175" i="156"/>
  <c r="T170" i="156"/>
  <c r="T169" i="156"/>
  <c r="T168" i="156"/>
  <c r="T166" i="156"/>
  <c r="T165" i="156"/>
  <c r="T158" i="156"/>
  <c r="T160" i="156"/>
  <c r="T159" i="156"/>
  <c r="T156" i="156"/>
  <c r="T155" i="156"/>
  <c r="T150" i="156"/>
  <c r="T148" i="156"/>
  <c r="T146" i="156"/>
  <c r="T145" i="156"/>
  <c r="T140" i="156"/>
  <c r="T139" i="156"/>
  <c r="T138" i="156"/>
  <c r="T136" i="156"/>
  <c r="T134" i="156"/>
  <c r="T133" i="156"/>
  <c r="T132" i="156"/>
  <c r="T131" i="156"/>
  <c r="T126" i="156"/>
  <c r="T124" i="156"/>
  <c r="T122" i="156"/>
  <c r="T121" i="156"/>
  <c r="T116" i="156"/>
  <c r="T115" i="156"/>
  <c r="T114" i="156"/>
  <c r="T112" i="156"/>
  <c r="T110" i="156"/>
  <c r="T109" i="156"/>
  <c r="T108" i="156"/>
  <c r="X108" i="156" s="1"/>
  <c r="T107" i="156"/>
  <c r="X107" i="156" s="1"/>
  <c r="T102" i="156"/>
  <c r="T101" i="156"/>
  <c r="T100" i="156"/>
  <c r="T98" i="156"/>
  <c r="T96" i="156"/>
  <c r="T95" i="156"/>
  <c r="T94" i="156"/>
  <c r="T93" i="156"/>
  <c r="T88" i="156"/>
  <c r="T86" i="156"/>
  <c r="T83" i="156"/>
  <c r="T78" i="156"/>
  <c r="T76" i="156"/>
  <c r="T74" i="156"/>
  <c r="T73" i="156"/>
  <c r="R14" i="46" l="1"/>
  <c r="S265" i="157"/>
  <c r="S211" i="157"/>
  <c r="S29" i="157"/>
  <c r="S15" i="157"/>
  <c r="T271" i="156"/>
  <c r="T111" i="156"/>
  <c r="Z323" i="156"/>
  <c r="T328" i="156"/>
  <c r="T321" i="156"/>
  <c r="T68" i="156"/>
  <c r="T66" i="156"/>
  <c r="T64" i="156"/>
  <c r="T63" i="156"/>
  <c r="T58" i="156"/>
  <c r="T57" i="156"/>
  <c r="T56" i="156"/>
  <c r="T54" i="156"/>
  <c r="T53" i="156"/>
  <c r="T47" i="156"/>
  <c r="T48" i="156"/>
  <c r="T46" i="156"/>
  <c r="T44" i="156"/>
  <c r="T43" i="156"/>
  <c r="T36" i="156"/>
  <c r="T34" i="156"/>
  <c r="T33" i="156"/>
  <c r="T14" i="156"/>
  <c r="T10" i="156" l="1"/>
  <c r="S21" i="46" l="1"/>
  <c r="T353" i="157" l="1"/>
  <c r="T340" i="157"/>
  <c r="T339" i="157"/>
  <c r="T326" i="157"/>
  <c r="T313" i="157"/>
  <c r="T312" i="157"/>
  <c r="T299" i="157"/>
  <c r="T286" i="157"/>
  <c r="T285" i="157"/>
  <c r="T272" i="157"/>
  <c r="T259" i="157"/>
  <c r="T258" i="157"/>
  <c r="T245" i="157"/>
  <c r="T232" i="157"/>
  <c r="T231" i="157"/>
  <c r="T218" i="157"/>
  <c r="T205" i="157"/>
  <c r="T204" i="157"/>
  <c r="T191" i="157"/>
  <c r="T177" i="157"/>
  <c r="T164" i="157"/>
  <c r="T155" i="157"/>
  <c r="T154" i="157"/>
  <c r="T141" i="157"/>
  <c r="T140" i="157"/>
  <c r="T127" i="157"/>
  <c r="T114" i="157"/>
  <c r="T113" i="157"/>
  <c r="T112" i="157"/>
  <c r="T99" i="157"/>
  <c r="T90" i="157"/>
  <c r="T89" i="157"/>
  <c r="T77" i="157"/>
  <c r="T76" i="157"/>
  <c r="T67" i="157"/>
  <c r="T66" i="157"/>
  <c r="T57" i="157"/>
  <c r="T56" i="157"/>
  <c r="T47" i="157"/>
  <c r="T46" i="157"/>
  <c r="T37" i="157"/>
  <c r="T36" i="157"/>
  <c r="T23" i="157"/>
  <c r="T22" i="157"/>
  <c r="U405" i="156"/>
  <c r="U392" i="156"/>
  <c r="U379" i="156"/>
  <c r="U378" i="156"/>
  <c r="U365" i="156"/>
  <c r="U352" i="156"/>
  <c r="U336" i="156"/>
  <c r="U320" i="156"/>
  <c r="U319" i="156"/>
  <c r="U306" i="156"/>
  <c r="U293" i="156"/>
  <c r="U292" i="156"/>
  <c r="U279" i="156"/>
  <c r="U278" i="156"/>
  <c r="U265" i="156"/>
  <c r="U264" i="156"/>
  <c r="U263" i="156"/>
  <c r="U250" i="156"/>
  <c r="U249" i="156"/>
  <c r="U240" i="156"/>
  <c r="U239" i="156"/>
  <c r="U230" i="156"/>
  <c r="U229" i="156"/>
  <c r="U228" i="156"/>
  <c r="U227" i="156"/>
  <c r="U226" i="156"/>
  <c r="U225" i="156"/>
  <c r="U224" i="156"/>
  <c r="U223" i="156"/>
  <c r="U222" i="156"/>
  <c r="U221" i="156"/>
  <c r="U220" i="156"/>
  <c r="U219" i="156"/>
  <c r="U218" i="156"/>
  <c r="U217" i="156"/>
  <c r="U216" i="156"/>
  <c r="U207" i="156"/>
  <c r="U206" i="156"/>
  <c r="U193" i="156"/>
  <c r="U192" i="156"/>
  <c r="U183" i="156"/>
  <c r="U182" i="156"/>
  <c r="U173" i="156"/>
  <c r="U172" i="156"/>
  <c r="U163" i="156"/>
  <c r="U162" i="156"/>
  <c r="U153" i="156"/>
  <c r="U152" i="156"/>
  <c r="U143" i="156"/>
  <c r="U142" i="156"/>
  <c r="U129" i="156"/>
  <c r="U128" i="156"/>
  <c r="U119" i="156"/>
  <c r="U118" i="156"/>
  <c r="U105" i="156"/>
  <c r="U104" i="156"/>
  <c r="U90" i="156"/>
  <c r="U81" i="156"/>
  <c r="U80" i="156"/>
  <c r="U71" i="156"/>
  <c r="U70" i="156"/>
  <c r="U61" i="156"/>
  <c r="U60" i="156"/>
  <c r="U51" i="156"/>
  <c r="U50" i="156"/>
  <c r="U41" i="156"/>
  <c r="U40" i="156"/>
  <c r="U31" i="156"/>
  <c r="U30" i="156"/>
  <c r="U29" i="156"/>
  <c r="U20" i="156"/>
  <c r="U19" i="156"/>
  <c r="U17" i="156"/>
  <c r="U152" i="37" l="1"/>
  <c r="T152" i="37"/>
  <c r="Q5" i="37"/>
  <c r="R18" i="57"/>
  <c r="R17" i="57"/>
  <c r="R13" i="57"/>
  <c r="Q5" i="57"/>
  <c r="U32" i="57"/>
  <c r="U204" i="37" s="1"/>
  <c r="U31" i="57"/>
  <c r="U203" i="37" s="1"/>
  <c r="U30" i="57"/>
  <c r="U202" i="37" s="1"/>
  <c r="U28" i="57"/>
  <c r="U200" i="37" s="1"/>
  <c r="U26" i="57"/>
  <c r="U198" i="37" s="1"/>
  <c r="U25" i="57"/>
  <c r="U197" i="37" s="1"/>
  <c r="U24" i="57"/>
  <c r="U196" i="37" s="1"/>
  <c r="U23" i="57"/>
  <c r="U195" i="37" s="1"/>
  <c r="U14" i="57"/>
  <c r="U9" i="57"/>
  <c r="T32" i="57"/>
  <c r="T204" i="37" s="1"/>
  <c r="T31" i="57"/>
  <c r="T203" i="37" s="1"/>
  <c r="T30" i="57"/>
  <c r="T202" i="37" s="1"/>
  <c r="T28" i="57"/>
  <c r="T200" i="37" s="1"/>
  <c r="T26" i="57"/>
  <c r="T198" i="37" s="1"/>
  <c r="T25" i="57"/>
  <c r="T197" i="37" s="1"/>
  <c r="T24" i="57"/>
  <c r="T196" i="37" s="1"/>
  <c r="T23" i="57"/>
  <c r="T195" i="37" s="1"/>
  <c r="T14" i="57"/>
  <c r="T9" i="57"/>
  <c r="R13" i="46"/>
  <c r="R12" i="46"/>
  <c r="Q5" i="46"/>
  <c r="U32" i="46"/>
  <c r="U58" i="37" s="1"/>
  <c r="U31" i="46"/>
  <c r="U57" i="37" s="1"/>
  <c r="U30" i="46"/>
  <c r="U56" i="37" s="1"/>
  <c r="U28" i="46"/>
  <c r="U54" i="37" s="1"/>
  <c r="U26" i="46"/>
  <c r="U52" i="37" s="1"/>
  <c r="U25" i="46"/>
  <c r="U51" i="37" s="1"/>
  <c r="U24" i="46"/>
  <c r="U50" i="37" s="1"/>
  <c r="U23" i="46"/>
  <c r="U49" i="37" s="1"/>
  <c r="U9" i="46"/>
  <c r="T32" i="46"/>
  <c r="T58" i="37" s="1"/>
  <c r="T31" i="46"/>
  <c r="T57" i="37" s="1"/>
  <c r="T30" i="46"/>
  <c r="T56" i="37" s="1"/>
  <c r="T28" i="46"/>
  <c r="T54" i="37" s="1"/>
  <c r="T26" i="46"/>
  <c r="T52" i="37" s="1"/>
  <c r="T25" i="46"/>
  <c r="T51" i="37" s="1"/>
  <c r="T24" i="46"/>
  <c r="T50" i="37" s="1"/>
  <c r="S349" i="157"/>
  <c r="S345" i="157"/>
  <c r="S344" i="157"/>
  <c r="S343" i="157"/>
  <c r="S318" i="157"/>
  <c r="S317" i="157"/>
  <c r="S264" i="157"/>
  <c r="S237" i="157"/>
  <c r="S236" i="157"/>
  <c r="S183" i="157"/>
  <c r="S182" i="157"/>
  <c r="S145" i="157"/>
  <c r="S118" i="157"/>
  <c r="S81" i="157"/>
  <c r="S27" i="157"/>
  <c r="V364" i="157"/>
  <c r="U230" i="37" s="1"/>
  <c r="V363" i="157"/>
  <c r="U229" i="37" s="1"/>
  <c r="V362" i="157"/>
  <c r="U228" i="37" s="1"/>
  <c r="V360" i="157"/>
  <c r="U226" i="37" s="1"/>
  <c r="V358" i="157"/>
  <c r="U224" i="37" s="1"/>
  <c r="V357" i="157"/>
  <c r="U223" i="37" s="1"/>
  <c r="V356" i="157"/>
  <c r="U222" i="37" s="1"/>
  <c r="V355" i="157"/>
  <c r="U221" i="37" s="1"/>
  <c r="V346" i="157"/>
  <c r="V341" i="157"/>
  <c r="V337" i="157"/>
  <c r="U217" i="37" s="1"/>
  <c r="V336" i="157"/>
  <c r="U216" i="37" s="1"/>
  <c r="V335" i="157"/>
  <c r="U215" i="37" s="1"/>
  <c r="V333" i="157"/>
  <c r="U213" i="37" s="1"/>
  <c r="V331" i="157"/>
  <c r="U211" i="37" s="1"/>
  <c r="V330" i="157"/>
  <c r="U210" i="37" s="1"/>
  <c r="V329" i="157"/>
  <c r="U209" i="37" s="1"/>
  <c r="V328" i="157"/>
  <c r="U208" i="37" s="1"/>
  <c r="V332" i="157"/>
  <c r="U212" i="37" s="1"/>
  <c r="V314" i="157"/>
  <c r="V309" i="157"/>
  <c r="U190" i="37" s="1"/>
  <c r="V308" i="157"/>
  <c r="U189" i="37" s="1"/>
  <c r="V306" i="157"/>
  <c r="U187" i="37" s="1"/>
  <c r="V304" i="157"/>
  <c r="U185" i="37" s="1"/>
  <c r="V303" i="157"/>
  <c r="U184" i="37" s="1"/>
  <c r="V302" i="157"/>
  <c r="U183" i="37" s="1"/>
  <c r="V301" i="157"/>
  <c r="U182" i="37" s="1"/>
  <c r="V305" i="157"/>
  <c r="U186" i="37" s="1"/>
  <c r="V287" i="157"/>
  <c r="V283" i="157"/>
  <c r="U178" i="37" s="1"/>
  <c r="V282" i="157"/>
  <c r="U177" i="37" s="1"/>
  <c r="V281" i="157"/>
  <c r="U176" i="37" s="1"/>
  <c r="V279" i="157"/>
  <c r="U174" i="37" s="1"/>
  <c r="V277" i="157"/>
  <c r="U172" i="37" s="1"/>
  <c r="V276" i="157"/>
  <c r="U171" i="37" s="1"/>
  <c r="V275" i="157"/>
  <c r="U170" i="37" s="1"/>
  <c r="V274" i="157"/>
  <c r="U169" i="37" s="1"/>
  <c r="V260" i="157"/>
  <c r="V256" i="157"/>
  <c r="U165" i="37" s="1"/>
  <c r="V255" i="157"/>
  <c r="U164" i="37" s="1"/>
  <c r="V254" i="157"/>
  <c r="U163" i="37" s="1"/>
  <c r="V252" i="157"/>
  <c r="U161" i="37" s="1"/>
  <c r="V250" i="157"/>
  <c r="U159" i="37" s="1"/>
  <c r="V249" i="157"/>
  <c r="U158" i="37" s="1"/>
  <c r="V248" i="157"/>
  <c r="U157" i="37" s="1"/>
  <c r="V247" i="157"/>
  <c r="U156" i="37" s="1"/>
  <c r="V238" i="157"/>
  <c r="V233" i="157"/>
  <c r="V229" i="157"/>
  <c r="U123" i="37" s="1"/>
  <c r="V228" i="157"/>
  <c r="U122" i="37" s="1"/>
  <c r="V227" i="157"/>
  <c r="U121" i="37" s="1"/>
  <c r="V225" i="157"/>
  <c r="U119" i="37" s="1"/>
  <c r="V223" i="157"/>
  <c r="U117" i="37" s="1"/>
  <c r="V222" i="157"/>
  <c r="U116" i="37" s="1"/>
  <c r="V221" i="157"/>
  <c r="U115" i="37" s="1"/>
  <c r="V220" i="157"/>
  <c r="U114" i="37" s="1"/>
  <c r="V206" i="157"/>
  <c r="V202" i="157"/>
  <c r="U97" i="37" s="1"/>
  <c r="V201" i="157"/>
  <c r="U96" i="37" s="1"/>
  <c r="V200" i="157"/>
  <c r="U95" i="37" s="1"/>
  <c r="V198" i="157"/>
  <c r="U93" i="37" s="1"/>
  <c r="V196" i="157"/>
  <c r="U91" i="37" s="1"/>
  <c r="V195" i="157"/>
  <c r="U90" i="37" s="1"/>
  <c r="V194" i="157"/>
  <c r="U89" i="37" s="1"/>
  <c r="V193" i="157"/>
  <c r="U88" i="37" s="1"/>
  <c r="V184" i="157"/>
  <c r="V179" i="157"/>
  <c r="V175" i="157"/>
  <c r="U84" i="37" s="1"/>
  <c r="V174" i="157"/>
  <c r="U83" i="37" s="1"/>
  <c r="V173" i="157"/>
  <c r="U82" i="37" s="1"/>
  <c r="V171" i="157"/>
  <c r="U80" i="37" s="1"/>
  <c r="V169" i="157"/>
  <c r="U78" i="37" s="1"/>
  <c r="V168" i="157"/>
  <c r="U77" i="37" s="1"/>
  <c r="V167" i="157"/>
  <c r="U76" i="37" s="1"/>
  <c r="V166" i="157"/>
  <c r="U75" i="37" s="1"/>
  <c r="V159" i="157"/>
  <c r="V156" i="157"/>
  <c r="V147" i="157"/>
  <c r="V142" i="157"/>
  <c r="V138" i="157"/>
  <c r="U45" i="37" s="1"/>
  <c r="V137" i="157"/>
  <c r="U44" i="37" s="1"/>
  <c r="V136" i="157"/>
  <c r="U43" i="37" s="1"/>
  <c r="V134" i="157"/>
  <c r="U41" i="37" s="1"/>
  <c r="V132" i="157"/>
  <c r="U39" i="37" s="1"/>
  <c r="V131" i="157"/>
  <c r="U38" i="37" s="1"/>
  <c r="V130" i="157"/>
  <c r="U37" i="37" s="1"/>
  <c r="V129" i="157"/>
  <c r="U36" i="37" s="1"/>
  <c r="V120" i="157"/>
  <c r="V115" i="157"/>
  <c r="V110" i="157"/>
  <c r="U32" i="37" s="1"/>
  <c r="V109" i="157"/>
  <c r="U31" i="37" s="1"/>
  <c r="V108" i="157"/>
  <c r="U30" i="37" s="1"/>
  <c r="V106" i="157"/>
  <c r="U28" i="37" s="1"/>
  <c r="V104" i="157"/>
  <c r="U26" i="37" s="1"/>
  <c r="V103" i="157"/>
  <c r="U25" i="37" s="1"/>
  <c r="V102" i="157"/>
  <c r="U24" i="37" s="1"/>
  <c r="V101" i="157"/>
  <c r="U23" i="37" s="1"/>
  <c r="V94" i="157"/>
  <c r="V91" i="157"/>
  <c r="V82" i="157"/>
  <c r="V78" i="157"/>
  <c r="V71" i="157"/>
  <c r="V68" i="157"/>
  <c r="V61" i="157"/>
  <c r="V58" i="157"/>
  <c r="V51" i="157"/>
  <c r="V48" i="157"/>
  <c r="V41" i="157"/>
  <c r="V38" i="157"/>
  <c r="V24" i="157"/>
  <c r="V10" i="157"/>
  <c r="U364" i="157"/>
  <c r="T230" i="37" s="1"/>
  <c r="U363" i="157"/>
  <c r="T229" i="37" s="1"/>
  <c r="U362" i="157"/>
  <c r="T228" i="37" s="1"/>
  <c r="U360" i="157"/>
  <c r="T226" i="37" s="1"/>
  <c r="U358" i="157"/>
  <c r="T224" i="37" s="1"/>
  <c r="U357" i="157"/>
  <c r="T223" i="37" s="1"/>
  <c r="U356" i="157"/>
  <c r="T222" i="37" s="1"/>
  <c r="U355" i="157"/>
  <c r="T221" i="37" s="1"/>
  <c r="U346" i="157"/>
  <c r="U341" i="157"/>
  <c r="U337" i="157"/>
  <c r="T217" i="37" s="1"/>
  <c r="U336" i="157"/>
  <c r="T216" i="37" s="1"/>
  <c r="U335" i="157"/>
  <c r="T215" i="37" s="1"/>
  <c r="U333" i="157"/>
  <c r="T213" i="37" s="1"/>
  <c r="U331" i="157"/>
  <c r="T211" i="37" s="1"/>
  <c r="U330" i="157"/>
  <c r="T210" i="37" s="1"/>
  <c r="U329" i="157"/>
  <c r="T209" i="37" s="1"/>
  <c r="U328" i="157"/>
  <c r="T208" i="37" s="1"/>
  <c r="U332" i="157"/>
  <c r="T212" i="37" s="1"/>
  <c r="U314" i="157"/>
  <c r="U309" i="157"/>
  <c r="T190" i="37" s="1"/>
  <c r="U308" i="157"/>
  <c r="T189" i="37" s="1"/>
  <c r="U306" i="157"/>
  <c r="T187" i="37" s="1"/>
  <c r="U304" i="157"/>
  <c r="T185" i="37" s="1"/>
  <c r="U303" i="157"/>
  <c r="T184" i="37" s="1"/>
  <c r="U302" i="157"/>
  <c r="T183" i="37" s="1"/>
  <c r="U301" i="157"/>
  <c r="T182" i="37" s="1"/>
  <c r="U305" i="157"/>
  <c r="T186" i="37" s="1"/>
  <c r="U287" i="157"/>
  <c r="U283" i="157"/>
  <c r="T178" i="37" s="1"/>
  <c r="U282" i="157"/>
  <c r="T177" i="37" s="1"/>
  <c r="U281" i="157"/>
  <c r="T176" i="37" s="1"/>
  <c r="U279" i="157"/>
  <c r="T174" i="37" s="1"/>
  <c r="U277" i="157"/>
  <c r="T172" i="37" s="1"/>
  <c r="U276" i="157"/>
  <c r="T171" i="37" s="1"/>
  <c r="U275" i="157"/>
  <c r="T170" i="37" s="1"/>
  <c r="U274" i="157"/>
  <c r="T169" i="37" s="1"/>
  <c r="U260" i="157"/>
  <c r="U256" i="157"/>
  <c r="T165" i="37" s="1"/>
  <c r="U255" i="157"/>
  <c r="T164" i="37" s="1"/>
  <c r="U254" i="157"/>
  <c r="T163" i="37" s="1"/>
  <c r="U252" i="157"/>
  <c r="T161" i="37" s="1"/>
  <c r="U250" i="157"/>
  <c r="T159" i="37" s="1"/>
  <c r="U249" i="157"/>
  <c r="T158" i="37" s="1"/>
  <c r="U248" i="157"/>
  <c r="T157" i="37" s="1"/>
  <c r="U247" i="157"/>
  <c r="T156" i="37" s="1"/>
  <c r="U238" i="157"/>
  <c r="U233" i="157"/>
  <c r="U229" i="157"/>
  <c r="T123" i="37" s="1"/>
  <c r="U228" i="157"/>
  <c r="T122" i="37" s="1"/>
  <c r="U227" i="157"/>
  <c r="T121" i="37" s="1"/>
  <c r="U225" i="157"/>
  <c r="T119" i="37" s="1"/>
  <c r="U223" i="157"/>
  <c r="T117" i="37" s="1"/>
  <c r="U222" i="157"/>
  <c r="T116" i="37" s="1"/>
  <c r="U221" i="157"/>
  <c r="T115" i="37" s="1"/>
  <c r="U220" i="157"/>
  <c r="T114" i="37" s="1"/>
  <c r="U206" i="157"/>
  <c r="U202" i="157"/>
  <c r="T97" i="37" s="1"/>
  <c r="U201" i="157"/>
  <c r="T96" i="37" s="1"/>
  <c r="U200" i="157"/>
  <c r="T95" i="37" s="1"/>
  <c r="U198" i="157"/>
  <c r="T93" i="37" s="1"/>
  <c r="U196" i="157"/>
  <c r="T91" i="37" s="1"/>
  <c r="U195" i="157"/>
  <c r="T90" i="37" s="1"/>
  <c r="U194" i="157"/>
  <c r="T89" i="37" s="1"/>
  <c r="U193" i="157"/>
  <c r="T88" i="37" s="1"/>
  <c r="U184" i="157"/>
  <c r="U179" i="157"/>
  <c r="U175" i="157"/>
  <c r="T84" i="37" s="1"/>
  <c r="U174" i="157"/>
  <c r="T83" i="37" s="1"/>
  <c r="U173" i="157"/>
  <c r="T82" i="37" s="1"/>
  <c r="U171" i="157"/>
  <c r="T80" i="37" s="1"/>
  <c r="U169" i="157"/>
  <c r="T78" i="37" s="1"/>
  <c r="U168" i="157"/>
  <c r="T77" i="37" s="1"/>
  <c r="U167" i="157"/>
  <c r="T76" i="37" s="1"/>
  <c r="U166" i="157"/>
  <c r="T75" i="37" s="1"/>
  <c r="U159" i="157"/>
  <c r="U156" i="157"/>
  <c r="U147" i="157"/>
  <c r="U142" i="157"/>
  <c r="U138" i="157"/>
  <c r="T45" i="37" s="1"/>
  <c r="U137" i="157"/>
  <c r="T44" i="37" s="1"/>
  <c r="U136" i="157"/>
  <c r="T43" i="37" s="1"/>
  <c r="U134" i="157"/>
  <c r="T41" i="37" s="1"/>
  <c r="U132" i="157"/>
  <c r="T39" i="37" s="1"/>
  <c r="U131" i="157"/>
  <c r="T38" i="37" s="1"/>
  <c r="U130" i="157"/>
  <c r="T37" i="37" s="1"/>
  <c r="U129" i="157"/>
  <c r="T36" i="37" s="1"/>
  <c r="U120" i="157"/>
  <c r="U115" i="157"/>
  <c r="U110" i="157"/>
  <c r="T32" i="37" s="1"/>
  <c r="U109" i="157"/>
  <c r="T31" i="37" s="1"/>
  <c r="U108" i="157"/>
  <c r="T30" i="37" s="1"/>
  <c r="U106" i="157"/>
  <c r="T28" i="37" s="1"/>
  <c r="U104" i="157"/>
  <c r="T26" i="37" s="1"/>
  <c r="U103" i="157"/>
  <c r="T25" i="37" s="1"/>
  <c r="U102" i="157"/>
  <c r="T24" i="37" s="1"/>
  <c r="U101" i="157"/>
  <c r="T23" i="37" s="1"/>
  <c r="U94" i="157"/>
  <c r="U91" i="157"/>
  <c r="U82" i="157"/>
  <c r="U78" i="157"/>
  <c r="U71" i="157"/>
  <c r="U68" i="157"/>
  <c r="U61" i="157"/>
  <c r="U58" i="157"/>
  <c r="U51" i="157"/>
  <c r="U48" i="157"/>
  <c r="U41" i="157"/>
  <c r="U38" i="157"/>
  <c r="U24" i="157"/>
  <c r="U10" i="157"/>
  <c r="R6" i="157"/>
  <c r="T397" i="156"/>
  <c r="T383" i="156"/>
  <c r="T298" i="156"/>
  <c r="T297" i="156"/>
  <c r="T197" i="156"/>
  <c r="T186" i="156"/>
  <c r="T185" i="156"/>
  <c r="T16" i="156"/>
  <c r="W416" i="156"/>
  <c r="U243" i="37" s="1"/>
  <c r="W415" i="156"/>
  <c r="U242" i="37" s="1"/>
  <c r="W414" i="156"/>
  <c r="U241" i="37" s="1"/>
  <c r="W412" i="156"/>
  <c r="U239" i="37" s="1"/>
  <c r="W410" i="156"/>
  <c r="U237" i="37" s="1"/>
  <c r="W409" i="156"/>
  <c r="U236" i="37" s="1"/>
  <c r="W408" i="156"/>
  <c r="U235" i="37" s="1"/>
  <c r="W407" i="156"/>
  <c r="U234" i="37" s="1"/>
  <c r="W398" i="156"/>
  <c r="W393" i="156"/>
  <c r="W385" i="156"/>
  <c r="W380" i="156"/>
  <c r="W376" i="156"/>
  <c r="W375" i="156"/>
  <c r="U151" i="37" s="1"/>
  <c r="W374" i="156"/>
  <c r="U150" i="37" s="1"/>
  <c r="W372" i="156"/>
  <c r="U148" i="37" s="1"/>
  <c r="W370" i="156"/>
  <c r="U146" i="37" s="1"/>
  <c r="W369" i="156"/>
  <c r="U145" i="37" s="1"/>
  <c r="W368" i="156"/>
  <c r="U144" i="37" s="1"/>
  <c r="W367" i="156"/>
  <c r="U143" i="37" s="1"/>
  <c r="W358" i="156"/>
  <c r="W353" i="156"/>
  <c r="W350" i="156"/>
  <c r="U139" i="37" s="1"/>
  <c r="W349" i="156"/>
  <c r="U138" i="37" s="1"/>
  <c r="W348" i="156"/>
  <c r="U137" i="37" s="1"/>
  <c r="W345" i="156"/>
  <c r="U134" i="37" s="1"/>
  <c r="W342" i="156"/>
  <c r="U131" i="37" s="1"/>
  <c r="W341" i="156"/>
  <c r="U130" i="37" s="1"/>
  <c r="W340" i="156"/>
  <c r="U129" i="37" s="1"/>
  <c r="W339" i="156"/>
  <c r="U128" i="37" s="1"/>
  <c r="U257" i="37" s="1"/>
  <c r="W338" i="156"/>
  <c r="U127" i="37" s="1"/>
  <c r="W337" i="156"/>
  <c r="U126" i="37" s="1"/>
  <c r="W317" i="156"/>
  <c r="U110" i="37" s="1"/>
  <c r="W316" i="156"/>
  <c r="U109" i="37" s="1"/>
  <c r="W315" i="156"/>
  <c r="U108" i="37" s="1"/>
  <c r="W313" i="156"/>
  <c r="U106" i="37" s="1"/>
  <c r="W311" i="156"/>
  <c r="U104" i="37" s="1"/>
  <c r="W310" i="156"/>
  <c r="U103" i="37" s="1"/>
  <c r="W309" i="156"/>
  <c r="U102" i="37" s="1"/>
  <c r="W308" i="156"/>
  <c r="U101" i="37" s="1"/>
  <c r="W299" i="156"/>
  <c r="W294" i="156"/>
  <c r="W290" i="156"/>
  <c r="U71" i="37" s="1"/>
  <c r="W289" i="156"/>
  <c r="U70" i="37" s="1"/>
  <c r="W288" i="156"/>
  <c r="U69" i="37" s="1"/>
  <c r="W286" i="156"/>
  <c r="U67" i="37" s="1"/>
  <c r="W284" i="156"/>
  <c r="U65" i="37" s="1"/>
  <c r="W283" i="156"/>
  <c r="U64" i="37" s="1"/>
  <c r="W282" i="156"/>
  <c r="U63" i="37" s="1"/>
  <c r="W281" i="156"/>
  <c r="U62" i="37" s="1"/>
  <c r="W266" i="156"/>
  <c r="W260" i="156"/>
  <c r="W259" i="156"/>
  <c r="U16" i="37" s="1"/>
  <c r="W257" i="156"/>
  <c r="W255" i="156"/>
  <c r="W254" i="156"/>
  <c r="W253" i="156"/>
  <c r="W252" i="156"/>
  <c r="W244" i="156"/>
  <c r="W241" i="156"/>
  <c r="W234" i="156"/>
  <c r="W231" i="156"/>
  <c r="W211" i="156"/>
  <c r="W208" i="156"/>
  <c r="W199" i="156"/>
  <c r="W194" i="156"/>
  <c r="W187" i="156"/>
  <c r="W184" i="156"/>
  <c r="W177" i="156"/>
  <c r="W174" i="156"/>
  <c r="W167" i="156"/>
  <c r="W164" i="156"/>
  <c r="W157" i="156"/>
  <c r="W154" i="156"/>
  <c r="W147" i="156"/>
  <c r="W144" i="156"/>
  <c r="W135" i="156"/>
  <c r="W130" i="156"/>
  <c r="W123" i="156"/>
  <c r="W120" i="156"/>
  <c r="W106" i="156"/>
  <c r="W92" i="156"/>
  <c r="W85" i="156"/>
  <c r="W75" i="156"/>
  <c r="W72" i="156"/>
  <c r="W65" i="156"/>
  <c r="W62" i="156"/>
  <c r="W55" i="156"/>
  <c r="W52" i="156"/>
  <c r="W45" i="156"/>
  <c r="W42" i="156"/>
  <c r="W35" i="156"/>
  <c r="W32" i="156"/>
  <c r="W27" i="156"/>
  <c r="U252" i="37" s="1"/>
  <c r="W25" i="156"/>
  <c r="U250" i="37" s="1"/>
  <c r="W23" i="156"/>
  <c r="U248" i="37" s="1"/>
  <c r="W22" i="156"/>
  <c r="U247" i="37" s="1"/>
  <c r="W13" i="156"/>
  <c r="W10" i="156"/>
  <c r="V416" i="156"/>
  <c r="T243" i="37" s="1"/>
  <c r="V415" i="156"/>
  <c r="T242" i="37" s="1"/>
  <c r="V414" i="156"/>
  <c r="T241" i="37" s="1"/>
  <c r="V412" i="156"/>
  <c r="T239" i="37" s="1"/>
  <c r="V410" i="156"/>
  <c r="T237" i="37" s="1"/>
  <c r="V409" i="156"/>
  <c r="T236" i="37" s="1"/>
  <c r="V408" i="156"/>
  <c r="T235" i="37" s="1"/>
  <c r="V407" i="156"/>
  <c r="T234" i="37" s="1"/>
  <c r="V398" i="156"/>
  <c r="V393" i="156"/>
  <c r="V385" i="156"/>
  <c r="V380" i="156"/>
  <c r="V376" i="156"/>
  <c r="V375" i="156"/>
  <c r="T151" i="37" s="1"/>
  <c r="V374" i="156"/>
  <c r="T150" i="37" s="1"/>
  <c r="V372" i="156"/>
  <c r="T148" i="37" s="1"/>
  <c r="V370" i="156"/>
  <c r="T146" i="37" s="1"/>
  <c r="V369" i="156"/>
  <c r="T145" i="37" s="1"/>
  <c r="V368" i="156"/>
  <c r="T144" i="37" s="1"/>
  <c r="V367" i="156"/>
  <c r="T143" i="37" s="1"/>
  <c r="V358" i="156"/>
  <c r="V353" i="156"/>
  <c r="V350" i="156"/>
  <c r="T139" i="37" s="1"/>
  <c r="V349" i="156"/>
  <c r="T138" i="37" s="1"/>
  <c r="V348" i="156"/>
  <c r="T137" i="37" s="1"/>
  <c r="V345" i="156"/>
  <c r="T134" i="37" s="1"/>
  <c r="V342" i="156"/>
  <c r="T131" i="37" s="1"/>
  <c r="V341" i="156"/>
  <c r="T130" i="37" s="1"/>
  <c r="V340" i="156"/>
  <c r="T129" i="37" s="1"/>
  <c r="V339" i="156"/>
  <c r="T128" i="37" s="1"/>
  <c r="T257" i="37" s="1"/>
  <c r="V338" i="156"/>
  <c r="T127" i="37" s="1"/>
  <c r="V337" i="156"/>
  <c r="T126" i="37" s="1"/>
  <c r="V317" i="156"/>
  <c r="T110" i="37" s="1"/>
  <c r="V316" i="156"/>
  <c r="T109" i="37" s="1"/>
  <c r="V315" i="156"/>
  <c r="T108" i="37" s="1"/>
  <c r="V313" i="156"/>
  <c r="T106" i="37" s="1"/>
  <c r="V311" i="156"/>
  <c r="T104" i="37" s="1"/>
  <c r="V310" i="156"/>
  <c r="T103" i="37" s="1"/>
  <c r="V309" i="156"/>
  <c r="T102" i="37" s="1"/>
  <c r="V308" i="156"/>
  <c r="T101" i="37" s="1"/>
  <c r="V299" i="156"/>
  <c r="V294" i="156"/>
  <c r="V290" i="156"/>
  <c r="T71" i="37" s="1"/>
  <c r="V289" i="156"/>
  <c r="T70" i="37" s="1"/>
  <c r="V288" i="156"/>
  <c r="T69" i="37" s="1"/>
  <c r="V286" i="156"/>
  <c r="T67" i="37" s="1"/>
  <c r="V284" i="156"/>
  <c r="T65" i="37" s="1"/>
  <c r="V283" i="156"/>
  <c r="T64" i="37" s="1"/>
  <c r="V282" i="156"/>
  <c r="T63" i="37" s="1"/>
  <c r="V281" i="156"/>
  <c r="T62" i="37" s="1"/>
  <c r="V266" i="156"/>
  <c r="V260" i="156"/>
  <c r="T17" i="37" s="1"/>
  <c r="V259" i="156"/>
  <c r="T16" i="37" s="1"/>
  <c r="V257" i="156"/>
  <c r="T14" i="37" s="1"/>
  <c r="V255" i="156"/>
  <c r="T12" i="37" s="1"/>
  <c r="V254" i="156"/>
  <c r="T11" i="37" s="1"/>
  <c r="V253" i="156"/>
  <c r="T10" i="37" s="1"/>
  <c r="V252" i="156"/>
  <c r="T9" i="37" s="1"/>
  <c r="V244" i="156"/>
  <c r="V241" i="156"/>
  <c r="V234" i="156"/>
  <c r="V231" i="156"/>
  <c r="V211" i="156"/>
  <c r="V208" i="156"/>
  <c r="V199" i="156"/>
  <c r="V194" i="156"/>
  <c r="V187" i="156"/>
  <c r="V184" i="156"/>
  <c r="V177" i="156"/>
  <c r="V174" i="156"/>
  <c r="V167" i="156"/>
  <c r="V164" i="156"/>
  <c r="V157" i="156"/>
  <c r="V154" i="156"/>
  <c r="V147" i="156"/>
  <c r="V144" i="156"/>
  <c r="V135" i="156"/>
  <c r="V130" i="156"/>
  <c r="V123" i="156"/>
  <c r="V120" i="156"/>
  <c r="V106" i="156"/>
  <c r="V97" i="156"/>
  <c r="V92" i="156"/>
  <c r="V85" i="156"/>
  <c r="V75" i="156"/>
  <c r="V72" i="156"/>
  <c r="V65" i="156"/>
  <c r="V62" i="156"/>
  <c r="V55" i="156"/>
  <c r="V52" i="156"/>
  <c r="V45" i="156"/>
  <c r="V42" i="156"/>
  <c r="V35" i="156"/>
  <c r="V32" i="156"/>
  <c r="V27" i="156"/>
  <c r="T252" i="37" s="1"/>
  <c r="V25" i="156"/>
  <c r="T250" i="37" s="1"/>
  <c r="V23" i="156"/>
  <c r="T248" i="37" s="1"/>
  <c r="V22" i="156"/>
  <c r="T247" i="37" s="1"/>
  <c r="V13" i="156"/>
  <c r="V10" i="156"/>
  <c r="T27" i="46" l="1"/>
  <c r="T53" i="37" s="1"/>
  <c r="U170" i="157"/>
  <c r="T79" i="37" s="1"/>
  <c r="T258" i="37"/>
  <c r="T263" i="37"/>
  <c r="T259" i="37"/>
  <c r="T260" i="37"/>
  <c r="V24" i="156"/>
  <c r="T249" i="37" s="1"/>
  <c r="W24" i="156"/>
  <c r="U249" i="37" s="1"/>
  <c r="W59" i="156"/>
  <c r="U359" i="157"/>
  <c r="T225" i="37" s="1"/>
  <c r="V359" i="157"/>
  <c r="U225" i="37" s="1"/>
  <c r="U354" i="157"/>
  <c r="T220" i="37" s="1"/>
  <c r="V354" i="157"/>
  <c r="U220" i="37" s="1"/>
  <c r="U27" i="46"/>
  <c r="U53" i="37" s="1"/>
  <c r="U22" i="46"/>
  <c r="U48" i="37" s="1"/>
  <c r="T27" i="57"/>
  <c r="T199" i="37" s="1"/>
  <c r="U27" i="57"/>
  <c r="U199" i="37" s="1"/>
  <c r="T22" i="57"/>
  <c r="T194" i="37" s="1"/>
  <c r="U251" i="157"/>
  <c r="T160" i="37" s="1"/>
  <c r="V251" i="157"/>
  <c r="U160" i="37" s="1"/>
  <c r="U246" i="157"/>
  <c r="T155" i="37" s="1"/>
  <c r="V246" i="157"/>
  <c r="U155" i="37" s="1"/>
  <c r="U197" i="157"/>
  <c r="T92" i="37" s="1"/>
  <c r="V197" i="157"/>
  <c r="U92" i="37" s="1"/>
  <c r="U192" i="157"/>
  <c r="T87" i="37" s="1"/>
  <c r="V192" i="157"/>
  <c r="U87" i="37" s="1"/>
  <c r="U278" i="157"/>
  <c r="T173" i="37" s="1"/>
  <c r="V278" i="157"/>
  <c r="U173" i="37" s="1"/>
  <c r="U273" i="157"/>
  <c r="T168" i="37" s="1"/>
  <c r="V273" i="157"/>
  <c r="U168" i="37" s="1"/>
  <c r="U133" i="157"/>
  <c r="T40" i="37" s="1"/>
  <c r="V133" i="157"/>
  <c r="U40" i="37" s="1"/>
  <c r="U300" i="157"/>
  <c r="T181" i="37" s="1"/>
  <c r="V300" i="157"/>
  <c r="U181" i="37" s="1"/>
  <c r="V224" i="157"/>
  <c r="U118" i="37" s="1"/>
  <c r="U219" i="157"/>
  <c r="T113" i="37" s="1"/>
  <c r="V219" i="157"/>
  <c r="U113" i="37" s="1"/>
  <c r="V366" i="156"/>
  <c r="T142" i="37" s="1"/>
  <c r="W366" i="156"/>
  <c r="U142" i="37" s="1"/>
  <c r="V285" i="156"/>
  <c r="T66" i="37" s="1"/>
  <c r="V280" i="156"/>
  <c r="T61" i="37" s="1"/>
  <c r="W280" i="156"/>
  <c r="U61" i="37" s="1"/>
  <c r="V307" i="156"/>
  <c r="T100" i="37" s="1"/>
  <c r="W307" i="156"/>
  <c r="U100" i="37" s="1"/>
  <c r="V344" i="156"/>
  <c r="T133" i="37" s="1"/>
  <c r="V191" i="156"/>
  <c r="V21" i="156"/>
  <c r="T246" i="37" s="1"/>
  <c r="W21" i="156"/>
  <c r="U246" i="37" s="1"/>
  <c r="U22" i="57"/>
  <c r="U194" i="37" s="1"/>
  <c r="V215" i="156"/>
  <c r="W312" i="156"/>
  <c r="U105" i="37" s="1"/>
  <c r="W191" i="156"/>
  <c r="U217" i="157"/>
  <c r="U230" i="157" s="1"/>
  <c r="T124" i="37" s="1"/>
  <c r="U14" i="37"/>
  <c r="U263" i="37" s="1"/>
  <c r="U11" i="37"/>
  <c r="U259" i="37" s="1"/>
  <c r="U17" i="37"/>
  <c r="U267" i="37" s="1"/>
  <c r="U12" i="37"/>
  <c r="U260" i="37" s="1"/>
  <c r="U10" i="37"/>
  <c r="U258" i="37" s="1"/>
  <c r="U9" i="37"/>
  <c r="U256" i="37" s="1"/>
  <c r="U20" i="57"/>
  <c r="U33" i="57" s="1"/>
  <c r="U205" i="37" s="1"/>
  <c r="V165" i="157"/>
  <c r="U74" i="37" s="1"/>
  <c r="V88" i="157"/>
  <c r="U88" i="157"/>
  <c r="V55" i="157"/>
  <c r="U55" i="157"/>
  <c r="V21" i="157"/>
  <c r="W411" i="156"/>
  <c r="U238" i="37" s="1"/>
  <c r="W171" i="156"/>
  <c r="V248" i="156"/>
  <c r="W69" i="156"/>
  <c r="V406" i="156"/>
  <c r="T233" i="37" s="1"/>
  <c r="W248" i="156"/>
  <c r="U352" i="157"/>
  <c r="U365" i="157" s="1"/>
  <c r="T231" i="37" s="1"/>
  <c r="V325" i="157"/>
  <c r="V338" i="157" s="1"/>
  <c r="U218" i="37" s="1"/>
  <c r="U325" i="157"/>
  <c r="U338" i="157" s="1"/>
  <c r="T218" i="37" s="1"/>
  <c r="U327" i="157"/>
  <c r="T207" i="37" s="1"/>
  <c r="V327" i="157"/>
  <c r="U207" i="37" s="1"/>
  <c r="V271" i="157"/>
  <c r="V284" i="157" s="1"/>
  <c r="U179" i="37" s="1"/>
  <c r="U271" i="157"/>
  <c r="U284" i="157" s="1"/>
  <c r="T179" i="37" s="1"/>
  <c r="U244" i="157"/>
  <c r="U257" i="157" s="1"/>
  <c r="T166" i="37" s="1"/>
  <c r="V244" i="157"/>
  <c r="V257" i="157" s="1"/>
  <c r="U166" i="37" s="1"/>
  <c r="V217" i="157"/>
  <c r="V230" i="157" s="1"/>
  <c r="U124" i="37" s="1"/>
  <c r="U190" i="157"/>
  <c r="U203" i="157" s="1"/>
  <c r="T98" i="37" s="1"/>
  <c r="V190" i="157"/>
  <c r="V203" i="157" s="1"/>
  <c r="U98" i="37" s="1"/>
  <c r="U165" i="157"/>
  <c r="T74" i="37" s="1"/>
  <c r="V163" i="157"/>
  <c r="V153" i="157"/>
  <c r="U153" i="157"/>
  <c r="V126" i="157"/>
  <c r="V139" i="157" s="1"/>
  <c r="U46" i="37" s="1"/>
  <c r="U126" i="157"/>
  <c r="U139" i="157" s="1"/>
  <c r="T46" i="37" s="1"/>
  <c r="U128" i="157"/>
  <c r="T35" i="37" s="1"/>
  <c r="V128" i="157"/>
  <c r="U35" i="37" s="1"/>
  <c r="U98" i="157"/>
  <c r="V98" i="157"/>
  <c r="U75" i="157"/>
  <c r="V75" i="157"/>
  <c r="V65" i="157"/>
  <c r="V45" i="157"/>
  <c r="U45" i="157"/>
  <c r="V35" i="157"/>
  <c r="U35" i="157"/>
  <c r="U100" i="157"/>
  <c r="T22" i="37" s="1"/>
  <c r="V100" i="157"/>
  <c r="U22" i="37" s="1"/>
  <c r="U21" i="157"/>
  <c r="U105" i="157"/>
  <c r="T27" i="37" s="1"/>
  <c r="V105" i="157"/>
  <c r="U27" i="37" s="1"/>
  <c r="W391" i="156"/>
  <c r="W335" i="156"/>
  <c r="V238" i="156"/>
  <c r="V205" i="156"/>
  <c r="V161" i="156"/>
  <c r="W151" i="156"/>
  <c r="W103" i="156"/>
  <c r="V103" i="156"/>
  <c r="W79" i="156"/>
  <c r="V79" i="156"/>
  <c r="U266" i="37"/>
  <c r="T266" i="37"/>
  <c r="T267" i="37"/>
  <c r="T20" i="57"/>
  <c r="T33" i="57" s="1"/>
  <c r="T205" i="37" s="1"/>
  <c r="U20" i="46"/>
  <c r="U33" i="46" s="1"/>
  <c r="U59" i="37" s="1"/>
  <c r="V170" i="157"/>
  <c r="U79" i="37" s="1"/>
  <c r="V352" i="157"/>
  <c r="V365" i="157" s="1"/>
  <c r="U231" i="37" s="1"/>
  <c r="U65" i="157"/>
  <c r="U163" i="157"/>
  <c r="U224" i="157"/>
  <c r="T118" i="37" s="1"/>
  <c r="V364" i="156"/>
  <c r="V377" i="156" s="1"/>
  <c r="T153" i="37" s="1"/>
  <c r="V404" i="156"/>
  <c r="W127" i="156"/>
  <c r="W161" i="156"/>
  <c r="W181" i="156"/>
  <c r="W205" i="156"/>
  <c r="W277" i="156"/>
  <c r="W291" i="156" s="1"/>
  <c r="U72" i="37" s="1"/>
  <c r="W364" i="156"/>
  <c r="W377" i="156" s="1"/>
  <c r="U153" i="37" s="1"/>
  <c r="W406" i="156"/>
  <c r="U233" i="37" s="1"/>
  <c r="V151" i="156"/>
  <c r="V391" i="156"/>
  <c r="V49" i="156"/>
  <c r="V305" i="156"/>
  <c r="V318" i="156" s="1"/>
  <c r="T111" i="37" s="1"/>
  <c r="V59" i="156"/>
  <c r="W89" i="156"/>
  <c r="W305" i="156"/>
  <c r="W318" i="156" s="1"/>
  <c r="U111" i="37" s="1"/>
  <c r="V127" i="156"/>
  <c r="V181" i="156"/>
  <c r="V312" i="156"/>
  <c r="T105" i="37" s="1"/>
  <c r="V371" i="156"/>
  <c r="T147" i="37" s="1"/>
  <c r="W49" i="156"/>
  <c r="W256" i="156"/>
  <c r="W251" i="156"/>
  <c r="V69" i="156"/>
  <c r="V89" i="156"/>
  <c r="V171" i="156"/>
  <c r="V251" i="156"/>
  <c r="T8" i="37" s="1"/>
  <c r="V277" i="156"/>
  <c r="V291" i="156" s="1"/>
  <c r="T72" i="37" s="1"/>
  <c r="W18" i="156"/>
  <c r="W28" i="156" s="1"/>
  <c r="U253" i="37" s="1"/>
  <c r="W117" i="156"/>
  <c r="W141" i="156"/>
  <c r="W215" i="156"/>
  <c r="W285" i="156"/>
  <c r="U66" i="37" s="1"/>
  <c r="W371" i="156"/>
  <c r="U147" i="37" s="1"/>
  <c r="V18" i="156"/>
  <c r="V28" i="156" s="1"/>
  <c r="T253" i="37" s="1"/>
  <c r="V117" i="156"/>
  <c r="V141" i="156"/>
  <c r="V411" i="156"/>
  <c r="T238" i="37" s="1"/>
  <c r="W344" i="156"/>
  <c r="U133" i="37" s="1"/>
  <c r="W404" i="156"/>
  <c r="W238" i="156"/>
  <c r="V256" i="156"/>
  <c r="T13" i="37" s="1"/>
  <c r="V335" i="156"/>
  <c r="T262" i="37" l="1"/>
  <c r="V351" i="156"/>
  <c r="T140" i="37" s="1"/>
  <c r="U13" i="37"/>
  <c r="U262" i="37" s="1"/>
  <c r="U8" i="37"/>
  <c r="U255" i="37" s="1"/>
  <c r="V176" i="157"/>
  <c r="U85" i="37" s="1"/>
  <c r="W417" i="156"/>
  <c r="U244" i="37" s="1"/>
  <c r="U176" i="157"/>
  <c r="T85" i="37" s="1"/>
  <c r="V111" i="157"/>
  <c r="U33" i="37" s="1"/>
  <c r="U111" i="157"/>
  <c r="T33" i="37" s="1"/>
  <c r="V417" i="156"/>
  <c r="T244" i="37" s="1"/>
  <c r="W351" i="156"/>
  <c r="U140" i="37" s="1"/>
  <c r="T339" i="156" l="1"/>
  <c r="O339" i="156"/>
  <c r="F339" i="156"/>
  <c r="D128" i="37" s="1"/>
  <c r="D257" i="37" s="1"/>
  <c r="D339" i="156"/>
  <c r="E323" i="156"/>
  <c r="B128" i="37" l="1"/>
  <c r="B257" i="37" s="1"/>
  <c r="M128" i="37"/>
  <c r="M257" i="37" s="1"/>
  <c r="R128" i="37"/>
  <c r="R257" i="37" s="1"/>
  <c r="E339" i="156"/>
  <c r="C128" i="37" s="1"/>
  <c r="C257" i="37" s="1"/>
  <c r="G323" i="156"/>
  <c r="S339" i="156"/>
  <c r="Q128" i="37" s="1"/>
  <c r="Q257" i="37" s="1"/>
  <c r="U323" i="156"/>
  <c r="X323" i="156"/>
  <c r="C5" i="37"/>
  <c r="D6" i="157"/>
  <c r="C5" i="57" s="1"/>
  <c r="G339" i="156" l="1"/>
  <c r="E128" i="37" s="1"/>
  <c r="E257" i="37" s="1"/>
  <c r="X339" i="156"/>
  <c r="V128" i="37" s="1"/>
  <c r="V257" i="37" s="1"/>
  <c r="U339" i="156"/>
  <c r="C5" i="46"/>
  <c r="S156" i="157"/>
  <c r="S128" i="37" l="1"/>
  <c r="S257" i="37" s="1"/>
  <c r="T74" i="157"/>
  <c r="T259" i="156"/>
  <c r="X176" i="156" l="1"/>
  <c r="U176" i="156"/>
  <c r="X175" i="156"/>
  <c r="U175" i="156"/>
  <c r="E11" i="156"/>
  <c r="U174" i="156" l="1"/>
  <c r="T194" i="156"/>
  <c r="O194" i="156"/>
  <c r="F194" i="156"/>
  <c r="D194" i="156"/>
  <c r="T81" i="157"/>
  <c r="U269" i="156"/>
  <c r="E204" i="156"/>
  <c r="E203" i="156"/>
  <c r="E202" i="156"/>
  <c r="E198" i="156"/>
  <c r="E196" i="156"/>
  <c r="B1" i="157"/>
  <c r="S328" i="156" l="1"/>
  <c r="S321" i="156"/>
  <c r="S15" i="57"/>
  <c r="S19" i="57"/>
  <c r="S17" i="57"/>
  <c r="S18" i="57"/>
  <c r="S13" i="46"/>
  <c r="S10" i="46"/>
  <c r="S15" i="46"/>
  <c r="S28" i="46" s="1"/>
  <c r="S54" i="37" s="1"/>
  <c r="S11" i="46"/>
  <c r="S17" i="46"/>
  <c r="S12" i="46"/>
  <c r="S18" i="46"/>
  <c r="T27" i="157"/>
  <c r="T40" i="157"/>
  <c r="T54" i="157"/>
  <c r="T69" i="157"/>
  <c r="T97" i="157"/>
  <c r="T119" i="157"/>
  <c r="T145" i="157"/>
  <c r="T158" i="157"/>
  <c r="T182" i="157"/>
  <c r="T208" i="157"/>
  <c r="T234" i="157"/>
  <c r="T243" i="157"/>
  <c r="T264" i="157"/>
  <c r="T290" i="157"/>
  <c r="T316" i="157"/>
  <c r="T342" i="157"/>
  <c r="T351" i="157"/>
  <c r="T11" i="157"/>
  <c r="T20" i="157"/>
  <c r="T28" i="157"/>
  <c r="T44" i="157"/>
  <c r="T59" i="157"/>
  <c r="T70" i="157"/>
  <c r="T87" i="157"/>
  <c r="T116" i="157"/>
  <c r="T125" i="157"/>
  <c r="T146" i="157"/>
  <c r="T162" i="157"/>
  <c r="T209" i="157"/>
  <c r="T235" i="157"/>
  <c r="T261" i="157"/>
  <c r="T270" i="157"/>
  <c r="T291" i="157"/>
  <c r="T317" i="157"/>
  <c r="T343" i="157"/>
  <c r="T12" i="157"/>
  <c r="T25" i="157"/>
  <c r="T34" i="157"/>
  <c r="T49" i="157"/>
  <c r="T60" i="157"/>
  <c r="T79" i="157"/>
  <c r="T92" i="157"/>
  <c r="T117" i="157"/>
  <c r="T143" i="157"/>
  <c r="T152" i="157"/>
  <c r="T180" i="157"/>
  <c r="T189" i="157"/>
  <c r="T210" i="157"/>
  <c r="T236" i="157"/>
  <c r="T262" i="157"/>
  <c r="T288" i="157"/>
  <c r="T318" i="157"/>
  <c r="T344" i="157"/>
  <c r="T13" i="157"/>
  <c r="T26" i="157"/>
  <c r="T39" i="157"/>
  <c r="T50" i="157"/>
  <c r="T64" i="157"/>
  <c r="T80" i="157"/>
  <c r="T93" i="157"/>
  <c r="T118" i="157"/>
  <c r="T144" i="157"/>
  <c r="T157" i="157"/>
  <c r="T181" i="157"/>
  <c r="T207" i="157"/>
  <c r="T216" i="157"/>
  <c r="T237" i="157"/>
  <c r="T263" i="157"/>
  <c r="T289" i="157"/>
  <c r="T315" i="157"/>
  <c r="T324" i="157"/>
  <c r="T345" i="157"/>
  <c r="U16" i="156"/>
  <c r="U36" i="156"/>
  <c r="U46" i="156"/>
  <c r="U54" i="156"/>
  <c r="U73" i="156"/>
  <c r="U83" i="156"/>
  <c r="U93" i="156"/>
  <c r="U98" i="156"/>
  <c r="U107" i="156"/>
  <c r="U112" i="156"/>
  <c r="U121" i="156"/>
  <c r="U131" i="156"/>
  <c r="U136" i="156"/>
  <c r="U145" i="156"/>
  <c r="U155" i="156"/>
  <c r="U160" i="156"/>
  <c r="U169" i="156"/>
  <c r="U180" i="156"/>
  <c r="U189" i="156"/>
  <c r="U197" i="156"/>
  <c r="U204" i="156"/>
  <c r="U214" i="156"/>
  <c r="U237" i="156"/>
  <c r="U247" i="156"/>
  <c r="U270" i="156"/>
  <c r="U276" i="156"/>
  <c r="U298" i="156"/>
  <c r="U304" i="156"/>
  <c r="U326" i="156"/>
  <c r="U334" i="156"/>
  <c r="U357" i="156"/>
  <c r="U363" i="156"/>
  <c r="U384" i="156"/>
  <c r="U390" i="156"/>
  <c r="U397" i="156"/>
  <c r="U403" i="156"/>
  <c r="U47" i="156"/>
  <c r="U56" i="156"/>
  <c r="U74" i="156"/>
  <c r="U84" i="156"/>
  <c r="U94" i="156"/>
  <c r="U100" i="156"/>
  <c r="U108" i="156"/>
  <c r="U114" i="156"/>
  <c r="U122" i="156"/>
  <c r="U132" i="156"/>
  <c r="U138" i="156"/>
  <c r="U146" i="156"/>
  <c r="U156" i="156"/>
  <c r="U165" i="156"/>
  <c r="U170" i="156"/>
  <c r="U185" i="156"/>
  <c r="U190" i="156"/>
  <c r="U198" i="156"/>
  <c r="U209" i="156"/>
  <c r="U232" i="156"/>
  <c r="U242" i="156"/>
  <c r="U267" i="156"/>
  <c r="U272" i="156"/>
  <c r="U295" i="156"/>
  <c r="U300" i="156"/>
  <c r="U322" i="156"/>
  <c r="U329" i="156"/>
  <c r="U354" i="156"/>
  <c r="U359" i="156"/>
  <c r="U381" i="156"/>
  <c r="U386" i="156"/>
  <c r="U394" i="156"/>
  <c r="U399" i="156"/>
  <c r="G198" i="156"/>
  <c r="U11" i="156"/>
  <c r="U33" i="156"/>
  <c r="U43" i="156"/>
  <c r="U48" i="156"/>
  <c r="U57" i="156"/>
  <c r="U76" i="156"/>
  <c r="U86" i="156"/>
  <c r="U101" i="156"/>
  <c r="U109" i="156"/>
  <c r="U115" i="156"/>
  <c r="U124" i="156"/>
  <c r="U133" i="156"/>
  <c r="U139" i="156"/>
  <c r="U148" i="156"/>
  <c r="U158" i="156"/>
  <c r="U166" i="156"/>
  <c r="U178" i="156"/>
  <c r="U186" i="156"/>
  <c r="U195" i="156"/>
  <c r="U202" i="156"/>
  <c r="U210" i="156"/>
  <c r="U233" i="156"/>
  <c r="U243" i="156"/>
  <c r="U268" i="156"/>
  <c r="U274" i="156"/>
  <c r="U296" i="156"/>
  <c r="U302" i="156"/>
  <c r="U324" i="156"/>
  <c r="U332" i="156"/>
  <c r="U355" i="156"/>
  <c r="U361" i="156"/>
  <c r="U382" i="156"/>
  <c r="U388" i="156"/>
  <c r="U395" i="156"/>
  <c r="U401" i="156"/>
  <c r="U12" i="156"/>
  <c r="U34" i="156"/>
  <c r="U44" i="156"/>
  <c r="U53" i="156"/>
  <c r="U58" i="156"/>
  <c r="U68" i="156"/>
  <c r="U78" i="156"/>
  <c r="U88" i="156"/>
  <c r="U96" i="156"/>
  <c r="U102" i="156"/>
  <c r="U110" i="156"/>
  <c r="U116" i="156"/>
  <c r="U126" i="156"/>
  <c r="U134" i="156"/>
  <c r="U140" i="156"/>
  <c r="U150" i="156"/>
  <c r="U159" i="156"/>
  <c r="U168" i="156"/>
  <c r="U179" i="156"/>
  <c r="U188" i="156"/>
  <c r="U196" i="156"/>
  <c r="U203" i="156"/>
  <c r="U211" i="156"/>
  <c r="U235" i="156"/>
  <c r="U245" i="156"/>
  <c r="U283" i="156"/>
  <c r="S64" i="37" s="1"/>
  <c r="U275" i="156"/>
  <c r="U297" i="156"/>
  <c r="U303" i="156"/>
  <c r="U325" i="156"/>
  <c r="U333" i="156"/>
  <c r="U356" i="156"/>
  <c r="U362" i="156"/>
  <c r="U383" i="156"/>
  <c r="U389" i="156"/>
  <c r="U396" i="156"/>
  <c r="U402" i="156"/>
  <c r="U95" i="156"/>
  <c r="U66" i="156"/>
  <c r="U64" i="156"/>
  <c r="U63" i="156"/>
  <c r="S11" i="57"/>
  <c r="S12" i="57"/>
  <c r="S13" i="57"/>
  <c r="T14" i="157"/>
  <c r="S19" i="46"/>
  <c r="V19" i="46"/>
  <c r="S23" i="46"/>
  <c r="S49" i="37" s="1"/>
  <c r="W183" i="157"/>
  <c r="T183" i="157"/>
  <c r="X14" i="156"/>
  <c r="U14" i="156"/>
  <c r="E194" i="156"/>
  <c r="S194" i="156"/>
  <c r="T121" i="157"/>
  <c r="S14" i="46" l="1"/>
  <c r="S9" i="46"/>
  <c r="U376" i="156"/>
  <c r="T274" i="157"/>
  <c r="S169" i="37" s="1"/>
  <c r="T301" i="157"/>
  <c r="S182" i="37" s="1"/>
  <c r="T328" i="157"/>
  <c r="S208" i="37" s="1"/>
  <c r="T129" i="157"/>
  <c r="S36" i="37" s="1"/>
  <c r="T247" i="157"/>
  <c r="S156" i="37" s="1"/>
  <c r="T175" i="157"/>
  <c r="S84" i="37" s="1"/>
  <c r="U353" i="156"/>
  <c r="U231" i="156"/>
  <c r="U164" i="156"/>
  <c r="U82" i="156"/>
  <c r="T115" i="157"/>
  <c r="T287" i="157"/>
  <c r="T300" i="157" s="1"/>
  <c r="S181" i="37" s="1"/>
  <c r="U407" i="156"/>
  <c r="S234" i="37" s="1"/>
  <c r="T110" i="157"/>
  <c r="S32" i="37" s="1"/>
  <c r="T260" i="157"/>
  <c r="T273" i="157" s="1"/>
  <c r="S168" i="37" s="1"/>
  <c r="U385" i="156"/>
  <c r="U328" i="156"/>
  <c r="U321" i="156"/>
  <c r="T91" i="157"/>
  <c r="U266" i="156"/>
  <c r="U280" i="156" s="1"/>
  <c r="S61" i="37" s="1"/>
  <c r="U286" i="156"/>
  <c r="S67" i="37" s="1"/>
  <c r="U120" i="156"/>
  <c r="U72" i="156"/>
  <c r="U345" i="156"/>
  <c r="S134" i="37" s="1"/>
  <c r="U97" i="156"/>
  <c r="U22" i="156"/>
  <c r="S247" i="37" s="1"/>
  <c r="U313" i="156"/>
  <c r="S106" i="37" s="1"/>
  <c r="S152" i="37"/>
  <c r="U10" i="156"/>
  <c r="U21" i="156" s="1"/>
  <c r="S246" i="37" s="1"/>
  <c r="U372" i="156"/>
  <c r="S148" i="37" s="1"/>
  <c r="U308" i="156"/>
  <c r="S101" i="37" s="1"/>
  <c r="U184" i="156"/>
  <c r="U111" i="156"/>
  <c r="U154" i="156"/>
  <c r="U409" i="156"/>
  <c r="S236" i="37" s="1"/>
  <c r="U253" i="156"/>
  <c r="S10" i="37" s="1"/>
  <c r="T314" i="157"/>
  <c r="T156" i="157"/>
  <c r="T233" i="157"/>
  <c r="T246" i="157" s="1"/>
  <c r="S155" i="37" s="1"/>
  <c r="U358" i="156"/>
  <c r="U299" i="156"/>
  <c r="U271" i="156"/>
  <c r="U260" i="156"/>
  <c r="S17" i="37" s="1"/>
  <c r="U255" i="156"/>
  <c r="S12" i="37" s="1"/>
  <c r="U393" i="156"/>
  <c r="U208" i="156"/>
  <c r="U215" i="156" s="1"/>
  <c r="U92" i="156"/>
  <c r="U62" i="156"/>
  <c r="U259" i="156"/>
  <c r="S16" i="37" s="1"/>
  <c r="U157" i="156"/>
  <c r="U398" i="156"/>
  <c r="U241" i="156"/>
  <c r="U135" i="156"/>
  <c r="U177" i="156"/>
  <c r="U181" i="156" s="1"/>
  <c r="U42" i="156"/>
  <c r="U187" i="156"/>
  <c r="U32" i="156"/>
  <c r="S26" i="57"/>
  <c r="S198" i="37" s="1"/>
  <c r="S25" i="57"/>
  <c r="S197" i="37" s="1"/>
  <c r="S28" i="57"/>
  <c r="S200" i="37" s="1"/>
  <c r="S24" i="57"/>
  <c r="S196" i="37" s="1"/>
  <c r="S30" i="57"/>
  <c r="S202" i="37" s="1"/>
  <c r="S14" i="57"/>
  <c r="S31" i="57"/>
  <c r="S203" i="37" s="1"/>
  <c r="S32" i="57"/>
  <c r="S204" i="37" s="1"/>
  <c r="S25" i="46"/>
  <c r="S51" i="37" s="1"/>
  <c r="S24" i="46"/>
  <c r="S50" i="37" s="1"/>
  <c r="S32" i="46"/>
  <c r="S58" i="37" s="1"/>
  <c r="S31" i="46"/>
  <c r="S57" i="37" s="1"/>
  <c r="S30" i="46"/>
  <c r="S56" i="37" s="1"/>
  <c r="S26" i="46"/>
  <c r="S52" i="37" s="1"/>
  <c r="T101" i="157"/>
  <c r="S23" i="37" s="1"/>
  <c r="T58" i="157"/>
  <c r="T166" i="157"/>
  <c r="S75" i="37" s="1"/>
  <c r="T341" i="157"/>
  <c r="T68" i="157"/>
  <c r="T193" i="157"/>
  <c r="S88" i="37" s="1"/>
  <c r="T48" i="157"/>
  <c r="T206" i="157"/>
  <c r="T219" i="157" s="1"/>
  <c r="S113" i="37" s="1"/>
  <c r="T355" i="157"/>
  <c r="S221" i="37" s="1"/>
  <c r="T104" i="157"/>
  <c r="S26" i="37" s="1"/>
  <c r="T142" i="157"/>
  <c r="T24" i="157"/>
  <c r="T220" i="157"/>
  <c r="S114" i="37" s="1"/>
  <c r="T78" i="157"/>
  <c r="T215" i="157"/>
  <c r="T188" i="157"/>
  <c r="T347" i="157"/>
  <c r="T16" i="157"/>
  <c r="T32" i="157"/>
  <c r="T62" i="157"/>
  <c r="T85" i="157"/>
  <c r="T123" i="157"/>
  <c r="T151" i="157"/>
  <c r="T269" i="157"/>
  <c r="W269" i="157"/>
  <c r="T239" i="157"/>
  <c r="T349" i="157"/>
  <c r="T296" i="157"/>
  <c r="T337" i="157"/>
  <c r="S217" i="37" s="1"/>
  <c r="T302" i="157"/>
  <c r="S183" i="37" s="1"/>
  <c r="T250" i="157"/>
  <c r="S159" i="37" s="1"/>
  <c r="T131" i="157"/>
  <c r="S38" i="37" s="1"/>
  <c r="T357" i="157"/>
  <c r="S223" i="37" s="1"/>
  <c r="T275" i="157"/>
  <c r="S170" i="37" s="1"/>
  <c r="T223" i="157"/>
  <c r="S117" i="37" s="1"/>
  <c r="T330" i="157"/>
  <c r="S210" i="37" s="1"/>
  <c r="T283" i="157"/>
  <c r="S178" i="37" s="1"/>
  <c r="T248" i="157"/>
  <c r="S157" i="37" s="1"/>
  <c r="T138" i="157"/>
  <c r="S45" i="37" s="1"/>
  <c r="T303" i="157"/>
  <c r="S184" i="37" s="1"/>
  <c r="T256" i="157"/>
  <c r="S165" i="37" s="1"/>
  <c r="T221" i="157"/>
  <c r="S115" i="37" s="1"/>
  <c r="T132" i="157"/>
  <c r="S39" i="37" s="1"/>
  <c r="T52" i="157"/>
  <c r="T150" i="157"/>
  <c r="T323" i="157"/>
  <c r="T212" i="157"/>
  <c r="T18" i="157"/>
  <c r="T33" i="157"/>
  <c r="T63" i="157"/>
  <c r="T86" i="157"/>
  <c r="T124" i="157"/>
  <c r="T160" i="157"/>
  <c r="T185" i="157"/>
  <c r="T241" i="157"/>
  <c r="T350" i="157"/>
  <c r="T320" i="157"/>
  <c r="T30" i="157"/>
  <c r="T83" i="157"/>
  <c r="T268" i="157"/>
  <c r="W268" i="157"/>
  <c r="T295" i="157"/>
  <c r="T327" i="157"/>
  <c r="S207" i="37" s="1"/>
  <c r="T196" i="157"/>
  <c r="S91" i="37" s="1"/>
  <c r="T214" i="157"/>
  <c r="T19" i="157"/>
  <c r="T42" i="157"/>
  <c r="T72" i="157"/>
  <c r="T95" i="157"/>
  <c r="T148" i="157"/>
  <c r="T266" i="157"/>
  <c r="W266" i="157"/>
  <c r="T187" i="157"/>
  <c r="T242" i="157"/>
  <c r="T293" i="157"/>
  <c r="T322" i="157"/>
  <c r="T102" i="157"/>
  <c r="S24" i="37" s="1"/>
  <c r="T128" i="157"/>
  <c r="S35" i="37" s="1"/>
  <c r="T10" i="157"/>
  <c r="T358" i="157"/>
  <c r="S224" i="37" s="1"/>
  <c r="T276" i="157"/>
  <c r="S171" i="37" s="1"/>
  <c r="T229" i="157"/>
  <c r="S123" i="37" s="1"/>
  <c r="T194" i="157"/>
  <c r="S89" i="37" s="1"/>
  <c r="T167" i="157"/>
  <c r="S76" i="37" s="1"/>
  <c r="T38" i="157"/>
  <c r="T103" i="157"/>
  <c r="S25" i="37" s="1"/>
  <c r="T331" i="157"/>
  <c r="S211" i="37" s="1"/>
  <c r="T249" i="157"/>
  <c r="S158" i="37" s="1"/>
  <c r="T202" i="157"/>
  <c r="S97" i="37" s="1"/>
  <c r="T130" i="157"/>
  <c r="S37" i="37" s="1"/>
  <c r="T356" i="157"/>
  <c r="S222" i="37" s="1"/>
  <c r="T304" i="157"/>
  <c r="S185" i="37" s="1"/>
  <c r="T222" i="157"/>
  <c r="S116" i="37" s="1"/>
  <c r="T169" i="157"/>
  <c r="S78" i="37" s="1"/>
  <c r="T364" i="157"/>
  <c r="S230" i="37" s="1"/>
  <c r="T329" i="157"/>
  <c r="S209" i="37" s="1"/>
  <c r="T277" i="157"/>
  <c r="S172" i="37" s="1"/>
  <c r="T195" i="157"/>
  <c r="S90" i="37" s="1"/>
  <c r="T168" i="157"/>
  <c r="S77" i="37" s="1"/>
  <c r="U194" i="156"/>
  <c r="U167" i="156"/>
  <c r="U366" i="156"/>
  <c r="S142" i="37" s="1"/>
  <c r="U369" i="156"/>
  <c r="S145" i="37" s="1"/>
  <c r="U234" i="156"/>
  <c r="U348" i="156"/>
  <c r="S137" i="37" s="1"/>
  <c r="U244" i="156"/>
  <c r="U52" i="156"/>
  <c r="U252" i="156"/>
  <c r="S9" i="37" s="1"/>
  <c r="U412" i="156"/>
  <c r="S239" i="37" s="1"/>
  <c r="U380" i="156"/>
  <c r="U367" i="156"/>
  <c r="S143" i="37" s="1"/>
  <c r="U338" i="156"/>
  <c r="S127" i="37" s="1"/>
  <c r="U294" i="156"/>
  <c r="U281" i="156"/>
  <c r="S62" i="37" s="1"/>
  <c r="U254" i="156"/>
  <c r="S11" i="37" s="1"/>
  <c r="U55" i="156"/>
  <c r="U130" i="156"/>
  <c r="U45" i="156"/>
  <c r="U106" i="156"/>
  <c r="U144" i="156"/>
  <c r="U415" i="156"/>
  <c r="S242" i="37" s="1"/>
  <c r="U375" i="156"/>
  <c r="S151" i="37" s="1"/>
  <c r="U349" i="156"/>
  <c r="S138" i="37" s="1"/>
  <c r="U316" i="156"/>
  <c r="S109" i="37" s="1"/>
  <c r="U289" i="156"/>
  <c r="S70" i="37" s="1"/>
  <c r="U23" i="156"/>
  <c r="S248" i="37" s="1"/>
  <c r="U408" i="156"/>
  <c r="S235" i="37" s="1"/>
  <c r="U368" i="156"/>
  <c r="S144" i="37" s="1"/>
  <c r="U340" i="156"/>
  <c r="S129" i="37" s="1"/>
  <c r="U309" i="156"/>
  <c r="S102" i="37" s="1"/>
  <c r="U282" i="156"/>
  <c r="S63" i="37" s="1"/>
  <c r="U147" i="156"/>
  <c r="U75" i="156"/>
  <c r="U410" i="156"/>
  <c r="S237" i="37" s="1"/>
  <c r="U370" i="156"/>
  <c r="S146" i="37" s="1"/>
  <c r="U342" i="156"/>
  <c r="S131" i="37" s="1"/>
  <c r="U311" i="156"/>
  <c r="S104" i="37" s="1"/>
  <c r="U284" i="156"/>
  <c r="S65" i="37" s="1"/>
  <c r="U27" i="156"/>
  <c r="S252" i="37" s="1"/>
  <c r="U341" i="156"/>
  <c r="S130" i="37" s="1"/>
  <c r="U310" i="156"/>
  <c r="S103" i="37" s="1"/>
  <c r="U414" i="156"/>
  <c r="S241" i="37" s="1"/>
  <c r="U374" i="156"/>
  <c r="S150" i="37" s="1"/>
  <c r="U315" i="156"/>
  <c r="S108" i="37" s="1"/>
  <c r="U288" i="156"/>
  <c r="S69" i="37" s="1"/>
  <c r="U85" i="156"/>
  <c r="U416" i="156"/>
  <c r="S243" i="37" s="1"/>
  <c r="U350" i="156"/>
  <c r="S139" i="37" s="1"/>
  <c r="U317" i="156"/>
  <c r="S110" i="37" s="1"/>
  <c r="U290" i="156"/>
  <c r="S71" i="37" s="1"/>
  <c r="U35" i="156"/>
  <c r="U65" i="156"/>
  <c r="T279" i="157"/>
  <c r="S174" i="37" s="1"/>
  <c r="T179" i="157"/>
  <c r="T134" i="157"/>
  <c r="S41" i="37" s="1"/>
  <c r="T159" i="157"/>
  <c r="T333" i="157"/>
  <c r="S213" i="37" s="1"/>
  <c r="U285" i="156"/>
  <c r="S66" i="37" s="1"/>
  <c r="U25" i="156"/>
  <c r="S250" i="37" s="1"/>
  <c r="U13" i="156"/>
  <c r="X198" i="156"/>
  <c r="T255" i="156"/>
  <c r="O255" i="156"/>
  <c r="F255" i="156"/>
  <c r="D255" i="156"/>
  <c r="S27" i="46" l="1"/>
  <c r="S53" i="37" s="1"/>
  <c r="U277" i="156"/>
  <c r="U291" i="156" s="1"/>
  <c r="S72" i="37" s="1"/>
  <c r="S22" i="46"/>
  <c r="S48" i="37" s="1"/>
  <c r="T171" i="157"/>
  <c r="S80" i="37" s="1"/>
  <c r="T354" i="157"/>
  <c r="S220" i="37" s="1"/>
  <c r="S27" i="57"/>
  <c r="S199" i="37" s="1"/>
  <c r="S20" i="46"/>
  <c r="S33" i="46" s="1"/>
  <c r="S59" i="37" s="1"/>
  <c r="T319" i="157"/>
  <c r="T252" i="157"/>
  <c r="S161" i="37" s="1"/>
  <c r="T94" i="157"/>
  <c r="T98" i="157" s="1"/>
  <c r="T238" i="157"/>
  <c r="T346" i="157"/>
  <c r="T15" i="157"/>
  <c r="T21" i="157" s="1"/>
  <c r="T265" i="157"/>
  <c r="T211" i="157"/>
  <c r="T29" i="157"/>
  <c r="T147" i="157"/>
  <c r="T306" i="157"/>
  <c r="S187" i="37" s="1"/>
  <c r="T82" i="157"/>
  <c r="T360" i="157"/>
  <c r="S226" i="37" s="1"/>
  <c r="T292" i="157"/>
  <c r="T120" i="157"/>
  <c r="T61" i="157"/>
  <c r="T65" i="157" s="1"/>
  <c r="T106" i="157"/>
  <c r="S28" i="37" s="1"/>
  <c r="T100" i="157"/>
  <c r="S22" i="37" s="1"/>
  <c r="T109" i="157"/>
  <c r="S31" i="37" s="1"/>
  <c r="U337" i="156"/>
  <c r="S126" i="37" s="1"/>
  <c r="U371" i="156"/>
  <c r="S147" i="37" s="1"/>
  <c r="U191" i="156"/>
  <c r="T184" i="157"/>
  <c r="T225" i="157"/>
  <c r="S119" i="37" s="1"/>
  <c r="U335" i="156"/>
  <c r="U344" i="156"/>
  <c r="S133" i="37" s="1"/>
  <c r="U238" i="156"/>
  <c r="S260" i="37"/>
  <c r="S258" i="37"/>
  <c r="S259" i="37"/>
  <c r="T165" i="157"/>
  <c r="S74" i="37" s="1"/>
  <c r="U312" i="156"/>
  <c r="S105" i="37" s="1"/>
  <c r="U141" i="156"/>
  <c r="U364" i="156"/>
  <c r="U377" i="156" s="1"/>
  <c r="S153" i="37" s="1"/>
  <c r="U161" i="156"/>
  <c r="T198" i="157"/>
  <c r="S93" i="37" s="1"/>
  <c r="T108" i="157"/>
  <c r="S30" i="37" s="1"/>
  <c r="U305" i="156"/>
  <c r="U318" i="156" s="1"/>
  <c r="S111" i="37" s="1"/>
  <c r="U391" i="156"/>
  <c r="U117" i="156"/>
  <c r="U406" i="156"/>
  <c r="S233" i="37" s="1"/>
  <c r="U248" i="156"/>
  <c r="U411" i="156"/>
  <c r="S238" i="37" s="1"/>
  <c r="U49" i="156"/>
  <c r="U404" i="156"/>
  <c r="U103" i="156"/>
  <c r="U171" i="156"/>
  <c r="T192" i="157"/>
  <c r="S87" i="37" s="1"/>
  <c r="T335" i="157"/>
  <c r="S215" i="37" s="1"/>
  <c r="T255" i="157"/>
  <c r="S164" i="37" s="1"/>
  <c r="T254" i="157"/>
  <c r="S163" i="37" s="1"/>
  <c r="T173" i="157"/>
  <c r="S82" i="37" s="1"/>
  <c r="T309" i="157"/>
  <c r="S190" i="37" s="1"/>
  <c r="T41" i="157"/>
  <c r="T227" i="157"/>
  <c r="S121" i="37" s="1"/>
  <c r="T174" i="157"/>
  <c r="S83" i="37" s="1"/>
  <c r="T201" i="157"/>
  <c r="S96" i="37" s="1"/>
  <c r="T200" i="157"/>
  <c r="S95" i="37" s="1"/>
  <c r="T281" i="157"/>
  <c r="S176" i="37" s="1"/>
  <c r="T363" i="157"/>
  <c r="S229" i="37" s="1"/>
  <c r="T137" i="157"/>
  <c r="S44" i="37" s="1"/>
  <c r="T336" i="157"/>
  <c r="S216" i="37" s="1"/>
  <c r="T51" i="157"/>
  <c r="T362" i="157"/>
  <c r="S228" i="37" s="1"/>
  <c r="T163" i="157"/>
  <c r="T71" i="157"/>
  <c r="T308" i="157"/>
  <c r="S189" i="37" s="1"/>
  <c r="T282" i="157"/>
  <c r="S177" i="37" s="1"/>
  <c r="T136" i="157"/>
  <c r="S43" i="37" s="1"/>
  <c r="T228" i="157"/>
  <c r="S122" i="37" s="1"/>
  <c r="U59" i="156"/>
  <c r="U251" i="156"/>
  <c r="S8" i="37" s="1"/>
  <c r="U79" i="156"/>
  <c r="U89" i="156"/>
  <c r="U307" i="156"/>
  <c r="S100" i="37" s="1"/>
  <c r="U151" i="156"/>
  <c r="U69" i="156"/>
  <c r="T325" i="157"/>
  <c r="T338" i="157" s="1"/>
  <c r="S218" i="37" s="1"/>
  <c r="T153" i="157"/>
  <c r="U24" i="156"/>
  <c r="S249" i="37" s="1"/>
  <c r="U18" i="156"/>
  <c r="U28" i="156" s="1"/>
  <c r="S253" i="37" s="1"/>
  <c r="T45" i="156"/>
  <c r="T305" i="157" l="1"/>
  <c r="S186" i="37" s="1"/>
  <c r="T190" i="157"/>
  <c r="T203" i="157" s="1"/>
  <c r="S98" i="37" s="1"/>
  <c r="T170" i="157"/>
  <c r="S79" i="37" s="1"/>
  <c r="T332" i="157"/>
  <c r="S212" i="37" s="1"/>
  <c r="T244" i="157"/>
  <c r="T257" i="157" s="1"/>
  <c r="S166" i="37" s="1"/>
  <c r="T251" i="157"/>
  <c r="S160" i="37" s="1"/>
  <c r="T133" i="157"/>
  <c r="S40" i="37" s="1"/>
  <c r="T359" i="157"/>
  <c r="S225" i="37" s="1"/>
  <c r="T352" i="157"/>
  <c r="T365" i="157" s="1"/>
  <c r="S231" i="37" s="1"/>
  <c r="T224" i="157"/>
  <c r="S118" i="37" s="1"/>
  <c r="T217" i="157"/>
  <c r="T230" i="157" s="1"/>
  <c r="S124" i="37" s="1"/>
  <c r="T197" i="157"/>
  <c r="S92" i="37" s="1"/>
  <c r="T126" i="157"/>
  <c r="T139" i="157" s="1"/>
  <c r="S46" i="37" s="1"/>
  <c r="T88" i="157"/>
  <c r="T278" i="157"/>
  <c r="S173" i="37" s="1"/>
  <c r="U351" i="156"/>
  <c r="S140" i="37" s="1"/>
  <c r="T176" i="157"/>
  <c r="S85" i="37" s="1"/>
  <c r="T35" i="157"/>
  <c r="T271" i="157"/>
  <c r="T284" i="157" s="1"/>
  <c r="S179" i="37" s="1"/>
  <c r="U417" i="156"/>
  <c r="S244" i="37" s="1"/>
  <c r="S266" i="37"/>
  <c r="T105" i="157"/>
  <c r="S27" i="37" s="1"/>
  <c r="T75" i="157"/>
  <c r="T55" i="157"/>
  <c r="S267" i="37"/>
  <c r="T45" i="157"/>
  <c r="T260" i="156"/>
  <c r="O260" i="156"/>
  <c r="O259" i="156"/>
  <c r="F260" i="156"/>
  <c r="F259" i="156"/>
  <c r="D260" i="156"/>
  <c r="D259" i="156"/>
  <c r="T111" i="157" l="1"/>
  <c r="S33" i="37" s="1"/>
  <c r="X202" i="156"/>
  <c r="X203" i="156"/>
  <c r="T199" i="156"/>
  <c r="D199" i="156"/>
  <c r="E199" i="156"/>
  <c r="G203" i="156"/>
  <c r="G202" i="156"/>
  <c r="B72" i="37" l="1"/>
  <c r="C72" i="37"/>
  <c r="D72" i="37"/>
  <c r="C17" i="57"/>
  <c r="C18" i="57"/>
  <c r="D12" i="157" l="1"/>
  <c r="E334" i="156" l="1"/>
  <c r="T253" i="156"/>
  <c r="O253" i="156"/>
  <c r="F253" i="156"/>
  <c r="E12" i="156"/>
  <c r="E14" i="156"/>
  <c r="E16" i="156"/>
  <c r="E28" i="156"/>
  <c r="E35" i="156"/>
  <c r="E38" i="156"/>
  <c r="E43" i="156"/>
  <c r="E44" i="156"/>
  <c r="E46" i="156"/>
  <c r="E47" i="156"/>
  <c r="E48" i="156"/>
  <c r="E53" i="156"/>
  <c r="E54" i="156"/>
  <c r="E56" i="156"/>
  <c r="E57" i="156"/>
  <c r="E58" i="156"/>
  <c r="E64" i="156"/>
  <c r="E65" i="156"/>
  <c r="E68" i="156"/>
  <c r="E74" i="156"/>
  <c r="E75" i="156"/>
  <c r="E78" i="156"/>
  <c r="E84" i="156"/>
  <c r="E85" i="156"/>
  <c r="E88" i="156"/>
  <c r="E94" i="156"/>
  <c r="E95" i="156"/>
  <c r="E96" i="156"/>
  <c r="E100" i="156"/>
  <c r="E101" i="156"/>
  <c r="E102" i="156"/>
  <c r="E108" i="156"/>
  <c r="E109" i="156"/>
  <c r="E110" i="156"/>
  <c r="E114" i="156"/>
  <c r="E115" i="156"/>
  <c r="E116" i="156"/>
  <c r="E122" i="156"/>
  <c r="E123" i="156"/>
  <c r="E126" i="156"/>
  <c r="E132" i="156"/>
  <c r="E133" i="156"/>
  <c r="E134" i="156"/>
  <c r="E138" i="156"/>
  <c r="E139" i="156"/>
  <c r="E140" i="156"/>
  <c r="E146" i="156"/>
  <c r="E147" i="156"/>
  <c r="E150" i="156"/>
  <c r="E155" i="156"/>
  <c r="E156" i="156"/>
  <c r="E158" i="156"/>
  <c r="E159" i="156"/>
  <c r="E160" i="156"/>
  <c r="E165" i="156"/>
  <c r="E166" i="156"/>
  <c r="E168" i="156"/>
  <c r="E169" i="156"/>
  <c r="E170" i="156"/>
  <c r="E175" i="156"/>
  <c r="E176" i="156"/>
  <c r="E178" i="156"/>
  <c r="E179" i="156"/>
  <c r="E180" i="156"/>
  <c r="E185" i="156"/>
  <c r="E186" i="156"/>
  <c r="E188" i="156"/>
  <c r="E189" i="156"/>
  <c r="E190" i="156"/>
  <c r="E210" i="156"/>
  <c r="E211" i="156"/>
  <c r="E214" i="156"/>
  <c r="E233" i="156"/>
  <c r="E237" i="156"/>
  <c r="E243" i="156"/>
  <c r="E247" i="156"/>
  <c r="E262" i="156"/>
  <c r="E268" i="156"/>
  <c r="E283" i="156"/>
  <c r="E270" i="156"/>
  <c r="E286" i="156"/>
  <c r="E274" i="156"/>
  <c r="E275" i="156"/>
  <c r="E276" i="156"/>
  <c r="E296" i="156"/>
  <c r="E297" i="156"/>
  <c r="E298" i="156"/>
  <c r="E313" i="156"/>
  <c r="E302" i="156"/>
  <c r="E303" i="156"/>
  <c r="E304" i="156"/>
  <c r="E318" i="156"/>
  <c r="E324" i="156"/>
  <c r="E325" i="156"/>
  <c r="E326" i="156"/>
  <c r="E332" i="156"/>
  <c r="E333" i="156"/>
  <c r="E355" i="156"/>
  <c r="E356" i="156"/>
  <c r="E357" i="156"/>
  <c r="E361" i="156"/>
  <c r="E362" i="156"/>
  <c r="E363" i="156"/>
  <c r="E377" i="156"/>
  <c r="E382" i="156"/>
  <c r="E383" i="156"/>
  <c r="E384" i="156"/>
  <c r="E388" i="156"/>
  <c r="E389" i="156"/>
  <c r="E390" i="156"/>
  <c r="E395" i="156"/>
  <c r="E396" i="156"/>
  <c r="E397" i="156"/>
  <c r="E401" i="156"/>
  <c r="E402" i="156"/>
  <c r="E403" i="156"/>
  <c r="E417" i="156"/>
  <c r="E328" i="156" l="1"/>
  <c r="E321" i="156"/>
  <c r="E317" i="156"/>
  <c r="E349" i="156"/>
  <c r="C138" i="37" s="1"/>
  <c r="E310" i="156"/>
  <c r="E376" i="156"/>
  <c r="E348" i="156"/>
  <c r="C137" i="37" s="1"/>
  <c r="E309" i="156"/>
  <c r="E282" i="156"/>
  <c r="E244" i="156"/>
  <c r="E375" i="156"/>
  <c r="E368" i="156"/>
  <c r="E342" i="156"/>
  <c r="C131" i="37" s="1"/>
  <c r="E281" i="156"/>
  <c r="E374" i="156"/>
  <c r="E290" i="156"/>
  <c r="E27" i="156"/>
  <c r="E367" i="156"/>
  <c r="E311" i="156"/>
  <c r="E316" i="156"/>
  <c r="G176" i="156"/>
  <c r="E341" i="156"/>
  <c r="C130" i="37" s="1"/>
  <c r="E284" i="156"/>
  <c r="E340" i="156"/>
  <c r="C129" i="37" s="1"/>
  <c r="E289" i="156"/>
  <c r="E369" i="156"/>
  <c r="E315" i="156"/>
  <c r="E288" i="156"/>
  <c r="E234" i="156"/>
  <c r="G175" i="156"/>
  <c r="E23" i="156"/>
  <c r="E350" i="156"/>
  <c r="C139" i="37" s="1"/>
  <c r="E409" i="156"/>
  <c r="E412" i="156"/>
  <c r="E408" i="156"/>
  <c r="E407" i="156"/>
  <c r="E13" i="156"/>
  <c r="G14" i="156"/>
  <c r="E255" i="156"/>
  <c r="E416" i="156"/>
  <c r="E414" i="156"/>
  <c r="E410" i="156"/>
  <c r="E260" i="156"/>
  <c r="E259" i="156"/>
  <c r="E45" i="156"/>
  <c r="E32" i="156"/>
  <c r="E253" i="156"/>
  <c r="E135" i="156"/>
  <c r="E25" i="156"/>
  <c r="E177" i="156"/>
  <c r="E42" i="156"/>
  <c r="E10" i="156"/>
  <c r="E358" i="156"/>
  <c r="E184" i="156"/>
  <c r="E120" i="156"/>
  <c r="E174" i="156"/>
  <c r="E157" i="156"/>
  <c r="E111" i="156"/>
  <c r="E106" i="156"/>
  <c r="E97" i="156"/>
  <c r="E82" i="156"/>
  <c r="E72" i="156"/>
  <c r="E398" i="156"/>
  <c r="E353" i="156"/>
  <c r="E154" i="156"/>
  <c r="E299" i="156"/>
  <c r="E241" i="156"/>
  <c r="E372" i="156"/>
  <c r="E231" i="156"/>
  <c r="E208" i="156"/>
  <c r="E187" i="156"/>
  <c r="E167" i="156"/>
  <c r="E144" i="156"/>
  <c r="E92" i="156"/>
  <c r="E62" i="156"/>
  <c r="E55" i="156"/>
  <c r="E385" i="156"/>
  <c r="E380" i="156"/>
  <c r="E294" i="156"/>
  <c r="E130" i="156"/>
  <c r="E415" i="156"/>
  <c r="E271" i="156"/>
  <c r="E257" i="156"/>
  <c r="E254" i="156"/>
  <c r="E261" i="156"/>
  <c r="E164" i="156"/>
  <c r="E52" i="156"/>
  <c r="E393" i="156"/>
  <c r="E370" i="156"/>
  <c r="E345" i="156"/>
  <c r="C134" i="37" s="1"/>
  <c r="E338" i="156"/>
  <c r="C127" i="37" s="1"/>
  <c r="E22" i="156"/>
  <c r="E308" i="156"/>
  <c r="E266" i="156"/>
  <c r="E252" i="156"/>
  <c r="E307" i="156" l="1"/>
  <c r="E280" i="156"/>
  <c r="E285" i="156"/>
  <c r="E366" i="156"/>
  <c r="E21" i="156"/>
  <c r="E337" i="156"/>
  <c r="C126" i="37" s="1"/>
  <c r="E312" i="156"/>
  <c r="E344" i="156"/>
  <c r="C133" i="37" s="1"/>
  <c r="E371" i="156"/>
  <c r="E24" i="156"/>
  <c r="E411" i="156"/>
  <c r="E256" i="156"/>
  <c r="E251" i="156"/>
  <c r="E406" i="156"/>
  <c r="T120" i="156" l="1"/>
  <c r="T147" i="156" l="1"/>
  <c r="F32" i="156"/>
  <c r="T35" i="156"/>
  <c r="F35" i="156"/>
  <c r="T32" i="156"/>
  <c r="A1" i="46" l="1"/>
  <c r="T62" i="156" l="1"/>
  <c r="D65" i="156" l="1"/>
  <c r="D72" i="156"/>
  <c r="D75" i="156"/>
  <c r="O55" i="156" l="1"/>
  <c r="F174" i="156" l="1"/>
  <c r="F177" i="156"/>
  <c r="T350" i="156" l="1"/>
  <c r="R139" i="37" s="1"/>
  <c r="E110" i="157"/>
  <c r="R32" i="46"/>
  <c r="D32" i="46"/>
  <c r="V12" i="46"/>
  <c r="C19" i="46"/>
  <c r="C18" i="46"/>
  <c r="C17" i="46"/>
  <c r="C13" i="46"/>
  <c r="C12" i="46"/>
  <c r="C11" i="46"/>
  <c r="E12" i="46" l="1"/>
  <c r="C109" i="157"/>
  <c r="T167" i="156" l="1"/>
  <c r="T231" i="156" l="1"/>
  <c r="S159" i="157" l="1"/>
  <c r="B152" i="37" l="1"/>
  <c r="D152" i="37"/>
  <c r="M152" i="37"/>
  <c r="R152" i="37"/>
  <c r="X88" i="156"/>
  <c r="X78" i="156"/>
  <c r="X68" i="156"/>
  <c r="X58" i="156"/>
  <c r="X48" i="156"/>
  <c r="X16" i="156" l="1"/>
  <c r="R32" i="57" l="1"/>
  <c r="R204" i="37" s="1"/>
  <c r="M32" i="57"/>
  <c r="M204" i="37" s="1"/>
  <c r="D32" i="57"/>
  <c r="D204" i="37" s="1"/>
  <c r="B32" i="57"/>
  <c r="B204" i="37" s="1"/>
  <c r="V19" i="57"/>
  <c r="C19" i="57"/>
  <c r="R58" i="37"/>
  <c r="M32" i="46"/>
  <c r="M58" i="37" s="1"/>
  <c r="D58" i="37"/>
  <c r="B32" i="46"/>
  <c r="B58" i="37" s="1"/>
  <c r="V32" i="46"/>
  <c r="V58" i="37" s="1"/>
  <c r="E19" i="46"/>
  <c r="E19" i="57" l="1"/>
  <c r="V32" i="57"/>
  <c r="V204" i="37" s="1"/>
  <c r="E32" i="46"/>
  <c r="E58" i="37" s="1"/>
  <c r="C32" i="57"/>
  <c r="C204" i="37" s="1"/>
  <c r="C32" i="46"/>
  <c r="C58" i="37" s="1"/>
  <c r="Q32" i="57"/>
  <c r="Q204" i="37" s="1"/>
  <c r="Q32" i="46"/>
  <c r="Q58" i="37" s="1"/>
  <c r="S364" i="157"/>
  <c r="R230" i="37" s="1"/>
  <c r="N364" i="157"/>
  <c r="M230" i="37" s="1"/>
  <c r="E364" i="157"/>
  <c r="D230" i="37" s="1"/>
  <c r="C364" i="157"/>
  <c r="B230" i="37" s="1"/>
  <c r="W351" i="157"/>
  <c r="D351" i="157"/>
  <c r="S337" i="157"/>
  <c r="R217" i="37" s="1"/>
  <c r="N337" i="157"/>
  <c r="M217" i="37" s="1"/>
  <c r="E337" i="157"/>
  <c r="D217" i="37" s="1"/>
  <c r="C337" i="157"/>
  <c r="B217" i="37" s="1"/>
  <c r="W324" i="157"/>
  <c r="D324" i="157"/>
  <c r="N310" i="157"/>
  <c r="M191" i="37" s="1"/>
  <c r="E310" i="157"/>
  <c r="D191" i="37" s="1"/>
  <c r="C310" i="157"/>
  <c r="B191" i="37" s="1"/>
  <c r="D297" i="157"/>
  <c r="S283" i="157"/>
  <c r="R178" i="37" s="1"/>
  <c r="N283" i="157"/>
  <c r="M178" i="37" s="1"/>
  <c r="E283" i="157"/>
  <c r="D178" i="37" s="1"/>
  <c r="C283" i="157"/>
  <c r="B178" i="37" s="1"/>
  <c r="W270" i="157"/>
  <c r="D270" i="157"/>
  <c r="S256" i="157"/>
  <c r="R165" i="37" s="1"/>
  <c r="N256" i="157"/>
  <c r="M165" i="37" s="1"/>
  <c r="E256" i="157"/>
  <c r="D165" i="37" s="1"/>
  <c r="C256" i="157"/>
  <c r="B165" i="37" s="1"/>
  <c r="W243" i="157"/>
  <c r="D243" i="157"/>
  <c r="E32" i="57" l="1"/>
  <c r="E204" i="37" s="1"/>
  <c r="D337" i="157"/>
  <c r="C217" i="37" s="1"/>
  <c r="F270" i="157"/>
  <c r="W283" i="157"/>
  <c r="V178" i="37" s="1"/>
  <c r="W337" i="157"/>
  <c r="V217" i="37" s="1"/>
  <c r="F243" i="157"/>
  <c r="F297" i="157"/>
  <c r="F351" i="157"/>
  <c r="W256" i="157"/>
  <c r="V165" i="37" s="1"/>
  <c r="D364" i="157"/>
  <c r="C230" i="37" s="1"/>
  <c r="F324" i="157"/>
  <c r="D310" i="157"/>
  <c r="C191" i="37" s="1"/>
  <c r="R364" i="157"/>
  <c r="R337" i="157"/>
  <c r="R310" i="157"/>
  <c r="R283" i="157"/>
  <c r="D283" i="157"/>
  <c r="C178" i="37" s="1"/>
  <c r="D256" i="157"/>
  <c r="C165" i="37" s="1"/>
  <c r="R256" i="157"/>
  <c r="F337" i="157" l="1"/>
  <c r="E217" i="37" s="1"/>
  <c r="F310" i="157"/>
  <c r="E191" i="37" s="1"/>
  <c r="F283" i="157"/>
  <c r="E178" i="37" s="1"/>
  <c r="F364" i="157"/>
  <c r="E230" i="37" s="1"/>
  <c r="F256" i="157"/>
  <c r="E165" i="37" s="1"/>
  <c r="Q230" i="37"/>
  <c r="Q217" i="37"/>
  <c r="Q191" i="37"/>
  <c r="Q178" i="37"/>
  <c r="Q165" i="37"/>
  <c r="W364" i="157"/>
  <c r="V230" i="37" s="1"/>
  <c r="S229" i="157"/>
  <c r="R123" i="37" s="1"/>
  <c r="N229" i="157"/>
  <c r="M123" i="37" s="1"/>
  <c r="E229" i="157"/>
  <c r="D123" i="37" s="1"/>
  <c r="C229" i="157"/>
  <c r="B123" i="37" s="1"/>
  <c r="W216" i="157"/>
  <c r="D216" i="157"/>
  <c r="S202" i="157"/>
  <c r="R97" i="37" s="1"/>
  <c r="N202" i="157"/>
  <c r="M97" i="37" s="1"/>
  <c r="E202" i="157"/>
  <c r="D97" i="37" s="1"/>
  <c r="C202" i="157"/>
  <c r="B97" i="37" s="1"/>
  <c r="W189" i="157"/>
  <c r="D189" i="157"/>
  <c r="S175" i="157"/>
  <c r="R84" i="37" s="1"/>
  <c r="N175" i="157"/>
  <c r="M84" i="37" s="1"/>
  <c r="E175" i="157"/>
  <c r="D84" i="37" s="1"/>
  <c r="C175" i="157"/>
  <c r="B84" i="37" s="1"/>
  <c r="W162" i="157"/>
  <c r="D162" i="157"/>
  <c r="W152" i="157"/>
  <c r="D152" i="157"/>
  <c r="S110" i="157"/>
  <c r="R32" i="37" s="1"/>
  <c r="N110" i="157"/>
  <c r="M32" i="37" s="1"/>
  <c r="D32" i="37"/>
  <c r="S138" i="157"/>
  <c r="R45" i="37" s="1"/>
  <c r="N138" i="157"/>
  <c r="M45" i="37" s="1"/>
  <c r="E138" i="157"/>
  <c r="D45" i="37" s="1"/>
  <c r="C138" i="157"/>
  <c r="B45" i="37" s="1"/>
  <c r="W125" i="157"/>
  <c r="D125" i="157"/>
  <c r="C110" i="157"/>
  <c r="B32" i="37" s="1"/>
  <c r="W97" i="157"/>
  <c r="D97" i="157"/>
  <c r="W87" i="157"/>
  <c r="D87" i="157"/>
  <c r="W64" i="157"/>
  <c r="D64" i="157"/>
  <c r="W74" i="157"/>
  <c r="D74" i="157"/>
  <c r="W54" i="157"/>
  <c r="D54" i="157"/>
  <c r="W44" i="157"/>
  <c r="D44" i="157"/>
  <c r="W34" i="157"/>
  <c r="D34" i="157"/>
  <c r="W20" i="157"/>
  <c r="D20" i="157"/>
  <c r="T416" i="156"/>
  <c r="R243" i="37" s="1"/>
  <c r="O416" i="156"/>
  <c r="M243" i="37" s="1"/>
  <c r="F416" i="156"/>
  <c r="D243" i="37" s="1"/>
  <c r="D416" i="156"/>
  <c r="B243" i="37" s="1"/>
  <c r="X403" i="156"/>
  <c r="G403" i="156"/>
  <c r="X390" i="156"/>
  <c r="G390" i="156"/>
  <c r="F97" i="157" l="1"/>
  <c r="F152" i="157"/>
  <c r="D202" i="157"/>
  <c r="C97" i="37" s="1"/>
  <c r="F34" i="157"/>
  <c r="W138" i="157"/>
  <c r="V45" i="37" s="1"/>
  <c r="W202" i="157"/>
  <c r="V97" i="37" s="1"/>
  <c r="F64" i="157"/>
  <c r="F20" i="157"/>
  <c r="F44" i="157"/>
  <c r="F74" i="157"/>
  <c r="F87" i="157"/>
  <c r="F162" i="157"/>
  <c r="F216" i="157"/>
  <c r="F54" i="157"/>
  <c r="F125" i="157"/>
  <c r="W229" i="157"/>
  <c r="V123" i="37" s="1"/>
  <c r="D229" i="157"/>
  <c r="C123" i="37" s="1"/>
  <c r="R229" i="157"/>
  <c r="S416" i="156"/>
  <c r="F189" i="157"/>
  <c r="R202" i="157"/>
  <c r="R175" i="157"/>
  <c r="D175" i="157"/>
  <c r="C84" i="37" s="1"/>
  <c r="R138" i="157"/>
  <c r="D138" i="157"/>
  <c r="C45" i="37" s="1"/>
  <c r="R110" i="157"/>
  <c r="D110" i="157"/>
  <c r="C32" i="37" s="1"/>
  <c r="F202" i="157" l="1"/>
  <c r="E97" i="37" s="1"/>
  <c r="F175" i="157"/>
  <c r="E84" i="37" s="1"/>
  <c r="F138" i="157"/>
  <c r="E45" i="37" s="1"/>
  <c r="F229" i="157"/>
  <c r="E123" i="37" s="1"/>
  <c r="X416" i="156"/>
  <c r="V243" i="37" s="1"/>
  <c r="Q123" i="37"/>
  <c r="Q97" i="37"/>
  <c r="Q84" i="37"/>
  <c r="Q45" i="37"/>
  <c r="Q32" i="37"/>
  <c r="Q243" i="37"/>
  <c r="G416" i="156"/>
  <c r="C243" i="37"/>
  <c r="W175" i="157"/>
  <c r="V84" i="37" s="1"/>
  <c r="W110" i="157"/>
  <c r="V32" i="37" s="1"/>
  <c r="F110" i="157"/>
  <c r="E32" i="37" s="1"/>
  <c r="E243" i="37" l="1"/>
  <c r="T376" i="156"/>
  <c r="O376" i="156"/>
  <c r="F376" i="156"/>
  <c r="D376" i="156"/>
  <c r="O350" i="156"/>
  <c r="M139" i="37" s="1"/>
  <c r="F350" i="156"/>
  <c r="D139" i="37" s="1"/>
  <c r="D350" i="156"/>
  <c r="B139" i="37" s="1"/>
  <c r="X334" i="156"/>
  <c r="G334" i="156"/>
  <c r="T317" i="156"/>
  <c r="R110" i="37" s="1"/>
  <c r="O317" i="156"/>
  <c r="M110" i="37" s="1"/>
  <c r="F317" i="156"/>
  <c r="D110" i="37" s="1"/>
  <c r="D317" i="156"/>
  <c r="B110" i="37" s="1"/>
  <c r="X304" i="156"/>
  <c r="G304" i="156"/>
  <c r="T290" i="156"/>
  <c r="R71" i="37" s="1"/>
  <c r="O290" i="156"/>
  <c r="M71" i="37" s="1"/>
  <c r="F290" i="156"/>
  <c r="D71" i="37" s="1"/>
  <c r="D290" i="156"/>
  <c r="B71" i="37" s="1"/>
  <c r="X276" i="156"/>
  <c r="G276" i="156"/>
  <c r="O261" i="156"/>
  <c r="M18" i="37" s="1"/>
  <c r="D18" i="37"/>
  <c r="D261" i="156"/>
  <c r="B18" i="37" s="1"/>
  <c r="X247" i="156"/>
  <c r="G247" i="156"/>
  <c r="X237" i="156"/>
  <c r="G237" i="156"/>
  <c r="X214" i="156"/>
  <c r="G214" i="156"/>
  <c r="X204" i="156"/>
  <c r="G204" i="156"/>
  <c r="X190" i="156"/>
  <c r="G190" i="156"/>
  <c r="X180" i="156"/>
  <c r="G180" i="156"/>
  <c r="X170" i="156"/>
  <c r="G170" i="156"/>
  <c r="X160" i="156"/>
  <c r="G160" i="156"/>
  <c r="X150" i="156"/>
  <c r="G150" i="156"/>
  <c r="X140" i="156"/>
  <c r="G140" i="156"/>
  <c r="X116" i="156"/>
  <c r="G116" i="156"/>
  <c r="X126" i="156"/>
  <c r="G126" i="156"/>
  <c r="X102" i="156"/>
  <c r="G102" i="156"/>
  <c r="G88" i="156"/>
  <c r="G78" i="156"/>
  <c r="G68" i="156"/>
  <c r="G58" i="156"/>
  <c r="G48" i="156"/>
  <c r="X27" i="156"/>
  <c r="V252" i="37" s="1"/>
  <c r="T27" i="156"/>
  <c r="R252" i="37" s="1"/>
  <c r="S27" i="156"/>
  <c r="Q252" i="37" s="1"/>
  <c r="O27" i="156"/>
  <c r="M252" i="37" s="1"/>
  <c r="F27" i="156"/>
  <c r="D252" i="37" s="1"/>
  <c r="D27" i="156"/>
  <c r="B252" i="37" s="1"/>
  <c r="G38" i="156"/>
  <c r="G16" i="156"/>
  <c r="X290" i="156" l="1"/>
  <c r="V71" i="37" s="1"/>
  <c r="X350" i="156"/>
  <c r="V139" i="37" s="1"/>
  <c r="G27" i="156"/>
  <c r="E252" i="37" s="1"/>
  <c r="G317" i="156"/>
  <c r="E110" i="37" s="1"/>
  <c r="X317" i="156"/>
  <c r="V110" i="37" s="1"/>
  <c r="G290" i="156"/>
  <c r="E71" i="37" s="1"/>
  <c r="G350" i="156"/>
  <c r="E139" i="37" s="1"/>
  <c r="M268" i="37"/>
  <c r="D268" i="37"/>
  <c r="B268" i="37"/>
  <c r="X363" i="156"/>
  <c r="Q152" i="37"/>
  <c r="G363" i="156"/>
  <c r="C152" i="37"/>
  <c r="S350" i="156"/>
  <c r="Q139" i="37" s="1"/>
  <c r="C110" i="37"/>
  <c r="S317" i="156"/>
  <c r="S376" i="156"/>
  <c r="S290" i="156"/>
  <c r="C71" i="37"/>
  <c r="S261" i="156"/>
  <c r="C252" i="37"/>
  <c r="V152" i="37" l="1"/>
  <c r="G376" i="156"/>
  <c r="Q110" i="37"/>
  <c r="Q71" i="37"/>
  <c r="X376" i="156"/>
  <c r="E152" i="37"/>
  <c r="G261" i="156"/>
  <c r="E18" i="37" s="1"/>
  <c r="C18" i="37"/>
  <c r="Q18" i="37"/>
  <c r="Q268" i="37" l="1"/>
  <c r="C268" i="37"/>
  <c r="E268" i="37" l="1"/>
  <c r="W86" i="157"/>
  <c r="E78" i="157" l="1"/>
  <c r="N78" i="157"/>
  <c r="C78" i="157"/>
  <c r="D86" i="157"/>
  <c r="F86" i="157" l="1"/>
  <c r="N109" i="157"/>
  <c r="S109" i="157"/>
  <c r="E109" i="157"/>
  <c r="E61" i="157"/>
  <c r="T13" i="156" l="1"/>
  <c r="F10" i="156" l="1"/>
  <c r="T412" i="156"/>
  <c r="T415" i="156"/>
  <c r="T65" i="156"/>
  <c r="T257" i="156"/>
  <c r="O123" i="156" l="1"/>
  <c r="F187" i="156" l="1"/>
  <c r="F144" i="156"/>
  <c r="F120" i="156" l="1"/>
  <c r="T85" i="156"/>
  <c r="F82" i="156"/>
  <c r="F72" i="156" l="1"/>
  <c r="F62" i="156"/>
  <c r="D412" i="156" l="1"/>
  <c r="F412" i="156"/>
  <c r="D414" i="156"/>
  <c r="F414" i="156"/>
  <c r="D415" i="156"/>
  <c r="F415" i="156"/>
  <c r="C319" i="157" l="1"/>
  <c r="C292" i="157"/>
  <c r="C265" i="157"/>
  <c r="C238" i="157"/>
  <c r="C211" i="157"/>
  <c r="C184" i="157"/>
  <c r="C147" i="157"/>
  <c r="C120" i="157"/>
  <c r="C106" i="157"/>
  <c r="C94" i="157"/>
  <c r="C82" i="157"/>
  <c r="C71" i="157"/>
  <c r="C61" i="157"/>
  <c r="C51" i="157"/>
  <c r="C41" i="157"/>
  <c r="C29" i="157"/>
  <c r="C15" i="157"/>
  <c r="B14" i="46"/>
  <c r="B14" i="57"/>
  <c r="C38" i="157" l="1"/>
  <c r="O415" i="156" l="1"/>
  <c r="M242" i="37" s="1"/>
  <c r="O414" i="156"/>
  <c r="M241" i="37" s="1"/>
  <c r="O412" i="156"/>
  <c r="M239" i="37" s="1"/>
  <c r="O398" i="156"/>
  <c r="O385" i="156"/>
  <c r="O358" i="156"/>
  <c r="D299" i="156"/>
  <c r="D271" i="156"/>
  <c r="O244" i="156"/>
  <c r="O234" i="156"/>
  <c r="D211" i="156"/>
  <c r="O187" i="156"/>
  <c r="O177" i="156"/>
  <c r="O167" i="156"/>
  <c r="O157" i="156"/>
  <c r="D157" i="156"/>
  <c r="D147" i="156"/>
  <c r="D135" i="156"/>
  <c r="D123" i="156"/>
  <c r="O111" i="156"/>
  <c r="D97" i="156"/>
  <c r="D85" i="156"/>
  <c r="F55" i="156"/>
  <c r="D55" i="156"/>
  <c r="D45" i="156"/>
  <c r="O25" i="156"/>
  <c r="M250" i="37" s="1"/>
  <c r="D239" i="37"/>
  <c r="D241" i="37"/>
  <c r="D242" i="37"/>
  <c r="E39" i="37"/>
  <c r="B23" i="57"/>
  <c r="B195" i="37" s="1"/>
  <c r="D23" i="57"/>
  <c r="D195" i="37" s="1"/>
  <c r="B24" i="57"/>
  <c r="B196" i="37" s="1"/>
  <c r="D24" i="57"/>
  <c r="D196" i="37" s="1"/>
  <c r="B25" i="57"/>
  <c r="B197" i="37" s="1"/>
  <c r="D25" i="57"/>
  <c r="D197" i="37" s="1"/>
  <c r="B26" i="57"/>
  <c r="B198" i="37" s="1"/>
  <c r="D26" i="57"/>
  <c r="D198" i="37" s="1"/>
  <c r="B28" i="57"/>
  <c r="B200" i="37" s="1"/>
  <c r="D28" i="57"/>
  <c r="D200" i="37" s="1"/>
  <c r="B30" i="57"/>
  <c r="B202" i="37" s="1"/>
  <c r="D30" i="57"/>
  <c r="D202" i="37" s="1"/>
  <c r="B31" i="57"/>
  <c r="B203" i="37" s="1"/>
  <c r="D31" i="57"/>
  <c r="D203" i="37" s="1"/>
  <c r="R23" i="57"/>
  <c r="R195" i="37" s="1"/>
  <c r="R24" i="57"/>
  <c r="R196" i="37" s="1"/>
  <c r="R25" i="57"/>
  <c r="R197" i="37" s="1"/>
  <c r="R26" i="57"/>
  <c r="R198" i="37" s="1"/>
  <c r="R28" i="57"/>
  <c r="R200" i="37" s="1"/>
  <c r="R30" i="57"/>
  <c r="R202" i="37" s="1"/>
  <c r="R31" i="57"/>
  <c r="R203" i="37" s="1"/>
  <c r="M28" i="57"/>
  <c r="M200" i="37" s="1"/>
  <c r="M30" i="57"/>
  <c r="M202" i="37" s="1"/>
  <c r="M31" i="57"/>
  <c r="M203" i="37" s="1"/>
  <c r="M14" i="57"/>
  <c r="R14" i="57"/>
  <c r="Q26" i="57"/>
  <c r="Q198" i="37" s="1"/>
  <c r="V15" i="57"/>
  <c r="V17" i="57"/>
  <c r="Q31" i="57"/>
  <c r="Q203" i="37" s="1"/>
  <c r="C13" i="57"/>
  <c r="C28" i="57"/>
  <c r="C200" i="37" s="1"/>
  <c r="E17" i="57"/>
  <c r="C31" i="57"/>
  <c r="C203" i="37" s="1"/>
  <c r="B27" i="57"/>
  <c r="B199" i="37" s="1"/>
  <c r="B23" i="46"/>
  <c r="B49" i="37" s="1"/>
  <c r="D23" i="46"/>
  <c r="D49" i="37" s="1"/>
  <c r="B24" i="46"/>
  <c r="B50" i="37" s="1"/>
  <c r="D24" i="46"/>
  <c r="D50" i="37" s="1"/>
  <c r="B25" i="46"/>
  <c r="B51" i="37" s="1"/>
  <c r="D25" i="46"/>
  <c r="D51" i="37" s="1"/>
  <c r="B26" i="46"/>
  <c r="B52" i="37" s="1"/>
  <c r="D26" i="46"/>
  <c r="D52" i="37" s="1"/>
  <c r="B28" i="46"/>
  <c r="B54" i="37" s="1"/>
  <c r="D28" i="46"/>
  <c r="D54" i="37" s="1"/>
  <c r="B30" i="46"/>
  <c r="B56" i="37" s="1"/>
  <c r="D30" i="46"/>
  <c r="D56" i="37" s="1"/>
  <c r="B31" i="46"/>
  <c r="B57" i="37" s="1"/>
  <c r="D31" i="46"/>
  <c r="D57" i="37" s="1"/>
  <c r="R24" i="46"/>
  <c r="R50" i="37" s="1"/>
  <c r="R25" i="46"/>
  <c r="R51" i="37" s="1"/>
  <c r="R26" i="46"/>
  <c r="R52" i="37" s="1"/>
  <c r="R28" i="46"/>
  <c r="R54" i="37" s="1"/>
  <c r="R30" i="46"/>
  <c r="R56" i="37" s="1"/>
  <c r="R31" i="46"/>
  <c r="R57" i="37" s="1"/>
  <c r="M28" i="46"/>
  <c r="M54" i="37" s="1"/>
  <c r="M30" i="46"/>
  <c r="M56" i="37" s="1"/>
  <c r="M31" i="46"/>
  <c r="M57" i="37" s="1"/>
  <c r="M14" i="46"/>
  <c r="B27" i="46"/>
  <c r="B53" i="37" s="1"/>
  <c r="Q26" i="46"/>
  <c r="Q52" i="37" s="1"/>
  <c r="V15" i="46"/>
  <c r="V17" i="46"/>
  <c r="V18" i="46"/>
  <c r="C26" i="46"/>
  <c r="C52" i="37" s="1"/>
  <c r="E15" i="46"/>
  <c r="C30" i="46"/>
  <c r="C56" i="37" s="1"/>
  <c r="C31" i="46"/>
  <c r="C57" i="37" s="1"/>
  <c r="C355" i="157"/>
  <c r="B221" i="37" s="1"/>
  <c r="E355" i="157"/>
  <c r="D221" i="37" s="1"/>
  <c r="C356" i="157"/>
  <c r="B222" i="37" s="1"/>
  <c r="E356" i="157"/>
  <c r="D222" i="37" s="1"/>
  <c r="C357" i="157"/>
  <c r="B223" i="37" s="1"/>
  <c r="E357" i="157"/>
  <c r="D223" i="37" s="1"/>
  <c r="C358" i="157"/>
  <c r="B224" i="37" s="1"/>
  <c r="E358" i="157"/>
  <c r="D224" i="37" s="1"/>
  <c r="C360" i="157"/>
  <c r="B226" i="37" s="1"/>
  <c r="E360" i="157"/>
  <c r="D226" i="37" s="1"/>
  <c r="C362" i="157"/>
  <c r="B228" i="37" s="1"/>
  <c r="E362" i="157"/>
  <c r="D228" i="37" s="1"/>
  <c r="C363" i="157"/>
  <c r="B229" i="37" s="1"/>
  <c r="E363" i="157"/>
  <c r="D229" i="37" s="1"/>
  <c r="S355" i="157"/>
  <c r="S356" i="157"/>
  <c r="S357" i="157"/>
  <c r="R223" i="37" s="1"/>
  <c r="V223" i="37"/>
  <c r="S358" i="157"/>
  <c r="R224" i="37" s="1"/>
  <c r="V224" i="37"/>
  <c r="S360" i="157"/>
  <c r="S362" i="157"/>
  <c r="S363" i="157"/>
  <c r="N360" i="157"/>
  <c r="M226" i="37" s="1"/>
  <c r="N362" i="157"/>
  <c r="M228" i="37" s="1"/>
  <c r="N363" i="157"/>
  <c r="M229" i="37" s="1"/>
  <c r="N346" i="157"/>
  <c r="S346" i="157"/>
  <c r="W345" i="157"/>
  <c r="D344" i="157"/>
  <c r="D345" i="157"/>
  <c r="D360" i="157"/>
  <c r="C226" i="37" s="1"/>
  <c r="D349" i="157"/>
  <c r="D350" i="157"/>
  <c r="C346" i="157"/>
  <c r="C328" i="157"/>
  <c r="B208" i="37" s="1"/>
  <c r="E328" i="157"/>
  <c r="D208" i="37" s="1"/>
  <c r="C329" i="157"/>
  <c r="B209" i="37" s="1"/>
  <c r="E329" i="157"/>
  <c r="D209" i="37" s="1"/>
  <c r="C330" i="157"/>
  <c r="B210" i="37" s="1"/>
  <c r="E330" i="157"/>
  <c r="D210" i="37" s="1"/>
  <c r="C331" i="157"/>
  <c r="B211" i="37" s="1"/>
  <c r="E331" i="157"/>
  <c r="D211" i="37" s="1"/>
  <c r="C333" i="157"/>
  <c r="B213" i="37" s="1"/>
  <c r="E333" i="157"/>
  <c r="D213" i="37" s="1"/>
  <c r="C335" i="157"/>
  <c r="B215" i="37" s="1"/>
  <c r="E335" i="157"/>
  <c r="D215" i="37" s="1"/>
  <c r="C336" i="157"/>
  <c r="B216" i="37" s="1"/>
  <c r="E336" i="157"/>
  <c r="D216" i="37" s="1"/>
  <c r="S328" i="157"/>
  <c r="R208" i="37" s="1"/>
  <c r="S329" i="157"/>
  <c r="R209" i="37" s="1"/>
  <c r="S330" i="157"/>
  <c r="R210" i="37" s="1"/>
  <c r="S331" i="157"/>
  <c r="R211" i="37" s="1"/>
  <c r="S333" i="157"/>
  <c r="R213" i="37" s="1"/>
  <c r="S335" i="157"/>
  <c r="R215" i="37" s="1"/>
  <c r="S336" i="157"/>
  <c r="R216" i="37" s="1"/>
  <c r="N333" i="157"/>
  <c r="M213" i="37" s="1"/>
  <c r="N335" i="157"/>
  <c r="M215" i="37" s="1"/>
  <c r="N336" i="157"/>
  <c r="M216" i="37" s="1"/>
  <c r="N319" i="157"/>
  <c r="S319" i="157"/>
  <c r="D333" i="157"/>
  <c r="C213" i="37" s="1"/>
  <c r="D322" i="157"/>
  <c r="D323" i="157"/>
  <c r="C332" i="157"/>
  <c r="B212" i="37" s="1"/>
  <c r="C301" i="157"/>
  <c r="B182" i="37" s="1"/>
  <c r="E301" i="157"/>
  <c r="D182" i="37" s="1"/>
  <c r="C302" i="157"/>
  <c r="B183" i="37" s="1"/>
  <c r="E302" i="157"/>
  <c r="D183" i="37" s="1"/>
  <c r="C303" i="157"/>
  <c r="B184" i="37" s="1"/>
  <c r="E303" i="157"/>
  <c r="D184" i="37" s="1"/>
  <c r="C304" i="157"/>
  <c r="B185" i="37" s="1"/>
  <c r="E304" i="157"/>
  <c r="D185" i="37" s="1"/>
  <c r="C306" i="157"/>
  <c r="B187" i="37" s="1"/>
  <c r="E306" i="157"/>
  <c r="D187" i="37" s="1"/>
  <c r="C308" i="157"/>
  <c r="B189" i="37" s="1"/>
  <c r="E308" i="157"/>
  <c r="D189" i="37" s="1"/>
  <c r="C309" i="157"/>
  <c r="B190" i="37" s="1"/>
  <c r="E309" i="157"/>
  <c r="D190" i="37" s="1"/>
  <c r="S301" i="157"/>
  <c r="R182" i="37" s="1"/>
  <c r="S302" i="157"/>
  <c r="R183" i="37" s="1"/>
  <c r="S303" i="157"/>
  <c r="R184" i="37" s="1"/>
  <c r="S304" i="157"/>
  <c r="R185" i="37" s="1"/>
  <c r="S306" i="157"/>
  <c r="R187" i="37" s="1"/>
  <c r="S308" i="157"/>
  <c r="R189" i="37" s="1"/>
  <c r="S309" i="157"/>
  <c r="R190" i="37" s="1"/>
  <c r="N306" i="157"/>
  <c r="M187" i="37" s="1"/>
  <c r="N308" i="157"/>
  <c r="M189" i="37" s="1"/>
  <c r="N309" i="157"/>
  <c r="M190" i="37" s="1"/>
  <c r="N292" i="157"/>
  <c r="S292" i="157"/>
  <c r="C305" i="157"/>
  <c r="B186" i="37" s="1"/>
  <c r="D306" i="157"/>
  <c r="C187" i="37" s="1"/>
  <c r="D295" i="157"/>
  <c r="D296" i="157"/>
  <c r="C274" i="157"/>
  <c r="B169" i="37" s="1"/>
  <c r="E274" i="157"/>
  <c r="D169" i="37" s="1"/>
  <c r="C275" i="157"/>
  <c r="B170" i="37" s="1"/>
  <c r="E275" i="157"/>
  <c r="D170" i="37" s="1"/>
  <c r="C276" i="157"/>
  <c r="B171" i="37" s="1"/>
  <c r="E276" i="157"/>
  <c r="D171" i="37" s="1"/>
  <c r="C277" i="157"/>
  <c r="B172" i="37" s="1"/>
  <c r="E277" i="157"/>
  <c r="D172" i="37" s="1"/>
  <c r="C279" i="157"/>
  <c r="B174" i="37" s="1"/>
  <c r="E279" i="157"/>
  <c r="D174" i="37" s="1"/>
  <c r="C281" i="157"/>
  <c r="B176" i="37" s="1"/>
  <c r="E281" i="157"/>
  <c r="D176" i="37" s="1"/>
  <c r="C282" i="157"/>
  <c r="B177" i="37" s="1"/>
  <c r="E282" i="157"/>
  <c r="D177" i="37" s="1"/>
  <c r="S274" i="157"/>
  <c r="R169" i="37" s="1"/>
  <c r="S275" i="157"/>
  <c r="R170" i="37" s="1"/>
  <c r="S276" i="157"/>
  <c r="R171" i="37" s="1"/>
  <c r="S277" i="157"/>
  <c r="R172" i="37" s="1"/>
  <c r="S279" i="157"/>
  <c r="R174" i="37" s="1"/>
  <c r="S281" i="157"/>
  <c r="R176" i="37" s="1"/>
  <c r="S282" i="157"/>
  <c r="R177" i="37" s="1"/>
  <c r="N279" i="157"/>
  <c r="M174" i="37" s="1"/>
  <c r="N281" i="157"/>
  <c r="M176" i="37" s="1"/>
  <c r="N282" i="157"/>
  <c r="M177" i="37" s="1"/>
  <c r="N265" i="157"/>
  <c r="F266" i="157"/>
  <c r="D268" i="157"/>
  <c r="D269" i="157"/>
  <c r="C278" i="157"/>
  <c r="B173" i="37" s="1"/>
  <c r="C247" i="157"/>
  <c r="B156" i="37" s="1"/>
  <c r="E247" i="157"/>
  <c r="D156" i="37" s="1"/>
  <c r="C248" i="157"/>
  <c r="B157" i="37" s="1"/>
  <c r="E248" i="157"/>
  <c r="D157" i="37" s="1"/>
  <c r="C249" i="157"/>
  <c r="B158" i="37" s="1"/>
  <c r="E249" i="157"/>
  <c r="D158" i="37" s="1"/>
  <c r="C250" i="157"/>
  <c r="B159" i="37" s="1"/>
  <c r="E250" i="157"/>
  <c r="D159" i="37" s="1"/>
  <c r="C252" i="157"/>
  <c r="B161" i="37" s="1"/>
  <c r="E252" i="157"/>
  <c r="D161" i="37" s="1"/>
  <c r="C254" i="157"/>
  <c r="B163" i="37" s="1"/>
  <c r="E254" i="157"/>
  <c r="D163" i="37" s="1"/>
  <c r="C255" i="157"/>
  <c r="B164" i="37" s="1"/>
  <c r="E255" i="157"/>
  <c r="D164" i="37" s="1"/>
  <c r="S247" i="157"/>
  <c r="R156" i="37" s="1"/>
  <c r="S248" i="157"/>
  <c r="R157" i="37" s="1"/>
  <c r="S249" i="157"/>
  <c r="R158" i="37" s="1"/>
  <c r="S250" i="157"/>
  <c r="R159" i="37" s="1"/>
  <c r="S252" i="157"/>
  <c r="R161" i="37" s="1"/>
  <c r="S254" i="157"/>
  <c r="R163" i="37" s="1"/>
  <c r="S255" i="157"/>
  <c r="R164" i="37" s="1"/>
  <c r="N252" i="157"/>
  <c r="M161" i="37" s="1"/>
  <c r="N254" i="157"/>
  <c r="M163" i="37" s="1"/>
  <c r="N255" i="157"/>
  <c r="M164" i="37" s="1"/>
  <c r="N238" i="157"/>
  <c r="S238" i="157"/>
  <c r="D252" i="157"/>
  <c r="C161" i="37" s="1"/>
  <c r="D241" i="157"/>
  <c r="D242" i="157"/>
  <c r="C251" i="157"/>
  <c r="B160" i="37" s="1"/>
  <c r="C220" i="157"/>
  <c r="B114" i="37" s="1"/>
  <c r="E220" i="157"/>
  <c r="D114" i="37" s="1"/>
  <c r="C221" i="157"/>
  <c r="B115" i="37" s="1"/>
  <c r="E221" i="157"/>
  <c r="D115" i="37" s="1"/>
  <c r="C222" i="157"/>
  <c r="B116" i="37" s="1"/>
  <c r="E222" i="157"/>
  <c r="D116" i="37" s="1"/>
  <c r="C223" i="157"/>
  <c r="B117" i="37" s="1"/>
  <c r="E223" i="157"/>
  <c r="D117" i="37" s="1"/>
  <c r="C225" i="157"/>
  <c r="B119" i="37" s="1"/>
  <c r="E225" i="157"/>
  <c r="D119" i="37" s="1"/>
  <c r="C227" i="157"/>
  <c r="B121" i="37" s="1"/>
  <c r="E227" i="157"/>
  <c r="D121" i="37" s="1"/>
  <c r="C228" i="157"/>
  <c r="B122" i="37" s="1"/>
  <c r="E228" i="157"/>
  <c r="D122" i="37" s="1"/>
  <c r="S220" i="157"/>
  <c r="R114" i="37" s="1"/>
  <c r="S221" i="157"/>
  <c r="R115" i="37" s="1"/>
  <c r="S222" i="157"/>
  <c r="R116" i="37" s="1"/>
  <c r="S223" i="157"/>
  <c r="R117" i="37" s="1"/>
  <c r="S225" i="157"/>
  <c r="R119" i="37" s="1"/>
  <c r="S227" i="157"/>
  <c r="R121" i="37" s="1"/>
  <c r="S228" i="157"/>
  <c r="R122" i="37" s="1"/>
  <c r="N225" i="157"/>
  <c r="M119" i="37" s="1"/>
  <c r="N227" i="157"/>
  <c r="M121" i="37" s="1"/>
  <c r="N228" i="157"/>
  <c r="M122" i="37" s="1"/>
  <c r="E224" i="157"/>
  <c r="D118" i="37" s="1"/>
  <c r="N211" i="157"/>
  <c r="F212" i="157"/>
  <c r="D214" i="157"/>
  <c r="D215" i="157"/>
  <c r="C224" i="157"/>
  <c r="B118" i="37" s="1"/>
  <c r="C193" i="157"/>
  <c r="B88" i="37" s="1"/>
  <c r="E193" i="157"/>
  <c r="D88" i="37" s="1"/>
  <c r="C194" i="157"/>
  <c r="B89" i="37" s="1"/>
  <c r="E194" i="157"/>
  <c r="D89" i="37" s="1"/>
  <c r="C195" i="157"/>
  <c r="B90" i="37" s="1"/>
  <c r="E195" i="157"/>
  <c r="D90" i="37" s="1"/>
  <c r="C196" i="157"/>
  <c r="B91" i="37" s="1"/>
  <c r="E196" i="157"/>
  <c r="D91" i="37" s="1"/>
  <c r="C198" i="157"/>
  <c r="B93" i="37" s="1"/>
  <c r="E198" i="157"/>
  <c r="D93" i="37" s="1"/>
  <c r="C200" i="157"/>
  <c r="B95" i="37" s="1"/>
  <c r="E200" i="157"/>
  <c r="D95" i="37" s="1"/>
  <c r="C201" i="157"/>
  <c r="B96" i="37" s="1"/>
  <c r="E201" i="157"/>
  <c r="D96" i="37" s="1"/>
  <c r="S193" i="157"/>
  <c r="R88" i="37" s="1"/>
  <c r="S194" i="157"/>
  <c r="R89" i="37" s="1"/>
  <c r="S195" i="157"/>
  <c r="R90" i="37" s="1"/>
  <c r="S196" i="157"/>
  <c r="R91" i="37" s="1"/>
  <c r="W196" i="157"/>
  <c r="V91" i="37" s="1"/>
  <c r="S198" i="157"/>
  <c r="R93" i="37" s="1"/>
  <c r="S200" i="157"/>
  <c r="R95" i="37" s="1"/>
  <c r="S201" i="157"/>
  <c r="R96" i="37" s="1"/>
  <c r="N198" i="157"/>
  <c r="M93" i="37" s="1"/>
  <c r="N200" i="157"/>
  <c r="M95" i="37" s="1"/>
  <c r="N201" i="157"/>
  <c r="M96" i="37" s="1"/>
  <c r="N184" i="157"/>
  <c r="S184" i="157"/>
  <c r="R196" i="157"/>
  <c r="D183" i="157"/>
  <c r="F185" i="157"/>
  <c r="D187" i="157"/>
  <c r="D188" i="157"/>
  <c r="C197" i="157"/>
  <c r="B92" i="37" s="1"/>
  <c r="C173" i="157"/>
  <c r="B82" i="37" s="1"/>
  <c r="E173" i="157"/>
  <c r="D82" i="37" s="1"/>
  <c r="C174" i="157"/>
  <c r="B83" i="37" s="1"/>
  <c r="E174" i="157"/>
  <c r="D83" i="37" s="1"/>
  <c r="S173" i="157"/>
  <c r="S174" i="157"/>
  <c r="N174" i="157"/>
  <c r="M83" i="37" s="1"/>
  <c r="N173" i="157"/>
  <c r="M82" i="37" s="1"/>
  <c r="C171" i="157"/>
  <c r="B80" i="37" s="1"/>
  <c r="E171" i="157"/>
  <c r="D80" i="37" s="1"/>
  <c r="S171" i="157"/>
  <c r="N171" i="157"/>
  <c r="M80" i="37" s="1"/>
  <c r="E159" i="157"/>
  <c r="N159" i="157"/>
  <c r="F160" i="157"/>
  <c r="C159" i="157"/>
  <c r="W148" i="157"/>
  <c r="D150" i="157"/>
  <c r="D151" i="157"/>
  <c r="F148" i="157"/>
  <c r="N147" i="157"/>
  <c r="S147" i="157"/>
  <c r="C137" i="157"/>
  <c r="B44" i="37" s="1"/>
  <c r="E137" i="157"/>
  <c r="D44" i="37" s="1"/>
  <c r="S137" i="157"/>
  <c r="R44" i="37" s="1"/>
  <c r="N137" i="157"/>
  <c r="M44" i="37" s="1"/>
  <c r="C136" i="157"/>
  <c r="B43" i="37" s="1"/>
  <c r="E136" i="157"/>
  <c r="D43" i="37" s="1"/>
  <c r="S136" i="157"/>
  <c r="R43" i="37" s="1"/>
  <c r="N136" i="157"/>
  <c r="M43" i="37" s="1"/>
  <c r="C134" i="157"/>
  <c r="B41" i="37" s="1"/>
  <c r="E134" i="157"/>
  <c r="D41" i="37" s="1"/>
  <c r="S134" i="157"/>
  <c r="R41" i="37" s="1"/>
  <c r="N134" i="157"/>
  <c r="M41" i="37" s="1"/>
  <c r="N120" i="157"/>
  <c r="S120" i="157"/>
  <c r="C133" i="157"/>
  <c r="B40" i="37" s="1"/>
  <c r="W119" i="157"/>
  <c r="F121" i="157"/>
  <c r="D123" i="157"/>
  <c r="D124" i="157"/>
  <c r="B31" i="37"/>
  <c r="M31" i="37"/>
  <c r="C108" i="157"/>
  <c r="B30" i="37" s="1"/>
  <c r="E108" i="157"/>
  <c r="S108" i="157"/>
  <c r="N108" i="157"/>
  <c r="M30" i="37" s="1"/>
  <c r="B28" i="37"/>
  <c r="E106" i="157"/>
  <c r="S106" i="157"/>
  <c r="N106" i="157"/>
  <c r="M28" i="37" s="1"/>
  <c r="C104" i="157"/>
  <c r="B26" i="37" s="1"/>
  <c r="E104" i="157"/>
  <c r="C103" i="157"/>
  <c r="B25" i="37" s="1"/>
  <c r="E103" i="157"/>
  <c r="C102" i="157"/>
  <c r="B24" i="37" s="1"/>
  <c r="E102" i="157"/>
  <c r="C101" i="157"/>
  <c r="B23" i="37" s="1"/>
  <c r="E101" i="157"/>
  <c r="E94" i="157"/>
  <c r="N94" i="157"/>
  <c r="S94" i="157"/>
  <c r="D94" i="157"/>
  <c r="N82" i="157"/>
  <c r="W83" i="157"/>
  <c r="F83" i="157"/>
  <c r="S82" i="157"/>
  <c r="E71" i="157"/>
  <c r="N71" i="157"/>
  <c r="S71" i="157"/>
  <c r="F72" i="157"/>
  <c r="D63" i="157"/>
  <c r="E51" i="157"/>
  <c r="N51" i="157"/>
  <c r="S51" i="157"/>
  <c r="E41" i="157"/>
  <c r="N41" i="157"/>
  <c r="S41" i="157"/>
  <c r="F42" i="157"/>
  <c r="W33" i="157"/>
  <c r="W30" i="157"/>
  <c r="D32" i="157"/>
  <c r="D33" i="157"/>
  <c r="F30" i="157"/>
  <c r="N29" i="157"/>
  <c r="N15" i="157"/>
  <c r="R27" i="46" l="1"/>
  <c r="R53" i="37" s="1"/>
  <c r="V28" i="57"/>
  <c r="V200" i="37" s="1"/>
  <c r="E30" i="57"/>
  <c r="E202" i="37" s="1"/>
  <c r="V30" i="57"/>
  <c r="V202" i="37" s="1"/>
  <c r="E28" i="46"/>
  <c r="E54" i="37" s="1"/>
  <c r="V28" i="46"/>
  <c r="V54" i="37" s="1"/>
  <c r="V31" i="46"/>
  <c r="V57" i="37" s="1"/>
  <c r="V30" i="46"/>
  <c r="V56" i="37" s="1"/>
  <c r="F32" i="157"/>
  <c r="F134" i="157"/>
  <c r="E41" i="37" s="1"/>
  <c r="F198" i="157"/>
  <c r="E93" i="37" s="1"/>
  <c r="F215" i="157"/>
  <c r="F241" i="157"/>
  <c r="F279" i="157"/>
  <c r="E174" i="37" s="1"/>
  <c r="D309" i="157"/>
  <c r="C190" i="37" s="1"/>
  <c r="D336" i="157"/>
  <c r="C216" i="37" s="1"/>
  <c r="F349" i="157"/>
  <c r="F214" i="157"/>
  <c r="D308" i="157"/>
  <c r="C189" i="37" s="1"/>
  <c r="F322" i="157"/>
  <c r="F124" i="157"/>
  <c r="F151" i="157"/>
  <c r="F188" i="157"/>
  <c r="F225" i="157"/>
  <c r="E119" i="37" s="1"/>
  <c r="F269" i="157"/>
  <c r="F123" i="157"/>
  <c r="D173" i="157"/>
  <c r="C82" i="37" s="1"/>
  <c r="F187" i="157"/>
  <c r="F242" i="157"/>
  <c r="F268" i="157"/>
  <c r="F350" i="157"/>
  <c r="F357" i="157"/>
  <c r="E223" i="37" s="1"/>
  <c r="D27" i="57"/>
  <c r="D199" i="37" s="1"/>
  <c r="D27" i="46"/>
  <c r="D53" i="37" s="1"/>
  <c r="E332" i="157"/>
  <c r="D212" i="37" s="1"/>
  <c r="E305" i="157"/>
  <c r="D186" i="37" s="1"/>
  <c r="E278" i="157"/>
  <c r="D173" i="37" s="1"/>
  <c r="E251" i="157"/>
  <c r="D160" i="37" s="1"/>
  <c r="E197" i="157"/>
  <c r="D92" i="37" s="1"/>
  <c r="N88" i="157"/>
  <c r="C26" i="57"/>
  <c r="C198" i="37" s="1"/>
  <c r="C359" i="157"/>
  <c r="B225" i="37" s="1"/>
  <c r="Q91" i="37"/>
  <c r="F345" i="157"/>
  <c r="D196" i="157"/>
  <c r="C91" i="37" s="1"/>
  <c r="F183" i="157"/>
  <c r="F63" i="157"/>
  <c r="N278" i="157"/>
  <c r="M173" i="37" s="1"/>
  <c r="M27" i="46"/>
  <c r="M53" i="37" s="1"/>
  <c r="N332" i="157"/>
  <c r="M212" i="37" s="1"/>
  <c r="N197" i="157"/>
  <c r="M92" i="37" s="1"/>
  <c r="N251" i="157"/>
  <c r="M160" i="37" s="1"/>
  <c r="N305" i="157"/>
  <c r="M186" i="37" s="1"/>
  <c r="R27" i="57"/>
  <c r="R199" i="37" s="1"/>
  <c r="N224" i="157"/>
  <c r="M118" i="37" s="1"/>
  <c r="M27" i="57"/>
  <c r="M199" i="37" s="1"/>
  <c r="W63" i="157"/>
  <c r="R134" i="157"/>
  <c r="W121" i="157"/>
  <c r="R200" i="157"/>
  <c r="W187" i="157"/>
  <c r="R227" i="157"/>
  <c r="W214" i="157"/>
  <c r="R282" i="157"/>
  <c r="W282" i="157"/>
  <c r="V177" i="37" s="1"/>
  <c r="R306" i="157"/>
  <c r="W293" i="157"/>
  <c r="R333" i="157"/>
  <c r="W320" i="157"/>
  <c r="R363" i="157"/>
  <c r="W350" i="157"/>
  <c r="R357" i="157"/>
  <c r="R94" i="157"/>
  <c r="W95" i="157"/>
  <c r="R174" i="157"/>
  <c r="W151" i="157"/>
  <c r="R159" i="157"/>
  <c r="W160" i="157"/>
  <c r="R198" i="157"/>
  <c r="W185" i="157"/>
  <c r="R225" i="157"/>
  <c r="W212" i="157"/>
  <c r="R255" i="157"/>
  <c r="W242" i="157"/>
  <c r="R281" i="157"/>
  <c r="W281" i="157"/>
  <c r="V176" i="37" s="1"/>
  <c r="R331" i="157"/>
  <c r="W318" i="157"/>
  <c r="R362" i="157"/>
  <c r="W349" i="157"/>
  <c r="R222" i="37"/>
  <c r="R137" i="157"/>
  <c r="W124" i="157"/>
  <c r="R173" i="157"/>
  <c r="W150" i="157"/>
  <c r="R254" i="157"/>
  <c r="W241" i="157"/>
  <c r="R279" i="157"/>
  <c r="W279" i="157"/>
  <c r="V174" i="37" s="1"/>
  <c r="R309" i="157"/>
  <c r="W296" i="157"/>
  <c r="R336" i="157"/>
  <c r="W323" i="157"/>
  <c r="R360" i="157"/>
  <c r="W347" i="157"/>
  <c r="R136" i="157"/>
  <c r="W123" i="157"/>
  <c r="R201" i="157"/>
  <c r="W188" i="157"/>
  <c r="R228" i="157"/>
  <c r="W215" i="157"/>
  <c r="R252" i="157"/>
  <c r="W239" i="157"/>
  <c r="R308" i="157"/>
  <c r="W295" i="157"/>
  <c r="R335" i="157"/>
  <c r="W322" i="157"/>
  <c r="R358" i="157"/>
  <c r="R226" i="37"/>
  <c r="R229" i="37"/>
  <c r="R228" i="37"/>
  <c r="R221" i="37"/>
  <c r="S332" i="157"/>
  <c r="R212" i="37" s="1"/>
  <c r="S305" i="157"/>
  <c r="R186" i="37" s="1"/>
  <c r="S278" i="157"/>
  <c r="R173" i="37" s="1"/>
  <c r="S251" i="157"/>
  <c r="R160" i="37" s="1"/>
  <c r="S224" i="157"/>
  <c r="R118" i="37" s="1"/>
  <c r="R83" i="37"/>
  <c r="R82" i="37"/>
  <c r="W85" i="157"/>
  <c r="D31" i="37"/>
  <c r="R31" i="37"/>
  <c r="R30" i="37"/>
  <c r="D30" i="37"/>
  <c r="D28" i="37"/>
  <c r="R28" i="37"/>
  <c r="D26" i="37"/>
  <c r="D25" i="37"/>
  <c r="D24" i="37"/>
  <c r="D23" i="37"/>
  <c r="R80" i="37"/>
  <c r="S197" i="157"/>
  <c r="R92" i="37" s="1"/>
  <c r="R71" i="157"/>
  <c r="W72" i="157"/>
  <c r="R51" i="157"/>
  <c r="W52" i="157"/>
  <c r="R41" i="157"/>
  <c r="W42" i="157"/>
  <c r="F150" i="157"/>
  <c r="F171" i="157"/>
  <c r="E80" i="37" s="1"/>
  <c r="N359" i="157"/>
  <c r="M225" i="37" s="1"/>
  <c r="V13" i="57"/>
  <c r="Q28" i="57"/>
  <c r="Q200" i="37" s="1"/>
  <c r="Q30" i="57"/>
  <c r="Q202" i="37" s="1"/>
  <c r="V18" i="57"/>
  <c r="V13" i="46"/>
  <c r="Q28" i="46"/>
  <c r="Q54" i="37" s="1"/>
  <c r="Q30" i="46"/>
  <c r="Q56" i="37" s="1"/>
  <c r="Q31" i="46"/>
  <c r="Q57" i="37" s="1"/>
  <c r="E15" i="57"/>
  <c r="E18" i="57"/>
  <c r="C30" i="57"/>
  <c r="C202" i="37" s="1"/>
  <c r="E13" i="57"/>
  <c r="C28" i="46"/>
  <c r="C54" i="37" s="1"/>
  <c r="E18" i="46"/>
  <c r="C14" i="46"/>
  <c r="E17" i="46"/>
  <c r="E13" i="46"/>
  <c r="C170" i="157"/>
  <c r="B79" i="37" s="1"/>
  <c r="Q14" i="46"/>
  <c r="D362" i="157"/>
  <c r="C228" i="37" s="1"/>
  <c r="E359" i="157"/>
  <c r="D225" i="37" s="1"/>
  <c r="D363" i="157"/>
  <c r="C229" i="37" s="1"/>
  <c r="D358" i="157"/>
  <c r="C224" i="37" s="1"/>
  <c r="D357" i="157"/>
  <c r="C223" i="37" s="1"/>
  <c r="S359" i="157"/>
  <c r="D346" i="157"/>
  <c r="F347" i="157"/>
  <c r="R346" i="157"/>
  <c r="F320" i="157"/>
  <c r="D319" i="157"/>
  <c r="F323" i="157"/>
  <c r="D335" i="157"/>
  <c r="C215" i="37" s="1"/>
  <c r="R319" i="157"/>
  <c r="F293" i="157"/>
  <c r="F296" i="157"/>
  <c r="F295" i="157"/>
  <c r="D292" i="157"/>
  <c r="R292" i="157"/>
  <c r="D282" i="157"/>
  <c r="C177" i="37" s="1"/>
  <c r="D281" i="157"/>
  <c r="C176" i="37" s="1"/>
  <c r="D279" i="157"/>
  <c r="C174" i="37" s="1"/>
  <c r="D265" i="157"/>
  <c r="D255" i="157"/>
  <c r="C164" i="37" s="1"/>
  <c r="R265" i="157"/>
  <c r="D254" i="157"/>
  <c r="C163" i="37" s="1"/>
  <c r="R238" i="157"/>
  <c r="F239" i="157"/>
  <c r="D228" i="157"/>
  <c r="C122" i="37" s="1"/>
  <c r="D227" i="157"/>
  <c r="C121" i="37" s="1"/>
  <c r="D225" i="157"/>
  <c r="C119" i="37" s="1"/>
  <c r="D200" i="157"/>
  <c r="C95" i="37" s="1"/>
  <c r="D211" i="157"/>
  <c r="D198" i="157"/>
  <c r="C93" i="37" s="1"/>
  <c r="D201" i="157"/>
  <c r="C96" i="37" s="1"/>
  <c r="D159" i="157"/>
  <c r="E170" i="157"/>
  <c r="D79" i="37" s="1"/>
  <c r="D174" i="157"/>
  <c r="C83" i="37" s="1"/>
  <c r="N170" i="157"/>
  <c r="M79" i="37" s="1"/>
  <c r="S170" i="157"/>
  <c r="D171" i="157"/>
  <c r="C80" i="37" s="1"/>
  <c r="R171" i="157"/>
  <c r="R147" i="157"/>
  <c r="D134" i="157"/>
  <c r="C41" i="37" s="1"/>
  <c r="D136" i="157"/>
  <c r="C43" i="37" s="1"/>
  <c r="D137" i="157"/>
  <c r="C44" i="37" s="1"/>
  <c r="N133" i="157"/>
  <c r="M40" i="37" s="1"/>
  <c r="D120" i="157"/>
  <c r="E133" i="157"/>
  <c r="D40" i="37" s="1"/>
  <c r="S133" i="157"/>
  <c r="R40" i="37" s="1"/>
  <c r="R120" i="157"/>
  <c r="F95" i="157"/>
  <c r="F94" i="157"/>
  <c r="D71" i="157"/>
  <c r="D41" i="157"/>
  <c r="F33" i="157"/>
  <c r="E28" i="57" l="1"/>
  <c r="E200" i="37" s="1"/>
  <c r="V26" i="57"/>
  <c r="V198" i="37" s="1"/>
  <c r="E26" i="57"/>
  <c r="E198" i="37" s="1"/>
  <c r="V31" i="57"/>
  <c r="V203" i="37" s="1"/>
  <c r="E31" i="57"/>
  <c r="E203" i="37" s="1"/>
  <c r="E31" i="46"/>
  <c r="E57" i="37" s="1"/>
  <c r="E26" i="46"/>
  <c r="E52" i="37" s="1"/>
  <c r="V26" i="46"/>
  <c r="V52" i="37" s="1"/>
  <c r="E30" i="46"/>
  <c r="E56" i="37" s="1"/>
  <c r="F159" i="157"/>
  <c r="F308" i="157"/>
  <c r="E189" i="37" s="1"/>
  <c r="W308" i="157"/>
  <c r="V189" i="37" s="1"/>
  <c r="W228" i="157"/>
  <c r="V122" i="37" s="1"/>
  <c r="W136" i="157"/>
  <c r="V43" i="37" s="1"/>
  <c r="W336" i="157"/>
  <c r="V216" i="37" s="1"/>
  <c r="W306" i="157"/>
  <c r="V187" i="37" s="1"/>
  <c r="W227" i="157"/>
  <c r="V121" i="37" s="1"/>
  <c r="W134" i="157"/>
  <c r="V41" i="37" s="1"/>
  <c r="F201" i="157"/>
  <c r="E96" i="37" s="1"/>
  <c r="F174" i="157"/>
  <c r="E83" i="37" s="1"/>
  <c r="F335" i="157"/>
  <c r="E215" i="37" s="1"/>
  <c r="F227" i="157"/>
  <c r="E121" i="37" s="1"/>
  <c r="F362" i="157"/>
  <c r="E228" i="37" s="1"/>
  <c r="F41" i="157"/>
  <c r="F252" i="157"/>
  <c r="E161" i="37" s="1"/>
  <c r="F309" i="157"/>
  <c r="E190" i="37" s="1"/>
  <c r="F336" i="157"/>
  <c r="E216" i="37" s="1"/>
  <c r="F360" i="157"/>
  <c r="E226" i="37" s="1"/>
  <c r="W225" i="157"/>
  <c r="V119" i="37" s="1"/>
  <c r="F196" i="157"/>
  <c r="F281" i="157"/>
  <c r="E176" i="37" s="1"/>
  <c r="F200" i="157"/>
  <c r="E95" i="37" s="1"/>
  <c r="F136" i="157"/>
  <c r="E43" i="37" s="1"/>
  <c r="F254" i="157"/>
  <c r="E163" i="37" s="1"/>
  <c r="F71" i="157"/>
  <c r="F306" i="157"/>
  <c r="E187" i="37" s="1"/>
  <c r="D332" i="157"/>
  <c r="C212" i="37" s="1"/>
  <c r="D359" i="157"/>
  <c r="C225" i="37" s="1"/>
  <c r="F173" i="157"/>
  <c r="E82" i="37" s="1"/>
  <c r="W335" i="157"/>
  <c r="V215" i="37" s="1"/>
  <c r="W252" i="157"/>
  <c r="V161" i="37" s="1"/>
  <c r="W201" i="157"/>
  <c r="V96" i="37" s="1"/>
  <c r="W309" i="157"/>
  <c r="V190" i="37" s="1"/>
  <c r="W254" i="157"/>
  <c r="V163" i="37" s="1"/>
  <c r="W137" i="157"/>
  <c r="V44" i="37" s="1"/>
  <c r="W333" i="157"/>
  <c r="V213" i="37" s="1"/>
  <c r="W200" i="157"/>
  <c r="V95" i="37" s="1"/>
  <c r="F137" i="157"/>
  <c r="E44" i="37" s="1"/>
  <c r="F333" i="157"/>
  <c r="E213" i="37" s="1"/>
  <c r="W331" i="157"/>
  <c r="V211" i="37" s="1"/>
  <c r="W255" i="157"/>
  <c r="V164" i="37" s="1"/>
  <c r="W198" i="157"/>
  <c r="V93" i="37" s="1"/>
  <c r="F358" i="157"/>
  <c r="E224" i="37" s="1"/>
  <c r="F363" i="157"/>
  <c r="E229" i="37" s="1"/>
  <c r="F255" i="157"/>
  <c r="E164" i="37" s="1"/>
  <c r="F282" i="157"/>
  <c r="E177" i="37" s="1"/>
  <c r="F228" i="157"/>
  <c r="E122" i="37" s="1"/>
  <c r="Q223" i="37"/>
  <c r="Q215" i="37"/>
  <c r="Q216" i="37"/>
  <c r="Q213" i="37"/>
  <c r="Q190" i="37"/>
  <c r="Q189" i="37"/>
  <c r="Q187" i="37"/>
  <c r="Q228" i="37"/>
  <c r="Q229" i="37"/>
  <c r="Q226" i="37"/>
  <c r="Q163" i="37"/>
  <c r="Q164" i="37"/>
  <c r="Q161" i="37"/>
  <c r="Q96" i="37"/>
  <c r="Q95" i="37"/>
  <c r="Q93" i="37"/>
  <c r="Q176" i="37"/>
  <c r="Q177" i="37"/>
  <c r="Q174" i="37"/>
  <c r="W159" i="157"/>
  <c r="Q83" i="37"/>
  <c r="Q82" i="37"/>
  <c r="Q80" i="37"/>
  <c r="Q44" i="37"/>
  <c r="Q43" i="37"/>
  <c r="Q41" i="37"/>
  <c r="Q122" i="37"/>
  <c r="Q121" i="37"/>
  <c r="Q119" i="37"/>
  <c r="W94" i="157"/>
  <c r="W71" i="157"/>
  <c r="W51" i="157"/>
  <c r="W41" i="157"/>
  <c r="Q224" i="37"/>
  <c r="Q211" i="37"/>
  <c r="W360" i="157"/>
  <c r="V226" i="37" s="1"/>
  <c r="R251" i="157"/>
  <c r="W120" i="157"/>
  <c r="R359" i="157"/>
  <c r="R332" i="157"/>
  <c r="R278" i="157"/>
  <c r="R305" i="157"/>
  <c r="R224" i="157"/>
  <c r="R170" i="157"/>
  <c r="W174" i="157"/>
  <c r="V83" i="37" s="1"/>
  <c r="W363" i="157"/>
  <c r="V229" i="37" s="1"/>
  <c r="W362" i="157"/>
  <c r="V228" i="37" s="1"/>
  <c r="W173" i="157"/>
  <c r="V82" i="37" s="1"/>
  <c r="W211" i="157"/>
  <c r="W265" i="157"/>
  <c r="W319" i="157"/>
  <c r="W147" i="157"/>
  <c r="W346" i="157"/>
  <c r="W171" i="157"/>
  <c r="V80" i="37" s="1"/>
  <c r="W238" i="157"/>
  <c r="W292" i="157"/>
  <c r="R225" i="37"/>
  <c r="R79" i="37"/>
  <c r="V14" i="46"/>
  <c r="Q27" i="46"/>
  <c r="Q53" i="37" s="1"/>
  <c r="E14" i="46"/>
  <c r="C27" i="46"/>
  <c r="C53" i="37" s="1"/>
  <c r="F346" i="157"/>
  <c r="F319" i="157"/>
  <c r="F292" i="157"/>
  <c r="D305" i="157"/>
  <c r="C186" i="37" s="1"/>
  <c r="F265" i="157"/>
  <c r="D278" i="157"/>
  <c r="C173" i="37" s="1"/>
  <c r="F211" i="157"/>
  <c r="D224" i="157"/>
  <c r="C118" i="37" s="1"/>
  <c r="R133" i="157"/>
  <c r="D133" i="157"/>
  <c r="C40" i="37" s="1"/>
  <c r="F120" i="157"/>
  <c r="E91" i="37" l="1"/>
  <c r="E27" i="46"/>
  <c r="E53" i="37" s="1"/>
  <c r="V27" i="46"/>
  <c r="V53" i="37" s="1"/>
  <c r="W278" i="157"/>
  <c r="V173" i="37" s="1"/>
  <c r="W133" i="157"/>
  <c r="V40" i="37" s="1"/>
  <c r="F359" i="157"/>
  <c r="E225" i="37" s="1"/>
  <c r="W251" i="157"/>
  <c r="V160" i="37" s="1"/>
  <c r="F133" i="157"/>
  <c r="E40" i="37" s="1"/>
  <c r="F224" i="157"/>
  <c r="E118" i="37" s="1"/>
  <c r="F305" i="157"/>
  <c r="E186" i="37" s="1"/>
  <c r="W224" i="157"/>
  <c r="V118" i="37" s="1"/>
  <c r="F278" i="157"/>
  <c r="E173" i="37" s="1"/>
  <c r="W332" i="157"/>
  <c r="V212" i="37" s="1"/>
  <c r="F332" i="157"/>
  <c r="E212" i="37" s="1"/>
  <c r="W305" i="157"/>
  <c r="V186" i="37" s="1"/>
  <c r="Q212" i="37"/>
  <c r="Q186" i="37"/>
  <c r="Q225" i="37"/>
  <c r="Q160" i="37"/>
  <c r="Q173" i="37"/>
  <c r="Q79" i="37"/>
  <c r="Q40" i="37"/>
  <c r="Q118" i="37"/>
  <c r="W359" i="157"/>
  <c r="V225" i="37" s="1"/>
  <c r="W170" i="157"/>
  <c r="V79" i="37" s="1"/>
  <c r="R109" i="157"/>
  <c r="D19" i="157"/>
  <c r="C105" i="157"/>
  <c r="B27" i="37" s="1"/>
  <c r="D109" i="157" l="1"/>
  <c r="F109" i="157" s="1"/>
  <c r="F19" i="157"/>
  <c r="W16" i="157"/>
  <c r="R106" i="157"/>
  <c r="W19" i="157"/>
  <c r="F16" i="157"/>
  <c r="Q28" i="37" l="1"/>
  <c r="W106" i="157"/>
  <c r="V28" i="37" s="1"/>
  <c r="C31" i="37"/>
  <c r="Q31" i="37"/>
  <c r="W109" i="157"/>
  <c r="V31" i="37" s="1"/>
  <c r="E31" i="37"/>
  <c r="D111" i="156"/>
  <c r="O45" i="156"/>
  <c r="O13" i="156"/>
  <c r="R242" i="37" l="1"/>
  <c r="B242" i="37"/>
  <c r="R239" i="37"/>
  <c r="B239" i="37"/>
  <c r="T398" i="156"/>
  <c r="D398" i="156"/>
  <c r="X401" i="156"/>
  <c r="T385" i="156"/>
  <c r="X386" i="156"/>
  <c r="X389" i="156"/>
  <c r="G386" i="156"/>
  <c r="G388" i="156"/>
  <c r="G389" i="156"/>
  <c r="D385" i="156"/>
  <c r="F375" i="156"/>
  <c r="D151" i="37" s="1"/>
  <c r="O375" i="156"/>
  <c r="M151" i="37" s="1"/>
  <c r="T375" i="156"/>
  <c r="R151" i="37" s="1"/>
  <c r="D375" i="156"/>
  <c r="B151" i="37" s="1"/>
  <c r="F372" i="156"/>
  <c r="D148" i="37" s="1"/>
  <c r="O372" i="156"/>
  <c r="M148" i="37" s="1"/>
  <c r="T372" i="156"/>
  <c r="R148" i="37" s="1"/>
  <c r="D372" i="156"/>
  <c r="B148" i="37" s="1"/>
  <c r="T358" i="156"/>
  <c r="G359" i="156"/>
  <c r="G361" i="156"/>
  <c r="G362" i="156"/>
  <c r="X359" i="156"/>
  <c r="X361" i="156"/>
  <c r="X362" i="156"/>
  <c r="D358" i="156"/>
  <c r="F349" i="156"/>
  <c r="D138" i="37" s="1"/>
  <c r="O349" i="156"/>
  <c r="M138" i="37" s="1"/>
  <c r="T349" i="156"/>
  <c r="R138" i="37" s="1"/>
  <c r="D349" i="156"/>
  <c r="B138" i="37" s="1"/>
  <c r="F345" i="156"/>
  <c r="D134" i="37" s="1"/>
  <c r="O345" i="156"/>
  <c r="M134" i="37" s="1"/>
  <c r="T345" i="156"/>
  <c r="R134" i="37" s="1"/>
  <c r="D345" i="156"/>
  <c r="B134" i="37" s="1"/>
  <c r="X333" i="156"/>
  <c r="G329" i="156"/>
  <c r="G332" i="156"/>
  <c r="G333" i="156"/>
  <c r="F316" i="156"/>
  <c r="D109" i="37" s="1"/>
  <c r="O316" i="156"/>
  <c r="M109" i="37" s="1"/>
  <c r="T316" i="156"/>
  <c r="R109" i="37" s="1"/>
  <c r="D316" i="156"/>
  <c r="B109" i="37" s="1"/>
  <c r="F313" i="156"/>
  <c r="D106" i="37" s="1"/>
  <c r="O313" i="156"/>
  <c r="M106" i="37" s="1"/>
  <c r="T313" i="156"/>
  <c r="R106" i="37" s="1"/>
  <c r="D313" i="156"/>
  <c r="B106" i="37" s="1"/>
  <c r="O299" i="156"/>
  <c r="T299" i="156"/>
  <c r="X300" i="156"/>
  <c r="X302" i="156"/>
  <c r="X303" i="156"/>
  <c r="G300" i="156"/>
  <c r="G302" i="156"/>
  <c r="G303" i="156"/>
  <c r="F289" i="156"/>
  <c r="D70" i="37" s="1"/>
  <c r="O289" i="156"/>
  <c r="M70" i="37" s="1"/>
  <c r="T289" i="156"/>
  <c r="R70" i="37" s="1"/>
  <c r="D289" i="156"/>
  <c r="B70" i="37" s="1"/>
  <c r="F286" i="156"/>
  <c r="D67" i="37" s="1"/>
  <c r="O286" i="156"/>
  <c r="M67" i="37" s="1"/>
  <c r="T286" i="156"/>
  <c r="R67" i="37" s="1"/>
  <c r="D286" i="156"/>
  <c r="B67" i="37" s="1"/>
  <c r="G274" i="156"/>
  <c r="G275" i="156"/>
  <c r="G272" i="156"/>
  <c r="X274" i="156"/>
  <c r="X275" i="156"/>
  <c r="X272" i="156"/>
  <c r="D17" i="37"/>
  <c r="M17" i="37"/>
  <c r="B17" i="37"/>
  <c r="D16" i="37"/>
  <c r="M16" i="37"/>
  <c r="B16" i="37"/>
  <c r="D257" i="156"/>
  <c r="B14" i="37" s="1"/>
  <c r="F244" i="156"/>
  <c r="T244" i="156"/>
  <c r="D244" i="156"/>
  <c r="X245" i="156"/>
  <c r="F234" i="156"/>
  <c r="T234" i="156"/>
  <c r="X235" i="156"/>
  <c r="G235" i="156"/>
  <c r="D234" i="156"/>
  <c r="O211" i="156"/>
  <c r="F211" i="156"/>
  <c r="T211" i="156"/>
  <c r="S211" i="156"/>
  <c r="G212" i="156"/>
  <c r="G200" i="156"/>
  <c r="X189" i="156"/>
  <c r="G189" i="156"/>
  <c r="D187" i="156"/>
  <c r="X179" i="156"/>
  <c r="G179" i="156"/>
  <c r="X169" i="156"/>
  <c r="G169" i="156"/>
  <c r="F167" i="156"/>
  <c r="D167" i="156"/>
  <c r="F157" i="156"/>
  <c r="T157" i="156"/>
  <c r="G159" i="156"/>
  <c r="F147" i="156"/>
  <c r="O147" i="156"/>
  <c r="X148" i="156"/>
  <c r="G148" i="156"/>
  <c r="O135" i="156"/>
  <c r="T135" i="156"/>
  <c r="X136" i="156"/>
  <c r="X139" i="156"/>
  <c r="G136" i="156"/>
  <c r="G138" i="156"/>
  <c r="G139" i="156"/>
  <c r="G122" i="156"/>
  <c r="F123" i="156"/>
  <c r="T123" i="156"/>
  <c r="X110" i="156"/>
  <c r="X112" i="156"/>
  <c r="X114" i="156"/>
  <c r="X115" i="156"/>
  <c r="G112" i="156"/>
  <c r="G115" i="156"/>
  <c r="X100" i="156"/>
  <c r="X101" i="156"/>
  <c r="X98" i="156"/>
  <c r="G100" i="156"/>
  <c r="G101" i="156"/>
  <c r="G98" i="156"/>
  <c r="O97" i="156"/>
  <c r="T97" i="156"/>
  <c r="F85" i="156"/>
  <c r="O85" i="156"/>
  <c r="G86" i="156"/>
  <c r="F75" i="156"/>
  <c r="O75" i="156"/>
  <c r="T75" i="156"/>
  <c r="S75" i="156"/>
  <c r="F65" i="156"/>
  <c r="X66" i="156"/>
  <c r="G66" i="156"/>
  <c r="T55" i="156"/>
  <c r="G57" i="156"/>
  <c r="G47" i="156"/>
  <c r="X47" i="156"/>
  <c r="O35" i="156"/>
  <c r="D35" i="156"/>
  <c r="X36" i="156"/>
  <c r="F25" i="156"/>
  <c r="T25" i="156"/>
  <c r="D25" i="156"/>
  <c r="B250" i="37" s="1"/>
  <c r="T24" i="156"/>
  <c r="O24" i="156"/>
  <c r="M249" i="37" s="1"/>
  <c r="F13" i="156"/>
  <c r="D13" i="156"/>
  <c r="D10" i="156"/>
  <c r="C249" i="37"/>
  <c r="B263" i="37" l="1"/>
  <c r="D24" i="156"/>
  <c r="B249" i="37" s="1"/>
  <c r="X313" i="156"/>
  <c r="V106" i="37" s="1"/>
  <c r="X375" i="156"/>
  <c r="V151" i="37" s="1"/>
  <c r="G286" i="156"/>
  <c r="E67" i="37" s="1"/>
  <c r="G313" i="156"/>
  <c r="E106" i="37" s="1"/>
  <c r="G349" i="156"/>
  <c r="E138" i="37" s="1"/>
  <c r="X349" i="156"/>
  <c r="V138" i="37" s="1"/>
  <c r="G372" i="156"/>
  <c r="E148" i="37" s="1"/>
  <c r="X286" i="156"/>
  <c r="V67" i="37" s="1"/>
  <c r="G289" i="156"/>
  <c r="E70" i="37" s="1"/>
  <c r="X316" i="156"/>
  <c r="V109" i="37" s="1"/>
  <c r="X372" i="156"/>
  <c r="V148" i="37" s="1"/>
  <c r="X289" i="156"/>
  <c r="V70" i="37" s="1"/>
  <c r="G316" i="156"/>
  <c r="E109" i="37" s="1"/>
  <c r="G345" i="156"/>
  <c r="E134" i="37" s="1"/>
  <c r="G375" i="156"/>
  <c r="E151" i="37" s="1"/>
  <c r="F24" i="156"/>
  <c r="D249" i="37" s="1"/>
  <c r="G13" i="156"/>
  <c r="D250" i="37"/>
  <c r="G25" i="156"/>
  <c r="E250" i="37" s="1"/>
  <c r="X159" i="156"/>
  <c r="S260" i="156"/>
  <c r="D267" i="37"/>
  <c r="M267" i="37"/>
  <c r="B267" i="37"/>
  <c r="S345" i="156"/>
  <c r="Q134" i="37" s="1"/>
  <c r="X329" i="156"/>
  <c r="X399" i="156"/>
  <c r="S412" i="156"/>
  <c r="X402" i="156"/>
  <c r="S415" i="156"/>
  <c r="D14" i="37"/>
  <c r="R249" i="37"/>
  <c r="R250" i="37"/>
  <c r="R16" i="37"/>
  <c r="R17" i="37"/>
  <c r="R267" i="37" s="1"/>
  <c r="R14" i="37"/>
  <c r="S55" i="156"/>
  <c r="G402" i="156"/>
  <c r="G401" i="156"/>
  <c r="G414" i="156"/>
  <c r="G245" i="156"/>
  <c r="G114" i="156"/>
  <c r="G111" i="156"/>
  <c r="D28" i="156"/>
  <c r="B253" i="37" s="1"/>
  <c r="S111" i="156"/>
  <c r="G398" i="156"/>
  <c r="G399" i="156"/>
  <c r="S398" i="156"/>
  <c r="S385" i="156"/>
  <c r="G385" i="156"/>
  <c r="X388" i="156"/>
  <c r="S372" i="156"/>
  <c r="C148" i="37"/>
  <c r="S375" i="156"/>
  <c r="C151" i="37"/>
  <c r="S358" i="156"/>
  <c r="G358" i="156"/>
  <c r="S349" i="156"/>
  <c r="Q138" i="37" s="1"/>
  <c r="C106" i="37"/>
  <c r="S316" i="156"/>
  <c r="S313" i="156"/>
  <c r="C109" i="37"/>
  <c r="S299" i="156"/>
  <c r="C70" i="37"/>
  <c r="S289" i="156"/>
  <c r="S286" i="156"/>
  <c r="C67" i="37"/>
  <c r="S244" i="156"/>
  <c r="S234" i="156"/>
  <c r="G234" i="156"/>
  <c r="G211" i="156"/>
  <c r="X211" i="156"/>
  <c r="G199" i="156"/>
  <c r="X212" i="156"/>
  <c r="G147" i="156"/>
  <c r="S147" i="156"/>
  <c r="G36" i="156"/>
  <c r="X86" i="156"/>
  <c r="X85" i="156"/>
  <c r="X75" i="156"/>
  <c r="G75" i="156"/>
  <c r="X76" i="156"/>
  <c r="G76" i="156"/>
  <c r="G65" i="156"/>
  <c r="S65" i="156"/>
  <c r="G35" i="156"/>
  <c r="X57" i="156"/>
  <c r="S25" i="156"/>
  <c r="F28" i="156"/>
  <c r="D253" i="37" s="1"/>
  <c r="C250" i="37"/>
  <c r="S35" i="156"/>
  <c r="S13" i="156"/>
  <c r="D263" i="37" l="1"/>
  <c r="R263" i="37"/>
  <c r="X345" i="156"/>
  <c r="V134" i="37" s="1"/>
  <c r="X13" i="156"/>
  <c r="G24" i="156"/>
  <c r="E249" i="37" s="1"/>
  <c r="Q250" i="37"/>
  <c r="X25" i="156"/>
  <c r="V250" i="37" s="1"/>
  <c r="Q151" i="37"/>
  <c r="X234" i="156"/>
  <c r="Q70" i="37"/>
  <c r="Q106" i="37"/>
  <c r="Q148" i="37"/>
  <c r="X244" i="156"/>
  <c r="Q109" i="37"/>
  <c r="Q67" i="37"/>
  <c r="X35" i="156"/>
  <c r="X147" i="156"/>
  <c r="Q17" i="37"/>
  <c r="X385" i="156"/>
  <c r="X398" i="156"/>
  <c r="X65" i="156"/>
  <c r="X299" i="156"/>
  <c r="X111" i="156"/>
  <c r="S24" i="156"/>
  <c r="C17" i="37"/>
  <c r="G260" i="156"/>
  <c r="E17" i="37" s="1"/>
  <c r="C239" i="37"/>
  <c r="G412" i="156"/>
  <c r="E239" i="37" s="1"/>
  <c r="Q239" i="37"/>
  <c r="X412" i="156"/>
  <c r="V239" i="37" s="1"/>
  <c r="Q242" i="37"/>
  <c r="X415" i="156"/>
  <c r="V242" i="37" s="1"/>
  <c r="C242" i="37"/>
  <c r="G415" i="156"/>
  <c r="X260" i="156"/>
  <c r="V17" i="37" s="1"/>
  <c r="G328" i="156"/>
  <c r="G299" i="156"/>
  <c r="G244" i="156"/>
  <c r="G97" i="156"/>
  <c r="X97" i="156"/>
  <c r="G85" i="156"/>
  <c r="E242" i="37" l="1"/>
  <c r="Q267" i="37"/>
  <c r="Q249" i="37"/>
  <c r="X24" i="156"/>
  <c r="V249" i="37" s="1"/>
  <c r="C267" i="37"/>
  <c r="M23" i="57"/>
  <c r="M195" i="37" s="1"/>
  <c r="M24" i="57"/>
  <c r="M196" i="37" s="1"/>
  <c r="M25" i="57"/>
  <c r="M197" i="37" s="1"/>
  <c r="M26" i="57"/>
  <c r="M198" i="37" s="1"/>
  <c r="R9" i="57"/>
  <c r="M9" i="57"/>
  <c r="M23" i="46"/>
  <c r="M49" i="37" s="1"/>
  <c r="M24" i="46"/>
  <c r="M50" i="37" s="1"/>
  <c r="M25" i="46"/>
  <c r="M51" i="37" s="1"/>
  <c r="M26" i="46"/>
  <c r="M52" i="37" s="1"/>
  <c r="M9" i="46"/>
  <c r="N355" i="157"/>
  <c r="M221" i="37" s="1"/>
  <c r="N356" i="157"/>
  <c r="M222" i="37" s="1"/>
  <c r="N357" i="157"/>
  <c r="M223" i="37" s="1"/>
  <c r="N358" i="157"/>
  <c r="M224" i="37" s="1"/>
  <c r="S341" i="157"/>
  <c r="N341" i="157"/>
  <c r="N328" i="157"/>
  <c r="M208" i="37" s="1"/>
  <c r="N329" i="157"/>
  <c r="M209" i="37" s="1"/>
  <c r="N330" i="157"/>
  <c r="M210" i="37" s="1"/>
  <c r="N331" i="157"/>
  <c r="M211" i="37" s="1"/>
  <c r="S314" i="157"/>
  <c r="N314" i="157"/>
  <c r="N304" i="157"/>
  <c r="M185" i="37" s="1"/>
  <c r="N303" i="157"/>
  <c r="M184" i="37" s="1"/>
  <c r="N302" i="157"/>
  <c r="M183" i="37" s="1"/>
  <c r="N301" i="157"/>
  <c r="M182" i="37" s="1"/>
  <c r="S287" i="157"/>
  <c r="N287" i="157"/>
  <c r="N277" i="157"/>
  <c r="M172" i="37" s="1"/>
  <c r="N276" i="157"/>
  <c r="M171" i="37" s="1"/>
  <c r="N275" i="157"/>
  <c r="M170" i="37" s="1"/>
  <c r="N274" i="157"/>
  <c r="M169" i="37" s="1"/>
  <c r="S260" i="157"/>
  <c r="N260" i="157"/>
  <c r="N250" i="157"/>
  <c r="M159" i="37" s="1"/>
  <c r="N249" i="157"/>
  <c r="M158" i="37" s="1"/>
  <c r="N248" i="157"/>
  <c r="M157" i="37" s="1"/>
  <c r="N247" i="157"/>
  <c r="M156" i="37" s="1"/>
  <c r="W235" i="157"/>
  <c r="W236" i="157"/>
  <c r="W237" i="157"/>
  <c r="W234" i="157"/>
  <c r="S233" i="157"/>
  <c r="N233" i="157"/>
  <c r="N223" i="157"/>
  <c r="M117" i="37" s="1"/>
  <c r="N222" i="157"/>
  <c r="M116" i="37" s="1"/>
  <c r="N221" i="157"/>
  <c r="M115" i="37" s="1"/>
  <c r="N220" i="157"/>
  <c r="M114" i="37" s="1"/>
  <c r="S206" i="157"/>
  <c r="N206" i="157"/>
  <c r="N196" i="157"/>
  <c r="M91" i="37" s="1"/>
  <c r="N195" i="157"/>
  <c r="M90" i="37" s="1"/>
  <c r="N194" i="157"/>
  <c r="M89" i="37" s="1"/>
  <c r="N193" i="157"/>
  <c r="M88" i="37" s="1"/>
  <c r="S179" i="157"/>
  <c r="N179" i="157"/>
  <c r="S169" i="157"/>
  <c r="S168" i="157"/>
  <c r="S167" i="157"/>
  <c r="S166" i="157"/>
  <c r="N169" i="157"/>
  <c r="M78" i="37" s="1"/>
  <c r="N168" i="157"/>
  <c r="M77" i="37" s="1"/>
  <c r="N167" i="157"/>
  <c r="M76" i="37" s="1"/>
  <c r="N166" i="157"/>
  <c r="M75" i="37" s="1"/>
  <c r="S163" i="157"/>
  <c r="N156" i="157"/>
  <c r="W158" i="157"/>
  <c r="W157" i="157"/>
  <c r="S142" i="157"/>
  <c r="N142" i="157"/>
  <c r="W144" i="157"/>
  <c r="W143" i="157"/>
  <c r="S132" i="157"/>
  <c r="R39" i="37" s="1"/>
  <c r="W132" i="157"/>
  <c r="V39" i="37" s="1"/>
  <c r="N132" i="157"/>
  <c r="M39" i="37" s="1"/>
  <c r="S131" i="157"/>
  <c r="R38" i="37" s="1"/>
  <c r="N131" i="157"/>
  <c r="M38" i="37" s="1"/>
  <c r="S130" i="157"/>
  <c r="R37" i="37" s="1"/>
  <c r="N130" i="157"/>
  <c r="M37" i="37" s="1"/>
  <c r="S129" i="157"/>
  <c r="R36" i="37" s="1"/>
  <c r="N129" i="157"/>
  <c r="M36" i="37" s="1"/>
  <c r="R132" i="157"/>
  <c r="S115" i="157"/>
  <c r="N115" i="157"/>
  <c r="S101" i="157"/>
  <c r="S102" i="157"/>
  <c r="S103" i="157"/>
  <c r="S104" i="157"/>
  <c r="N104" i="157"/>
  <c r="M26" i="37" s="1"/>
  <c r="N103" i="157"/>
  <c r="M25" i="37" s="1"/>
  <c r="N102" i="157"/>
  <c r="M24" i="37" s="1"/>
  <c r="N101" i="157"/>
  <c r="M23" i="37" s="1"/>
  <c r="S91" i="157"/>
  <c r="N91" i="157"/>
  <c r="W93" i="157"/>
  <c r="W92" i="157"/>
  <c r="W80" i="157"/>
  <c r="W79" i="157"/>
  <c r="S78" i="157"/>
  <c r="W69" i="157"/>
  <c r="N68" i="157"/>
  <c r="S68" i="157"/>
  <c r="W70" i="157"/>
  <c r="W62" i="157"/>
  <c r="W60" i="157"/>
  <c r="W59" i="157"/>
  <c r="N58" i="157"/>
  <c r="S61" i="157"/>
  <c r="N61" i="157"/>
  <c r="S58" i="157"/>
  <c r="N352" i="157" l="1"/>
  <c r="N217" i="157"/>
  <c r="N230" i="157" s="1"/>
  <c r="M124" i="37" s="1"/>
  <c r="N163" i="157"/>
  <c r="N98" i="157"/>
  <c r="N75" i="157"/>
  <c r="S352" i="157"/>
  <c r="S325" i="157"/>
  <c r="S244" i="157"/>
  <c r="S190" i="157"/>
  <c r="S153" i="157"/>
  <c r="S271" i="157"/>
  <c r="S126" i="157"/>
  <c r="S217" i="157"/>
  <c r="S88" i="157"/>
  <c r="S75" i="157"/>
  <c r="W247" i="157"/>
  <c r="V156" i="37" s="1"/>
  <c r="W250" i="157"/>
  <c r="V159" i="37" s="1"/>
  <c r="W249" i="157"/>
  <c r="V158" i="37" s="1"/>
  <c r="W248" i="157"/>
  <c r="V157" i="37" s="1"/>
  <c r="E267" i="37"/>
  <c r="S105" i="157"/>
  <c r="R27" i="37" s="1"/>
  <c r="S98" i="157"/>
  <c r="Q39" i="37"/>
  <c r="V267" i="37"/>
  <c r="N190" i="157"/>
  <c r="N203" i="157" s="1"/>
  <c r="M98" i="37" s="1"/>
  <c r="N244" i="157"/>
  <c r="N257" i="157" s="1"/>
  <c r="M166" i="37" s="1"/>
  <c r="N298" i="157"/>
  <c r="N311" i="157" s="1"/>
  <c r="M192" i="37" s="1"/>
  <c r="N327" i="157"/>
  <c r="M207" i="37" s="1"/>
  <c r="N325" i="157"/>
  <c r="N338" i="157" s="1"/>
  <c r="M218" i="37" s="1"/>
  <c r="M20" i="46"/>
  <c r="N105" i="157"/>
  <c r="M27" i="37" s="1"/>
  <c r="N65" i="157"/>
  <c r="N153" i="157"/>
  <c r="N176" i="157" s="1"/>
  <c r="M85" i="37" s="1"/>
  <c r="N271" i="157"/>
  <c r="N284" i="157" s="1"/>
  <c r="M179" i="37" s="1"/>
  <c r="N126" i="157"/>
  <c r="N139" i="157" s="1"/>
  <c r="M46" i="37" s="1"/>
  <c r="M20" i="57"/>
  <c r="Q20" i="57" s="1"/>
  <c r="R22" i="57"/>
  <c r="R194" i="37" s="1"/>
  <c r="R20" i="57"/>
  <c r="R33" i="57" s="1"/>
  <c r="R205" i="37" s="1"/>
  <c r="S65" i="157"/>
  <c r="M22" i="46"/>
  <c r="M48" i="37" s="1"/>
  <c r="M22" i="57"/>
  <c r="M194" i="37" s="1"/>
  <c r="R131" i="157"/>
  <c r="W118" i="157"/>
  <c r="R168" i="157"/>
  <c r="W145" i="157"/>
  <c r="R194" i="157"/>
  <c r="W181" i="157"/>
  <c r="R221" i="157"/>
  <c r="W208" i="157"/>
  <c r="R277" i="157"/>
  <c r="W264" i="157"/>
  <c r="R304" i="157"/>
  <c r="W291" i="157"/>
  <c r="R330" i="157"/>
  <c r="W317" i="157"/>
  <c r="R355" i="157"/>
  <c r="W342" i="157"/>
  <c r="R130" i="157"/>
  <c r="W117" i="157"/>
  <c r="R193" i="157"/>
  <c r="W180" i="157"/>
  <c r="R220" i="157"/>
  <c r="W207" i="157"/>
  <c r="R276" i="157"/>
  <c r="W263" i="157"/>
  <c r="R303" i="157"/>
  <c r="W290" i="157"/>
  <c r="R329" i="157"/>
  <c r="W316" i="157"/>
  <c r="R356" i="157"/>
  <c r="W343" i="157"/>
  <c r="R129" i="157"/>
  <c r="W116" i="157"/>
  <c r="R223" i="157"/>
  <c r="W210" i="157"/>
  <c r="R275" i="157"/>
  <c r="W262" i="157"/>
  <c r="R302" i="157"/>
  <c r="W289" i="157"/>
  <c r="R169" i="157"/>
  <c r="W146" i="157"/>
  <c r="R77" i="37"/>
  <c r="R195" i="157"/>
  <c r="W182" i="157"/>
  <c r="R222" i="157"/>
  <c r="W209" i="157"/>
  <c r="R274" i="157"/>
  <c r="W261" i="157"/>
  <c r="R301" i="157"/>
  <c r="W288" i="157"/>
  <c r="R328" i="157"/>
  <c r="W315" i="157"/>
  <c r="S327" i="157"/>
  <c r="R207" i="37" s="1"/>
  <c r="S300" i="157"/>
  <c r="R181" i="37" s="1"/>
  <c r="S246" i="157"/>
  <c r="R155" i="37" s="1"/>
  <c r="S219" i="157"/>
  <c r="R113" i="37" s="1"/>
  <c r="R78" i="37"/>
  <c r="R76" i="37"/>
  <c r="R75" i="37"/>
  <c r="R26" i="37"/>
  <c r="R25" i="37"/>
  <c r="R24" i="37"/>
  <c r="R23" i="37"/>
  <c r="S273" i="157"/>
  <c r="R168" i="37" s="1"/>
  <c r="S192" i="157"/>
  <c r="R87" i="37" s="1"/>
  <c r="N354" i="157"/>
  <c r="M220" i="37" s="1"/>
  <c r="N365" i="157"/>
  <c r="M231" i="37" s="1"/>
  <c r="S354" i="157"/>
  <c r="Q25" i="57"/>
  <c r="Q197" i="37" s="1"/>
  <c r="V12" i="57"/>
  <c r="V11" i="57"/>
  <c r="Q24" i="57"/>
  <c r="Q196" i="37" s="1"/>
  <c r="Q23" i="46"/>
  <c r="Q49" i="37" s="1"/>
  <c r="Q25" i="46"/>
  <c r="Q51" i="37" s="1"/>
  <c r="V25" i="46"/>
  <c r="V51" i="37" s="1"/>
  <c r="V11" i="46"/>
  <c r="Q24" i="46"/>
  <c r="Q50" i="37" s="1"/>
  <c r="R68" i="157"/>
  <c r="Q14" i="57"/>
  <c r="R247" i="157"/>
  <c r="R250" i="157"/>
  <c r="R249" i="157"/>
  <c r="R248" i="157"/>
  <c r="R166" i="157"/>
  <c r="S128" i="157"/>
  <c r="R35" i="37" s="1"/>
  <c r="R184" i="157"/>
  <c r="R167" i="157"/>
  <c r="R82" i="157"/>
  <c r="N128" i="157"/>
  <c r="M35" i="37" s="1"/>
  <c r="N192" i="157"/>
  <c r="M87" i="37" s="1"/>
  <c r="N300" i="157"/>
  <c r="M181" i="37" s="1"/>
  <c r="R341" i="157"/>
  <c r="S165" i="157"/>
  <c r="N165" i="157"/>
  <c r="M74" i="37" s="1"/>
  <c r="R179" i="157"/>
  <c r="N219" i="157"/>
  <c r="M113" i="37" s="1"/>
  <c r="N246" i="157"/>
  <c r="M155" i="37" s="1"/>
  <c r="N273" i="157"/>
  <c r="M168" i="37" s="1"/>
  <c r="R61" i="157"/>
  <c r="Q9" i="46"/>
  <c r="R314" i="157"/>
  <c r="R287" i="157"/>
  <c r="R260" i="157"/>
  <c r="R233" i="157"/>
  <c r="R206" i="157"/>
  <c r="R156" i="157"/>
  <c r="R142" i="157"/>
  <c r="R115" i="157"/>
  <c r="R91" i="157"/>
  <c r="R78" i="157"/>
  <c r="R58" i="157"/>
  <c r="W50" i="157"/>
  <c r="W49" i="157"/>
  <c r="W40" i="157"/>
  <c r="W39" i="157"/>
  <c r="S48" i="157"/>
  <c r="N48" i="157"/>
  <c r="S38" i="157"/>
  <c r="N38" i="157"/>
  <c r="W26" i="157"/>
  <c r="W28" i="157"/>
  <c r="S24" i="157"/>
  <c r="N24" i="157"/>
  <c r="S10" i="157"/>
  <c r="N10" i="157"/>
  <c r="W11" i="157"/>
  <c r="T414" i="156"/>
  <c r="R241" i="37" s="1"/>
  <c r="T410" i="156"/>
  <c r="R237" i="37" s="1"/>
  <c r="O410" i="156"/>
  <c r="M237" i="37" s="1"/>
  <c r="T409" i="156"/>
  <c r="R236" i="37" s="1"/>
  <c r="O409" i="156"/>
  <c r="M236" i="37" s="1"/>
  <c r="T408" i="156"/>
  <c r="R235" i="37" s="1"/>
  <c r="O408" i="156"/>
  <c r="M235" i="37" s="1"/>
  <c r="T407" i="156"/>
  <c r="R234" i="37" s="1"/>
  <c r="O407" i="156"/>
  <c r="M234" i="37" s="1"/>
  <c r="T393" i="156"/>
  <c r="O393" i="156"/>
  <c r="X396" i="156"/>
  <c r="X397" i="156"/>
  <c r="X394" i="156"/>
  <c r="T380" i="156"/>
  <c r="O380" i="156"/>
  <c r="X382" i="156"/>
  <c r="X384" i="156"/>
  <c r="X381" i="156"/>
  <c r="T367" i="156"/>
  <c r="R143" i="37" s="1"/>
  <c r="T368" i="156"/>
  <c r="R144" i="37" s="1"/>
  <c r="T369" i="156"/>
  <c r="R145" i="37" s="1"/>
  <c r="T370" i="156"/>
  <c r="R146" i="37" s="1"/>
  <c r="T374" i="156"/>
  <c r="R150" i="37" s="1"/>
  <c r="O367" i="156"/>
  <c r="M143" i="37" s="1"/>
  <c r="O368" i="156"/>
  <c r="M144" i="37" s="1"/>
  <c r="O369" i="156"/>
  <c r="M145" i="37" s="1"/>
  <c r="O370" i="156"/>
  <c r="M146" i="37" s="1"/>
  <c r="O374" i="156"/>
  <c r="M150" i="37" s="1"/>
  <c r="T371" i="156"/>
  <c r="R147" i="37" s="1"/>
  <c r="O371" i="156"/>
  <c r="M147" i="37" s="1"/>
  <c r="X355" i="156"/>
  <c r="S369" i="156"/>
  <c r="X357" i="156"/>
  <c r="S374" i="156"/>
  <c r="X354" i="156"/>
  <c r="T353" i="156"/>
  <c r="O353" i="156"/>
  <c r="T338" i="156"/>
  <c r="R127" i="37" s="1"/>
  <c r="T340" i="156"/>
  <c r="R129" i="37" s="1"/>
  <c r="T341" i="156"/>
  <c r="R130" i="37" s="1"/>
  <c r="T342" i="156"/>
  <c r="R131" i="37" s="1"/>
  <c r="T348" i="156"/>
  <c r="R137" i="37" s="1"/>
  <c r="O338" i="156"/>
  <c r="M127" i="37" s="1"/>
  <c r="O340" i="156"/>
  <c r="M129" i="37" s="1"/>
  <c r="O341" i="156"/>
  <c r="M130" i="37" s="1"/>
  <c r="O342" i="156"/>
  <c r="M131" i="37" s="1"/>
  <c r="O348" i="156"/>
  <c r="M137" i="37" s="1"/>
  <c r="O344" i="156"/>
  <c r="M133" i="37" s="1"/>
  <c r="X324" i="156"/>
  <c r="X325" i="156"/>
  <c r="X326" i="156"/>
  <c r="S348" i="156"/>
  <c r="Q137" i="37" s="1"/>
  <c r="X322" i="156"/>
  <c r="T308" i="156"/>
  <c r="R101" i="37" s="1"/>
  <c r="T309" i="156"/>
  <c r="R102" i="37" s="1"/>
  <c r="T310" i="156"/>
  <c r="R103" i="37" s="1"/>
  <c r="T311" i="156"/>
  <c r="R104" i="37" s="1"/>
  <c r="T315" i="156"/>
  <c r="R108" i="37" s="1"/>
  <c r="O308" i="156"/>
  <c r="M101" i="37" s="1"/>
  <c r="O309" i="156"/>
  <c r="M102" i="37" s="1"/>
  <c r="O310" i="156"/>
  <c r="M103" i="37" s="1"/>
  <c r="O311" i="156"/>
  <c r="M104" i="37" s="1"/>
  <c r="O315" i="156"/>
  <c r="M108" i="37" s="1"/>
  <c r="T312" i="156"/>
  <c r="R105" i="37" s="1"/>
  <c r="O312" i="156"/>
  <c r="M105" i="37" s="1"/>
  <c r="S309" i="156"/>
  <c r="S310" i="156"/>
  <c r="S311" i="156"/>
  <c r="X295" i="156"/>
  <c r="T294" i="156"/>
  <c r="O294" i="156"/>
  <c r="M33" i="57" l="1"/>
  <c r="M205" i="37" s="1"/>
  <c r="N55" i="157"/>
  <c r="N45" i="157"/>
  <c r="N35" i="157"/>
  <c r="N21" i="157"/>
  <c r="O335" i="156"/>
  <c r="O391" i="156"/>
  <c r="O404" i="156"/>
  <c r="O417" i="156" s="1"/>
  <c r="M244" i="37" s="1"/>
  <c r="S55" i="157"/>
  <c r="S45" i="157"/>
  <c r="S35" i="157"/>
  <c r="S21" i="157"/>
  <c r="T364" i="156"/>
  <c r="T377" i="156" s="1"/>
  <c r="R153" i="37" s="1"/>
  <c r="T305" i="156"/>
  <c r="T318" i="156" s="1"/>
  <c r="R111" i="37" s="1"/>
  <c r="T335" i="156"/>
  <c r="T391" i="156"/>
  <c r="T404" i="156"/>
  <c r="V24" i="57"/>
  <c r="V196" i="37" s="1"/>
  <c r="V25" i="57"/>
  <c r="V197" i="37" s="1"/>
  <c r="V24" i="46"/>
  <c r="V50" i="37" s="1"/>
  <c r="W275" i="157"/>
  <c r="V170" i="37" s="1"/>
  <c r="W329" i="157"/>
  <c r="V209" i="37" s="1"/>
  <c r="W276" i="157"/>
  <c r="V171" i="37" s="1"/>
  <c r="W193" i="157"/>
  <c r="V88" i="37" s="1"/>
  <c r="W304" i="157"/>
  <c r="V185" i="37" s="1"/>
  <c r="W328" i="157"/>
  <c r="V208" i="37" s="1"/>
  <c r="W274" i="157"/>
  <c r="V169" i="37" s="1"/>
  <c r="W195" i="157"/>
  <c r="V90" i="37" s="1"/>
  <c r="W302" i="157"/>
  <c r="V183" i="37" s="1"/>
  <c r="W223" i="157"/>
  <c r="V117" i="37" s="1"/>
  <c r="W303" i="157"/>
  <c r="V184" i="37" s="1"/>
  <c r="W220" i="157"/>
  <c r="V114" i="37" s="1"/>
  <c r="W130" i="157"/>
  <c r="V37" i="37" s="1"/>
  <c r="W330" i="157"/>
  <c r="V210" i="37" s="1"/>
  <c r="W277" i="157"/>
  <c r="V172" i="37" s="1"/>
  <c r="W194" i="157"/>
  <c r="V89" i="37" s="1"/>
  <c r="W131" i="157"/>
  <c r="V38" i="37" s="1"/>
  <c r="W301" i="157"/>
  <c r="V182" i="37" s="1"/>
  <c r="W222" i="157"/>
  <c r="V116" i="37" s="1"/>
  <c r="W129" i="157"/>
  <c r="V36" i="37" s="1"/>
  <c r="W221" i="157"/>
  <c r="V115" i="37" s="1"/>
  <c r="W91" i="157"/>
  <c r="X341" i="156"/>
  <c r="V130" i="37" s="1"/>
  <c r="X338" i="156"/>
  <c r="V127" i="37" s="1"/>
  <c r="X340" i="156"/>
  <c r="V129" i="37" s="1"/>
  <c r="X370" i="156"/>
  <c r="V146" i="37" s="1"/>
  <c r="X308" i="156"/>
  <c r="V101" i="37" s="1"/>
  <c r="X342" i="156"/>
  <c r="V131" i="37" s="1"/>
  <c r="X367" i="156"/>
  <c r="V143" i="37" s="1"/>
  <c r="X368" i="156"/>
  <c r="V144" i="37" s="1"/>
  <c r="Q104" i="37"/>
  <c r="Q150" i="37"/>
  <c r="Q103" i="37"/>
  <c r="Q102" i="37"/>
  <c r="Q145" i="37"/>
  <c r="W82" i="157"/>
  <c r="Q210" i="37"/>
  <c r="Q209" i="37"/>
  <c r="Q208" i="37"/>
  <c r="Q185" i="37"/>
  <c r="Q184" i="37"/>
  <c r="Q183" i="37"/>
  <c r="Q182" i="37"/>
  <c r="Q159" i="37"/>
  <c r="Q158" i="37"/>
  <c r="Q157" i="37"/>
  <c r="Q156" i="37"/>
  <c r="Q90" i="37"/>
  <c r="Q89" i="37"/>
  <c r="R192" i="157"/>
  <c r="Q88" i="37"/>
  <c r="Q172" i="37"/>
  <c r="Q171" i="37"/>
  <c r="Q170" i="37"/>
  <c r="Q169" i="37"/>
  <c r="R163" i="157"/>
  <c r="Q78" i="37"/>
  <c r="Q77" i="37"/>
  <c r="Q76" i="37"/>
  <c r="R153" i="157"/>
  <c r="Q75" i="37"/>
  <c r="Q38" i="37"/>
  <c r="Q37" i="37"/>
  <c r="Q36" i="37"/>
  <c r="Q117" i="37"/>
  <c r="Q116" i="37"/>
  <c r="Q115" i="37"/>
  <c r="R217" i="157"/>
  <c r="Q114" i="37"/>
  <c r="W58" i="157"/>
  <c r="R75" i="157"/>
  <c r="M33" i="46"/>
  <c r="M59" i="37" s="1"/>
  <c r="Q22" i="46"/>
  <c r="Q48" i="37" s="1"/>
  <c r="Q20" i="46"/>
  <c r="Q33" i="46" s="1"/>
  <c r="R273" i="157"/>
  <c r="R271" i="157"/>
  <c r="R300" i="157"/>
  <c r="R298" i="157"/>
  <c r="R98" i="157"/>
  <c r="R327" i="157"/>
  <c r="R325" i="157"/>
  <c r="W61" i="157"/>
  <c r="R65" i="157"/>
  <c r="R354" i="157"/>
  <c r="W354" i="157" s="1"/>
  <c r="V220" i="37" s="1"/>
  <c r="R352" i="157"/>
  <c r="R190" i="157"/>
  <c r="W78" i="157"/>
  <c r="R88" i="157"/>
  <c r="W115" i="157"/>
  <c r="R126" i="157"/>
  <c r="W233" i="157"/>
  <c r="R244" i="157"/>
  <c r="O305" i="156"/>
  <c r="O318" i="156" s="1"/>
  <c r="M111" i="37" s="1"/>
  <c r="O364" i="156"/>
  <c r="O377" i="156" s="1"/>
  <c r="M153" i="37" s="1"/>
  <c r="R219" i="157"/>
  <c r="W169" i="157"/>
  <c r="V78" i="37" s="1"/>
  <c r="S176" i="157"/>
  <c r="R85" i="37" s="1"/>
  <c r="W168" i="157"/>
  <c r="V77" i="37" s="1"/>
  <c r="O337" i="156"/>
  <c r="M126" i="37" s="1"/>
  <c r="W260" i="157"/>
  <c r="W166" i="157"/>
  <c r="V75" i="37" s="1"/>
  <c r="W206" i="157"/>
  <c r="W287" i="157"/>
  <c r="W341" i="157"/>
  <c r="Q221" i="37"/>
  <c r="W355" i="157"/>
  <c r="V221" i="37" s="1"/>
  <c r="W142" i="157"/>
  <c r="W167" i="157"/>
  <c r="V76" i="37" s="1"/>
  <c r="W156" i="157"/>
  <c r="W314" i="157"/>
  <c r="Q222" i="37"/>
  <c r="W356" i="157"/>
  <c r="V222" i="37" s="1"/>
  <c r="R197" i="157"/>
  <c r="W184" i="157"/>
  <c r="W179" i="157"/>
  <c r="R220" i="37"/>
  <c r="S365" i="157"/>
  <c r="R231" i="37" s="1"/>
  <c r="S338" i="157"/>
  <c r="R218" i="37" s="1"/>
  <c r="S257" i="157"/>
  <c r="R166" i="37" s="1"/>
  <c r="S230" i="157"/>
  <c r="R124" i="37" s="1"/>
  <c r="R74" i="37"/>
  <c r="S139" i="157"/>
  <c r="R46" i="37" s="1"/>
  <c r="S284" i="157"/>
  <c r="R179" i="37" s="1"/>
  <c r="S203" i="157"/>
  <c r="R98" i="37" s="1"/>
  <c r="W68" i="157"/>
  <c r="S100" i="157"/>
  <c r="R48" i="157"/>
  <c r="V14" i="57"/>
  <c r="Q27" i="57"/>
  <c r="Q199" i="37" s="1"/>
  <c r="T337" i="156"/>
  <c r="R126" i="37" s="1"/>
  <c r="T366" i="156"/>
  <c r="R142" i="37" s="1"/>
  <c r="T406" i="156"/>
  <c r="R233" i="37" s="1"/>
  <c r="T307" i="156"/>
  <c r="R100" i="37" s="1"/>
  <c r="R246" i="157"/>
  <c r="R108" i="157"/>
  <c r="R128" i="157"/>
  <c r="R101" i="157"/>
  <c r="R165" i="157"/>
  <c r="N100" i="157"/>
  <c r="M22" i="37" s="1"/>
  <c r="R38" i="157"/>
  <c r="W32" i="157"/>
  <c r="W18" i="157"/>
  <c r="R15" i="157"/>
  <c r="W14" i="157"/>
  <c r="R104" i="157"/>
  <c r="W13" i="157"/>
  <c r="R103" i="157"/>
  <c r="W12" i="157"/>
  <c r="R102" i="157"/>
  <c r="S411" i="156"/>
  <c r="S408" i="156"/>
  <c r="S410" i="156"/>
  <c r="S312" i="156"/>
  <c r="X297" i="156"/>
  <c r="S315" i="156"/>
  <c r="X332" i="156"/>
  <c r="T344" i="156"/>
  <c r="R133" i="37" s="1"/>
  <c r="S342" i="156"/>
  <c r="Q131" i="37" s="1"/>
  <c r="S371" i="156"/>
  <c r="X374" i="156"/>
  <c r="V150" i="37" s="1"/>
  <c r="O366" i="156"/>
  <c r="M142" i="37" s="1"/>
  <c r="S367" i="156"/>
  <c r="X395" i="156"/>
  <c r="O406" i="156"/>
  <c r="M233" i="37" s="1"/>
  <c r="O411" i="156"/>
  <c r="M238" i="37" s="1"/>
  <c r="S414" i="156"/>
  <c r="X315" i="156"/>
  <c r="V108" i="37" s="1"/>
  <c r="X296" i="156"/>
  <c r="S338" i="156"/>
  <c r="Q127" i="37" s="1"/>
  <c r="X358" i="156"/>
  <c r="S368" i="156"/>
  <c r="S380" i="156"/>
  <c r="X312" i="156"/>
  <c r="V105" i="37" s="1"/>
  <c r="S344" i="156"/>
  <c r="Q133" i="37" s="1"/>
  <c r="S340" i="156"/>
  <c r="Q129" i="37" s="1"/>
  <c r="T411" i="156"/>
  <c r="R238" i="37" s="1"/>
  <c r="X298" i="156"/>
  <c r="S341" i="156"/>
  <c r="Q130" i="37" s="1"/>
  <c r="S370" i="156"/>
  <c r="S407" i="156"/>
  <c r="S409" i="156"/>
  <c r="R24" i="157"/>
  <c r="W25" i="157"/>
  <c r="R10" i="157"/>
  <c r="S393" i="156"/>
  <c r="S353" i="156"/>
  <c r="X356" i="156"/>
  <c r="S294" i="156"/>
  <c r="S308" i="156"/>
  <c r="O307" i="156"/>
  <c r="M100" i="37" s="1"/>
  <c r="N111" i="157" l="1"/>
  <c r="M33" i="37" s="1"/>
  <c r="S111" i="157"/>
  <c r="R33" i="37" s="1"/>
  <c r="T417" i="156"/>
  <c r="R244" i="37" s="1"/>
  <c r="V27" i="57"/>
  <c r="V199" i="37" s="1"/>
  <c r="W197" i="157"/>
  <c r="V92" i="37" s="1"/>
  <c r="W128" i="157"/>
  <c r="V35" i="37" s="1"/>
  <c r="W273" i="157"/>
  <c r="V168" i="37" s="1"/>
  <c r="W246" i="157"/>
  <c r="V155" i="37" s="1"/>
  <c r="W192" i="157"/>
  <c r="V87" i="37" s="1"/>
  <c r="W300" i="157"/>
  <c r="V181" i="37" s="1"/>
  <c r="W327" i="157"/>
  <c r="V207" i="37" s="1"/>
  <c r="W219" i="157"/>
  <c r="V113" i="37" s="1"/>
  <c r="X310" i="156"/>
  <c r="V103" i="37" s="1"/>
  <c r="X311" i="156"/>
  <c r="V104" i="37" s="1"/>
  <c r="X369" i="156"/>
  <c r="V145" i="37" s="1"/>
  <c r="X309" i="156"/>
  <c r="V102" i="37" s="1"/>
  <c r="X348" i="156"/>
  <c r="V137" i="37" s="1"/>
  <c r="X371" i="156"/>
  <c r="V147" i="37" s="1"/>
  <c r="O351" i="156"/>
  <c r="M140" i="37" s="1"/>
  <c r="T351" i="156"/>
  <c r="R140" i="37" s="1"/>
  <c r="S305" i="156"/>
  <c r="X305" i="156" s="1"/>
  <c r="X318" i="156" s="1"/>
  <c r="S404" i="156"/>
  <c r="Q146" i="37"/>
  <c r="Q144" i="37"/>
  <c r="Q147" i="37"/>
  <c r="Q108" i="37"/>
  <c r="S335" i="156"/>
  <c r="X335" i="156" s="1"/>
  <c r="Q143" i="37"/>
  <c r="Q105" i="37"/>
  <c r="Q101" i="37"/>
  <c r="S364" i="156"/>
  <c r="S391" i="156"/>
  <c r="X391" i="156" s="1"/>
  <c r="Q92" i="37"/>
  <c r="W75" i="157"/>
  <c r="W15" i="157"/>
  <c r="R365" i="157"/>
  <c r="Q220" i="37"/>
  <c r="R338" i="157"/>
  <c r="Q207" i="37"/>
  <c r="Q181" i="37"/>
  <c r="R311" i="157"/>
  <c r="Q155" i="37"/>
  <c r="R257" i="157"/>
  <c r="R203" i="157"/>
  <c r="Q87" i="37"/>
  <c r="Q168" i="37"/>
  <c r="R284" i="157"/>
  <c r="W163" i="157"/>
  <c r="R176" i="157"/>
  <c r="W153" i="157"/>
  <c r="Q74" i="37"/>
  <c r="Q35" i="37"/>
  <c r="R139" i="157"/>
  <c r="W217" i="157"/>
  <c r="W230" i="157" s="1"/>
  <c r="V124" i="37" s="1"/>
  <c r="Q113" i="37"/>
  <c r="W98" i="157"/>
  <c r="W88" i="157"/>
  <c r="W65" i="157"/>
  <c r="R55" i="157"/>
  <c r="R45" i="157"/>
  <c r="W45" i="157" s="1"/>
  <c r="W24" i="157"/>
  <c r="R35" i="157"/>
  <c r="R21" i="157"/>
  <c r="R230" i="157"/>
  <c r="W244" i="157"/>
  <c r="W257" i="157" s="1"/>
  <c r="V166" i="37" s="1"/>
  <c r="W271" i="157"/>
  <c r="W284" i="157" s="1"/>
  <c r="V179" i="37" s="1"/>
  <c r="W165" i="157"/>
  <c r="V74" i="37" s="1"/>
  <c r="W325" i="157"/>
  <c r="W338" i="157" s="1"/>
  <c r="V218" i="37" s="1"/>
  <c r="W190" i="157"/>
  <c r="W203" i="157" s="1"/>
  <c r="V98" i="37" s="1"/>
  <c r="W126" i="157"/>
  <c r="W139" i="157" s="1"/>
  <c r="V46" i="37" s="1"/>
  <c r="W352" i="157"/>
  <c r="W365" i="157" s="1"/>
  <c r="V231" i="37" s="1"/>
  <c r="Q25" i="37"/>
  <c r="W103" i="157"/>
  <c r="V25" i="37" s="1"/>
  <c r="Q23" i="37"/>
  <c r="W101" i="157"/>
  <c r="V23" i="37" s="1"/>
  <c r="Q30" i="37"/>
  <c r="W108" i="157"/>
  <c r="V30" i="37" s="1"/>
  <c r="Q26" i="37"/>
  <c r="W104" i="157"/>
  <c r="V26" i="37" s="1"/>
  <c r="Q24" i="37"/>
  <c r="W102" i="157"/>
  <c r="V24" i="37" s="1"/>
  <c r="R22" i="37"/>
  <c r="W48" i="157"/>
  <c r="W38" i="157"/>
  <c r="Q241" i="37"/>
  <c r="X414" i="156"/>
  <c r="V241" i="37" s="1"/>
  <c r="Q235" i="37"/>
  <c r="X408" i="156"/>
  <c r="V235" i="37" s="1"/>
  <c r="Q237" i="37"/>
  <c r="X410" i="156"/>
  <c r="V237" i="37" s="1"/>
  <c r="Q236" i="37"/>
  <c r="X409" i="156"/>
  <c r="V236" i="37" s="1"/>
  <c r="Q238" i="37"/>
  <c r="X411" i="156"/>
  <c r="V238" i="37" s="1"/>
  <c r="Q234" i="37"/>
  <c r="X407" i="156"/>
  <c r="V234" i="37" s="1"/>
  <c r="V20" i="57"/>
  <c r="Q33" i="57"/>
  <c r="Q205" i="37" s="1"/>
  <c r="Q59" i="37"/>
  <c r="R100" i="157"/>
  <c r="R105" i="157"/>
  <c r="W29" i="157"/>
  <c r="W10" i="157"/>
  <c r="X380" i="156"/>
  <c r="X353" i="156"/>
  <c r="S337" i="156"/>
  <c r="Q126" i="37" s="1"/>
  <c r="S406" i="156"/>
  <c r="X328" i="156"/>
  <c r="S366" i="156"/>
  <c r="X393" i="156"/>
  <c r="X321" i="156"/>
  <c r="X294" i="156"/>
  <c r="S307" i="156"/>
  <c r="V33" i="57" l="1"/>
  <c r="V205" i="37" s="1"/>
  <c r="X307" i="156"/>
  <c r="V100" i="37" s="1"/>
  <c r="X344" i="156"/>
  <c r="V133" i="37" s="1"/>
  <c r="X366" i="156"/>
  <c r="V142" i="37" s="1"/>
  <c r="S351" i="156"/>
  <c r="Q140" i="37" s="1"/>
  <c r="S318" i="156"/>
  <c r="Q111" i="37" s="1"/>
  <c r="Q100" i="37"/>
  <c r="Q142" i="37"/>
  <c r="X404" i="156"/>
  <c r="Q85" i="37"/>
  <c r="W176" i="157"/>
  <c r="V85" i="37" s="1"/>
  <c r="W55" i="157"/>
  <c r="Q231" i="37"/>
  <c r="Q218" i="37"/>
  <c r="Q192" i="37"/>
  <c r="Q166" i="37"/>
  <c r="Q98" i="37"/>
  <c r="Q179" i="37"/>
  <c r="Q46" i="37"/>
  <c r="Q124" i="37"/>
  <c r="W35" i="157"/>
  <c r="Q22" i="37"/>
  <c r="W21" i="157"/>
  <c r="V111" i="37"/>
  <c r="W100" i="157"/>
  <c r="V22" i="37" s="1"/>
  <c r="Q27" i="37"/>
  <c r="W105" i="157"/>
  <c r="V27" i="37" s="1"/>
  <c r="Q233" i="37"/>
  <c r="X406" i="156"/>
  <c r="V233" i="37" s="1"/>
  <c r="R111" i="157"/>
  <c r="X364" i="156"/>
  <c r="X377" i="156" s="1"/>
  <c r="V153" i="37" s="1"/>
  <c r="S377" i="156"/>
  <c r="X351" i="156"/>
  <c r="V140" i="37" s="1"/>
  <c r="X337" i="156"/>
  <c r="V126" i="37" s="1"/>
  <c r="S417" i="156"/>
  <c r="T288" i="156"/>
  <c r="R69" i="37" s="1"/>
  <c r="R266" i="37" s="1"/>
  <c r="O288" i="156"/>
  <c r="M69" i="37" s="1"/>
  <c r="M266" i="37" s="1"/>
  <c r="T284" i="156"/>
  <c r="R65" i="37" s="1"/>
  <c r="T283" i="156"/>
  <c r="R64" i="37" s="1"/>
  <c r="T282" i="156"/>
  <c r="R63" i="37" s="1"/>
  <c r="T281" i="156"/>
  <c r="R62" i="37" s="1"/>
  <c r="O281" i="156"/>
  <c r="M62" i="37" s="1"/>
  <c r="O282" i="156"/>
  <c r="M63" i="37" s="1"/>
  <c r="O283" i="156"/>
  <c r="M64" i="37" s="1"/>
  <c r="O284" i="156"/>
  <c r="M65" i="37" s="1"/>
  <c r="O285" i="156"/>
  <c r="M66" i="37" s="1"/>
  <c r="X267" i="156"/>
  <c r="X268" i="156"/>
  <c r="S283" i="156"/>
  <c r="X270" i="156"/>
  <c r="S288" i="156"/>
  <c r="T266" i="156"/>
  <c r="O266" i="156"/>
  <c r="X55" i="156"/>
  <c r="X56" i="156"/>
  <c r="T254" i="156"/>
  <c r="T252" i="156"/>
  <c r="O254" i="156"/>
  <c r="M11" i="37" s="1"/>
  <c r="O231" i="156"/>
  <c r="O241" i="156"/>
  <c r="M12" i="37"/>
  <c r="T241" i="156"/>
  <c r="X243" i="156"/>
  <c r="S241" i="156"/>
  <c r="T238" i="156"/>
  <c r="T208" i="156"/>
  <c r="O208" i="156"/>
  <c r="X210" i="156"/>
  <c r="X196" i="156"/>
  <c r="X195" i="156"/>
  <c r="T205" i="156"/>
  <c r="T187" i="156"/>
  <c r="X185" i="156"/>
  <c r="T184" i="156"/>
  <c r="O184" i="156"/>
  <c r="X178" i="156"/>
  <c r="T177" i="156"/>
  <c r="T174" i="156"/>
  <c r="O174" i="156"/>
  <c r="T164" i="156"/>
  <c r="O164" i="156"/>
  <c r="X166" i="156"/>
  <c r="X165" i="156"/>
  <c r="O154" i="156"/>
  <c r="X156" i="156"/>
  <c r="X155" i="156"/>
  <c r="T154" i="156"/>
  <c r="T144" i="156"/>
  <c r="O144" i="156"/>
  <c r="X146" i="156"/>
  <c r="T130" i="156"/>
  <c r="O130" i="156"/>
  <c r="X132" i="156"/>
  <c r="S255" i="156"/>
  <c r="X131" i="156"/>
  <c r="T127" i="156"/>
  <c r="X109" i="156"/>
  <c r="T106" i="156"/>
  <c r="O106" i="156"/>
  <c r="X94" i="156"/>
  <c r="X95" i="156"/>
  <c r="X96" i="156"/>
  <c r="X93" i="156"/>
  <c r="T92" i="156"/>
  <c r="O92" i="156"/>
  <c r="X84" i="156"/>
  <c r="T82" i="156"/>
  <c r="O82" i="156"/>
  <c r="X74" i="156"/>
  <c r="X73" i="156"/>
  <c r="T72" i="156"/>
  <c r="O72" i="156"/>
  <c r="X63" i="156"/>
  <c r="T69" i="156"/>
  <c r="X53" i="156"/>
  <c r="T52" i="156"/>
  <c r="O52" i="156"/>
  <c r="T42" i="156"/>
  <c r="O42" i="156"/>
  <c r="M260" i="37" l="1"/>
  <c r="M259" i="37"/>
  <c r="O248" i="156"/>
  <c r="O215" i="156"/>
  <c r="O238" i="156"/>
  <c r="O151" i="156"/>
  <c r="O141" i="156"/>
  <c r="O117" i="156"/>
  <c r="O89" i="156"/>
  <c r="O79" i="156"/>
  <c r="T248" i="156"/>
  <c r="T215" i="156"/>
  <c r="T151" i="156"/>
  <c r="T141" i="156"/>
  <c r="T117" i="156"/>
  <c r="T103" i="156"/>
  <c r="T89" i="156"/>
  <c r="T79" i="156"/>
  <c r="O103" i="156"/>
  <c r="O69" i="156"/>
  <c r="O49" i="156"/>
  <c r="O181" i="156"/>
  <c r="O191" i="156"/>
  <c r="O171" i="156"/>
  <c r="O59" i="156"/>
  <c r="O161" i="156"/>
  <c r="T59" i="156"/>
  <c r="T161" i="156"/>
  <c r="T49" i="156"/>
  <c r="T171" i="156"/>
  <c r="T191" i="156"/>
  <c r="T277" i="156"/>
  <c r="T291" i="156" s="1"/>
  <c r="T181" i="156"/>
  <c r="S248" i="156"/>
  <c r="Q153" i="37"/>
  <c r="Q64" i="37"/>
  <c r="X134" i="156"/>
  <c r="S157" i="156"/>
  <c r="X233" i="156"/>
  <c r="Q244" i="37"/>
  <c r="X417" i="156"/>
  <c r="V244" i="37" s="1"/>
  <c r="T280" i="156"/>
  <c r="R61" i="37" s="1"/>
  <c r="O277" i="156"/>
  <c r="O291" i="156" s="1"/>
  <c r="Q33" i="37"/>
  <c r="W111" i="157"/>
  <c r="V33" i="37" s="1"/>
  <c r="R10" i="37"/>
  <c r="R11" i="37"/>
  <c r="R12" i="37"/>
  <c r="R9" i="37"/>
  <c r="T256" i="156"/>
  <c r="X288" i="156"/>
  <c r="V69" i="37" s="1"/>
  <c r="Q69" i="37"/>
  <c r="S231" i="156"/>
  <c r="X188" i="156"/>
  <c r="S184" i="156"/>
  <c r="S187" i="156"/>
  <c r="X168" i="156"/>
  <c r="S167" i="156"/>
  <c r="S135" i="156"/>
  <c r="S52" i="156"/>
  <c r="S62" i="156"/>
  <c r="X283" i="156"/>
  <c r="V64" i="37" s="1"/>
  <c r="X83" i="156"/>
  <c r="X138" i="156"/>
  <c r="X158" i="156"/>
  <c r="X186" i="156"/>
  <c r="X241" i="156"/>
  <c r="T285" i="156"/>
  <c r="S144" i="156"/>
  <c r="S177" i="156"/>
  <c r="S208" i="156"/>
  <c r="X145" i="156"/>
  <c r="X209" i="156"/>
  <c r="X269" i="156"/>
  <c r="S282" i="156"/>
  <c r="S284" i="156"/>
  <c r="X54" i="156"/>
  <c r="X64" i="156"/>
  <c r="X232" i="156"/>
  <c r="X242" i="156"/>
  <c r="O280" i="156"/>
  <c r="S281" i="156"/>
  <c r="S266" i="156"/>
  <c r="S174" i="156"/>
  <c r="S164" i="156"/>
  <c r="S130" i="156"/>
  <c r="S106" i="156"/>
  <c r="S72" i="156"/>
  <c r="R259" i="37" l="1"/>
  <c r="R260" i="37"/>
  <c r="X248" i="156"/>
  <c r="S280" i="156"/>
  <c r="Q61" i="37" s="1"/>
  <c r="X130" i="156"/>
  <c r="S117" i="156"/>
  <c r="S59" i="156"/>
  <c r="S151" i="156"/>
  <c r="X184" i="156"/>
  <c r="X157" i="156"/>
  <c r="S79" i="156"/>
  <c r="S103" i="156"/>
  <c r="S171" i="156"/>
  <c r="S215" i="156"/>
  <c r="S89" i="156"/>
  <c r="X177" i="156"/>
  <c r="S181" i="156"/>
  <c r="X135" i="156"/>
  <c r="S141" i="156"/>
  <c r="S69" i="156"/>
  <c r="S238" i="156"/>
  <c r="X187" i="156"/>
  <c r="S191" i="156"/>
  <c r="X271" i="156"/>
  <c r="S277" i="156"/>
  <c r="R13" i="37"/>
  <c r="R72" i="37"/>
  <c r="R66" i="37"/>
  <c r="M72" i="37"/>
  <c r="M61" i="37"/>
  <c r="X284" i="156"/>
  <c r="V65" i="37" s="1"/>
  <c r="Q65" i="37"/>
  <c r="X282" i="156"/>
  <c r="V63" i="37" s="1"/>
  <c r="Q63" i="37"/>
  <c r="X281" i="156"/>
  <c r="V62" i="37" s="1"/>
  <c r="Q62" i="37"/>
  <c r="X231" i="156"/>
  <c r="S285" i="156"/>
  <c r="X194" i="156"/>
  <c r="X167" i="156"/>
  <c r="X82" i="156"/>
  <c r="X164" i="156"/>
  <c r="X106" i="156"/>
  <c r="X52" i="156"/>
  <c r="X62" i="156"/>
  <c r="X72" i="156"/>
  <c r="X92" i="156"/>
  <c r="X144" i="156"/>
  <c r="X208" i="156"/>
  <c r="X174" i="156"/>
  <c r="X266" i="156"/>
  <c r="R262" i="37" l="1"/>
  <c r="X280" i="156"/>
  <c r="V61" i="37" s="1"/>
  <c r="X151" i="156"/>
  <c r="X238" i="156"/>
  <c r="X215" i="156"/>
  <c r="X117" i="156"/>
  <c r="X59" i="156"/>
  <c r="X181" i="156"/>
  <c r="X171" i="156"/>
  <c r="X191" i="156"/>
  <c r="X69" i="156"/>
  <c r="X103" i="156"/>
  <c r="X141" i="156"/>
  <c r="X89" i="156"/>
  <c r="X79" i="156"/>
  <c r="X277" i="156"/>
  <c r="X291" i="156" s="1"/>
  <c r="V72" i="37" s="1"/>
  <c r="S291" i="156"/>
  <c r="X285" i="156"/>
  <c r="V66" i="37" s="1"/>
  <c r="Q66" i="37"/>
  <c r="Q72" i="37" l="1"/>
  <c r="S259" i="156"/>
  <c r="S254" i="156"/>
  <c r="X34" i="156"/>
  <c r="O32" i="156"/>
  <c r="T18" i="156"/>
  <c r="O10" i="156"/>
  <c r="D32" i="156"/>
  <c r="F23" i="156"/>
  <c r="D248" i="37" s="1"/>
  <c r="O23" i="156"/>
  <c r="M248" i="37" s="1"/>
  <c r="T23" i="156"/>
  <c r="F22" i="156"/>
  <c r="D247" i="37" s="1"/>
  <c r="O22" i="156"/>
  <c r="M247" i="37" s="1"/>
  <c r="T22" i="156"/>
  <c r="F21" i="156"/>
  <c r="D246" i="37" s="1"/>
  <c r="G11" i="156"/>
  <c r="D23" i="156"/>
  <c r="B248" i="37" s="1"/>
  <c r="D21" i="156"/>
  <c r="B246" i="37" s="1"/>
  <c r="O39" i="156" l="1"/>
  <c r="O18" i="156"/>
  <c r="R248" i="37"/>
  <c r="R247" i="37"/>
  <c r="Q11" i="37"/>
  <c r="Q259" i="37" s="1"/>
  <c r="X254" i="156"/>
  <c r="V11" i="37" s="1"/>
  <c r="S45" i="156"/>
  <c r="X46" i="156"/>
  <c r="O21" i="156"/>
  <c r="M246" i="37" s="1"/>
  <c r="O28" i="156"/>
  <c r="M253" i="37" s="1"/>
  <c r="T28" i="156"/>
  <c r="T251" i="156"/>
  <c r="R8" i="37" s="1"/>
  <c r="X44" i="156"/>
  <c r="X33" i="156"/>
  <c r="X43" i="156"/>
  <c r="S42" i="156"/>
  <c r="S23" i="156"/>
  <c r="Q248" i="37" s="1"/>
  <c r="S10" i="156"/>
  <c r="T21" i="156"/>
  <c r="X12" i="156"/>
  <c r="S22" i="156"/>
  <c r="Q247" i="37" s="1"/>
  <c r="X11" i="156"/>
  <c r="S32" i="156"/>
  <c r="R258" i="37" l="1"/>
  <c r="S18" i="156"/>
  <c r="S49" i="156"/>
  <c r="S39" i="156"/>
  <c r="X22" i="156"/>
  <c r="V247" i="37" s="1"/>
  <c r="X23" i="156"/>
  <c r="V248" i="37" s="1"/>
  <c r="R246" i="37"/>
  <c r="R253" i="37"/>
  <c r="Q12" i="37"/>
  <c r="Q260" i="37" s="1"/>
  <c r="X255" i="156"/>
  <c r="V12" i="37" s="1"/>
  <c r="Q16" i="37"/>
  <c r="Q266" i="37" s="1"/>
  <c r="X259" i="156"/>
  <c r="V16" i="37" s="1"/>
  <c r="X45" i="156"/>
  <c r="X10" i="156"/>
  <c r="X42" i="156"/>
  <c r="S21" i="156"/>
  <c r="Q246" i="37" s="1"/>
  <c r="X32" i="156"/>
  <c r="D62" i="156"/>
  <c r="D52" i="156"/>
  <c r="D42" i="156"/>
  <c r="X49" i="156" l="1"/>
  <c r="V259" i="37"/>
  <c r="X21" i="156"/>
  <c r="V246" i="37" s="1"/>
  <c r="S28" i="156"/>
  <c r="X18" i="156"/>
  <c r="V266" i="37" l="1"/>
  <c r="V260" i="37"/>
  <c r="Q253" i="37"/>
  <c r="X28" i="156"/>
  <c r="V253" i="37" s="1"/>
  <c r="C12" i="57"/>
  <c r="C11" i="57"/>
  <c r="D9" i="57"/>
  <c r="B9" i="57"/>
  <c r="D22" i="57" l="1"/>
  <c r="D194" i="37" s="1"/>
  <c r="B22" i="57"/>
  <c r="B194" i="37" s="1"/>
  <c r="B20" i="57"/>
  <c r="B205" i="37" s="1"/>
  <c r="C14" i="57"/>
  <c r="E10" i="57"/>
  <c r="C23" i="57"/>
  <c r="C195" i="37" s="1"/>
  <c r="C24" i="57"/>
  <c r="C196" i="37" s="1"/>
  <c r="E11" i="57"/>
  <c r="C25" i="57"/>
  <c r="C197" i="37" s="1"/>
  <c r="E12" i="57"/>
  <c r="D20" i="57"/>
  <c r="D205" i="37" s="1"/>
  <c r="C9" i="57"/>
  <c r="E23" i="57" l="1"/>
  <c r="E195" i="37" s="1"/>
  <c r="E25" i="57"/>
  <c r="E197" i="37" s="1"/>
  <c r="E24" i="57"/>
  <c r="E196" i="37" s="1"/>
  <c r="C22" i="57"/>
  <c r="C194" i="37" s="1"/>
  <c r="E14" i="57"/>
  <c r="C27" i="57"/>
  <c r="C199" i="37" s="1"/>
  <c r="C20" i="57"/>
  <c r="E9" i="57"/>
  <c r="S10" i="57" l="1"/>
  <c r="V10" i="57"/>
  <c r="Q23" i="57"/>
  <c r="Q195" i="37" s="1"/>
  <c r="Q9" i="57"/>
  <c r="E27" i="57"/>
  <c r="E199" i="37" s="1"/>
  <c r="E22" i="57"/>
  <c r="E194" i="37" s="1"/>
  <c r="C205" i="37"/>
  <c r="E20" i="57"/>
  <c r="E205" i="37" s="1"/>
  <c r="D9" i="46"/>
  <c r="B9" i="46"/>
  <c r="V23" i="57" l="1"/>
  <c r="V195" i="37" s="1"/>
  <c r="Q22" i="57"/>
  <c r="Q194" i="37" s="1"/>
  <c r="V9" i="57"/>
  <c r="S23" i="57"/>
  <c r="S195" i="37" s="1"/>
  <c r="S256" i="37" s="1"/>
  <c r="S9" i="57"/>
  <c r="B22" i="46"/>
  <c r="B48" i="37" s="1"/>
  <c r="D22" i="46"/>
  <c r="D48" i="37" s="1"/>
  <c r="E10" i="46"/>
  <c r="C23" i="46"/>
  <c r="C49" i="37" s="1"/>
  <c r="E11" i="46"/>
  <c r="C24" i="46"/>
  <c r="C50" i="37" s="1"/>
  <c r="C25" i="46"/>
  <c r="C51" i="37" s="1"/>
  <c r="E25" i="46"/>
  <c r="E51" i="37" s="1"/>
  <c r="B20" i="46"/>
  <c r="B59" i="37" s="1"/>
  <c r="D20" i="46"/>
  <c r="D59" i="37" s="1"/>
  <c r="C9" i="46"/>
  <c r="V22" i="57" l="1"/>
  <c r="V194" i="37" s="1"/>
  <c r="S22" i="57"/>
  <c r="S194" i="37" s="1"/>
  <c r="S255" i="37" s="1"/>
  <c r="S20" i="57"/>
  <c r="S33" i="57" s="1"/>
  <c r="S205" i="37" s="1"/>
  <c r="E24" i="46"/>
  <c r="E50" i="37" s="1"/>
  <c r="C22" i="46"/>
  <c r="C48" i="37" s="1"/>
  <c r="E23" i="46"/>
  <c r="E49" i="37" s="1"/>
  <c r="C20" i="46"/>
  <c r="E9" i="46"/>
  <c r="E22" i="46" l="1"/>
  <c r="E48" i="37" s="1"/>
  <c r="C59" i="37"/>
  <c r="E20" i="46"/>
  <c r="E59" i="37" s="1"/>
  <c r="D343" i="157"/>
  <c r="E341" i="157"/>
  <c r="C341" i="157"/>
  <c r="D318" i="157"/>
  <c r="D317" i="157"/>
  <c r="D316" i="157"/>
  <c r="E314" i="157"/>
  <c r="C314" i="157"/>
  <c r="D291" i="157"/>
  <c r="D290" i="157"/>
  <c r="D289" i="157"/>
  <c r="E287" i="157"/>
  <c r="C287" i="157"/>
  <c r="D264" i="157"/>
  <c r="D263" i="157"/>
  <c r="D262" i="157"/>
  <c r="E260" i="157"/>
  <c r="C260" i="157"/>
  <c r="D237" i="157"/>
  <c r="D236" i="157"/>
  <c r="D235" i="157"/>
  <c r="E233" i="157"/>
  <c r="C233" i="157"/>
  <c r="D210" i="157"/>
  <c r="D209" i="157"/>
  <c r="D208" i="157"/>
  <c r="E206" i="157"/>
  <c r="C206" i="157"/>
  <c r="C327" i="157" l="1"/>
  <c r="B207" i="37" s="1"/>
  <c r="C273" i="157"/>
  <c r="B168" i="37" s="1"/>
  <c r="E327" i="157"/>
  <c r="D207" i="37" s="1"/>
  <c r="E246" i="157"/>
  <c r="D155" i="37" s="1"/>
  <c r="E273" i="157"/>
  <c r="D168" i="37" s="1"/>
  <c r="E300" i="157"/>
  <c r="D181" i="37" s="1"/>
  <c r="E219" i="157"/>
  <c r="D113" i="37" s="1"/>
  <c r="D222" i="157"/>
  <c r="C116" i="37" s="1"/>
  <c r="D247" i="157"/>
  <c r="C156" i="37" s="1"/>
  <c r="D276" i="157"/>
  <c r="C171" i="37" s="1"/>
  <c r="D301" i="157"/>
  <c r="C182" i="37" s="1"/>
  <c r="D330" i="157"/>
  <c r="C210" i="37" s="1"/>
  <c r="D355" i="157"/>
  <c r="C221" i="37" s="1"/>
  <c r="D302" i="157"/>
  <c r="C183" i="37" s="1"/>
  <c r="D356" i="157"/>
  <c r="C222" i="37" s="1"/>
  <c r="D220" i="157"/>
  <c r="C114" i="37" s="1"/>
  <c r="D249" i="157"/>
  <c r="C158" i="37" s="1"/>
  <c r="D274" i="157"/>
  <c r="C169" i="37" s="1"/>
  <c r="D303" i="157"/>
  <c r="C184" i="37" s="1"/>
  <c r="D328" i="157"/>
  <c r="C208" i="37" s="1"/>
  <c r="D248" i="157"/>
  <c r="C157" i="37" s="1"/>
  <c r="D221" i="157"/>
  <c r="C115" i="37" s="1"/>
  <c r="D275" i="157"/>
  <c r="C170" i="37" s="1"/>
  <c r="D329" i="157"/>
  <c r="C209" i="37" s="1"/>
  <c r="E354" i="157"/>
  <c r="D220" i="37" s="1"/>
  <c r="E365" i="157"/>
  <c r="D231" i="37" s="1"/>
  <c r="C354" i="157"/>
  <c r="B220" i="37" s="1"/>
  <c r="C365" i="157"/>
  <c r="B231" i="37" s="1"/>
  <c r="C300" i="157"/>
  <c r="B181" i="37" s="1"/>
  <c r="C311" i="157"/>
  <c r="B192" i="37" s="1"/>
  <c r="C257" i="157"/>
  <c r="B166" i="37" s="1"/>
  <c r="C246" i="157"/>
  <c r="B155" i="37" s="1"/>
  <c r="D331" i="157"/>
  <c r="C211" i="37" s="1"/>
  <c r="F318" i="157"/>
  <c r="D304" i="157"/>
  <c r="C185" i="37" s="1"/>
  <c r="F291" i="157"/>
  <c r="F264" i="157"/>
  <c r="D277" i="157"/>
  <c r="C172" i="37" s="1"/>
  <c r="F237" i="157"/>
  <c r="D250" i="157"/>
  <c r="C159" i="37" s="1"/>
  <c r="E257" i="157"/>
  <c r="D166" i="37" s="1"/>
  <c r="D238" i="157"/>
  <c r="C219" i="157"/>
  <c r="B113" i="37" s="1"/>
  <c r="C230" i="157"/>
  <c r="B124" i="37" s="1"/>
  <c r="F210" i="157"/>
  <c r="D223" i="157"/>
  <c r="C117" i="37" s="1"/>
  <c r="E311" i="157"/>
  <c r="D192" i="37" s="1"/>
  <c r="E284" i="157"/>
  <c r="D179" i="37" s="1"/>
  <c r="E230" i="157"/>
  <c r="D124" i="37" s="1"/>
  <c r="C338" i="157"/>
  <c r="B218" i="37" s="1"/>
  <c r="C284" i="157"/>
  <c r="B179" i="37" s="1"/>
  <c r="F207" i="157"/>
  <c r="F234" i="157"/>
  <c r="F263" i="157"/>
  <c r="F343" i="157"/>
  <c r="F208" i="157"/>
  <c r="F235" i="157"/>
  <c r="F288" i="157"/>
  <c r="F315" i="157"/>
  <c r="F209" i="157"/>
  <c r="F261" i="157"/>
  <c r="F289" i="157"/>
  <c r="F316" i="157"/>
  <c r="F262" i="157"/>
  <c r="F290" i="157"/>
  <c r="F317" i="157"/>
  <c r="D341" i="157"/>
  <c r="F342" i="157"/>
  <c r="D314" i="157"/>
  <c r="D287" i="157"/>
  <c r="D260" i="157"/>
  <c r="D233" i="157"/>
  <c r="F236" i="157"/>
  <c r="D206" i="157"/>
  <c r="D246" i="157" l="1"/>
  <c r="C155" i="37" s="1"/>
  <c r="F222" i="157"/>
  <c r="E116" i="37" s="1"/>
  <c r="F221" i="157"/>
  <c r="E115" i="37" s="1"/>
  <c r="F220" i="157"/>
  <c r="E114" i="37" s="1"/>
  <c r="F304" i="157"/>
  <c r="E185" i="37" s="1"/>
  <c r="F329" i="157"/>
  <c r="E209" i="37" s="1"/>
  <c r="F328" i="157"/>
  <c r="E208" i="37" s="1"/>
  <c r="F356" i="157"/>
  <c r="E222" i="37" s="1"/>
  <c r="F250" i="157"/>
  <c r="E159" i="37" s="1"/>
  <c r="F275" i="157"/>
  <c r="E170" i="37" s="1"/>
  <c r="D273" i="157"/>
  <c r="C168" i="37" s="1"/>
  <c r="D300" i="157"/>
  <c r="C181" i="37" s="1"/>
  <c r="F330" i="157"/>
  <c r="E210" i="37" s="1"/>
  <c r="F302" i="157"/>
  <c r="E183" i="37" s="1"/>
  <c r="F301" i="157"/>
  <c r="E182" i="37" s="1"/>
  <c r="F276" i="157"/>
  <c r="E171" i="37" s="1"/>
  <c r="D251" i="157"/>
  <c r="C160" i="37" s="1"/>
  <c r="F331" i="157"/>
  <c r="E211" i="37" s="1"/>
  <c r="F355" i="157"/>
  <c r="E221" i="37" s="1"/>
  <c r="D219" i="157"/>
  <c r="C113" i="37" s="1"/>
  <c r="F249" i="157"/>
  <c r="E158" i="37" s="1"/>
  <c r="D327" i="157"/>
  <c r="C207" i="37" s="1"/>
  <c r="F303" i="157"/>
  <c r="E184" i="37" s="1"/>
  <c r="F274" i="157"/>
  <c r="E169" i="37" s="1"/>
  <c r="F248" i="157"/>
  <c r="E157" i="37" s="1"/>
  <c r="F247" i="157"/>
  <c r="E156" i="37" s="1"/>
  <c r="F223" i="157"/>
  <c r="E117" i="37" s="1"/>
  <c r="F277" i="157"/>
  <c r="E172" i="37" s="1"/>
  <c r="D354" i="157"/>
  <c r="C220" i="37" s="1"/>
  <c r="E338" i="157"/>
  <c r="D218" i="37" s="1"/>
  <c r="F238" i="157"/>
  <c r="D338" i="157"/>
  <c r="C218" i="37" s="1"/>
  <c r="F341" i="157"/>
  <c r="F314" i="157"/>
  <c r="F287" i="157"/>
  <c r="F260" i="157"/>
  <c r="F233" i="157"/>
  <c r="F206" i="157"/>
  <c r="D182" i="157"/>
  <c r="D181" i="157"/>
  <c r="E179" i="157"/>
  <c r="C179" i="157"/>
  <c r="E169" i="157"/>
  <c r="D78" i="37" s="1"/>
  <c r="C169" i="157"/>
  <c r="B78" i="37" s="1"/>
  <c r="E168" i="157"/>
  <c r="D77" i="37" s="1"/>
  <c r="C168" i="157"/>
  <c r="B77" i="37" s="1"/>
  <c r="E167" i="157"/>
  <c r="D76" i="37" s="1"/>
  <c r="C167" i="157"/>
  <c r="B76" i="37" s="1"/>
  <c r="E166" i="157"/>
  <c r="D75" i="37" s="1"/>
  <c r="C166" i="157"/>
  <c r="B75" i="37" s="1"/>
  <c r="D158" i="157"/>
  <c r="E156" i="157"/>
  <c r="C156" i="157"/>
  <c r="D146" i="157"/>
  <c r="D145" i="157"/>
  <c r="D144" i="157"/>
  <c r="E142" i="157"/>
  <c r="C142" i="157"/>
  <c r="F219" i="157" l="1"/>
  <c r="E113" i="37" s="1"/>
  <c r="F327" i="157"/>
  <c r="E207" i="37" s="1"/>
  <c r="D193" i="157"/>
  <c r="C88" i="37" s="1"/>
  <c r="F246" i="157"/>
  <c r="E155" i="37" s="1"/>
  <c r="F354" i="157"/>
  <c r="E220" i="37" s="1"/>
  <c r="F146" i="157"/>
  <c r="D194" i="157"/>
  <c r="C89" i="37" s="1"/>
  <c r="F273" i="157"/>
  <c r="E168" i="37" s="1"/>
  <c r="D195" i="157"/>
  <c r="C90" i="37" s="1"/>
  <c r="F300" i="157"/>
  <c r="E181" i="37" s="1"/>
  <c r="F251" i="157"/>
  <c r="E160" i="37" s="1"/>
  <c r="C192" i="157"/>
  <c r="B87" i="37" s="1"/>
  <c r="F365" i="157"/>
  <c r="E231" i="37" s="1"/>
  <c r="D365" i="157"/>
  <c r="C231" i="37" s="1"/>
  <c r="F338" i="157"/>
  <c r="E218" i="37" s="1"/>
  <c r="F311" i="157"/>
  <c r="E192" i="37" s="1"/>
  <c r="D311" i="157"/>
  <c r="C192" i="37" s="1"/>
  <c r="F284" i="157"/>
  <c r="E179" i="37" s="1"/>
  <c r="D284" i="157"/>
  <c r="C179" i="37" s="1"/>
  <c r="F257" i="157"/>
  <c r="E166" i="37" s="1"/>
  <c r="D257" i="157"/>
  <c r="C166" i="37" s="1"/>
  <c r="E192" i="157"/>
  <c r="D87" i="37" s="1"/>
  <c r="C176" i="157"/>
  <c r="B85" i="37" s="1"/>
  <c r="F230" i="157"/>
  <c r="E124" i="37" s="1"/>
  <c r="D230" i="157"/>
  <c r="C124" i="37" s="1"/>
  <c r="D147" i="157"/>
  <c r="E203" i="157"/>
  <c r="D98" i="37" s="1"/>
  <c r="E176" i="157"/>
  <c r="D85" i="37" s="1"/>
  <c r="E165" i="157"/>
  <c r="D74" i="37" s="1"/>
  <c r="F145" i="157"/>
  <c r="F181" i="157"/>
  <c r="D169" i="157"/>
  <c r="C78" i="37" s="1"/>
  <c r="F182" i="157"/>
  <c r="F143" i="157"/>
  <c r="F157" i="157"/>
  <c r="F144" i="157"/>
  <c r="F158" i="157"/>
  <c r="F180" i="157"/>
  <c r="D179" i="157"/>
  <c r="C165" i="157"/>
  <c r="B74" i="37" s="1"/>
  <c r="D167" i="157"/>
  <c r="C76" i="37" s="1"/>
  <c r="D168" i="157"/>
  <c r="C77" i="37" s="1"/>
  <c r="D166" i="157"/>
  <c r="C75" i="37" s="1"/>
  <c r="D156" i="157"/>
  <c r="D142" i="157"/>
  <c r="D192" i="157" l="1"/>
  <c r="C87" i="37" s="1"/>
  <c r="F193" i="157"/>
  <c r="E88" i="37" s="1"/>
  <c r="F195" i="157"/>
  <c r="E90" i="37" s="1"/>
  <c r="F194" i="157"/>
  <c r="E89" i="37" s="1"/>
  <c r="F147" i="157"/>
  <c r="D170" i="157"/>
  <c r="C79" i="37" s="1"/>
  <c r="F169" i="157"/>
  <c r="E78" i="37" s="1"/>
  <c r="F179" i="157"/>
  <c r="F166" i="157"/>
  <c r="E75" i="37" s="1"/>
  <c r="F168" i="157"/>
  <c r="E77" i="37" s="1"/>
  <c r="F167" i="157"/>
  <c r="E76" i="37" s="1"/>
  <c r="D165" i="157"/>
  <c r="C74" i="37" s="1"/>
  <c r="F156" i="157"/>
  <c r="F142" i="157"/>
  <c r="F170" i="157" l="1"/>
  <c r="E79" i="37" s="1"/>
  <c r="F192" i="157"/>
  <c r="E87" i="37" s="1"/>
  <c r="D176" i="157"/>
  <c r="C85" i="37" s="1"/>
  <c r="F176" i="157"/>
  <c r="E85" i="37" s="1"/>
  <c r="F165" i="157"/>
  <c r="E74" i="37" s="1"/>
  <c r="E132" i="157" l="1"/>
  <c r="D39" i="37" s="1"/>
  <c r="C132" i="157"/>
  <c r="B39" i="37" s="1"/>
  <c r="E131" i="157"/>
  <c r="D38" i="37" s="1"/>
  <c r="C131" i="157"/>
  <c r="B38" i="37" s="1"/>
  <c r="E130" i="157"/>
  <c r="D37" i="37" s="1"/>
  <c r="C130" i="157"/>
  <c r="B37" i="37" s="1"/>
  <c r="E129" i="157"/>
  <c r="D36" i="37" s="1"/>
  <c r="C129" i="157"/>
  <c r="B36" i="37" s="1"/>
  <c r="E115" i="157"/>
  <c r="C115" i="157"/>
  <c r="D119" i="157"/>
  <c r="D118" i="157"/>
  <c r="D117" i="157"/>
  <c r="F119" i="157" l="1"/>
  <c r="C139" i="157"/>
  <c r="B46" i="37" s="1"/>
  <c r="E128" i="157"/>
  <c r="D35" i="37" s="1"/>
  <c r="E139" i="157"/>
  <c r="D46" i="37" s="1"/>
  <c r="F118" i="157"/>
  <c r="D132" i="157"/>
  <c r="C39" i="37" s="1"/>
  <c r="F116" i="157"/>
  <c r="C128" i="157"/>
  <c r="B35" i="37" s="1"/>
  <c r="F117" i="157"/>
  <c r="D129" i="157"/>
  <c r="C36" i="37" s="1"/>
  <c r="D131" i="157"/>
  <c r="C38" i="37" s="1"/>
  <c r="D130" i="157"/>
  <c r="C37" i="37" s="1"/>
  <c r="D115" i="157"/>
  <c r="F139" i="157" l="1"/>
  <c r="E46" i="37" s="1"/>
  <c r="D139" i="157"/>
  <c r="C46" i="37" s="1"/>
  <c r="D128" i="157"/>
  <c r="F130" i="157"/>
  <c r="E37" i="37" s="1"/>
  <c r="F131" i="157"/>
  <c r="E38" i="37" s="1"/>
  <c r="F129" i="157"/>
  <c r="E36" i="37" s="1"/>
  <c r="F115" i="157"/>
  <c r="F128" i="157" l="1"/>
  <c r="E35" i="37" s="1"/>
  <c r="C35" i="37"/>
  <c r="D93" i="157"/>
  <c r="E91" i="157"/>
  <c r="C91" i="157"/>
  <c r="D85" i="157"/>
  <c r="D80" i="157"/>
  <c r="D70" i="157"/>
  <c r="E68" i="157"/>
  <c r="C68" i="157"/>
  <c r="D62" i="157"/>
  <c r="E105" i="157"/>
  <c r="D60" i="157"/>
  <c r="D59" i="157"/>
  <c r="E58" i="157"/>
  <c r="C58" i="157"/>
  <c r="E48" i="157"/>
  <c r="D50" i="157"/>
  <c r="C48" i="157"/>
  <c r="D40" i="157"/>
  <c r="E38" i="157"/>
  <c r="D28" i="157"/>
  <c r="D27" i="157"/>
  <c r="D26" i="157"/>
  <c r="E24" i="157"/>
  <c r="C24" i="157"/>
  <c r="E10" i="157"/>
  <c r="C10" i="157"/>
  <c r="D18" i="157"/>
  <c r="D14" i="157"/>
  <c r="D13" i="157"/>
  <c r="F62" i="157" l="1"/>
  <c r="D78" i="157"/>
  <c r="D27" i="37"/>
  <c r="C100" i="157"/>
  <c r="B22" i="37" s="1"/>
  <c r="E100" i="157"/>
  <c r="D103" i="157"/>
  <c r="D104" i="157"/>
  <c r="D102" i="157"/>
  <c r="D108" i="157"/>
  <c r="D101" i="157"/>
  <c r="F85" i="157"/>
  <c r="D82" i="157"/>
  <c r="D29" i="157"/>
  <c r="F18" i="157"/>
  <c r="D15" i="157"/>
  <c r="F11" i="157"/>
  <c r="F69" i="157"/>
  <c r="F80" i="157"/>
  <c r="F12" i="157"/>
  <c r="F28" i="157"/>
  <c r="F70" i="157"/>
  <c r="F13" i="157"/>
  <c r="F25" i="157"/>
  <c r="F39" i="157"/>
  <c r="F49" i="157"/>
  <c r="F59" i="157"/>
  <c r="F14" i="157"/>
  <c r="F26" i="157"/>
  <c r="F40" i="157"/>
  <c r="F50" i="157"/>
  <c r="F60" i="157"/>
  <c r="F79" i="157"/>
  <c r="F93" i="157"/>
  <c r="D91" i="157"/>
  <c r="F92" i="157"/>
  <c r="D68" i="157"/>
  <c r="D58" i="157"/>
  <c r="D61" i="157"/>
  <c r="D48" i="157"/>
  <c r="D38" i="157"/>
  <c r="D24" i="157"/>
  <c r="D10" i="157"/>
  <c r="F15" i="157" l="1"/>
  <c r="F61" i="157"/>
  <c r="F78" i="157"/>
  <c r="C24" i="37"/>
  <c r="F102" i="157"/>
  <c r="E24" i="37" s="1"/>
  <c r="C26" i="37"/>
  <c r="F104" i="157"/>
  <c r="E26" i="37" s="1"/>
  <c r="C23" i="37"/>
  <c r="F101" i="157"/>
  <c r="E23" i="37" s="1"/>
  <c r="C25" i="37"/>
  <c r="F103" i="157"/>
  <c r="E25" i="37" s="1"/>
  <c r="C30" i="37"/>
  <c r="F108" i="157"/>
  <c r="E30" i="37" s="1"/>
  <c r="D22" i="37"/>
  <c r="E111" i="157"/>
  <c r="D33" i="37" s="1"/>
  <c r="C111" i="157"/>
  <c r="B33" i="37" s="1"/>
  <c r="D100" i="157"/>
  <c r="C22" i="37" s="1"/>
  <c r="F82" i="157"/>
  <c r="F29" i="157"/>
  <c r="F91" i="157"/>
  <c r="F68" i="157"/>
  <c r="F58" i="157"/>
  <c r="F48" i="157"/>
  <c r="F38" i="157"/>
  <c r="F24" i="157"/>
  <c r="F10" i="157"/>
  <c r="F100" i="157" l="1"/>
  <c r="E22" i="37" s="1"/>
  <c r="D111" i="157"/>
  <c r="C33" i="37" s="1"/>
  <c r="E33" i="37"/>
  <c r="B241" i="37" l="1"/>
  <c r="F410" i="156"/>
  <c r="D237" i="37" s="1"/>
  <c r="D410" i="156"/>
  <c r="B237" i="37" s="1"/>
  <c r="F409" i="156"/>
  <c r="D236" i="37" s="1"/>
  <c r="D409" i="156"/>
  <c r="B236" i="37" s="1"/>
  <c r="F408" i="156"/>
  <c r="D235" i="37" s="1"/>
  <c r="D408" i="156"/>
  <c r="B235" i="37" s="1"/>
  <c r="F407" i="156"/>
  <c r="D407" i="156"/>
  <c r="B234" i="37" s="1"/>
  <c r="D234" i="37" l="1"/>
  <c r="G397" i="156"/>
  <c r="F393" i="156"/>
  <c r="D393" i="156"/>
  <c r="G394" i="156" l="1"/>
  <c r="D411" i="156"/>
  <c r="B238" i="37" s="1"/>
  <c r="G396" i="156"/>
  <c r="F411" i="156"/>
  <c r="D238" i="37" s="1"/>
  <c r="G395" i="156"/>
  <c r="G393" i="156" l="1"/>
  <c r="F380" i="156" l="1"/>
  <c r="D380" i="156"/>
  <c r="F374" i="156"/>
  <c r="D150" i="37" s="1"/>
  <c r="D374" i="156"/>
  <c r="B150" i="37" s="1"/>
  <c r="F370" i="156"/>
  <c r="D146" i="37" s="1"/>
  <c r="D370" i="156"/>
  <c r="B146" i="37" s="1"/>
  <c r="F369" i="156"/>
  <c r="D145" i="37" s="1"/>
  <c r="D369" i="156"/>
  <c r="B145" i="37" s="1"/>
  <c r="F368" i="156"/>
  <c r="D144" i="37" s="1"/>
  <c r="D368" i="156"/>
  <c r="B144" i="37" s="1"/>
  <c r="F367" i="156"/>
  <c r="D367" i="156"/>
  <c r="B143" i="37" s="1"/>
  <c r="D417" i="156" l="1"/>
  <c r="F417" i="156"/>
  <c r="D244" i="37" s="1"/>
  <c r="D143" i="37"/>
  <c r="F406" i="156"/>
  <c r="D233" i="37" s="1"/>
  <c r="G384" i="156"/>
  <c r="G381" i="156"/>
  <c r="G382" i="156"/>
  <c r="C241" i="37"/>
  <c r="D406" i="156"/>
  <c r="B233" i="37" s="1"/>
  <c r="C235" i="37" l="1"/>
  <c r="G408" i="156"/>
  <c r="E235" i="37" s="1"/>
  <c r="C234" i="37"/>
  <c r="G407" i="156"/>
  <c r="E234" i="37" s="1"/>
  <c r="C236" i="37"/>
  <c r="G409" i="156"/>
  <c r="E236" i="37" s="1"/>
  <c r="C233" i="37"/>
  <c r="G406" i="156"/>
  <c r="E233" i="37" s="1"/>
  <c r="C237" i="37"/>
  <c r="G410" i="156"/>
  <c r="E237" i="37" s="1"/>
  <c r="B244" i="37"/>
  <c r="E241" i="37"/>
  <c r="G380" i="156"/>
  <c r="C238" i="37" l="1"/>
  <c r="G411" i="156"/>
  <c r="E238" i="37" s="1"/>
  <c r="G417" i="156"/>
  <c r="C244" i="37"/>
  <c r="F348" i="156" l="1"/>
  <c r="D137" i="37" s="1"/>
  <c r="D348" i="156"/>
  <c r="B137" i="37" s="1"/>
  <c r="F342" i="156"/>
  <c r="D131" i="37" s="1"/>
  <c r="D342" i="156"/>
  <c r="B131" i="37" s="1"/>
  <c r="F341" i="156"/>
  <c r="D130" i="37" s="1"/>
  <c r="D341" i="156"/>
  <c r="B130" i="37" s="1"/>
  <c r="F340" i="156"/>
  <c r="D129" i="37" s="1"/>
  <c r="D340" i="156"/>
  <c r="B129" i="37" s="1"/>
  <c r="F338" i="156"/>
  <c r="D127" i="37" s="1"/>
  <c r="D338" i="156"/>
  <c r="B127" i="37" s="1"/>
  <c r="F315" i="156"/>
  <c r="D108" i="37" s="1"/>
  <c r="D315" i="156"/>
  <c r="B108" i="37" s="1"/>
  <c r="F311" i="156"/>
  <c r="D104" i="37" s="1"/>
  <c r="D311" i="156"/>
  <c r="B104" i="37" s="1"/>
  <c r="F310" i="156"/>
  <c r="D103" i="37" s="1"/>
  <c r="D310" i="156"/>
  <c r="B103" i="37" s="1"/>
  <c r="F309" i="156"/>
  <c r="D102" i="37" s="1"/>
  <c r="D309" i="156"/>
  <c r="B102" i="37" s="1"/>
  <c r="F308" i="156"/>
  <c r="D308" i="156"/>
  <c r="B101" i="37" s="1"/>
  <c r="F288" i="156"/>
  <c r="D69" i="37" s="1"/>
  <c r="D288" i="156"/>
  <c r="B69" i="37" s="1"/>
  <c r="F284" i="156"/>
  <c r="D65" i="37" s="1"/>
  <c r="D284" i="156"/>
  <c r="B65" i="37" s="1"/>
  <c r="F283" i="156"/>
  <c r="D64" i="37" s="1"/>
  <c r="D283" i="156"/>
  <c r="B64" i="37" s="1"/>
  <c r="F282" i="156"/>
  <c r="D63" i="37" s="1"/>
  <c r="D282" i="156"/>
  <c r="B63" i="37" s="1"/>
  <c r="F281" i="156"/>
  <c r="D281" i="156"/>
  <c r="B62" i="37" s="1"/>
  <c r="D266" i="37" l="1"/>
  <c r="D101" i="37"/>
  <c r="D62" i="37"/>
  <c r="B266" i="37"/>
  <c r="G357" i="156"/>
  <c r="F353" i="156"/>
  <c r="D353" i="156"/>
  <c r="F294" i="156"/>
  <c r="D294" i="156"/>
  <c r="D377" i="156" l="1"/>
  <c r="B153" i="37" s="1"/>
  <c r="F307" i="156"/>
  <c r="D100" i="37" s="1"/>
  <c r="F318" i="156"/>
  <c r="D111" i="37" s="1"/>
  <c r="F366" i="156"/>
  <c r="D142" i="37" s="1"/>
  <c r="F377" i="156"/>
  <c r="D153" i="37" s="1"/>
  <c r="F337" i="156"/>
  <c r="D126" i="37" s="1"/>
  <c r="D307" i="156"/>
  <c r="B100" i="37" s="1"/>
  <c r="D318" i="156"/>
  <c r="B111" i="37" s="1"/>
  <c r="F371" i="156"/>
  <c r="D147" i="37" s="1"/>
  <c r="F344" i="156"/>
  <c r="D133" i="37" s="1"/>
  <c r="F312" i="156"/>
  <c r="D105" i="37" s="1"/>
  <c r="D344" i="156"/>
  <c r="B133" i="37" s="1"/>
  <c r="D312" i="156"/>
  <c r="B105" i="37" s="1"/>
  <c r="C150" i="37"/>
  <c r="D337" i="156"/>
  <c r="B126" i="37" s="1"/>
  <c r="D366" i="156"/>
  <c r="B142" i="37" s="1"/>
  <c r="D371" i="156"/>
  <c r="B147" i="37" s="1"/>
  <c r="C146" i="37"/>
  <c r="G356" i="156"/>
  <c r="C145" i="37"/>
  <c r="G354" i="156"/>
  <c r="C143" i="37"/>
  <c r="G355" i="156"/>
  <c r="C144" i="37"/>
  <c r="G325" i="156"/>
  <c r="G326" i="156"/>
  <c r="G322" i="156"/>
  <c r="G298" i="156"/>
  <c r="C104" i="37"/>
  <c r="G296" i="156"/>
  <c r="C102" i="37"/>
  <c r="G315" i="156"/>
  <c r="E108" i="37" s="1"/>
  <c r="C108" i="37"/>
  <c r="G295" i="156"/>
  <c r="C101" i="37"/>
  <c r="G297" i="156"/>
  <c r="C103" i="37"/>
  <c r="G370" i="156"/>
  <c r="E146" i="37" s="1"/>
  <c r="G374" i="156"/>
  <c r="E150" i="37" s="1"/>
  <c r="G324" i="156"/>
  <c r="G340" i="156" l="1"/>
  <c r="E129" i="37" s="1"/>
  <c r="G310" i="156"/>
  <c r="E103" i="37" s="1"/>
  <c r="G311" i="156"/>
  <c r="E104" i="37" s="1"/>
  <c r="G338" i="156"/>
  <c r="E127" i="37" s="1"/>
  <c r="G369" i="156"/>
  <c r="E145" i="37" s="1"/>
  <c r="G309" i="156"/>
  <c r="E102" i="37" s="1"/>
  <c r="G342" i="156"/>
  <c r="E131" i="37" s="1"/>
  <c r="G368" i="156"/>
  <c r="E144" i="37" s="1"/>
  <c r="G308" i="156"/>
  <c r="E101" i="37" s="1"/>
  <c r="G341" i="156"/>
  <c r="E130" i="37" s="1"/>
  <c r="G367" i="156"/>
  <c r="E143" i="37" s="1"/>
  <c r="G377" i="156"/>
  <c r="E153" i="37" s="1"/>
  <c r="C153" i="37"/>
  <c r="G348" i="156"/>
  <c r="E137" i="37" s="1"/>
  <c r="G344" i="156"/>
  <c r="E133" i="37" s="1"/>
  <c r="G318" i="156"/>
  <c r="E111" i="37" s="1"/>
  <c r="C111" i="37"/>
  <c r="C105" i="37"/>
  <c r="C147" i="37"/>
  <c r="C100" i="37"/>
  <c r="G353" i="156"/>
  <c r="C142" i="37"/>
  <c r="G371" i="156"/>
  <c r="E147" i="37" s="1"/>
  <c r="G321" i="156"/>
  <c r="G312" i="156"/>
  <c r="E105" i="37" s="1"/>
  <c r="G294" i="156"/>
  <c r="G307" i="156" l="1"/>
  <c r="E100" i="37" s="1"/>
  <c r="G366" i="156"/>
  <c r="E142" i="37" s="1"/>
  <c r="G337" i="156"/>
  <c r="E126" i="37" s="1"/>
  <c r="F266" i="156"/>
  <c r="D266" i="156"/>
  <c r="G271" i="156" l="1"/>
  <c r="C63" i="37"/>
  <c r="C69" i="37"/>
  <c r="C64" i="37"/>
  <c r="C65" i="37"/>
  <c r="C62" i="37"/>
  <c r="D280" i="156"/>
  <c r="B61" i="37" s="1"/>
  <c r="F280" i="156"/>
  <c r="D61" i="37" s="1"/>
  <c r="D285" i="156"/>
  <c r="F285" i="156"/>
  <c r="D66" i="37" s="1"/>
  <c r="G270" i="156"/>
  <c r="G267" i="156"/>
  <c r="G268" i="156"/>
  <c r="G269" i="156"/>
  <c r="B66" i="37" l="1"/>
  <c r="C66" i="37"/>
  <c r="C61" i="37"/>
  <c r="G283" i="156"/>
  <c r="E64" i="37" s="1"/>
  <c r="G288" i="156"/>
  <c r="E69" i="37" s="1"/>
  <c r="G284" i="156"/>
  <c r="E65" i="37" s="1"/>
  <c r="G282" i="156"/>
  <c r="E63" i="37" s="1"/>
  <c r="G281" i="156"/>
  <c r="E62" i="37" s="1"/>
  <c r="G266" i="156"/>
  <c r="G285" i="156" l="1"/>
  <c r="E66" i="37" s="1"/>
  <c r="G280" i="156"/>
  <c r="E61" i="37" s="1"/>
  <c r="B12" i="37" l="1"/>
  <c r="B260" i="37" s="1"/>
  <c r="F254" i="156"/>
  <c r="D254" i="156"/>
  <c r="B11" i="37" s="1"/>
  <c r="B259" i="37" s="1"/>
  <c r="D253" i="156"/>
  <c r="B10" i="37" s="1"/>
  <c r="F252" i="156"/>
  <c r="D252" i="156"/>
  <c r="B9" i="37" s="1"/>
  <c r="B258" i="37" l="1"/>
  <c r="D12" i="37"/>
  <c r="D260" i="37" s="1"/>
  <c r="D11" i="37"/>
  <c r="D259" i="37" s="1"/>
  <c r="D10" i="37"/>
  <c r="D258" i="37" s="1"/>
  <c r="D9" i="37"/>
  <c r="D256" i="37" s="1"/>
  <c r="F241" i="156" l="1"/>
  <c r="D241" i="156"/>
  <c r="F231" i="156"/>
  <c r="D231" i="156"/>
  <c r="G232" i="156" l="1"/>
  <c r="G233" i="156"/>
  <c r="G243" i="156"/>
  <c r="G242" i="156"/>
  <c r="G241" i="156" l="1"/>
  <c r="G231" i="156"/>
  <c r="F208" i="156" l="1"/>
  <c r="D208" i="156"/>
  <c r="F184" i="156"/>
  <c r="D184" i="156"/>
  <c r="D177" i="156"/>
  <c r="D174" i="156"/>
  <c r="F164" i="156"/>
  <c r="D164" i="156"/>
  <c r="D256" i="156" l="1"/>
  <c r="B13" i="37" s="1"/>
  <c r="G168" i="156"/>
  <c r="G185" i="156"/>
  <c r="G188" i="156"/>
  <c r="G165" i="156"/>
  <c r="G186" i="156"/>
  <c r="G209" i="156"/>
  <c r="G166" i="156"/>
  <c r="G178" i="156"/>
  <c r="G210" i="156"/>
  <c r="F154" i="156"/>
  <c r="D154" i="156"/>
  <c r="D144" i="156"/>
  <c r="F130" i="156"/>
  <c r="D130" i="156"/>
  <c r="G124" i="156"/>
  <c r="D120" i="156"/>
  <c r="F106" i="156"/>
  <c r="D106" i="156"/>
  <c r="F92" i="156"/>
  <c r="D92" i="156"/>
  <c r="G96" i="156"/>
  <c r="D82" i="156"/>
  <c r="G74" i="156"/>
  <c r="F52" i="156"/>
  <c r="F45" i="156"/>
  <c r="G46" i="156"/>
  <c r="G44" i="156"/>
  <c r="G43" i="156"/>
  <c r="F42" i="156"/>
  <c r="B262" i="37" l="1"/>
  <c r="G73" i="156"/>
  <c r="F256" i="156"/>
  <c r="G123" i="156"/>
  <c r="D262" i="156"/>
  <c r="B19" i="37" s="1"/>
  <c r="G56" i="156"/>
  <c r="G55" i="156"/>
  <c r="G167" i="156"/>
  <c r="G158" i="156"/>
  <c r="G157" i="156"/>
  <c r="G135" i="156"/>
  <c r="D251" i="156"/>
  <c r="B8" i="37" s="1"/>
  <c r="B255" i="37" s="1"/>
  <c r="F262" i="156"/>
  <c r="D19" i="37" s="1"/>
  <c r="G54" i="156"/>
  <c r="G83" i="156"/>
  <c r="G95" i="156"/>
  <c r="G109" i="156"/>
  <c r="G121" i="156"/>
  <c r="G134" i="156"/>
  <c r="G146" i="156"/>
  <c r="G177" i="156"/>
  <c r="G63" i="156"/>
  <c r="G84" i="156"/>
  <c r="G110" i="156"/>
  <c r="G131" i="156"/>
  <c r="G174" i="156"/>
  <c r="G208" i="156"/>
  <c r="G64" i="156"/>
  <c r="G93" i="156"/>
  <c r="G132" i="156"/>
  <c r="G155" i="156"/>
  <c r="G187" i="156"/>
  <c r="G53" i="156"/>
  <c r="G108" i="156"/>
  <c r="G145" i="156"/>
  <c r="G156" i="156"/>
  <c r="G184" i="156"/>
  <c r="G164" i="156"/>
  <c r="G107" i="156"/>
  <c r="G94" i="156"/>
  <c r="G45" i="156"/>
  <c r="G42" i="156"/>
  <c r="C11" i="37" l="1"/>
  <c r="C259" i="37" s="1"/>
  <c r="G254" i="156"/>
  <c r="E11" i="37" s="1"/>
  <c r="C12" i="37"/>
  <c r="C260" i="37" s="1"/>
  <c r="G255" i="156"/>
  <c r="E12" i="37" s="1"/>
  <c r="C16" i="37"/>
  <c r="G259" i="156"/>
  <c r="C14" i="37"/>
  <c r="G257" i="156"/>
  <c r="E14" i="37" s="1"/>
  <c r="D13" i="37"/>
  <c r="C13" i="37"/>
  <c r="G72" i="156"/>
  <c r="G144" i="156"/>
  <c r="G82" i="156"/>
  <c r="G62" i="156"/>
  <c r="G120" i="156"/>
  <c r="G106" i="156"/>
  <c r="G154" i="156"/>
  <c r="G130" i="156"/>
  <c r="G92" i="156"/>
  <c r="G52" i="156"/>
  <c r="D262" i="37" l="1"/>
  <c r="C266" i="37"/>
  <c r="G256" i="156"/>
  <c r="E13" i="37" s="1"/>
  <c r="F251" i="156"/>
  <c r="D8" i="37" s="1"/>
  <c r="D255" i="37" s="1"/>
  <c r="G34" i="156"/>
  <c r="G33" i="156"/>
  <c r="E259" i="37" l="1"/>
  <c r="E266" i="37"/>
  <c r="E260" i="37"/>
  <c r="G32" i="156"/>
  <c r="D22" i="156" l="1"/>
  <c r="B247" i="37" l="1"/>
  <c r="B256" i="37" s="1"/>
  <c r="E253" i="37"/>
  <c r="C253" i="37"/>
  <c r="G10" i="156"/>
  <c r="G12" i="156"/>
  <c r="C246" i="37" l="1"/>
  <c r="G21" i="156"/>
  <c r="E246" i="37" s="1"/>
  <c r="C248" i="37"/>
  <c r="G23" i="156"/>
  <c r="E248" i="37" s="1"/>
  <c r="C247" i="37"/>
  <c r="G22" i="156"/>
  <c r="E247" i="37" s="1"/>
  <c r="E16" i="37"/>
  <c r="E72" i="37" l="1"/>
  <c r="G196" i="156"/>
  <c r="G195" i="156"/>
  <c r="C10" i="37" l="1"/>
  <c r="C258" i="37" s="1"/>
  <c r="G253" i="156"/>
  <c r="E10" i="37" s="1"/>
  <c r="C9" i="37"/>
  <c r="G252" i="156"/>
  <c r="E9" i="37" s="1"/>
  <c r="G262" i="156"/>
  <c r="E19" i="37" s="1"/>
  <c r="C19" i="37"/>
  <c r="C8" i="37"/>
  <c r="G194" i="156"/>
  <c r="C255" i="37" l="1"/>
  <c r="C256" i="37"/>
  <c r="G251" i="156"/>
  <c r="E8" i="37" s="1"/>
  <c r="E258" i="37" l="1"/>
  <c r="E256" i="37"/>
  <c r="E255" i="37"/>
  <c r="E244" i="37"/>
  <c r="C203" i="157" l="1"/>
  <c r="B98" i="37" s="1"/>
  <c r="D184" i="157" l="1"/>
  <c r="F184" i="157" l="1"/>
  <c r="D197" i="157"/>
  <c r="C92" i="37" s="1"/>
  <c r="F197" i="157" l="1"/>
  <c r="E92" i="37" s="1"/>
  <c r="F203" i="157"/>
  <c r="E98" i="37" s="1"/>
  <c r="D203" i="157"/>
  <c r="C98" i="37" s="1"/>
  <c r="S154" i="156" l="1"/>
  <c r="S161" i="156" l="1"/>
  <c r="X154" i="156"/>
  <c r="X161" i="156" l="1"/>
  <c r="O252" i="156" l="1"/>
  <c r="M9" i="37" s="1"/>
  <c r="M256" i="37" s="1"/>
  <c r="M10" i="37"/>
  <c r="M258" i="37" s="1"/>
  <c r="O120" i="156"/>
  <c r="X121" i="156"/>
  <c r="X122" i="156" l="1"/>
  <c r="S253" i="156"/>
  <c r="O251" i="156"/>
  <c r="M8" i="37" s="1"/>
  <c r="M255" i="37" s="1"/>
  <c r="O127" i="156"/>
  <c r="S120" i="156"/>
  <c r="X124" i="156"/>
  <c r="S252" i="156"/>
  <c r="S123" i="156"/>
  <c r="U123" i="156" l="1"/>
  <c r="S127" i="156"/>
  <c r="X120" i="156"/>
  <c r="S251" i="156"/>
  <c r="Q9" i="37"/>
  <c r="Q256" i="37" s="1"/>
  <c r="X252" i="156"/>
  <c r="V9" i="37" s="1"/>
  <c r="Q10" i="37"/>
  <c r="Q258" i="37" s="1"/>
  <c r="X253" i="156"/>
  <c r="V10" i="37" s="1"/>
  <c r="X123" i="156"/>
  <c r="U127" i="156" l="1"/>
  <c r="X251" i="156"/>
  <c r="V8" i="37" s="1"/>
  <c r="Q8" i="37"/>
  <c r="Q255" i="37" s="1"/>
  <c r="X127" i="156"/>
  <c r="V258" i="37" l="1"/>
  <c r="O257" i="156" l="1"/>
  <c r="M14" i="37" s="1"/>
  <c r="M263" i="37" s="1"/>
  <c r="O199" i="156"/>
  <c r="O256" i="156" l="1"/>
  <c r="M13" i="37" s="1"/>
  <c r="M262" i="37" s="1"/>
  <c r="S199" i="156"/>
  <c r="U200" i="156"/>
  <c r="X200" i="156"/>
  <c r="S257" i="156"/>
  <c r="O205" i="156"/>
  <c r="O262" i="156" s="1"/>
  <c r="M19" i="37" s="1"/>
  <c r="M254" i="37" s="1"/>
  <c r="S256" i="156" l="1"/>
  <c r="X256" i="156" s="1"/>
  <c r="V13" i="37" s="1"/>
  <c r="S205" i="156"/>
  <c r="X205" i="156" s="1"/>
  <c r="X199" i="156"/>
  <c r="U199" i="156"/>
  <c r="U257" i="156"/>
  <c r="S14" i="37" s="1"/>
  <c r="Q14" i="37"/>
  <c r="Q263" i="37" s="1"/>
  <c r="X257" i="156"/>
  <c r="V14" i="37" s="1"/>
  <c r="S263" i="37" l="1"/>
  <c r="S262" i="156"/>
  <c r="Q19" i="37" s="1"/>
  <c r="Q254" i="37" s="1"/>
  <c r="Q13" i="37"/>
  <c r="Q262" i="37" s="1"/>
  <c r="V263" i="37"/>
  <c r="U205" i="156"/>
  <c r="U256" i="156"/>
  <c r="S13" i="37" s="1"/>
  <c r="T23" i="46"/>
  <c r="T49" i="37" s="1"/>
  <c r="T256" i="37" s="1"/>
  <c r="R23" i="46"/>
  <c r="R49" i="37" s="1"/>
  <c r="R256" i="37" s="1"/>
  <c r="T9" i="46"/>
  <c r="V10" i="46"/>
  <c r="R9" i="46"/>
  <c r="S262" i="37" l="1"/>
  <c r="V262" i="37"/>
  <c r="T22" i="46"/>
  <c r="T48" i="37" s="1"/>
  <c r="T255" i="37" s="1"/>
  <c r="R22" i="46"/>
  <c r="R48" i="37" s="1"/>
  <c r="R255" i="37" s="1"/>
  <c r="V23" i="46"/>
  <c r="V49" i="37" s="1"/>
  <c r="T20" i="46"/>
  <c r="T33" i="46" s="1"/>
  <c r="T59" i="37" s="1"/>
  <c r="V256" i="37"/>
  <c r="R20" i="46"/>
  <c r="V9" i="46"/>
  <c r="V255" i="37" l="1"/>
  <c r="V22" i="46"/>
  <c r="V48" i="37" s="1"/>
  <c r="V20" i="46"/>
  <c r="V33" i="46" s="1"/>
  <c r="V59" i="37" s="1"/>
  <c r="R33" i="46"/>
  <c r="R59" i="37" s="1"/>
  <c r="F52" i="157" l="1"/>
  <c r="D106" i="157"/>
  <c r="F106" i="157" s="1"/>
  <c r="E28" i="37" s="1"/>
  <c r="D51" i="157"/>
  <c r="D105" i="157" s="1"/>
  <c r="F105" i="157" s="1"/>
  <c r="E27" i="37" s="1"/>
  <c r="F51" i="157" l="1"/>
  <c r="C27" i="37"/>
  <c r="C262" i="37" s="1"/>
  <c r="C28" i="37"/>
  <c r="C263" i="37" s="1"/>
  <c r="E263" i="37" l="1"/>
  <c r="E262" i="37"/>
  <c r="V39" i="156" l="1"/>
  <c r="V262" i="156"/>
  <c r="T19" i="37" s="1"/>
  <c r="W261" i="156"/>
  <c r="U18" i="37" s="1"/>
  <c r="V261" i="156"/>
  <c r="T18" i="37" s="1"/>
  <c r="W39" i="156"/>
  <c r="W262" i="156" s="1"/>
  <c r="U19" i="37" s="1"/>
  <c r="T38" i="156"/>
  <c r="T39" i="156"/>
  <c r="X39" i="156" s="1"/>
  <c r="T262" i="156"/>
  <c r="R19" i="37" s="1"/>
  <c r="U38" i="156" l="1"/>
  <c r="T261" i="156"/>
  <c r="R18" i="37" s="1"/>
  <c r="X262" i="156"/>
  <c r="V19" i="37" s="1"/>
  <c r="X38" i="156"/>
  <c r="U261" i="156"/>
  <c r="S18" i="37" s="1"/>
  <c r="U39" i="156"/>
  <c r="U262" i="156" s="1"/>
  <c r="S19" i="37" s="1"/>
  <c r="X261" i="156" l="1"/>
  <c r="V18" i="37" s="1"/>
  <c r="V310" i="157"/>
  <c r="U191" i="37" s="1"/>
  <c r="U268" i="37" s="1"/>
  <c r="U310" i="157"/>
  <c r="T191" i="37" s="1"/>
  <c r="T268" i="37" s="1"/>
  <c r="U298" i="157"/>
  <c r="U311" i="157" s="1"/>
  <c r="T192" i="37" s="1"/>
  <c r="T254" i="37" s="1"/>
  <c r="V298" i="157"/>
  <c r="V311" i="157" s="1"/>
  <c r="U192" i="37" s="1"/>
  <c r="U254" i="37" s="1"/>
  <c r="S297" i="157"/>
  <c r="T297" i="157" s="1"/>
  <c r="T298" i="157" l="1"/>
  <c r="T311" i="157" s="1"/>
  <c r="S192" i="37" s="1"/>
  <c r="S254" i="37" s="1"/>
  <c r="T310" i="157"/>
  <c r="S191" i="37" s="1"/>
  <c r="S268" i="37" s="1"/>
  <c r="W297" i="157"/>
  <c r="S310" i="157"/>
  <c r="R191" i="37" s="1"/>
  <c r="R268" i="37" s="1"/>
  <c r="S298" i="157"/>
  <c r="S311" i="157" l="1"/>
  <c r="R192" i="37" s="1"/>
  <c r="R254" i="37" s="1"/>
  <c r="V254" i="37" s="1"/>
  <c r="W298" i="157"/>
  <c r="W311" i="157" s="1"/>
  <c r="V192" i="37" s="1"/>
  <c r="W310" i="157"/>
  <c r="V191" i="37" s="1"/>
  <c r="V268" i="37"/>
</calcChain>
</file>

<file path=xl/sharedStrings.xml><?xml version="1.0" encoding="utf-8"?>
<sst xmlns="http://schemas.openxmlformats.org/spreadsheetml/2006/main" count="1146" uniqueCount="155">
  <si>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</si>
  <si>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</si>
  <si>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</si>
  <si>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</si>
  <si>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</si>
  <si>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</si>
  <si>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</si>
  <si>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</si>
  <si>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</si>
  <si>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</si>
  <si>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</si>
  <si>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</si>
  <si>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</si>
  <si>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</si>
  <si>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</si>
  <si>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</si>
  <si>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</si>
  <si>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</si>
  <si>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</si>
  <si>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</si>
  <si>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</si>
  <si>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</si>
  <si>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</si>
  <si>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</si>
  <si>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</si>
  <si>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</si>
  <si>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</si>
  <si>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</si>
  <si>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</si>
  <si>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</si>
  <si>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</si>
  <si>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</si>
  <si>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</si>
  <si>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</si>
  <si>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</si>
  <si>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Всего по муниципальному образованию Вяземск</t>
  </si>
  <si>
    <t>Всего по муниципальному району Бикин</t>
  </si>
  <si>
    <t>Всего по муниципальному району Лазо</t>
  </si>
  <si>
    <t>Всего по муниципальному району Троицкая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</si>
  <si>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</si>
  <si>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</si>
  <si>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</si>
  <si>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</si>
  <si>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2. КГБУЗ "Городская клиническая больница № 10" МЗХК 2141010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</si>
  <si>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</si>
  <si>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</si>
  <si>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</si>
  <si>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Всего по КЛПУ</t>
  </si>
  <si>
    <t>Южные районы</t>
  </si>
  <si>
    <t xml:space="preserve">Итого город Комсомольск 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</si>
  <si>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</si>
  <si>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</si>
  <si>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</si>
  <si>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</si>
  <si>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</si>
  <si>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</si>
  <si>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</si>
  <si>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</si>
  <si>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</si>
  <si>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</si>
  <si>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</si>
  <si>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</si>
  <si>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</si>
  <si>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</si>
  <si>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</si>
  <si>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</si>
  <si>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</si>
  <si>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</si>
  <si>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</si>
  <si>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</si>
  <si>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</si>
  <si>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</si>
  <si>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</si>
  <si>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</si>
  <si>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</si>
  <si>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</si>
  <si>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</si>
  <si>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</si>
  <si>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</si>
  <si>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</si>
  <si>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</si>
  <si>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</si>
  <si>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План 2019 (законченный случай)</t>
  </si>
  <si>
    <t>1.2.3. диспансеризация взрослого населения 2 этап</t>
  </si>
  <si>
    <t xml:space="preserve">1.2.4. диспансеризация детей-сирот, находящихся в стационарных учреждениях  </t>
  </si>
  <si>
    <t xml:space="preserve">1.2.5. диспансеризация детей-сирот, находящихся в семьях  </t>
  </si>
  <si>
    <t>Кроме того, финансовые санкции, тыс.руб.</t>
  </si>
  <si>
    <t>Стоимость итого (графа 8 с  учетом графы 9)</t>
  </si>
  <si>
    <t>Отклонение</t>
  </si>
  <si>
    <t>1.2.1(а)  диспансеризация взрослого населения 1 этапа, проводимая мобильными медицинскими бригадами</t>
  </si>
  <si>
    <t>в т.ч. диспансеризация детей-сирот, проводимая мобильными медицинскими бригадами</t>
  </si>
  <si>
    <t>в т.ч. Профилактический медицинский осмотр лиц старше 18 лет, проводимый мобильными медицинскими бригадами</t>
  </si>
  <si>
    <t>район имени Лазо</t>
  </si>
  <si>
    <t>1.2.1(а) диспансеризация взрослого населения 1 этапа, проводимая мобильными медицинскими бригадами</t>
  </si>
  <si>
    <t>Утвержденно Комиссией по разработке ТП ОМС на 01.01.2019, тыс.руб.</t>
  </si>
  <si>
    <t>Утвержденно Комиссией по разработке ТП ОМС на 01.02.2019, тыс.руб.</t>
  </si>
  <si>
    <t>Утвержденно Комиссией по разработке ТП ОМС на 01.03.2019, тыс.руб.</t>
  </si>
  <si>
    <t>Утвержденно Комиссией по разработке ТП ОМС на 01.04.2019, тыс.руб.</t>
  </si>
  <si>
    <t>Утвержденно Комиссией по разработке ТП ОМС на 01.05.2019, тыс.руб.</t>
  </si>
  <si>
    <t>Утвержденно Комиссией по разработке ТП ОМС на 01.06.2019, тыс.руб.</t>
  </si>
  <si>
    <t>Утвержденно Комиссией по разработке ТП ОМС на 01.07.2019, тыс.руб.</t>
  </si>
  <si>
    <t>Утвержденно Комиссией по разработке ТП ОМС на 01.08.2019, тыс.руб.</t>
  </si>
  <si>
    <t>в том числе профилактический медицинский осмотр в рамках диспансерного наблюдения</t>
  </si>
  <si>
    <t>Утвержденно Комиссией по разработке ТП ОМС на 01.09.2019, тыс.руб.</t>
  </si>
  <si>
    <t>1. ФГКУ "301 Военный клинический госпиталь" Минобороны РФ 5155001</t>
  </si>
  <si>
    <t>3. КГБУЗ "Детская городская клиническая больница имени В.М.Истомина" МЗХК 2241001</t>
  </si>
  <si>
    <t>4. КГБУЗ "Детская городская клиническая больница № 9" МЗХК 2241009</t>
  </si>
  <si>
    <t>5. КГБУЗ "Городская клиническая поликлиника № 3" МЗХК 2101003</t>
  </si>
  <si>
    <t>6. КГБУЗ "Городская поликлиника № 5" МЗХК 2141005</t>
  </si>
  <si>
    <t>7. КГБУЗ "Клинико-диагностический центр" МЗХК 2101006</t>
  </si>
  <si>
    <t>8. КГБУЗ "Городская поликлиника № 7" МЗХК 2101007</t>
  </si>
  <si>
    <t>9. КГБУЗ "Городская поликлиника № 8" МЗХК 2101008</t>
  </si>
  <si>
    <t>10. КГБУЗ "Городская поликлиника № 11" МЗХК 2101011</t>
  </si>
  <si>
    <t>11. КГБУЗ "Городская поликлиника № 15" МЗХК 2101015</t>
  </si>
  <si>
    <t xml:space="preserve"> 12. КГБУЗ "Городская поликлиника № 16" МЗХК 2101016</t>
  </si>
  <si>
    <t>13. КГБУЗ "Детская городская  поликлиника № 1" МЗХК 2201001</t>
  </si>
  <si>
    <t>14. КГБУЗ "Детская городская клиническая поликлиника № 3" МЗХК 2201003</t>
  </si>
  <si>
    <t>15. КГБУЗ "Детская городская поликлиника № 17" МЗХК 2201017</t>
  </si>
  <si>
    <t>16. КГБУЗ "Детская городская поликлиника № 24" МЗХК 2201024</t>
  </si>
  <si>
    <t>18. Хабаровская поликлиника ФГБУЗ ДВОМЦ ФМБА России 6341001</t>
  </si>
  <si>
    <t>19.ГБОУ ВПО "ДВГМУ" МЗиСР РФ  2107803</t>
  </si>
  <si>
    <t>20. КГБУЗ "Бикинская центральная районная больница" МЗХК 1343001</t>
  </si>
  <si>
    <t>21.КГБУЗ "Вяземская районная больница" МЗХК 1343002</t>
  </si>
  <si>
    <t>22. КГБУЗ "Районная больница района имени Лазо" МЗХК 1343303</t>
  </si>
  <si>
    <t>23. КГБУЗ "Троицкая центральная районная больница" МЗХК 1340011</t>
  </si>
  <si>
    <t>24. КГБУЗ "Князе-Волконская районная больница" МЗХК 1343005</t>
  </si>
  <si>
    <t>25. КГБУЗ "Хабаровская  районная больница" МЗХК  1340004</t>
  </si>
  <si>
    <t>26. КГБУЗ "Городская больница № 2" МЗХК 3141002</t>
  </si>
  <si>
    <t>27. КГБУЗ "Городская больница № 3" МЗХК 3141003</t>
  </si>
  <si>
    <t>28. КГБУЗ "Городская больница № 4" МЗХК 3141004</t>
  </si>
  <si>
    <t>29. КГБУЗ "Городская больница № 7" МЗХК 3141007</t>
  </si>
  <si>
    <t>30. КГБУЗ "Детская городская больница" МЗХК 3241001</t>
  </si>
  <si>
    <t>31. КГБУЗ "Городская поликлиника № 9" МЗХК 3101009</t>
  </si>
  <si>
    <t xml:space="preserve">32. ЧУЗ "Клиническая больница "РЖД-Медицина" г.Комсомльск-на-Амуре </t>
  </si>
  <si>
    <t>33. ФГБУЗ "Медико-санитарная часть № 99 ФМБА" 3131001</t>
  </si>
  <si>
    <t>34. КГБУЗ "Амурская центральная районная больница" МЗХК 1340014</t>
  </si>
  <si>
    <t>35. КГБУЗ "Ванинская центральная районная больница" МЗХК 1340006</t>
  </si>
  <si>
    <t>36. Ванинская больница ФГБУ "Дальневосточный окружной медицинский центр ФМБА" 6349008</t>
  </si>
  <si>
    <t>37. КГБУЗ "Верхнебуреинская центральная районная больница" МЗХК 1343008</t>
  </si>
  <si>
    <t>38. КГБУЗ "Комсомольская межрайонная больница" МЗХК 1340013</t>
  </si>
  <si>
    <t>39. КГБУЗ "Николаевская-на-Амуре центральная районная больница" МЗХК 1340010</t>
  </si>
  <si>
    <t>40. КГБУЗ "Советско-Гаванская районная больница" МЗХК 1340007</t>
  </si>
  <si>
    <t>41.КГБУЗ "Солнечная районная больница" МЗХК 1343004</t>
  </si>
  <si>
    <t>42.КГБУЗ "Ульчская районная больница" 1343171</t>
  </si>
  <si>
    <t>43. КГБУЗ "Тугуро-Чумиканская районная больница" МЗХК 1340003</t>
  </si>
  <si>
    <t>44. КГБУЗ "Аяно-Майская центральная районная больница" МЗХК 1340001</t>
  </si>
  <si>
    <t>45. КГБУЗ "Охотская центральная районная больница" МЗХК 1340012</t>
  </si>
  <si>
    <t>17. ЧУЗ "Клиническая больница "РЖД -Медицина" города Хабаровск</t>
  </si>
  <si>
    <t>19. ФКУЗ "Медико-санитарная часть МВД РФ по Хабаровскому краю" 8156001</t>
  </si>
  <si>
    <t>Утвержденно Комиссией по разработке ТП ОМС на 01.10.2019, тыс.руб.</t>
  </si>
  <si>
    <t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 2019</t>
  </si>
  <si>
    <t>Утвержденно Комиссией по разработке ТП ОМС на 01.11.2019, тыс.руб.</t>
  </si>
  <si>
    <t>План 11 мес. 2019 г. (тыс.руб)</t>
  </si>
  <si>
    <t>План 11 мес. 2019 г. (законченный случай)</t>
  </si>
  <si>
    <t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2019 (профилактические мероприятия и неотложная помощь)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</si>
</sst>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  <numFmt numFmtId="176" formatCode="#,##0_ ;\-#,##0\ 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9">
    <xf numFmtId="0" fontId="0" fillId="0" borderId="0"/>
    <xf numFmtId="0" fontId="6" fillId="0" borderId="0"/>
    <xf numFmtId="165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5" fillId="0" borderId="0"/>
    <xf numFmtId="165" fontId="2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2" fillId="0" borderId="0" applyFill="0" applyBorder="0" applyProtection="0">
      <alignment wrapText="1"/>
      <protection locked="0"/>
    </xf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9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33" applyNumberFormat="0" applyFont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73">
    <xf numFmtId="0" fontId="0" fillId="0" borderId="0" xfId="0"/>
    <xf numFmtId="171" fontId="7" fillId="0" borderId="2" xfId="2" applyNumberFormat="1" applyFont="1" applyFill="1" applyBorder="1"/>
    <xf numFmtId="0" fontId="12" fillId="0" borderId="2" xfId="1" applyFont="1" applyFill="1" applyBorder="1" applyAlignment="1">
      <alignment horizontal="left" indent="1"/>
    </xf>
    <xf numFmtId="0" fontId="12" fillId="0" borderId="2" xfId="1" applyFont="1" applyFill="1" applyBorder="1" applyAlignment="1">
      <alignment wrapText="1"/>
    </xf>
    <xf numFmtId="0" fontId="7" fillId="0" borderId="2" xfId="1" applyFont="1" applyFill="1" applyBorder="1"/>
    <xf numFmtId="0" fontId="7" fillId="0" borderId="0" xfId="1" applyFont="1" applyFill="1"/>
    <xf numFmtId="0" fontId="12" fillId="0" borderId="0" xfId="1" applyFont="1" applyFill="1"/>
    <xf numFmtId="0" fontId="12" fillId="0" borderId="3" xfId="1" applyFont="1" applyFill="1" applyBorder="1" applyAlignment="1">
      <alignment horizontal="left"/>
    </xf>
    <xf numFmtId="0" fontId="12" fillId="0" borderId="0" xfId="1" applyFont="1" applyFill="1" applyBorder="1"/>
    <xf numFmtId="0" fontId="7" fillId="0" borderId="10" xfId="1" applyFont="1" applyFill="1" applyBorder="1"/>
    <xf numFmtId="164" fontId="7" fillId="0" borderId="10" xfId="1" applyNumberFormat="1" applyFont="1" applyFill="1" applyBorder="1"/>
    <xf numFmtId="171" fontId="7" fillId="0" borderId="10" xfId="2" applyNumberFormat="1" applyFont="1" applyFill="1" applyBorder="1"/>
    <xf numFmtId="164" fontId="7" fillId="0" borderId="10" xfId="1" applyNumberFormat="1" applyFont="1" applyFill="1" applyBorder="1" applyAlignment="1">
      <alignment horizontal="center"/>
    </xf>
    <xf numFmtId="0" fontId="7" fillId="0" borderId="0" xfId="1" applyFont="1" applyFill="1" applyBorder="1"/>
    <xf numFmtId="0" fontId="7" fillId="0" borderId="1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/>
    </xf>
    <xf numFmtId="0" fontId="7" fillId="0" borderId="9" xfId="1" applyFont="1" applyFill="1" applyBorder="1"/>
    <xf numFmtId="0" fontId="7" fillId="0" borderId="10" xfId="0" applyFont="1" applyFill="1" applyBorder="1" applyAlignment="1">
      <alignment horizontal="left" wrapText="1" indent="2"/>
    </xf>
    <xf numFmtId="0" fontId="12" fillId="0" borderId="10" xfId="1" applyFont="1" applyFill="1" applyBorder="1" applyAlignment="1">
      <alignment horizontal="left" wrapText="1"/>
    </xf>
    <xf numFmtId="0" fontId="7" fillId="0" borderId="4" xfId="1" applyFont="1" applyFill="1" applyBorder="1"/>
    <xf numFmtId="0" fontId="15" fillId="0" borderId="1" xfId="1" applyFont="1" applyFill="1" applyBorder="1"/>
    <xf numFmtId="0" fontId="7" fillId="0" borderId="14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0" fontId="17" fillId="0" borderId="0" xfId="1" applyFont="1" applyFill="1"/>
    <xf numFmtId="0" fontId="17" fillId="0" borderId="0" xfId="1" applyFont="1" applyFill="1" applyBorder="1"/>
    <xf numFmtId="0" fontId="17" fillId="0" borderId="1" xfId="1" applyFont="1" applyFill="1" applyBorder="1" applyAlignment="1">
      <alignment horizontal="center"/>
    </xf>
    <xf numFmtId="0" fontId="17" fillId="0" borderId="5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/>
    </xf>
    <xf numFmtId="164" fontId="10" fillId="0" borderId="10" xfId="1" applyNumberFormat="1" applyFont="1" applyFill="1" applyBorder="1"/>
    <xf numFmtId="3" fontId="8" fillId="0" borderId="2" xfId="1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8" fillId="0" borderId="0" xfId="0" applyFont="1" applyFill="1"/>
    <xf numFmtId="3" fontId="8" fillId="0" borderId="10" xfId="2" applyNumberFormat="1" applyFont="1" applyFill="1" applyBorder="1" applyAlignment="1">
      <alignment horizontal="center" vertical="center"/>
    </xf>
    <xf numFmtId="3" fontId="10" fillId="0" borderId="10" xfId="2" applyNumberFormat="1" applyFont="1" applyFill="1" applyBorder="1" applyAlignment="1">
      <alignment horizontal="center" vertical="center"/>
    </xf>
    <xf numFmtId="0" fontId="22" fillId="0" borderId="0" xfId="1" applyFont="1" applyFill="1"/>
    <xf numFmtId="0" fontId="13" fillId="0" borderId="0" xfId="0" applyFont="1" applyFill="1"/>
    <xf numFmtId="0" fontId="7" fillId="0" borderId="6" xfId="1" applyFont="1" applyFill="1" applyBorder="1" applyAlignment="1">
      <alignment horizontal="center"/>
    </xf>
    <xf numFmtId="3" fontId="17" fillId="0" borderId="10" xfId="2" applyNumberFormat="1" applyFont="1" applyFill="1" applyBorder="1" applyAlignment="1">
      <alignment horizontal="center"/>
    </xf>
    <xf numFmtId="3" fontId="10" fillId="0" borderId="0" xfId="0" applyNumberFormat="1" applyFont="1" applyFill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3" fontId="19" fillId="0" borderId="2" xfId="2" applyNumberFormat="1" applyFont="1" applyFill="1" applyBorder="1" applyAlignment="1">
      <alignment horizontal="center" vertical="center"/>
    </xf>
    <xf numFmtId="3" fontId="11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7" fillId="0" borderId="2" xfId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10" fillId="8" borderId="10" xfId="0" applyFont="1" applyFill="1" applyBorder="1" applyAlignment="1">
      <alignment horizontal="left" wrapText="1" indent="2"/>
    </xf>
    <xf numFmtId="0" fontId="7" fillId="8" borderId="10" xfId="0" applyFont="1" applyFill="1" applyBorder="1" applyAlignment="1">
      <alignment horizontal="left" wrapText="1" indent="2"/>
    </xf>
    <xf numFmtId="0" fontId="7" fillId="7" borderId="10" xfId="0" applyFont="1" applyFill="1" applyBorder="1" applyAlignment="1">
      <alignment horizontal="left" wrapText="1" indent="2"/>
    </xf>
    <xf numFmtId="0" fontId="12" fillId="0" borderId="10" xfId="1" applyFont="1" applyFill="1" applyBorder="1" applyAlignment="1">
      <alignment wrapText="1"/>
    </xf>
    <xf numFmtId="0" fontId="8" fillId="0" borderId="10" xfId="1" applyFont="1" applyFill="1" applyBorder="1" applyAlignment="1">
      <alignment wrapText="1"/>
    </xf>
    <xf numFmtId="164" fontId="17" fillId="0" borderId="0" xfId="1" applyNumberFormat="1" applyFont="1" applyFill="1" applyBorder="1"/>
    <xf numFmtId="0" fontId="8" fillId="0" borderId="14" xfId="1" applyFont="1" applyFill="1" applyBorder="1" applyAlignment="1">
      <alignment horizontal="left"/>
    </xf>
    <xf numFmtId="0" fontId="15" fillId="2" borderId="2" xfId="1" applyFont="1" applyFill="1" applyBorder="1"/>
    <xf numFmtId="0" fontId="12" fillId="0" borderId="14" xfId="1" applyFont="1" applyFill="1" applyBorder="1" applyAlignment="1">
      <alignment wrapText="1"/>
    </xf>
    <xf numFmtId="0" fontId="12" fillId="0" borderId="14" xfId="1" applyFont="1" applyFill="1" applyBorder="1"/>
    <xf numFmtId="0" fontId="12" fillId="0" borderId="14" xfId="1" applyFont="1" applyFill="1" applyBorder="1" applyAlignment="1">
      <alignment horizontal="left" indent="2"/>
    </xf>
    <xf numFmtId="0" fontId="5" fillId="5" borderId="0" xfId="0" applyFont="1" applyFill="1"/>
    <xf numFmtId="0" fontId="5" fillId="5" borderId="0" xfId="0" applyFont="1" applyFill="1" applyBorder="1"/>
    <xf numFmtId="166" fontId="10" fillId="0" borderId="14" xfId="3" applyFont="1" applyFill="1" applyBorder="1"/>
    <xf numFmtId="166" fontId="8" fillId="0" borderId="14" xfId="3" applyFont="1" applyFill="1" applyBorder="1" applyAlignment="1">
      <alignment horizontal="left"/>
    </xf>
    <xf numFmtId="166" fontId="8" fillId="0" borderId="14" xfId="3" applyFont="1" applyFill="1" applyBorder="1"/>
    <xf numFmtId="0" fontId="5" fillId="5" borderId="10" xfId="0" applyFont="1" applyFill="1" applyBorder="1"/>
    <xf numFmtId="0" fontId="7" fillId="6" borderId="10" xfId="0" applyFont="1" applyFill="1" applyBorder="1" applyAlignment="1">
      <alignment horizontal="left" wrapText="1" indent="2"/>
    </xf>
    <xf numFmtId="0" fontId="7" fillId="0" borderId="2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left"/>
    </xf>
    <xf numFmtId="3" fontId="11" fillId="0" borderId="13" xfId="2" applyNumberFormat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left"/>
    </xf>
    <xf numFmtId="3" fontId="23" fillId="0" borderId="13" xfId="2" applyNumberFormat="1" applyFont="1" applyFill="1" applyBorder="1" applyAlignment="1">
      <alignment horizontal="center" vertical="center"/>
    </xf>
    <xf numFmtId="164" fontId="17" fillId="9" borderId="0" xfId="1" applyNumberFormat="1" applyFont="1" applyFill="1" applyBorder="1"/>
    <xf numFmtId="0" fontId="17" fillId="9" borderId="0" xfId="1" applyFont="1" applyFill="1" applyBorder="1"/>
    <xf numFmtId="164" fontId="10" fillId="9" borderId="10" xfId="1" applyNumberFormat="1" applyFont="1" applyFill="1" applyBorder="1"/>
    <xf numFmtId="0" fontId="12" fillId="9" borderId="2" xfId="1" applyFont="1" applyFill="1" applyBorder="1" applyAlignment="1">
      <alignment horizontal="left" indent="1"/>
    </xf>
    <xf numFmtId="0" fontId="8" fillId="0" borderId="10" xfId="1" applyFont="1" applyFill="1" applyBorder="1" applyAlignment="1">
      <alignment wrapText="1"/>
    </xf>
    <xf numFmtId="0" fontId="12" fillId="0" borderId="6" xfId="1" applyFont="1" applyFill="1" applyBorder="1" applyAlignment="1">
      <alignment horizontal="left"/>
    </xf>
    <xf numFmtId="0" fontId="12" fillId="9" borderId="10" xfId="1" applyFont="1" applyFill="1" applyBorder="1" applyAlignment="1">
      <alignment horizontal="left" indent="1"/>
    </xf>
    <xf numFmtId="0" fontId="7" fillId="9" borderId="10" xfId="0" applyFont="1" applyFill="1" applyBorder="1" applyAlignment="1">
      <alignment horizontal="left" wrapText="1" indent="2"/>
    </xf>
    <xf numFmtId="0" fontId="16" fillId="0" borderId="13" xfId="1" applyFont="1" applyFill="1" applyBorder="1" applyAlignment="1">
      <alignment horizontal="left" wrapText="1"/>
    </xf>
    <xf numFmtId="164" fontId="7" fillId="9" borderId="10" xfId="1" applyNumberFormat="1" applyFont="1" applyFill="1" applyBorder="1"/>
    <xf numFmtId="0" fontId="12" fillId="0" borderId="6" xfId="1" applyFont="1" applyFill="1" applyBorder="1"/>
    <xf numFmtId="0" fontId="7" fillId="9" borderId="10" xfId="1" applyFont="1" applyFill="1" applyBorder="1"/>
    <xf numFmtId="0" fontId="22" fillId="0" borderId="0" xfId="1" applyFont="1" applyFill="1" applyBorder="1"/>
    <xf numFmtId="0" fontId="12" fillId="0" borderId="13" xfId="1" applyFont="1" applyFill="1" applyBorder="1" applyAlignment="1">
      <alignment wrapText="1"/>
    </xf>
    <xf numFmtId="0" fontId="27" fillId="0" borderId="13" xfId="1" applyFont="1" applyFill="1" applyBorder="1" applyAlignment="1">
      <alignment wrapText="1"/>
    </xf>
    <xf numFmtId="0" fontId="12" fillId="0" borderId="13" xfId="1" applyFont="1" applyFill="1" applyBorder="1" applyAlignment="1">
      <alignment horizontal="left" wrapText="1"/>
    </xf>
    <xf numFmtId="0" fontId="7" fillId="10" borderId="10" xfId="0" applyFont="1" applyFill="1" applyBorder="1" applyAlignment="1">
      <alignment horizontal="left" wrapText="1" indent="2"/>
    </xf>
    <xf numFmtId="0" fontId="12" fillId="10" borderId="10" xfId="1" applyFont="1" applyFill="1" applyBorder="1" applyAlignment="1">
      <alignment horizontal="left" indent="1"/>
    </xf>
    <xf numFmtId="0" fontId="26" fillId="0" borderId="0" xfId="1" applyFont="1" applyFill="1" applyAlignment="1">
      <alignment horizontal="center"/>
    </xf>
    <xf numFmtId="0" fontId="26" fillId="9" borderId="0" xfId="1" applyFont="1" applyFill="1" applyAlignment="1">
      <alignment horizontal="center"/>
    </xf>
    <xf numFmtId="0" fontId="7" fillId="9" borderId="2" xfId="1" applyFont="1" applyFill="1" applyBorder="1" applyAlignment="1">
      <alignment horizontal="center" vertical="center"/>
    </xf>
    <xf numFmtId="171" fontId="7" fillId="9" borderId="10" xfId="2" applyNumberFormat="1" applyFont="1" applyFill="1" applyBorder="1"/>
    <xf numFmtId="0" fontId="17" fillId="9" borderId="0" xfId="1" applyFont="1" applyFill="1"/>
    <xf numFmtId="0" fontId="26" fillId="0" borderId="0" xfId="1" applyFont="1" applyFill="1" applyAlignment="1">
      <alignment horizontal="center"/>
    </xf>
    <xf numFmtId="0" fontId="28" fillId="0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7" fillId="9" borderId="0" xfId="1" applyFont="1" applyFill="1"/>
    <xf numFmtId="164" fontId="7" fillId="9" borderId="10" xfId="1" applyNumberFormat="1" applyFont="1" applyFill="1" applyBorder="1" applyAlignment="1">
      <alignment horizontal="center"/>
    </xf>
    <xf numFmtId="171" fontId="7" fillId="9" borderId="2" xfId="2" applyNumberFormat="1" applyFont="1" applyFill="1" applyBorder="1"/>
    <xf numFmtId="0" fontId="8" fillId="0" borderId="10" xfId="1" applyFont="1" applyFill="1" applyBorder="1" applyAlignment="1">
      <alignment wrapText="1"/>
    </xf>
    <xf numFmtId="0" fontId="8" fillId="0" borderId="10" xfId="1" applyFont="1" applyFill="1" applyBorder="1" applyAlignment="1">
      <alignment wrapText="1"/>
    </xf>
    <xf numFmtId="0" fontId="7" fillId="9" borderId="0" xfId="1" applyFont="1" applyFill="1" applyBorder="1"/>
    <xf numFmtId="168" fontId="10" fillId="0" borderId="0" xfId="0" applyNumberFormat="1" applyFont="1" applyFill="1" applyAlignment="1">
      <alignment horizontal="center"/>
    </xf>
    <xf numFmtId="168" fontId="8" fillId="0" borderId="2" xfId="1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8" fontId="10" fillId="0" borderId="10" xfId="2" applyNumberFormat="1" applyFont="1" applyFill="1" applyBorder="1" applyAlignment="1">
      <alignment horizontal="center" vertical="center"/>
    </xf>
    <xf numFmtId="168" fontId="19" fillId="0" borderId="2" xfId="2" applyNumberFormat="1" applyFont="1" applyFill="1" applyBorder="1" applyAlignment="1">
      <alignment horizontal="center" vertical="center"/>
    </xf>
    <xf numFmtId="168" fontId="11" fillId="0" borderId="2" xfId="2" applyNumberFormat="1" applyFont="1" applyFill="1" applyBorder="1" applyAlignment="1">
      <alignment horizontal="center" vertical="center"/>
    </xf>
    <xf numFmtId="168" fontId="11" fillId="0" borderId="13" xfId="2" applyNumberFormat="1" applyFont="1" applyFill="1" applyBorder="1" applyAlignment="1">
      <alignment horizontal="center" vertical="center"/>
    </xf>
    <xf numFmtId="168" fontId="17" fillId="0" borderId="10" xfId="2" applyNumberFormat="1" applyFont="1" applyFill="1" applyBorder="1" applyAlignment="1">
      <alignment horizontal="center"/>
    </xf>
    <xf numFmtId="168" fontId="23" fillId="0" borderId="13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0" fontId="20" fillId="9" borderId="10" xfId="1" applyFont="1" applyFill="1" applyBorder="1" applyAlignment="1">
      <alignment wrapText="1"/>
    </xf>
    <xf numFmtId="0" fontId="7" fillId="9" borderId="2" xfId="1" applyFont="1" applyFill="1" applyBorder="1" applyAlignment="1">
      <alignment horizontal="center"/>
    </xf>
    <xf numFmtId="0" fontId="10" fillId="9" borderId="0" xfId="0" applyFont="1" applyFill="1"/>
    <xf numFmtId="0" fontId="8" fillId="9" borderId="14" xfId="1" applyFont="1" applyFill="1" applyBorder="1" applyAlignment="1">
      <alignment horizontal="left"/>
    </xf>
    <xf numFmtId="0" fontId="14" fillId="9" borderId="10" xfId="0" applyFont="1" applyFill="1" applyBorder="1" applyAlignment="1">
      <alignment horizontal="left" wrapText="1" indent="2"/>
    </xf>
    <xf numFmtId="0" fontId="14" fillId="15" borderId="10" xfId="0" applyFont="1" applyFill="1" applyBorder="1" applyAlignment="1">
      <alignment horizontal="left" wrapText="1" indent="2"/>
    </xf>
    <xf numFmtId="0" fontId="7" fillId="15" borderId="10" xfId="0" applyFont="1" applyFill="1" applyBorder="1" applyAlignment="1">
      <alignment horizontal="left" wrapText="1" indent="2"/>
    </xf>
    <xf numFmtId="0" fontId="7" fillId="14" borderId="10" xfId="0" applyFont="1" applyFill="1" applyBorder="1" applyAlignment="1">
      <alignment horizontal="left" wrapText="1" indent="2"/>
    </xf>
    <xf numFmtId="0" fontId="18" fillId="16" borderId="15" xfId="1" applyFont="1" applyFill="1" applyBorder="1"/>
    <xf numFmtId="2" fontId="10" fillId="9" borderId="10" xfId="0" applyNumberFormat="1" applyFont="1" applyFill="1" applyBorder="1" applyAlignment="1">
      <alignment horizontal="left" wrapText="1" indent="2"/>
    </xf>
    <xf numFmtId="0" fontId="12" fillId="0" borderId="2" xfId="1" applyFont="1" applyFill="1" applyBorder="1" applyAlignment="1">
      <alignment horizontal="right" wrapText="1" indent="3"/>
    </xf>
    <xf numFmtId="0" fontId="16" fillId="0" borderId="6" xfId="1" applyFont="1" applyFill="1" applyBorder="1" applyAlignment="1">
      <alignment horizontal="left"/>
    </xf>
    <xf numFmtId="0" fontId="7" fillId="13" borderId="10" xfId="0" applyFont="1" applyFill="1" applyBorder="1" applyAlignment="1">
      <alignment horizontal="left" wrapText="1" indent="2"/>
    </xf>
    <xf numFmtId="0" fontId="14" fillId="13" borderId="10" xfId="0" applyFont="1" applyFill="1" applyBorder="1" applyAlignment="1">
      <alignment horizontal="left" wrapText="1" indent="2"/>
    </xf>
    <xf numFmtId="0" fontId="12" fillId="9" borderId="13" xfId="11" applyFont="1" applyFill="1" applyBorder="1" applyAlignment="1" applyProtection="1">
      <alignment wrapText="1"/>
    </xf>
    <xf numFmtId="0" fontId="7" fillId="17" borderId="10" xfId="0" applyFont="1" applyFill="1" applyBorder="1" applyAlignment="1">
      <alignment horizontal="left" wrapText="1" indent="2"/>
    </xf>
    <xf numFmtId="0" fontId="12" fillId="0" borderId="19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indent="2"/>
    </xf>
    <xf numFmtId="0" fontId="12" fillId="0" borderId="14" xfId="1" applyFont="1" applyFill="1" applyBorder="1" applyAlignment="1">
      <alignment horizontal="left" wrapText="1"/>
    </xf>
    <xf numFmtId="0" fontId="7" fillId="16" borderId="10" xfId="0" applyFont="1" applyFill="1" applyBorder="1" applyAlignment="1">
      <alignment horizontal="left" wrapText="1" indent="2"/>
    </xf>
    <xf numFmtId="0" fontId="12" fillId="16" borderId="2" xfId="1" applyFont="1" applyFill="1" applyBorder="1" applyAlignment="1">
      <alignment horizontal="left" indent="1"/>
    </xf>
    <xf numFmtId="0" fontId="8" fillId="9" borderId="13" xfId="1" applyFont="1" applyFill="1" applyBorder="1" applyAlignment="1">
      <alignment horizontal="left"/>
    </xf>
    <xf numFmtId="0" fontId="16" fillId="0" borderId="2" xfId="1" applyFont="1" applyFill="1" applyBorder="1" applyAlignment="1">
      <alignment horizontal="left" wrapText="1" indent="1"/>
    </xf>
    <xf numFmtId="0" fontId="14" fillId="17" borderId="10" xfId="0" applyFont="1" applyFill="1" applyBorder="1" applyAlignment="1">
      <alignment horizontal="left" wrapText="1" indent="2"/>
    </xf>
    <xf numFmtId="0" fontId="14" fillId="16" borderId="10" xfId="0" applyFont="1" applyFill="1" applyBorder="1" applyAlignment="1">
      <alignment horizontal="left" wrapText="1" indent="2"/>
    </xf>
    <xf numFmtId="0" fontId="14" fillId="6" borderId="10" xfId="0" applyFont="1" applyFill="1" applyBorder="1" applyAlignment="1">
      <alignment horizontal="left" wrapText="1" indent="2"/>
    </xf>
    <xf numFmtId="0" fontId="7" fillId="20" borderId="10" xfId="0" applyFont="1" applyFill="1" applyBorder="1" applyAlignment="1">
      <alignment horizontal="left" wrapText="1" indent="2"/>
    </xf>
    <xf numFmtId="0" fontId="14" fillId="7" borderId="10" xfId="0" applyFont="1" applyFill="1" applyBorder="1" applyAlignment="1">
      <alignment horizontal="left" wrapText="1" indent="2"/>
    </xf>
    <xf numFmtId="0" fontId="14" fillId="20" borderId="10" xfId="0" applyFont="1" applyFill="1" applyBorder="1" applyAlignment="1">
      <alignment horizontal="left" wrapText="1" indent="2"/>
    </xf>
    <xf numFmtId="0" fontId="8" fillId="13" borderId="13" xfId="1" applyFont="1" applyFill="1" applyBorder="1"/>
    <xf numFmtId="0" fontId="12" fillId="14" borderId="13" xfId="1" applyFont="1" applyFill="1" applyBorder="1"/>
    <xf numFmtId="0" fontId="14" fillId="14" borderId="10" xfId="0" applyFont="1" applyFill="1" applyBorder="1" applyAlignment="1">
      <alignment horizontal="left" wrapText="1" indent="2"/>
    </xf>
    <xf numFmtId="0" fontId="5" fillId="21" borderId="0" xfId="0" applyFont="1" applyFill="1" applyBorder="1"/>
    <xf numFmtId="0" fontId="16" fillId="22" borderId="13" xfId="1" applyFont="1" applyFill="1" applyBorder="1" applyAlignment="1">
      <alignment horizontal="left" indent="1"/>
    </xf>
    <xf numFmtId="0" fontId="14" fillId="22" borderId="10" xfId="0" applyFont="1" applyFill="1" applyBorder="1" applyAlignment="1">
      <alignment horizontal="left" wrapText="1" indent="2"/>
    </xf>
    <xf numFmtId="0" fontId="7" fillId="22" borderId="10" xfId="0" applyFont="1" applyFill="1" applyBorder="1" applyAlignment="1">
      <alignment horizontal="left" wrapText="1" indent="2"/>
    </xf>
    <xf numFmtId="0" fontId="8" fillId="9" borderId="0" xfId="0" applyFont="1" applyFill="1"/>
    <xf numFmtId="3" fontId="19" fillId="9" borderId="13" xfId="2" applyNumberFormat="1" applyFont="1" applyFill="1" applyBorder="1" applyAlignment="1">
      <alignment horizontal="center" vertical="center"/>
    </xf>
    <xf numFmtId="168" fontId="19" fillId="9" borderId="13" xfId="2" applyNumberFormat="1" applyFont="1" applyFill="1" applyBorder="1" applyAlignment="1">
      <alignment horizontal="center" vertical="center"/>
    </xf>
    <xf numFmtId="3" fontId="10" fillId="9" borderId="10" xfId="2" applyNumberFormat="1" applyFont="1" applyFill="1" applyBorder="1" applyAlignment="1">
      <alignment horizontal="center" vertical="center"/>
    </xf>
    <xf numFmtId="168" fontId="10" fillId="9" borderId="10" xfId="2" applyNumberFormat="1" applyFont="1" applyFill="1" applyBorder="1" applyAlignment="1">
      <alignment horizontal="center" vertical="center"/>
    </xf>
    <xf numFmtId="0" fontId="12" fillId="13" borderId="13" xfId="1" applyFont="1" applyFill="1" applyBorder="1" applyAlignment="1">
      <alignment horizontal="left" indent="1"/>
    </xf>
    <xf numFmtId="0" fontId="14" fillId="10" borderId="10" xfId="0" applyFont="1" applyFill="1" applyBorder="1" applyAlignment="1">
      <alignment horizontal="left" wrapText="1" indent="2"/>
    </xf>
    <xf numFmtId="0" fontId="12" fillId="10" borderId="13" xfId="1" applyFont="1" applyFill="1" applyBorder="1" applyAlignment="1">
      <alignment horizontal="left" wrapText="1"/>
    </xf>
    <xf numFmtId="0" fontId="16" fillId="20" borderId="13" xfId="1" applyFont="1" applyFill="1" applyBorder="1"/>
    <xf numFmtId="0" fontId="12" fillId="19" borderId="13" xfId="1" applyFont="1" applyFill="1" applyBorder="1" applyAlignment="1">
      <alignment horizontal="left" indent="1"/>
    </xf>
    <xf numFmtId="0" fontId="14" fillId="19" borderId="10" xfId="0" applyFont="1" applyFill="1" applyBorder="1" applyAlignment="1">
      <alignment horizontal="left" wrapText="1" indent="2"/>
    </xf>
    <xf numFmtId="0" fontId="7" fillId="19" borderId="10" xfId="0" applyFont="1" applyFill="1" applyBorder="1" applyAlignment="1">
      <alignment horizontal="left" wrapText="1" indent="2"/>
    </xf>
    <xf numFmtId="0" fontId="12" fillId="10" borderId="13" xfId="1" applyFont="1" applyFill="1" applyBorder="1"/>
    <xf numFmtId="0" fontId="12" fillId="14" borderId="13" xfId="1" applyFont="1" applyFill="1" applyBorder="1" applyAlignment="1">
      <alignment horizontal="left" indent="1"/>
    </xf>
    <xf numFmtId="4" fontId="12" fillId="15" borderId="13" xfId="1" applyNumberFormat="1" applyFont="1" applyFill="1" applyBorder="1" applyAlignment="1">
      <alignment horizontal="left" wrapText="1" indent="1"/>
    </xf>
    <xf numFmtId="3" fontId="10" fillId="9" borderId="10" xfId="2" applyNumberFormat="1" applyFont="1" applyFill="1" applyBorder="1" applyAlignment="1">
      <alignment horizontal="center" vertical="center" wrapText="1"/>
    </xf>
    <xf numFmtId="168" fontId="10" fillId="9" borderId="10" xfId="2" applyNumberFormat="1" applyFont="1" applyFill="1" applyBorder="1" applyAlignment="1">
      <alignment horizontal="center" vertical="center" wrapText="1"/>
    </xf>
    <xf numFmtId="3" fontId="9" fillId="9" borderId="10" xfId="2" applyNumberFormat="1" applyFont="1" applyFill="1" applyBorder="1" applyAlignment="1">
      <alignment horizontal="center" vertical="center"/>
    </xf>
    <xf numFmtId="168" fontId="9" fillId="9" borderId="10" xfId="2" applyNumberFormat="1" applyFont="1" applyFill="1" applyBorder="1" applyAlignment="1">
      <alignment horizontal="center" vertical="center"/>
    </xf>
    <xf numFmtId="0" fontId="12" fillId="3" borderId="1" xfId="1" applyFont="1" applyFill="1" applyBorder="1"/>
    <xf numFmtId="164" fontId="12" fillId="20" borderId="1" xfId="1" applyNumberFormat="1" applyFont="1" applyFill="1" applyBorder="1" applyAlignment="1">
      <alignment horizontal="left" wrapText="1" indent="1"/>
    </xf>
    <xf numFmtId="0" fontId="7" fillId="9" borderId="12" xfId="0" applyFont="1" applyFill="1" applyBorder="1" applyAlignment="1">
      <alignment horizontal="left" wrapText="1" indent="2"/>
    </xf>
    <xf numFmtId="0" fontId="7" fillId="8" borderId="12" xfId="0" applyFont="1" applyFill="1" applyBorder="1" applyAlignment="1">
      <alignment horizontal="left" wrapText="1" indent="2"/>
    </xf>
    <xf numFmtId="0" fontId="16" fillId="4" borderId="2" xfId="1" applyFont="1" applyFill="1" applyBorder="1" applyAlignment="1">
      <alignment horizontal="left" indent="1"/>
    </xf>
    <xf numFmtId="0" fontId="12" fillId="18" borderId="2" xfId="1" applyFont="1" applyFill="1" applyBorder="1" applyAlignment="1">
      <alignment horizontal="left" indent="1"/>
    </xf>
    <xf numFmtId="0" fontId="12" fillId="9" borderId="6" xfId="1" applyFont="1" applyFill="1" applyBorder="1"/>
    <xf numFmtId="0" fontId="7" fillId="23" borderId="10" xfId="0" applyFont="1" applyFill="1" applyBorder="1" applyAlignment="1">
      <alignment horizontal="left" wrapText="1" indent="2"/>
    </xf>
    <xf numFmtId="0" fontId="7" fillId="0" borderId="5" xfId="1" applyFont="1" applyFill="1" applyBorder="1" applyAlignment="1">
      <alignment horizontal="center" vertical="center" wrapText="1"/>
    </xf>
    <xf numFmtId="0" fontId="7" fillId="9" borderId="5" xfId="1" applyFont="1" applyFill="1" applyBorder="1" applyAlignment="1">
      <alignment horizontal="center" vertical="center" wrapText="1"/>
    </xf>
    <xf numFmtId="0" fontId="12" fillId="0" borderId="19" xfId="1" applyFont="1" applyFill="1" applyBorder="1"/>
    <xf numFmtId="0" fontId="12" fillId="0" borderId="19" xfId="1" applyFont="1" applyFill="1" applyBorder="1" applyAlignment="1">
      <alignment horizontal="left" wrapText="1"/>
    </xf>
    <xf numFmtId="0" fontId="8" fillId="0" borderId="19" xfId="1" applyFont="1" applyFill="1" applyBorder="1" applyAlignment="1">
      <alignment horizontal="left"/>
    </xf>
    <xf numFmtId="0" fontId="12" fillId="9" borderId="11" xfId="11" applyFont="1" applyFill="1" applyBorder="1" applyAlignment="1" applyProtection="1">
      <alignment wrapText="1"/>
    </xf>
    <xf numFmtId="0" fontId="7" fillId="22" borderId="12" xfId="0" applyFont="1" applyFill="1" applyBorder="1" applyAlignment="1">
      <alignment horizontal="left" wrapText="1" indent="2"/>
    </xf>
    <xf numFmtId="0" fontId="7" fillId="22" borderId="9" xfId="0" applyFont="1" applyFill="1" applyBorder="1" applyAlignment="1">
      <alignment horizontal="left" wrapText="1" indent="2"/>
    </xf>
    <xf numFmtId="0" fontId="7" fillId="10" borderId="14" xfId="0" applyFont="1" applyFill="1" applyBorder="1" applyAlignment="1">
      <alignment horizontal="left" wrapText="1" indent="2"/>
    </xf>
    <xf numFmtId="164" fontId="10" fillId="10" borderId="14" xfId="1" applyNumberFormat="1" applyFont="1" applyFill="1" applyBorder="1"/>
    <xf numFmtId="0" fontId="12" fillId="0" borderId="28" xfId="1" applyFont="1" applyFill="1" applyBorder="1" applyAlignment="1">
      <alignment wrapText="1"/>
    </xf>
    <xf numFmtId="0" fontId="16" fillId="0" borderId="28" xfId="1" applyFont="1" applyFill="1" applyBorder="1" applyAlignment="1">
      <alignment wrapText="1"/>
    </xf>
    <xf numFmtId="0" fontId="10" fillId="7" borderId="10" xfId="0" applyFont="1" applyFill="1" applyBorder="1" applyAlignment="1">
      <alignment horizontal="left" wrapText="1" indent="2"/>
    </xf>
    <xf numFmtId="2" fontId="10" fillId="0" borderId="2" xfId="0" applyNumberFormat="1" applyFont="1" applyFill="1" applyBorder="1" applyAlignment="1">
      <alignment horizontal="left" wrapText="1" indent="2"/>
    </xf>
    <xf numFmtId="2" fontId="30" fillId="0" borderId="10" xfId="0" applyNumberFormat="1" applyFont="1" applyFill="1" applyBorder="1" applyAlignment="1">
      <alignment horizontal="left" wrapText="1" indent="2"/>
    </xf>
    <xf numFmtId="0" fontId="12" fillId="0" borderId="19" xfId="0" applyFont="1" applyFill="1" applyBorder="1" applyAlignment="1">
      <alignment horizontal="left"/>
    </xf>
    <xf numFmtId="0" fontId="7" fillId="8" borderId="2" xfId="0" applyFont="1" applyFill="1" applyBorder="1" applyAlignment="1">
      <alignment horizontal="left" wrapText="1" indent="2"/>
    </xf>
    <xf numFmtId="0" fontId="21" fillId="0" borderId="0" xfId="1" applyFont="1" applyFill="1" applyAlignment="1">
      <alignment horizontal="center"/>
    </xf>
    <xf numFmtId="0" fontId="10" fillId="8" borderId="12" xfId="0" applyFont="1" applyFill="1" applyBorder="1" applyAlignment="1">
      <alignment horizontal="left" wrapText="1" indent="2"/>
    </xf>
    <xf numFmtId="0" fontId="13" fillId="0" borderId="6" xfId="0" applyFont="1" applyFill="1" applyBorder="1" applyAlignment="1">
      <alignment horizontal="left" wrapText="1" indent="2"/>
    </xf>
    <xf numFmtId="172" fontId="26" fillId="9" borderId="0" xfId="1" applyNumberFormat="1" applyFont="1" applyFill="1" applyAlignment="1">
      <alignment horizontal="center"/>
    </xf>
    <xf numFmtId="172" fontId="7" fillId="9" borderId="5" xfId="1" applyNumberFormat="1" applyFont="1" applyFill="1" applyBorder="1" applyAlignment="1">
      <alignment horizontal="center" vertical="center" wrapText="1"/>
    </xf>
    <xf numFmtId="172" fontId="7" fillId="9" borderId="2" xfId="1" applyNumberFormat="1" applyFont="1" applyFill="1" applyBorder="1" applyAlignment="1">
      <alignment horizontal="center" vertical="center" wrapText="1"/>
    </xf>
    <xf numFmtId="172" fontId="17" fillId="0" borderId="0" xfId="1" applyNumberFormat="1" applyFont="1" applyFill="1"/>
    <xf numFmtId="172" fontId="17" fillId="9" borderId="0" xfId="1" applyNumberFormat="1" applyFont="1" applyFill="1"/>
    <xf numFmtId="172" fontId="17" fillId="9" borderId="0" xfId="1" applyNumberFormat="1" applyFont="1" applyFill="1" applyBorder="1"/>
    <xf numFmtId="0" fontId="12" fillId="0" borderId="26" xfId="1" applyFont="1" applyFill="1" applyBorder="1" applyAlignment="1">
      <alignment horizontal="left"/>
    </xf>
    <xf numFmtId="0" fontId="12" fillId="0" borderId="26" xfId="1" applyFont="1" applyFill="1" applyBorder="1"/>
    <xf numFmtId="172" fontId="26" fillId="0" borderId="0" xfId="1" applyNumberFormat="1" applyFont="1" applyFill="1" applyAlignment="1">
      <alignment horizontal="center"/>
    </xf>
    <xf numFmtId="172" fontId="7" fillId="0" borderId="5" xfId="1" applyNumberFormat="1" applyFont="1" applyFill="1" applyBorder="1" applyAlignment="1">
      <alignment horizontal="center" vertical="center" wrapText="1"/>
    </xf>
    <xf numFmtId="172" fontId="7" fillId="0" borderId="2" xfId="1" applyNumberFormat="1" applyFont="1" applyFill="1" applyBorder="1" applyAlignment="1">
      <alignment horizontal="center" vertical="center" wrapText="1"/>
    </xf>
    <xf numFmtId="172" fontId="17" fillId="0" borderId="0" xfId="1" applyNumberFormat="1" applyFont="1" applyFill="1" applyBorder="1"/>
    <xf numFmtId="0" fontId="7" fillId="23" borderId="12" xfId="0" applyFont="1" applyFill="1" applyBorder="1" applyAlignment="1">
      <alignment horizontal="left" wrapText="1" indent="2"/>
    </xf>
    <xf numFmtId="0" fontId="12" fillId="23" borderId="6" xfId="1" applyFont="1" applyFill="1" applyBorder="1" applyAlignment="1">
      <alignment horizontal="left" indent="1"/>
    </xf>
    <xf numFmtId="0" fontId="7" fillId="13" borderId="12" xfId="0" applyFont="1" applyFill="1" applyBorder="1" applyAlignment="1">
      <alignment horizontal="left" wrapText="1" indent="2"/>
    </xf>
    <xf numFmtId="0" fontId="12" fillId="13" borderId="6" xfId="1" applyFont="1" applyFill="1" applyBorder="1" applyAlignment="1">
      <alignment horizontal="right" wrapText="1" indent="3"/>
    </xf>
    <xf numFmtId="0" fontId="12" fillId="12" borderId="2" xfId="1" applyFont="1" applyFill="1" applyBorder="1" applyAlignment="1">
      <alignment horizontal="left" wrapText="1" indent="1"/>
    </xf>
    <xf numFmtId="0" fontId="12" fillId="17" borderId="6" xfId="1" applyFont="1" applyFill="1" applyBorder="1" applyAlignment="1">
      <alignment horizontal="right" wrapText="1" indent="3"/>
    </xf>
    <xf numFmtId="0" fontId="12" fillId="16" borderId="6" xfId="1" applyFont="1" applyFill="1" applyBorder="1" applyAlignment="1">
      <alignment horizontal="left" indent="1"/>
    </xf>
    <xf numFmtId="0" fontId="12" fillId="6" borderId="6" xfId="1" applyFont="1" applyFill="1" applyBorder="1" applyAlignment="1">
      <alignment horizontal="left" indent="1"/>
    </xf>
    <xf numFmtId="0" fontId="12" fillId="9" borderId="6" xfId="0" applyFont="1" applyFill="1" applyBorder="1" applyAlignment="1">
      <alignment horizontal="left" wrapText="1" indent="2"/>
    </xf>
    <xf numFmtId="0" fontId="22" fillId="0" borderId="0" xfId="1" applyFont="1" applyFill="1" applyAlignment="1">
      <alignment horizontal="center"/>
    </xf>
    <xf numFmtId="0" fontId="28" fillId="0" borderId="0" xfId="1" applyFont="1" applyFill="1" applyAlignment="1">
      <alignment horizontal="center"/>
    </xf>
    <xf numFmtId="0" fontId="14" fillId="23" borderId="10" xfId="0" applyFont="1" applyFill="1" applyBorder="1" applyAlignment="1">
      <alignment horizontal="left" wrapText="1" indent="2"/>
    </xf>
    <xf numFmtId="0" fontId="14" fillId="7" borderId="14" xfId="0" applyFont="1" applyFill="1" applyBorder="1" applyAlignment="1">
      <alignment horizontal="left" wrapText="1" indent="2"/>
    </xf>
    <xf numFmtId="0" fontId="12" fillId="13" borderId="5" xfId="1" applyFont="1" applyFill="1" applyBorder="1" applyAlignment="1">
      <alignment horizontal="left" indent="1"/>
    </xf>
    <xf numFmtId="0" fontId="16" fillId="0" borderId="19" xfId="1" applyFont="1" applyFill="1" applyBorder="1" applyAlignment="1">
      <alignment horizontal="left"/>
    </xf>
    <xf numFmtId="0" fontId="12" fillId="14" borderId="5" xfId="1" applyFont="1" applyFill="1" applyBorder="1" applyAlignment="1">
      <alignment horizontal="left" indent="1"/>
    </xf>
    <xf numFmtId="0" fontId="12" fillId="13" borderId="8" xfId="1" applyFont="1" applyFill="1" applyBorder="1" applyAlignment="1">
      <alignment horizontal="left" indent="1"/>
    </xf>
    <xf numFmtId="0" fontId="7" fillId="24" borderId="10" xfId="0" applyFont="1" applyFill="1" applyBorder="1" applyAlignment="1">
      <alignment horizontal="left" wrapText="1" indent="2"/>
    </xf>
    <xf numFmtId="3" fontId="10" fillId="24" borderId="10" xfId="2" applyNumberFormat="1" applyFont="1" applyFill="1" applyBorder="1" applyAlignment="1">
      <alignment horizontal="center" vertical="center"/>
    </xf>
    <xf numFmtId="168" fontId="10" fillId="24" borderId="10" xfId="2" applyNumberFormat="1" applyFont="1" applyFill="1" applyBorder="1" applyAlignment="1">
      <alignment horizontal="center" vertical="center"/>
    </xf>
    <xf numFmtId="0" fontId="14" fillId="24" borderId="10" xfId="0" applyFont="1" applyFill="1" applyBorder="1" applyAlignment="1">
      <alignment horizontal="left" wrapText="1" indent="2"/>
    </xf>
    <xf numFmtId="3" fontId="10" fillId="0" borderId="12" xfId="2" applyNumberFormat="1" applyFont="1" applyFill="1" applyBorder="1" applyAlignment="1">
      <alignment horizontal="center" vertical="center"/>
    </xf>
    <xf numFmtId="168" fontId="10" fillId="0" borderId="12" xfId="2" applyNumberFormat="1" applyFont="1" applyFill="1" applyBorder="1" applyAlignment="1">
      <alignment horizontal="center" vertical="center"/>
    </xf>
    <xf numFmtId="0" fontId="12" fillId="9" borderId="6" xfId="1" applyFont="1" applyFill="1" applyBorder="1" applyAlignment="1">
      <alignment horizontal="left" indent="1"/>
    </xf>
    <xf numFmtId="3" fontId="10" fillId="0" borderId="6" xfId="2" applyNumberFormat="1" applyFont="1" applyFill="1" applyBorder="1" applyAlignment="1">
      <alignment horizontal="center" vertical="center"/>
    </xf>
    <xf numFmtId="168" fontId="10" fillId="0" borderId="6" xfId="2" applyNumberFormat="1" applyFont="1" applyFill="1" applyBorder="1" applyAlignment="1">
      <alignment horizontal="center" vertical="center"/>
    </xf>
    <xf numFmtId="3" fontId="17" fillId="0" borderId="12" xfId="2" applyNumberFormat="1" applyFont="1" applyFill="1" applyBorder="1" applyAlignment="1">
      <alignment horizontal="center"/>
    </xf>
    <xf numFmtId="168" fontId="17" fillId="0" borderId="12" xfId="2" applyNumberFormat="1" applyFont="1" applyFill="1" applyBorder="1" applyAlignment="1">
      <alignment horizontal="center"/>
    </xf>
    <xf numFmtId="3" fontId="17" fillId="0" borderId="6" xfId="2" applyNumberFormat="1" applyFont="1" applyFill="1" applyBorder="1" applyAlignment="1">
      <alignment horizontal="center"/>
    </xf>
    <xf numFmtId="168" fontId="17" fillId="0" borderId="6" xfId="2" applyNumberFormat="1" applyFont="1" applyFill="1" applyBorder="1" applyAlignment="1">
      <alignment horizontal="center"/>
    </xf>
    <xf numFmtId="0" fontId="12" fillId="9" borderId="6" xfId="1" applyFont="1" applyFill="1" applyBorder="1" applyAlignment="1">
      <alignment horizontal="left" wrapText="1"/>
    </xf>
    <xf numFmtId="3" fontId="10" fillId="9" borderId="12" xfId="2" applyNumberFormat="1" applyFont="1" applyFill="1" applyBorder="1" applyAlignment="1">
      <alignment horizontal="center" vertical="center"/>
    </xf>
    <xf numFmtId="168" fontId="10" fillId="9" borderId="12" xfId="2" applyNumberFormat="1" applyFont="1" applyFill="1" applyBorder="1" applyAlignment="1">
      <alignment horizontal="center" vertical="center"/>
    </xf>
    <xf numFmtId="3" fontId="10" fillId="9" borderId="6" xfId="2" applyNumberFormat="1" applyFont="1" applyFill="1" applyBorder="1" applyAlignment="1">
      <alignment horizontal="center" vertical="center"/>
    </xf>
    <xf numFmtId="168" fontId="10" fillId="9" borderId="6" xfId="2" applyNumberFormat="1" applyFont="1" applyFill="1" applyBorder="1" applyAlignment="1">
      <alignment horizontal="center" vertical="center"/>
    </xf>
    <xf numFmtId="3" fontId="9" fillId="9" borderId="12" xfId="2" applyNumberFormat="1" applyFont="1" applyFill="1" applyBorder="1" applyAlignment="1">
      <alignment horizontal="center" vertical="center"/>
    </xf>
    <xf numFmtId="168" fontId="9" fillId="9" borderId="12" xfId="2" applyNumberFormat="1" applyFont="1" applyFill="1" applyBorder="1" applyAlignment="1">
      <alignment horizontal="center" vertical="center"/>
    </xf>
    <xf numFmtId="3" fontId="13" fillId="9" borderId="6" xfId="2" applyNumberFormat="1" applyFont="1" applyFill="1" applyBorder="1" applyAlignment="1">
      <alignment horizontal="center" vertical="center"/>
    </xf>
    <xf numFmtId="168" fontId="13" fillId="9" borderId="6" xfId="2" applyNumberFormat="1" applyFont="1" applyFill="1" applyBorder="1" applyAlignment="1">
      <alignment horizontal="center" vertical="center"/>
    </xf>
    <xf numFmtId="3" fontId="10" fillId="24" borderId="10" xfId="2" applyNumberFormat="1" applyFont="1" applyFill="1" applyBorder="1" applyAlignment="1">
      <alignment horizontal="center" vertical="center" wrapText="1"/>
    </xf>
    <xf numFmtId="168" fontId="10" fillId="24" borderId="10" xfId="2" applyNumberFormat="1" applyFont="1" applyFill="1" applyBorder="1" applyAlignment="1">
      <alignment horizontal="center" vertical="center" wrapText="1"/>
    </xf>
    <xf numFmtId="0" fontId="16" fillId="9" borderId="5" xfId="1" applyFont="1" applyFill="1" applyBorder="1" applyAlignment="1">
      <alignment horizontal="left" wrapText="1" indent="1"/>
    </xf>
    <xf numFmtId="3" fontId="13" fillId="0" borderId="5" xfId="2" applyNumberFormat="1" applyFont="1" applyFill="1" applyBorder="1" applyAlignment="1">
      <alignment horizontal="center" vertical="center"/>
    </xf>
    <xf numFmtId="168" fontId="13" fillId="0" borderId="5" xfId="2" applyNumberFormat="1" applyFont="1" applyFill="1" applyBorder="1" applyAlignment="1">
      <alignment horizontal="center" vertical="center"/>
    </xf>
    <xf numFmtId="3" fontId="9" fillId="24" borderId="10" xfId="2" applyNumberFormat="1" applyFont="1" applyFill="1" applyBorder="1" applyAlignment="1">
      <alignment horizontal="center" vertical="center"/>
    </xf>
    <xf numFmtId="168" fontId="9" fillId="24" borderId="10" xfId="2" applyNumberFormat="1" applyFont="1" applyFill="1" applyBorder="1" applyAlignment="1">
      <alignment horizontal="center" vertical="center"/>
    </xf>
    <xf numFmtId="3" fontId="17" fillId="24" borderId="10" xfId="2" applyNumberFormat="1" applyFont="1" applyFill="1" applyBorder="1" applyAlignment="1">
      <alignment horizontal="center"/>
    </xf>
    <xf numFmtId="168" fontId="17" fillId="24" borderId="10" xfId="2" applyNumberFormat="1" applyFont="1" applyFill="1" applyBorder="1" applyAlignment="1">
      <alignment horizontal="center"/>
    </xf>
    <xf numFmtId="0" fontId="12" fillId="9" borderId="12" xfId="0" applyFont="1" applyFill="1" applyBorder="1" applyAlignment="1">
      <alignment horizontal="left" wrapText="1" indent="2"/>
    </xf>
    <xf numFmtId="0" fontId="8" fillId="9" borderId="1" xfId="1" applyFont="1" applyFill="1" applyBorder="1" applyAlignment="1">
      <alignment horizontal="left"/>
    </xf>
    <xf numFmtId="3" fontId="19" fillId="0" borderId="1" xfId="2" applyNumberFormat="1" applyFont="1" applyFill="1" applyBorder="1" applyAlignment="1">
      <alignment horizontal="center" vertical="center"/>
    </xf>
    <xf numFmtId="168" fontId="19" fillId="0" borderId="1" xfId="2" applyNumberFormat="1" applyFont="1" applyFill="1" applyBorder="1" applyAlignment="1">
      <alignment horizontal="center" vertical="center"/>
    </xf>
    <xf numFmtId="0" fontId="12" fillId="9" borderId="8" xfId="1" applyFont="1" applyFill="1" applyBorder="1" applyAlignment="1">
      <alignment horizontal="left" indent="1"/>
    </xf>
    <xf numFmtId="3" fontId="8" fillId="0" borderId="8" xfId="2" applyNumberFormat="1" applyFont="1" applyFill="1" applyBorder="1" applyAlignment="1">
      <alignment horizontal="center" vertical="center"/>
    </xf>
    <xf numFmtId="168" fontId="8" fillId="0" borderId="8" xfId="2" applyNumberFormat="1" applyFont="1" applyFill="1" applyBorder="1" applyAlignment="1">
      <alignment horizontal="center" vertical="center"/>
    </xf>
    <xf numFmtId="164" fontId="10" fillId="24" borderId="10" xfId="1" applyNumberFormat="1" applyFont="1" applyFill="1" applyBorder="1"/>
    <xf numFmtId="0" fontId="12" fillId="22" borderId="8" xfId="1" applyFont="1" applyFill="1" applyBorder="1" applyAlignment="1">
      <alignment horizontal="left" indent="1"/>
    </xf>
    <xf numFmtId="164" fontId="10" fillId="9" borderId="8" xfId="1" applyNumberFormat="1" applyFont="1" applyFill="1" applyBorder="1"/>
    <xf numFmtId="164" fontId="10" fillId="0" borderId="8" xfId="1" applyNumberFormat="1" applyFont="1" applyFill="1" applyBorder="1"/>
    <xf numFmtId="0" fontId="10" fillId="0" borderId="0" xfId="0" applyFont="1" applyFill="1" applyAlignment="1">
      <alignment horizontal="left"/>
    </xf>
    <xf numFmtId="0" fontId="7" fillId="0" borderId="10" xfId="1" applyFont="1" applyFill="1" applyBorder="1" applyAlignment="1">
      <alignment horizontal="left" wrapText="1" indent="3"/>
    </xf>
    <xf numFmtId="0" fontId="10" fillId="9" borderId="2" xfId="0" applyFont="1" applyFill="1" applyBorder="1" applyAlignment="1">
      <alignment horizontal="left" wrapText="1" indent="2"/>
    </xf>
    <xf numFmtId="0" fontId="7" fillId="9" borderId="2" xfId="0" applyFont="1" applyFill="1" applyBorder="1" applyAlignment="1">
      <alignment horizontal="left" wrapText="1" indent="2"/>
    </xf>
    <xf numFmtId="0" fontId="7" fillId="13" borderId="2" xfId="0" applyFont="1" applyFill="1" applyBorder="1" applyAlignment="1">
      <alignment horizontal="left" wrapText="1" indent="2"/>
    </xf>
    <xf numFmtId="0" fontId="7" fillId="6" borderId="2" xfId="0" applyFont="1" applyFill="1" applyBorder="1" applyAlignment="1">
      <alignment horizontal="left" wrapText="1" indent="2"/>
    </xf>
    <xf numFmtId="0" fontId="7" fillId="20" borderId="2" xfId="0" applyFont="1" applyFill="1" applyBorder="1" applyAlignment="1">
      <alignment horizontal="left" wrapText="1" indent="2"/>
    </xf>
    <xf numFmtId="0" fontId="7" fillId="14" borderId="2" xfId="0" applyFont="1" applyFill="1" applyBorder="1" applyAlignment="1">
      <alignment horizontal="left" wrapText="1" indent="2"/>
    </xf>
    <xf numFmtId="0" fontId="7" fillId="22" borderId="0" xfId="0" applyFont="1" applyFill="1" applyBorder="1" applyAlignment="1">
      <alignment horizontal="left" wrapText="1" indent="2"/>
    </xf>
    <xf numFmtId="0" fontId="7" fillId="9" borderId="8" xfId="0" applyFont="1" applyFill="1" applyBorder="1" applyAlignment="1">
      <alignment horizontal="left" wrapText="1" indent="2"/>
    </xf>
    <xf numFmtId="0" fontId="12" fillId="6" borderId="10" xfId="1" applyFont="1" applyFill="1" applyBorder="1" applyAlignment="1">
      <alignment horizontal="left" wrapText="1"/>
    </xf>
    <xf numFmtId="3" fontId="19" fillId="0" borderId="13" xfId="2" applyNumberFormat="1" applyFont="1" applyFill="1" applyBorder="1" applyAlignment="1">
      <alignment horizontal="center" vertical="center"/>
    </xf>
    <xf numFmtId="3" fontId="9" fillId="0" borderId="12" xfId="2" applyNumberFormat="1" applyFont="1" applyFill="1" applyBorder="1" applyAlignment="1">
      <alignment horizontal="center" vertical="center"/>
    </xf>
    <xf numFmtId="3" fontId="13" fillId="0" borderId="6" xfId="2" applyNumberFormat="1" applyFont="1" applyFill="1" applyBorder="1" applyAlignment="1">
      <alignment horizontal="center" vertical="center"/>
    </xf>
    <xf numFmtId="3" fontId="10" fillId="0" borderId="10" xfId="2" applyNumberFormat="1" applyFont="1" applyFill="1" applyBorder="1" applyAlignment="1">
      <alignment horizontal="center" vertical="center" wrapText="1"/>
    </xf>
    <xf numFmtId="3" fontId="19" fillId="25" borderId="6" xfId="1" applyNumberFormat="1" applyFont="1" applyFill="1" applyBorder="1" applyAlignment="1">
      <alignment horizontal="center"/>
    </xf>
    <xf numFmtId="0" fontId="8" fillId="25" borderId="6" xfId="1" applyFont="1" applyFill="1" applyBorder="1" applyAlignment="1">
      <alignment horizontal="left"/>
    </xf>
    <xf numFmtId="0" fontId="7" fillId="0" borderId="12" xfId="1" applyFont="1" applyFill="1" applyBorder="1" applyAlignment="1">
      <alignment horizontal="left" wrapText="1" indent="3"/>
    </xf>
    <xf numFmtId="0" fontId="7" fillId="14" borderId="12" xfId="0" applyFont="1" applyFill="1" applyBorder="1" applyAlignment="1">
      <alignment horizontal="left" wrapText="1" indent="2"/>
    </xf>
    <xf numFmtId="0" fontId="12" fillId="14" borderId="6" xfId="1" applyFont="1" applyFill="1" applyBorder="1" applyAlignment="1">
      <alignment horizontal="left" indent="1"/>
    </xf>
    <xf numFmtId="0" fontId="7" fillId="15" borderId="12" xfId="0" applyFont="1" applyFill="1" applyBorder="1" applyAlignment="1">
      <alignment horizontal="left" wrapText="1" indent="2"/>
    </xf>
    <xf numFmtId="0" fontId="12" fillId="15" borderId="6" xfId="1" applyFont="1" applyFill="1" applyBorder="1" applyAlignment="1">
      <alignment horizontal="left" indent="1"/>
    </xf>
    <xf numFmtId="165" fontId="17" fillId="0" borderId="0" xfId="2" applyFont="1" applyFill="1" applyBorder="1"/>
    <xf numFmtId="165" fontId="7" fillId="0" borderId="0" xfId="2" applyFont="1" applyFill="1" applyBorder="1"/>
    <xf numFmtId="0" fontId="12" fillId="9" borderId="13" xfId="1" applyFont="1" applyFill="1" applyBorder="1" applyAlignment="1">
      <alignment horizontal="left" indent="1"/>
    </xf>
    <xf numFmtId="0" fontId="12" fillId="9" borderId="14" xfId="1" applyFont="1" applyFill="1" applyBorder="1" applyAlignment="1">
      <alignment wrapText="1"/>
    </xf>
    <xf numFmtId="0" fontId="7" fillId="9" borderId="12" xfId="1" applyFont="1" applyFill="1" applyBorder="1" applyAlignment="1">
      <alignment horizontal="left" wrapText="1" indent="3"/>
    </xf>
    <xf numFmtId="0" fontId="12" fillId="24" borderId="13" xfId="1" applyFont="1" applyFill="1" applyBorder="1" applyAlignment="1">
      <alignment horizontal="left" indent="1"/>
    </xf>
    <xf numFmtId="0" fontId="8" fillId="24" borderId="12" xfId="1" applyFont="1" applyFill="1" applyBorder="1"/>
    <xf numFmtId="2" fontId="10" fillId="24" borderId="10" xfId="0" applyNumberFormat="1" applyFont="1" applyFill="1" applyBorder="1" applyAlignment="1">
      <alignment horizontal="left" wrapText="1" indent="2"/>
    </xf>
    <xf numFmtId="2" fontId="30" fillId="24" borderId="10" xfId="0" applyNumberFormat="1" applyFont="1" applyFill="1" applyBorder="1" applyAlignment="1">
      <alignment horizontal="left" wrapText="1" indent="2"/>
    </xf>
    <xf numFmtId="2" fontId="10" fillId="24" borderId="2" xfId="0" applyNumberFormat="1" applyFont="1" applyFill="1" applyBorder="1" applyAlignment="1">
      <alignment horizontal="left" wrapText="1" indent="2"/>
    </xf>
    <xf numFmtId="0" fontId="12" fillId="24" borderId="6" xfId="1" applyFont="1" applyFill="1" applyBorder="1" applyAlignment="1">
      <alignment horizontal="left" indent="1"/>
    </xf>
    <xf numFmtId="43" fontId="8" fillId="0" borderId="0" xfId="0" applyNumberFormat="1" applyFont="1" applyFill="1"/>
    <xf numFmtId="175" fontId="17" fillId="9" borderId="0" xfId="1" applyNumberFormat="1" applyFont="1" applyFill="1" applyBorder="1"/>
    <xf numFmtId="174" fontId="17" fillId="9" borderId="0" xfId="1" applyNumberFormat="1" applyFont="1" applyFill="1" applyBorder="1"/>
    <xf numFmtId="0" fontId="12" fillId="24" borderId="8" xfId="1" applyFont="1" applyFill="1" applyBorder="1" applyAlignment="1">
      <alignment horizontal="left" indent="1"/>
    </xf>
    <xf numFmtId="0" fontId="15" fillId="0" borderId="30" xfId="1" applyFont="1" applyFill="1" applyBorder="1" applyAlignment="1">
      <alignment horizontal="left"/>
    </xf>
    <xf numFmtId="0" fontId="7" fillId="20" borderId="12" xfId="0" applyFont="1" applyFill="1" applyBorder="1" applyAlignment="1">
      <alignment horizontal="left" wrapText="1" indent="2"/>
    </xf>
    <xf numFmtId="0" fontId="12" fillId="20" borderId="6" xfId="1" applyFont="1" applyFill="1" applyBorder="1" applyAlignment="1">
      <alignment horizontal="left" indent="1"/>
    </xf>
    <xf numFmtId="0" fontId="7" fillId="19" borderId="12" xfId="0" applyFont="1" applyFill="1" applyBorder="1" applyAlignment="1">
      <alignment horizontal="left" wrapText="1" indent="2"/>
    </xf>
    <xf numFmtId="0" fontId="12" fillId="19" borderId="6" xfId="1" applyFont="1" applyFill="1" applyBorder="1" applyAlignment="1">
      <alignment horizontal="left" indent="1"/>
    </xf>
    <xf numFmtId="0" fontId="7" fillId="10" borderId="12" xfId="0" applyFont="1" applyFill="1" applyBorder="1" applyAlignment="1">
      <alignment horizontal="left" wrapText="1" indent="2"/>
    </xf>
    <xf numFmtId="0" fontId="12" fillId="10" borderId="6" xfId="1" applyFont="1" applyFill="1" applyBorder="1" applyAlignment="1">
      <alignment horizontal="left" indent="1"/>
    </xf>
    <xf numFmtId="0" fontId="10" fillId="0" borderId="32" xfId="0" applyFont="1" applyFill="1" applyBorder="1"/>
    <xf numFmtId="3" fontId="10" fillId="0" borderId="32" xfId="0" applyNumberFormat="1" applyFont="1" applyFill="1" applyBorder="1" applyAlignment="1">
      <alignment horizontal="center"/>
    </xf>
    <xf numFmtId="3" fontId="7" fillId="0" borderId="6" xfId="1" applyNumberFormat="1" applyFont="1" applyFill="1" applyBorder="1" applyAlignment="1">
      <alignment horizontal="center"/>
    </xf>
    <xf numFmtId="172" fontId="9" fillId="24" borderId="10" xfId="1" applyNumberFormat="1" applyFont="1" applyFill="1" applyBorder="1" applyAlignment="1">
      <alignment horizontal="center" vertical="center" wrapText="1"/>
    </xf>
    <xf numFmtId="172" fontId="9" fillId="9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 applyAlignment="1">
      <alignment horizontal="center" vertical="center" wrapText="1"/>
    </xf>
    <xf numFmtId="172" fontId="9" fillId="9" borderId="12" xfId="1" applyNumberFormat="1" applyFont="1" applyFill="1" applyBorder="1" applyAlignment="1">
      <alignment horizontal="center" vertical="center" wrapText="1"/>
    </xf>
    <xf numFmtId="172" fontId="9" fillId="0" borderId="12" xfId="1" applyNumberFormat="1" applyFont="1" applyFill="1" applyBorder="1" applyAlignment="1">
      <alignment horizontal="center" vertical="center" wrapText="1"/>
    </xf>
    <xf numFmtId="172" fontId="13" fillId="9" borderId="6" xfId="1" applyNumberFormat="1" applyFont="1" applyFill="1" applyBorder="1" applyAlignment="1">
      <alignment horizontal="center" vertical="center" wrapText="1"/>
    </xf>
    <xf numFmtId="172" fontId="13" fillId="0" borderId="6" xfId="1" applyNumberFormat="1" applyFont="1" applyFill="1" applyBorder="1" applyAlignment="1">
      <alignment horizontal="center" vertical="center" wrapText="1"/>
    </xf>
    <xf numFmtId="172" fontId="10" fillId="0" borderId="13" xfId="1" applyNumberFormat="1" applyFont="1" applyFill="1" applyBorder="1" applyAlignment="1">
      <alignment horizontal="center" vertical="center" wrapText="1"/>
    </xf>
    <xf numFmtId="172" fontId="10" fillId="24" borderId="10" xfId="1" applyNumberFormat="1" applyFont="1" applyFill="1" applyBorder="1" applyAlignment="1">
      <alignment horizontal="center" vertical="center" wrapText="1"/>
    </xf>
    <xf numFmtId="172" fontId="10" fillId="0" borderId="10" xfId="1" applyNumberFormat="1" applyFont="1" applyFill="1" applyBorder="1" applyAlignment="1">
      <alignment horizontal="center" vertical="center" wrapText="1"/>
    </xf>
    <xf numFmtId="172" fontId="10" fillId="9" borderId="10" xfId="1" applyNumberFormat="1" applyFont="1" applyFill="1" applyBorder="1" applyAlignment="1">
      <alignment horizontal="center" vertical="center" wrapText="1"/>
    </xf>
    <xf numFmtId="172" fontId="10" fillId="0" borderId="12" xfId="1" applyNumberFormat="1" applyFont="1" applyFill="1" applyBorder="1" applyAlignment="1">
      <alignment horizontal="center" vertical="center" wrapText="1"/>
    </xf>
    <xf numFmtId="172" fontId="9" fillId="0" borderId="10" xfId="2" applyNumberFormat="1" applyFont="1" applyFill="1" applyBorder="1" applyAlignment="1">
      <alignment horizontal="center" vertical="center"/>
    </xf>
    <xf numFmtId="172" fontId="8" fillId="0" borderId="8" xfId="1" applyNumberFormat="1" applyFont="1" applyFill="1" applyBorder="1" applyAlignment="1">
      <alignment horizontal="center" vertical="center" wrapText="1"/>
    </xf>
    <xf numFmtId="172" fontId="10" fillId="24" borderId="10" xfId="2" applyNumberFormat="1" applyFont="1" applyFill="1" applyBorder="1" applyAlignment="1">
      <alignment horizontal="center" vertical="center"/>
    </xf>
    <xf numFmtId="172" fontId="10" fillId="0" borderId="10" xfId="2" applyNumberFormat="1" applyFont="1" applyFill="1" applyBorder="1" applyAlignment="1">
      <alignment horizontal="center" vertical="center"/>
    </xf>
    <xf numFmtId="172" fontId="10" fillId="0" borderId="12" xfId="2" applyNumberFormat="1" applyFont="1" applyFill="1" applyBorder="1" applyAlignment="1">
      <alignment horizontal="center" vertical="center"/>
    </xf>
    <xf numFmtId="172" fontId="10" fillId="0" borderId="6" xfId="2" applyNumberFormat="1" applyFont="1" applyFill="1" applyBorder="1" applyAlignment="1">
      <alignment horizontal="center" vertical="center"/>
    </xf>
    <xf numFmtId="172" fontId="10" fillId="0" borderId="5" xfId="2" applyNumberFormat="1" applyFont="1" applyFill="1" applyBorder="1" applyAlignment="1">
      <alignment horizontal="center" vertical="center"/>
    </xf>
    <xf numFmtId="172" fontId="8" fillId="0" borderId="2" xfId="1" applyNumberFormat="1" applyFont="1" applyFill="1" applyBorder="1" applyAlignment="1">
      <alignment horizontal="center" vertical="center" wrapText="1"/>
    </xf>
    <xf numFmtId="172" fontId="10" fillId="0" borderId="6" xfId="1" applyNumberFormat="1" applyFont="1" applyFill="1" applyBorder="1" applyAlignment="1">
      <alignment horizontal="center" vertical="center" wrapText="1"/>
    </xf>
    <xf numFmtId="172" fontId="10" fillId="0" borderId="2" xfId="1" applyNumberFormat="1" applyFont="1" applyFill="1" applyBorder="1" applyAlignment="1">
      <alignment horizontal="center" vertical="center" wrapText="1"/>
    </xf>
    <xf numFmtId="172" fontId="8" fillId="9" borderId="13" xfId="1" applyNumberFormat="1" applyFont="1" applyFill="1" applyBorder="1" applyAlignment="1">
      <alignment horizontal="center" vertical="center" wrapText="1"/>
    </xf>
    <xf numFmtId="172" fontId="8" fillId="0" borderId="13" xfId="1" applyNumberFormat="1" applyFont="1" applyFill="1" applyBorder="1" applyAlignment="1">
      <alignment horizontal="center" vertical="center" wrapText="1"/>
    </xf>
    <xf numFmtId="172" fontId="10" fillId="9" borderId="12" xfId="1" applyNumberFormat="1" applyFont="1" applyFill="1" applyBorder="1" applyAlignment="1">
      <alignment horizontal="center" vertical="center" wrapText="1"/>
    </xf>
    <xf numFmtId="172" fontId="10" fillId="9" borderId="6" xfId="1" applyNumberFormat="1" applyFont="1" applyFill="1" applyBorder="1" applyAlignment="1">
      <alignment horizontal="center" vertical="center" wrapText="1"/>
    </xf>
    <xf numFmtId="172" fontId="13" fillId="0" borderId="13" xfId="1" applyNumberFormat="1" applyFont="1" applyFill="1" applyBorder="1" applyAlignment="1">
      <alignment horizontal="center" vertical="center" wrapText="1"/>
    </xf>
    <xf numFmtId="172" fontId="8" fillId="0" borderId="1" xfId="1" applyNumberFormat="1" applyFont="1" applyFill="1" applyBorder="1" applyAlignment="1">
      <alignment horizontal="center" vertical="center" wrapText="1"/>
    </xf>
    <xf numFmtId="172" fontId="19" fillId="25" borderId="6" xfId="1" applyNumberFormat="1" applyFont="1" applyFill="1" applyBorder="1" applyAlignment="1">
      <alignment horizontal="center" vertical="center"/>
    </xf>
    <xf numFmtId="172" fontId="10" fillId="10" borderId="14" xfId="1" applyNumberFormat="1" applyFont="1" applyFill="1" applyBorder="1" applyAlignment="1">
      <alignment horizontal="center" vertical="center"/>
    </xf>
    <xf numFmtId="172" fontId="10" fillId="10" borderId="13" xfId="1" applyNumberFormat="1" applyFont="1" applyFill="1" applyBorder="1" applyAlignment="1">
      <alignment horizontal="center" vertical="center"/>
    </xf>
    <xf numFmtId="172" fontId="10" fillId="9" borderId="10" xfId="1" applyNumberFormat="1" applyFont="1" applyFill="1" applyBorder="1" applyAlignment="1">
      <alignment horizontal="center" vertical="center"/>
    </xf>
    <xf numFmtId="172" fontId="10" fillId="0" borderId="10" xfId="1" applyNumberFormat="1" applyFont="1" applyFill="1" applyBorder="1" applyAlignment="1">
      <alignment horizontal="center" vertical="center"/>
    </xf>
    <xf numFmtId="172" fontId="10" fillId="24" borderId="10" xfId="1" applyNumberFormat="1" applyFont="1" applyFill="1" applyBorder="1" applyAlignment="1">
      <alignment horizontal="center" vertical="center"/>
    </xf>
    <xf numFmtId="172" fontId="10" fillId="0" borderId="8" xfId="1" applyNumberFormat="1" applyFont="1" applyFill="1" applyBorder="1" applyAlignment="1">
      <alignment horizontal="center" vertical="center"/>
    </xf>
    <xf numFmtId="164" fontId="7" fillId="9" borderId="10" xfId="1" applyNumberFormat="1" applyFont="1" applyFill="1" applyBorder="1" applyAlignment="1">
      <alignment horizontal="center" vertical="center"/>
    </xf>
    <xf numFmtId="164" fontId="7" fillId="9" borderId="21" xfId="1" applyNumberFormat="1" applyFont="1" applyFill="1" applyBorder="1" applyAlignment="1">
      <alignment horizontal="center" vertical="center"/>
    </xf>
    <xf numFmtId="172" fontId="7" fillId="9" borderId="21" xfId="1" applyNumberFormat="1" applyFont="1" applyFill="1" applyBorder="1" applyAlignment="1">
      <alignment horizontal="center" vertical="center"/>
    </xf>
    <xf numFmtId="172" fontId="7" fillId="9" borderId="10" xfId="1" applyNumberFormat="1" applyFont="1" applyFill="1" applyBorder="1" applyAlignment="1">
      <alignment horizontal="center" vertical="center"/>
    </xf>
    <xf numFmtId="164" fontId="9" fillId="9" borderId="10" xfId="1" applyNumberFormat="1" applyFont="1" applyFill="1" applyBorder="1" applyAlignment="1">
      <alignment horizontal="center" vertical="center"/>
    </xf>
    <xf numFmtId="170" fontId="7" fillId="9" borderId="10" xfId="2" applyNumberFormat="1" applyFont="1" applyFill="1" applyBorder="1" applyAlignment="1">
      <alignment horizontal="center" vertical="center"/>
    </xf>
    <xf numFmtId="164" fontId="10" fillId="9" borderId="21" xfId="1" applyNumberFormat="1" applyFont="1" applyFill="1" applyBorder="1" applyAlignment="1">
      <alignment horizontal="center" vertical="center"/>
    </xf>
    <xf numFmtId="164" fontId="9" fillId="9" borderId="12" xfId="1" applyNumberFormat="1" applyFont="1" applyFill="1" applyBorder="1" applyAlignment="1">
      <alignment horizontal="center" vertical="center"/>
    </xf>
    <xf numFmtId="170" fontId="7" fillId="9" borderId="12" xfId="2" applyNumberFormat="1" applyFont="1" applyFill="1" applyBorder="1" applyAlignment="1">
      <alignment horizontal="center" vertical="center"/>
    </xf>
    <xf numFmtId="171" fontId="10" fillId="0" borderId="10" xfId="2" applyNumberFormat="1" applyFont="1" applyFill="1" applyBorder="1" applyAlignment="1">
      <alignment horizontal="center" vertical="center"/>
    </xf>
    <xf numFmtId="164" fontId="9" fillId="9" borderId="2" xfId="1" applyNumberFormat="1" applyFont="1" applyFill="1" applyBorder="1" applyAlignment="1">
      <alignment horizontal="center" vertical="center"/>
    </xf>
    <xf numFmtId="170" fontId="7" fillId="9" borderId="23" xfId="2" applyNumberFormat="1" applyFont="1" applyFill="1" applyBorder="1" applyAlignment="1">
      <alignment horizontal="center" vertical="center"/>
    </xf>
    <xf numFmtId="170" fontId="7" fillId="9" borderId="2" xfId="2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horizontal="center" vertical="center"/>
    </xf>
    <xf numFmtId="172" fontId="8" fillId="0" borderId="20" xfId="1" applyNumberFormat="1" applyFont="1" applyFill="1" applyBorder="1" applyAlignment="1">
      <alignment horizontal="center" vertical="center"/>
    </xf>
    <xf numFmtId="164" fontId="8" fillId="9" borderId="14" xfId="1" applyNumberFormat="1" applyFont="1" applyFill="1" applyBorder="1" applyAlignment="1">
      <alignment horizontal="center" vertical="center"/>
    </xf>
    <xf numFmtId="164" fontId="8" fillId="9" borderId="24" xfId="1" applyNumberFormat="1" applyFont="1" applyFill="1" applyBorder="1" applyAlignment="1">
      <alignment horizontal="center" vertical="center"/>
    </xf>
    <xf numFmtId="164" fontId="10" fillId="9" borderId="14" xfId="1" applyNumberFormat="1" applyFont="1" applyFill="1" applyBorder="1" applyAlignment="1">
      <alignment horizontal="center" vertical="center"/>
    </xf>
    <xf numFmtId="172" fontId="8" fillId="9" borderId="24" xfId="1" applyNumberFormat="1" applyFont="1" applyFill="1" applyBorder="1" applyAlignment="1">
      <alignment horizontal="center" vertical="center"/>
    </xf>
    <xf numFmtId="172" fontId="8" fillId="9" borderId="14" xfId="1" applyNumberFormat="1" applyFont="1" applyFill="1" applyBorder="1" applyAlignment="1">
      <alignment horizontal="center" vertical="center"/>
    </xf>
    <xf numFmtId="164" fontId="8" fillId="24" borderId="12" xfId="1" applyNumberFormat="1" applyFont="1" applyFill="1" applyBorder="1" applyAlignment="1">
      <alignment horizontal="center" vertical="center"/>
    </xf>
    <xf numFmtId="164" fontId="10" fillId="24" borderId="12" xfId="1" applyNumberFormat="1" applyFont="1" applyFill="1" applyBorder="1" applyAlignment="1">
      <alignment horizontal="center" vertical="center"/>
    </xf>
    <xf numFmtId="172" fontId="8" fillId="24" borderId="22" xfId="1" applyNumberFormat="1" applyFont="1" applyFill="1" applyBorder="1" applyAlignment="1">
      <alignment horizontal="center" vertical="center"/>
    </xf>
    <xf numFmtId="172" fontId="8" fillId="24" borderId="12" xfId="1" applyNumberFormat="1" applyFont="1" applyFill="1" applyBorder="1" applyAlignment="1">
      <alignment horizontal="center" vertical="center"/>
    </xf>
    <xf numFmtId="164" fontId="9" fillId="24" borderId="10" xfId="1" applyNumberFormat="1" applyFont="1" applyFill="1" applyBorder="1" applyAlignment="1">
      <alignment horizontal="center" vertical="center"/>
    </xf>
    <xf numFmtId="170" fontId="7" fillId="24" borderId="10" xfId="2" applyNumberFormat="1" applyFont="1" applyFill="1" applyBorder="1" applyAlignment="1">
      <alignment horizontal="center" vertical="center"/>
    </xf>
    <xf numFmtId="164" fontId="9" fillId="24" borderId="12" xfId="1" applyNumberFormat="1" applyFont="1" applyFill="1" applyBorder="1" applyAlignment="1">
      <alignment horizontal="center" vertical="center"/>
    </xf>
    <xf numFmtId="170" fontId="7" fillId="24" borderId="12" xfId="2" applyNumberFormat="1" applyFont="1" applyFill="1" applyBorder="1" applyAlignment="1">
      <alignment horizontal="center" vertical="center"/>
    </xf>
    <xf numFmtId="164" fontId="9" fillId="24" borderId="2" xfId="1" applyNumberFormat="1" applyFont="1" applyFill="1" applyBorder="1" applyAlignment="1">
      <alignment horizontal="center" vertical="center"/>
    </xf>
    <xf numFmtId="164" fontId="13" fillId="24" borderId="6" xfId="1" applyNumberFormat="1" applyFont="1" applyFill="1" applyBorder="1" applyAlignment="1">
      <alignment horizontal="center" vertical="center"/>
    </xf>
    <xf numFmtId="164" fontId="9" fillId="24" borderId="6" xfId="1" applyNumberFormat="1" applyFont="1" applyFill="1" applyBorder="1" applyAlignment="1">
      <alignment horizontal="center" vertical="center"/>
    </xf>
    <xf numFmtId="172" fontId="13" fillId="24" borderId="6" xfId="1" applyNumberFormat="1" applyFont="1" applyFill="1" applyBorder="1" applyAlignment="1">
      <alignment horizontal="center" vertical="center"/>
    </xf>
    <xf numFmtId="164" fontId="13" fillId="9" borderId="2" xfId="1" applyNumberFormat="1" applyFont="1" applyFill="1" applyBorder="1" applyAlignment="1">
      <alignment horizontal="center" vertical="center"/>
    </xf>
    <xf numFmtId="172" fontId="8" fillId="9" borderId="23" xfId="2" applyNumberFormat="1" applyFont="1" applyFill="1" applyBorder="1" applyAlignment="1">
      <alignment horizontal="center" vertical="center"/>
    </xf>
    <xf numFmtId="172" fontId="8" fillId="9" borderId="2" xfId="2" applyNumberFormat="1" applyFont="1" applyFill="1" applyBorder="1" applyAlignment="1">
      <alignment horizontal="center" vertical="center"/>
    </xf>
    <xf numFmtId="171" fontId="8" fillId="9" borderId="2" xfId="2" applyNumberFormat="1" applyFont="1" applyFill="1" applyBorder="1" applyAlignment="1">
      <alignment horizontal="center" vertical="center"/>
    </xf>
    <xf numFmtId="164" fontId="7" fillId="9" borderId="2" xfId="1" applyNumberFormat="1" applyFont="1" applyFill="1" applyBorder="1" applyAlignment="1">
      <alignment horizontal="center" vertical="center"/>
    </xf>
    <xf numFmtId="172" fontId="7" fillId="9" borderId="23" xfId="1" applyNumberFormat="1" applyFont="1" applyFill="1" applyBorder="1" applyAlignment="1">
      <alignment horizontal="center" vertical="center"/>
    </xf>
    <xf numFmtId="172" fontId="7" fillId="9" borderId="2" xfId="1" applyNumberFormat="1" applyFont="1" applyFill="1" applyBorder="1" applyAlignment="1">
      <alignment horizontal="center" vertical="center"/>
    </xf>
    <xf numFmtId="172" fontId="7" fillId="9" borderId="21" xfId="2" applyNumberFormat="1" applyFont="1" applyFill="1" applyBorder="1" applyAlignment="1">
      <alignment horizontal="center" vertical="center"/>
    </xf>
    <xf numFmtId="172" fontId="7" fillId="9" borderId="10" xfId="2" applyNumberFormat="1" applyFont="1" applyFill="1" applyBorder="1" applyAlignment="1">
      <alignment horizontal="center" vertical="center"/>
    </xf>
    <xf numFmtId="164" fontId="7" fillId="9" borderId="10" xfId="2" applyNumberFormat="1" applyFont="1" applyFill="1" applyBorder="1" applyAlignment="1">
      <alignment horizontal="center" vertical="center"/>
    </xf>
    <xf numFmtId="164" fontId="10" fillId="9" borderId="10" xfId="1" applyNumberFormat="1" applyFont="1" applyFill="1" applyBorder="1" applyAlignment="1">
      <alignment horizontal="center" vertical="center"/>
    </xf>
    <xf numFmtId="164" fontId="7" fillId="9" borderId="12" xfId="2" applyNumberFormat="1" applyFont="1" applyFill="1" applyBorder="1" applyAlignment="1">
      <alignment horizontal="center" vertical="center"/>
    </xf>
    <xf numFmtId="164" fontId="12" fillId="9" borderId="17" xfId="2" applyNumberFormat="1" applyFont="1" applyFill="1" applyBorder="1" applyAlignment="1">
      <alignment horizontal="center" vertical="center"/>
    </xf>
    <xf numFmtId="164" fontId="7" fillId="9" borderId="6" xfId="2" applyNumberFormat="1" applyFont="1" applyFill="1" applyBorder="1" applyAlignment="1">
      <alignment horizontal="center" vertical="center"/>
    </xf>
    <xf numFmtId="172" fontId="12" fillId="9" borderId="29" xfId="2" applyNumberFormat="1" applyFont="1" applyFill="1" applyBorder="1" applyAlignment="1">
      <alignment horizontal="center" vertical="center"/>
    </xf>
    <xf numFmtId="172" fontId="12" fillId="9" borderId="16" xfId="2" applyNumberFormat="1" applyFont="1" applyFill="1" applyBorder="1" applyAlignment="1">
      <alignment horizontal="center" vertical="center"/>
    </xf>
    <xf numFmtId="164" fontId="12" fillId="9" borderId="6" xfId="2" applyNumberFormat="1" applyFont="1" applyFill="1" applyBorder="1" applyAlignment="1">
      <alignment horizontal="center" vertical="center"/>
    </xf>
    <xf numFmtId="164" fontId="7" fillId="9" borderId="4" xfId="1" applyNumberFormat="1" applyFont="1" applyFill="1" applyBorder="1" applyAlignment="1">
      <alignment horizontal="center" vertical="center"/>
    </xf>
    <xf numFmtId="172" fontId="7" fillId="9" borderId="25" xfId="2" applyNumberFormat="1" applyFont="1" applyFill="1" applyBorder="1" applyAlignment="1">
      <alignment horizontal="center" vertical="center"/>
    </xf>
    <xf numFmtId="172" fontId="7" fillId="9" borderId="4" xfId="2" applyNumberFormat="1" applyFont="1" applyFill="1" applyBorder="1" applyAlignment="1">
      <alignment horizontal="center" vertical="center"/>
    </xf>
    <xf numFmtId="164" fontId="7" fillId="9" borderId="4" xfId="2" applyNumberFormat="1" applyFont="1" applyFill="1" applyBorder="1" applyAlignment="1">
      <alignment horizontal="center" vertical="center"/>
    </xf>
    <xf numFmtId="164" fontId="7" fillId="9" borderId="23" xfId="2" applyNumberFormat="1" applyFont="1" applyFill="1" applyBorder="1" applyAlignment="1">
      <alignment horizontal="center" vertical="center"/>
    </xf>
    <xf numFmtId="164" fontId="10" fillId="9" borderId="22" xfId="1" applyNumberFormat="1" applyFont="1" applyFill="1" applyBorder="1" applyAlignment="1">
      <alignment horizontal="center" vertical="center"/>
    </xf>
    <xf numFmtId="164" fontId="10" fillId="9" borderId="0" xfId="1" applyNumberFormat="1" applyFont="1" applyFill="1" applyBorder="1" applyAlignment="1">
      <alignment horizontal="center" vertical="center"/>
    </xf>
    <xf numFmtId="164" fontId="12" fillId="9" borderId="20" xfId="2" applyNumberFormat="1" applyFont="1" applyFill="1" applyBorder="1" applyAlignment="1">
      <alignment horizontal="center" vertical="center"/>
    </xf>
    <xf numFmtId="164" fontId="12" fillId="9" borderId="29" xfId="2" applyNumberFormat="1" applyFont="1" applyFill="1" applyBorder="1" applyAlignment="1">
      <alignment horizontal="center" vertical="center"/>
    </xf>
    <xf numFmtId="170" fontId="7" fillId="9" borderId="6" xfId="2" applyNumberFormat="1" applyFont="1" applyFill="1" applyBorder="1" applyAlignment="1">
      <alignment horizontal="center" vertical="center"/>
    </xf>
    <xf numFmtId="172" fontId="12" fillId="9" borderId="6" xfId="2" applyNumberFormat="1" applyFont="1" applyFill="1" applyBorder="1" applyAlignment="1">
      <alignment horizontal="center" vertical="center"/>
    </xf>
    <xf numFmtId="170" fontId="12" fillId="9" borderId="6" xfId="2" applyNumberFormat="1" applyFont="1" applyFill="1" applyBorder="1" applyAlignment="1">
      <alignment horizontal="center" vertical="center"/>
    </xf>
    <xf numFmtId="164" fontId="7" fillId="9" borderId="14" xfId="1" applyNumberFormat="1" applyFont="1" applyFill="1" applyBorder="1" applyAlignment="1">
      <alignment horizontal="center" vertical="center"/>
    </xf>
    <xf numFmtId="164" fontId="7" fillId="9" borderId="24" xfId="1" applyNumberFormat="1" applyFont="1" applyFill="1" applyBorder="1" applyAlignment="1">
      <alignment horizontal="center" vertical="center"/>
    </xf>
    <xf numFmtId="172" fontId="12" fillId="9" borderId="14" xfId="1" applyNumberFormat="1" applyFont="1" applyFill="1" applyBorder="1" applyAlignment="1">
      <alignment horizontal="center" vertical="center"/>
    </xf>
    <xf numFmtId="172" fontId="12" fillId="9" borderId="24" xfId="1" applyNumberFormat="1" applyFont="1" applyFill="1" applyBorder="1" applyAlignment="1">
      <alignment horizontal="center" vertical="center"/>
    </xf>
    <xf numFmtId="164" fontId="12" fillId="9" borderId="14" xfId="1" applyNumberFormat="1" applyFont="1" applyFill="1" applyBorder="1" applyAlignment="1">
      <alignment horizontal="center" vertical="center"/>
    </xf>
    <xf numFmtId="172" fontId="12" fillId="9" borderId="10" xfId="1" applyNumberFormat="1" applyFont="1" applyFill="1" applyBorder="1" applyAlignment="1">
      <alignment horizontal="center" vertical="center"/>
    </xf>
    <xf numFmtId="172" fontId="12" fillId="9" borderId="21" xfId="1" applyNumberFormat="1" applyFont="1" applyFill="1" applyBorder="1" applyAlignment="1">
      <alignment horizontal="center" vertical="center"/>
    </xf>
    <xf numFmtId="164" fontId="12" fillId="9" borderId="10" xfId="1" applyNumberFormat="1" applyFont="1" applyFill="1" applyBorder="1" applyAlignment="1">
      <alignment horizontal="center" vertical="center"/>
    </xf>
    <xf numFmtId="174" fontId="7" fillId="9" borderId="10" xfId="2" applyNumberFormat="1" applyFont="1" applyFill="1" applyBorder="1" applyAlignment="1">
      <alignment horizontal="center" vertical="center"/>
    </xf>
    <xf numFmtId="164" fontId="10" fillId="9" borderId="12" xfId="1" applyNumberFormat="1" applyFont="1" applyFill="1" applyBorder="1" applyAlignment="1">
      <alignment horizontal="center" vertical="center"/>
    </xf>
    <xf numFmtId="170" fontId="7" fillId="9" borderId="18" xfId="2" applyNumberFormat="1" applyFont="1" applyFill="1" applyBorder="1" applyAlignment="1">
      <alignment horizontal="center" vertical="center"/>
    </xf>
    <xf numFmtId="170" fontId="12" fillId="9" borderId="18" xfId="2" applyNumberFormat="1" applyFont="1" applyFill="1" applyBorder="1" applyAlignment="1">
      <alignment horizontal="center" vertical="center"/>
    </xf>
    <xf numFmtId="164" fontId="7" fillId="9" borderId="0" xfId="2" applyNumberFormat="1" applyFont="1" applyFill="1" applyBorder="1" applyAlignment="1">
      <alignment horizontal="center" vertical="center"/>
    </xf>
    <xf numFmtId="164" fontId="7" fillId="9" borderId="2" xfId="2" applyNumberFormat="1" applyFont="1" applyFill="1" applyBorder="1" applyAlignment="1">
      <alignment horizontal="center" vertical="center"/>
    </xf>
    <xf numFmtId="164" fontId="12" fillId="9" borderId="10" xfId="2" applyNumberFormat="1" applyFont="1" applyFill="1" applyBorder="1" applyAlignment="1">
      <alignment horizontal="center" vertical="center"/>
    </xf>
    <xf numFmtId="164" fontId="7" fillId="9" borderId="27" xfId="2" applyNumberFormat="1" applyFont="1" applyFill="1" applyBorder="1" applyAlignment="1">
      <alignment horizontal="center" vertical="center"/>
    </xf>
    <xf numFmtId="172" fontId="12" fillId="9" borderId="20" xfId="2" applyNumberFormat="1" applyFont="1" applyFill="1" applyBorder="1" applyAlignment="1">
      <alignment horizontal="center" vertical="center"/>
    </xf>
    <xf numFmtId="170" fontId="7" fillId="9" borderId="6" xfId="1" applyNumberFormat="1" applyFont="1" applyFill="1" applyBorder="1" applyAlignment="1">
      <alignment horizontal="center" vertical="center"/>
    </xf>
    <xf numFmtId="172" fontId="12" fillId="9" borderId="20" xfId="1" applyNumberFormat="1" applyFont="1" applyFill="1" applyBorder="1" applyAlignment="1">
      <alignment horizontal="center" vertical="center"/>
    </xf>
    <xf numFmtId="172" fontId="7" fillId="9" borderId="12" xfId="1" applyNumberFormat="1" applyFont="1" applyFill="1" applyBorder="1" applyAlignment="1">
      <alignment horizontal="center" vertical="center"/>
    </xf>
    <xf numFmtId="164" fontId="10" fillId="9" borderId="27" xfId="1" applyNumberFormat="1" applyFont="1" applyFill="1" applyBorder="1" applyAlignment="1">
      <alignment horizontal="center" vertical="center"/>
    </xf>
    <xf numFmtId="164" fontId="12" fillId="9" borderId="19" xfId="2" applyNumberFormat="1" applyFont="1" applyFill="1" applyBorder="1" applyAlignment="1">
      <alignment horizontal="center" vertical="center"/>
    </xf>
    <xf numFmtId="164" fontId="10" fillId="9" borderId="18" xfId="1" applyNumberFormat="1" applyFont="1" applyFill="1" applyBorder="1" applyAlignment="1">
      <alignment horizontal="center" vertical="center"/>
    </xf>
    <xf numFmtId="172" fontId="7" fillId="9" borderId="14" xfId="2" applyNumberFormat="1" applyFont="1" applyFill="1" applyBorder="1" applyAlignment="1">
      <alignment horizontal="center" vertical="center"/>
    </xf>
    <xf numFmtId="164" fontId="7" fillId="9" borderId="14" xfId="2" applyNumberFormat="1" applyFont="1" applyFill="1" applyBorder="1" applyAlignment="1">
      <alignment horizontal="center" vertical="center"/>
    </xf>
    <xf numFmtId="164" fontId="7" fillId="9" borderId="18" xfId="2" applyNumberFormat="1" applyFont="1" applyFill="1" applyBorder="1" applyAlignment="1">
      <alignment horizontal="center" vertical="center"/>
    </xf>
    <xf numFmtId="172" fontId="8" fillId="9" borderId="14" xfId="2" applyNumberFormat="1" applyFont="1" applyFill="1" applyBorder="1" applyAlignment="1">
      <alignment horizontal="center" vertical="center"/>
    </xf>
    <xf numFmtId="171" fontId="8" fillId="9" borderId="14" xfId="2" applyNumberFormat="1" applyFont="1" applyFill="1" applyBorder="1" applyAlignment="1">
      <alignment horizontal="center" vertical="center"/>
    </xf>
    <xf numFmtId="170" fontId="7" fillId="9" borderId="14" xfId="2" applyNumberFormat="1" applyFont="1" applyFill="1" applyBorder="1" applyAlignment="1">
      <alignment horizontal="center" vertical="center"/>
    </xf>
    <xf numFmtId="164" fontId="12" fillId="6" borderId="10" xfId="1" applyNumberFormat="1" applyFont="1" applyFill="1" applyBorder="1" applyAlignment="1">
      <alignment horizontal="center" vertical="center"/>
    </xf>
    <xf numFmtId="164" fontId="7" fillId="6" borderId="10" xfId="1" applyNumberFormat="1" applyFont="1" applyFill="1" applyBorder="1" applyAlignment="1">
      <alignment horizontal="center" vertical="center"/>
    </xf>
    <xf numFmtId="170" fontId="7" fillId="6" borderId="10" xfId="2" applyNumberFormat="1" applyFont="1" applyFill="1" applyBorder="1" applyAlignment="1">
      <alignment horizontal="center" vertical="center"/>
    </xf>
    <xf numFmtId="171" fontId="7" fillId="9" borderId="10" xfId="2" applyNumberFormat="1" applyFont="1" applyFill="1" applyBorder="1" applyAlignment="1">
      <alignment horizontal="center" vertical="center"/>
    </xf>
    <xf numFmtId="172" fontId="12" fillId="9" borderId="29" xfId="1" applyNumberFormat="1" applyFont="1" applyFill="1" applyBorder="1" applyAlignment="1">
      <alignment horizontal="center" vertical="center"/>
    </xf>
    <xf numFmtId="172" fontId="12" fillId="9" borderId="16" xfId="1" applyNumberFormat="1" applyFont="1" applyFill="1" applyBorder="1" applyAlignment="1">
      <alignment horizontal="center" vertical="center"/>
    </xf>
    <xf numFmtId="164" fontId="12" fillId="0" borderId="6" xfId="2" applyNumberFormat="1" applyFont="1" applyFill="1" applyBorder="1" applyAlignment="1">
      <alignment horizontal="center" vertical="center"/>
    </xf>
    <xf numFmtId="164" fontId="7" fillId="0" borderId="6" xfId="2" applyNumberFormat="1" applyFont="1" applyFill="1" applyBorder="1" applyAlignment="1">
      <alignment horizontal="center" vertical="center"/>
    </xf>
    <xf numFmtId="172" fontId="12" fillId="0" borderId="20" xfId="2" applyNumberFormat="1" applyFont="1" applyFill="1" applyBorder="1" applyAlignment="1">
      <alignment horizontal="center" vertical="center"/>
    </xf>
    <xf numFmtId="164" fontId="12" fillId="0" borderId="14" xfId="1" applyNumberFormat="1" applyFont="1" applyFill="1" applyBorder="1" applyAlignment="1">
      <alignment horizontal="center" vertical="center"/>
    </xf>
    <xf numFmtId="164" fontId="7" fillId="0" borderId="14" xfId="1" applyNumberFormat="1" applyFont="1" applyFill="1" applyBorder="1" applyAlignment="1">
      <alignment horizontal="center" vertical="center"/>
    </xf>
    <xf numFmtId="172" fontId="7" fillId="0" borderId="14" xfId="2" applyNumberFormat="1" applyFont="1" applyFill="1" applyBorder="1" applyAlignment="1">
      <alignment horizontal="center" vertical="center"/>
    </xf>
    <xf numFmtId="164" fontId="7" fillId="0" borderId="14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9" borderId="1" xfId="1" applyNumberFormat="1" applyFont="1" applyFill="1" applyBorder="1" applyAlignment="1">
      <alignment horizontal="center" vertical="center"/>
    </xf>
    <xf numFmtId="172" fontId="7" fillId="0" borderId="1" xfId="1" applyNumberFormat="1" applyFont="1" applyFill="1" applyBorder="1" applyAlignment="1">
      <alignment horizontal="center" vertical="center"/>
    </xf>
    <xf numFmtId="172" fontId="7" fillId="9" borderId="1" xfId="1" applyNumberFormat="1" applyFont="1" applyFill="1" applyBorder="1" applyAlignment="1">
      <alignment horizontal="center" vertical="center"/>
    </xf>
    <xf numFmtId="164" fontId="12" fillId="23" borderId="10" xfId="2" applyNumberFormat="1" applyFont="1" applyFill="1" applyBorder="1" applyAlignment="1">
      <alignment horizontal="center" vertical="center"/>
    </xf>
    <xf numFmtId="164" fontId="12" fillId="23" borderId="10" xfId="1" applyNumberFormat="1" applyFont="1" applyFill="1" applyBorder="1" applyAlignment="1">
      <alignment horizontal="center" vertical="center"/>
    </xf>
    <xf numFmtId="170" fontId="12" fillId="23" borderId="10" xfId="2" applyNumberFormat="1" applyFont="1" applyFill="1" applyBorder="1" applyAlignment="1">
      <alignment horizontal="center" vertical="center"/>
    </xf>
    <xf numFmtId="164" fontId="12" fillId="23" borderId="12" xfId="2" applyNumberFormat="1" applyFont="1" applyFill="1" applyBorder="1" applyAlignment="1">
      <alignment horizontal="center" vertical="center"/>
    </xf>
    <xf numFmtId="170" fontId="12" fillId="23" borderId="12" xfId="2" applyNumberFormat="1" applyFont="1" applyFill="1" applyBorder="1" applyAlignment="1">
      <alignment horizontal="center" vertical="center"/>
    </xf>
    <xf numFmtId="164" fontId="12" fillId="23" borderId="6" xfId="1" applyNumberFormat="1" applyFont="1" applyFill="1" applyBorder="1" applyAlignment="1">
      <alignment horizontal="center" vertical="center"/>
    </xf>
    <xf numFmtId="164" fontId="7" fillId="23" borderId="6" xfId="2" applyNumberFormat="1" applyFont="1" applyFill="1" applyBorder="1" applyAlignment="1">
      <alignment horizontal="center" vertical="center"/>
    </xf>
    <xf numFmtId="172" fontId="12" fillId="23" borderId="6" xfId="1" applyNumberFormat="1" applyFont="1" applyFill="1" applyBorder="1" applyAlignment="1">
      <alignment horizontal="center" vertical="center"/>
    </xf>
    <xf numFmtId="164" fontId="12" fillId="23" borderId="6" xfId="2" applyNumberFormat="1" applyFont="1" applyFill="1" applyBorder="1" applyAlignment="1">
      <alignment horizontal="center" vertical="center"/>
    </xf>
    <xf numFmtId="164" fontId="16" fillId="0" borderId="14" xfId="1" applyNumberFormat="1" applyFont="1" applyFill="1" applyBorder="1" applyAlignment="1">
      <alignment horizontal="center" vertical="center"/>
    </xf>
    <xf numFmtId="172" fontId="7" fillId="0" borderId="14" xfId="1" applyNumberFormat="1" applyFont="1" applyFill="1" applyBorder="1" applyAlignment="1">
      <alignment horizontal="center" vertical="center"/>
    </xf>
    <xf numFmtId="2" fontId="17" fillId="9" borderId="2" xfId="1" applyNumberFormat="1" applyFont="1" applyFill="1" applyBorder="1" applyAlignment="1">
      <alignment horizontal="center" vertical="center"/>
    </xf>
    <xf numFmtId="172" fontId="17" fillId="9" borderId="2" xfId="1" applyNumberFormat="1" applyFont="1" applyFill="1" applyBorder="1" applyAlignment="1">
      <alignment horizontal="center" vertical="center"/>
    </xf>
    <xf numFmtId="171" fontId="17" fillId="9" borderId="2" xfId="1" applyNumberFormat="1" applyFont="1" applyFill="1" applyBorder="1" applyAlignment="1">
      <alignment horizontal="center" vertical="center"/>
    </xf>
    <xf numFmtId="0" fontId="17" fillId="9" borderId="10" xfId="1" applyFont="1" applyFill="1" applyBorder="1" applyAlignment="1">
      <alignment horizontal="center" vertical="center"/>
    </xf>
    <xf numFmtId="172" fontId="17" fillId="9" borderId="10" xfId="1" applyNumberFormat="1" applyFont="1" applyFill="1" applyBorder="1" applyAlignment="1">
      <alignment horizontal="center" vertical="center"/>
    </xf>
    <xf numFmtId="172" fontId="12" fillId="0" borderId="20" xfId="1" applyNumberFormat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/>
    </xf>
    <xf numFmtId="172" fontId="16" fillId="0" borderId="20" xfId="2" applyNumberFormat="1" applyFont="1" applyFill="1" applyBorder="1" applyAlignment="1">
      <alignment horizontal="center" vertical="center"/>
    </xf>
    <xf numFmtId="172" fontId="16" fillId="9" borderId="20" xfId="2" applyNumberFormat="1" applyFont="1" applyFill="1" applyBorder="1" applyAlignment="1">
      <alignment horizontal="center" vertical="center"/>
    </xf>
    <xf numFmtId="171" fontId="16" fillId="0" borderId="20" xfId="2" applyNumberFormat="1" applyFont="1" applyFill="1" applyBorder="1" applyAlignment="1">
      <alignment horizontal="center" vertical="center"/>
    </xf>
    <xf numFmtId="164" fontId="7" fillId="13" borderId="2" xfId="1" applyNumberFormat="1" applyFont="1" applyFill="1" applyBorder="1" applyAlignment="1">
      <alignment horizontal="center" vertical="center"/>
    </xf>
    <xf numFmtId="172" fontId="17" fillId="13" borderId="2" xfId="1" applyNumberFormat="1" applyFont="1" applyFill="1" applyBorder="1" applyAlignment="1">
      <alignment horizontal="center" vertical="center"/>
    </xf>
    <xf numFmtId="0" fontId="17" fillId="13" borderId="2" xfId="1" applyFont="1" applyFill="1" applyBorder="1" applyAlignment="1">
      <alignment horizontal="center" vertical="center"/>
    </xf>
    <xf numFmtId="164" fontId="12" fillId="13" borderId="10" xfId="2" applyNumberFormat="1" applyFont="1" applyFill="1" applyBorder="1" applyAlignment="1">
      <alignment horizontal="center" vertical="center"/>
    </xf>
    <xf numFmtId="164" fontId="7" fillId="13" borderId="10" xfId="2" applyNumberFormat="1" applyFont="1" applyFill="1" applyBorder="1" applyAlignment="1">
      <alignment horizontal="center" vertical="center"/>
    </xf>
    <xf numFmtId="170" fontId="12" fillId="13" borderId="10" xfId="2" applyNumberFormat="1" applyFont="1" applyFill="1" applyBorder="1" applyAlignment="1">
      <alignment horizontal="center" vertical="center"/>
    </xf>
    <xf numFmtId="164" fontId="12" fillId="13" borderId="2" xfId="2" applyNumberFormat="1" applyFont="1" applyFill="1" applyBorder="1" applyAlignment="1">
      <alignment horizontal="center" vertical="center"/>
    </xf>
    <xf numFmtId="164" fontId="12" fillId="13" borderId="6" xfId="2" applyNumberFormat="1" applyFont="1" applyFill="1" applyBorder="1" applyAlignment="1">
      <alignment horizontal="center" vertical="center"/>
    </xf>
    <xf numFmtId="164" fontId="7" fillId="13" borderId="6" xfId="2" applyNumberFormat="1" applyFont="1" applyFill="1" applyBorder="1" applyAlignment="1">
      <alignment horizontal="center" vertical="center"/>
    </xf>
    <xf numFmtId="172" fontId="12" fillId="13" borderId="6" xfId="1" applyNumberFormat="1" applyFont="1" applyFill="1" applyBorder="1" applyAlignment="1">
      <alignment horizontal="center" vertical="center"/>
    </xf>
    <xf numFmtId="164" fontId="12" fillId="0" borderId="14" xfId="2" applyNumberFormat="1" applyFont="1" applyFill="1" applyBorder="1" applyAlignment="1">
      <alignment horizontal="center" vertical="center"/>
    </xf>
    <xf numFmtId="172" fontId="12" fillId="0" borderId="14" xfId="1" applyNumberFormat="1" applyFont="1" applyFill="1" applyBorder="1" applyAlignment="1">
      <alignment horizontal="center" vertical="center"/>
    </xf>
    <xf numFmtId="172" fontId="7" fillId="9" borderId="14" xfId="1" applyNumberFormat="1" applyFont="1" applyFill="1" applyBorder="1" applyAlignment="1">
      <alignment horizontal="center" vertical="center"/>
    </xf>
    <xf numFmtId="0" fontId="7" fillId="9" borderId="14" xfId="1" applyFont="1" applyFill="1" applyBorder="1" applyAlignment="1">
      <alignment horizontal="center" vertical="center"/>
    </xf>
    <xf numFmtId="164" fontId="7" fillId="9" borderId="6" xfId="1" applyNumberFormat="1" applyFont="1" applyFill="1" applyBorder="1" applyAlignment="1">
      <alignment horizontal="center" vertical="center"/>
    </xf>
    <xf numFmtId="164" fontId="12" fillId="17" borderId="2" xfId="1" applyNumberFormat="1" applyFont="1" applyFill="1" applyBorder="1" applyAlignment="1">
      <alignment horizontal="center" vertical="center"/>
    </xf>
    <xf numFmtId="164" fontId="7" fillId="17" borderId="2" xfId="1" applyNumberFormat="1" applyFont="1" applyFill="1" applyBorder="1" applyAlignment="1">
      <alignment horizontal="center" vertical="center"/>
    </xf>
    <xf numFmtId="172" fontId="12" fillId="17" borderId="2" xfId="1" applyNumberFormat="1" applyFont="1" applyFill="1" applyBorder="1" applyAlignment="1">
      <alignment horizontal="center" vertical="center"/>
    </xf>
    <xf numFmtId="0" fontId="12" fillId="17" borderId="2" xfId="1" applyFont="1" applyFill="1" applyBorder="1" applyAlignment="1">
      <alignment horizontal="center" vertical="center"/>
    </xf>
    <xf numFmtId="164" fontId="12" fillId="17" borderId="10" xfId="2" applyNumberFormat="1" applyFont="1" applyFill="1" applyBorder="1" applyAlignment="1">
      <alignment horizontal="center" vertical="center"/>
    </xf>
    <xf numFmtId="164" fontId="7" fillId="17" borderId="10" xfId="2" applyNumberFormat="1" applyFont="1" applyFill="1" applyBorder="1" applyAlignment="1">
      <alignment horizontal="center" vertical="center"/>
    </xf>
    <xf numFmtId="170" fontId="12" fillId="17" borderId="10" xfId="2" applyNumberFormat="1" applyFont="1" applyFill="1" applyBorder="1" applyAlignment="1">
      <alignment horizontal="center" vertical="center"/>
    </xf>
    <xf numFmtId="164" fontId="12" fillId="17" borderId="10" xfId="1" applyNumberFormat="1" applyFont="1" applyFill="1" applyBorder="1" applyAlignment="1">
      <alignment horizontal="center" vertical="center"/>
    </xf>
    <xf numFmtId="164" fontId="12" fillId="17" borderId="12" xfId="2" applyNumberFormat="1" applyFont="1" applyFill="1" applyBorder="1" applyAlignment="1">
      <alignment horizontal="center" vertical="center"/>
    </xf>
    <xf numFmtId="164" fontId="7" fillId="17" borderId="12" xfId="2" applyNumberFormat="1" applyFont="1" applyFill="1" applyBorder="1" applyAlignment="1">
      <alignment horizontal="center" vertical="center"/>
    </xf>
    <xf numFmtId="170" fontId="12" fillId="17" borderId="12" xfId="2" applyNumberFormat="1" applyFont="1" applyFill="1" applyBorder="1" applyAlignment="1">
      <alignment horizontal="center" vertical="center"/>
    </xf>
    <xf numFmtId="164" fontId="12" fillId="17" borderId="12" xfId="1" applyNumberFormat="1" applyFont="1" applyFill="1" applyBorder="1" applyAlignment="1">
      <alignment horizontal="center" vertical="center"/>
    </xf>
    <xf numFmtId="164" fontId="12" fillId="17" borderId="6" xfId="2" applyNumberFormat="1" applyFont="1" applyFill="1" applyBorder="1" applyAlignment="1">
      <alignment horizontal="center" vertical="center"/>
    </xf>
    <xf numFmtId="164" fontId="7" fillId="17" borderId="6" xfId="2" applyNumberFormat="1" applyFont="1" applyFill="1" applyBorder="1" applyAlignment="1">
      <alignment horizontal="center" vertical="center"/>
    </xf>
    <xf numFmtId="172" fontId="12" fillId="17" borderId="6" xfId="2" applyNumberFormat="1" applyFont="1" applyFill="1" applyBorder="1" applyAlignment="1">
      <alignment horizontal="center" vertical="center"/>
    </xf>
    <xf numFmtId="172" fontId="7" fillId="0" borderId="2" xfId="1" applyNumberFormat="1" applyFont="1" applyFill="1" applyBorder="1" applyAlignment="1">
      <alignment horizontal="center" vertical="center"/>
    </xf>
    <xf numFmtId="0" fontId="7" fillId="9" borderId="10" xfId="1" applyFont="1" applyFill="1" applyBorder="1" applyAlignment="1">
      <alignment horizontal="center" vertical="center"/>
    </xf>
    <xf numFmtId="164" fontId="12" fillId="16" borderId="2" xfId="1" applyNumberFormat="1" applyFont="1" applyFill="1" applyBorder="1" applyAlignment="1">
      <alignment horizontal="center" vertical="center"/>
    </xf>
    <xf numFmtId="164" fontId="7" fillId="16" borderId="2" xfId="1" applyNumberFormat="1" applyFont="1" applyFill="1" applyBorder="1" applyAlignment="1">
      <alignment horizontal="center" vertical="center"/>
    </xf>
    <xf numFmtId="172" fontId="12" fillId="16" borderId="2" xfId="1" applyNumberFormat="1" applyFont="1" applyFill="1" applyBorder="1" applyAlignment="1">
      <alignment horizontal="center" vertical="center"/>
    </xf>
    <xf numFmtId="164" fontId="12" fillId="16" borderId="10" xfId="2" applyNumberFormat="1" applyFont="1" applyFill="1" applyBorder="1" applyAlignment="1">
      <alignment horizontal="center" vertical="center"/>
    </xf>
    <xf numFmtId="164" fontId="7" fillId="16" borderId="10" xfId="2" applyNumberFormat="1" applyFont="1" applyFill="1" applyBorder="1" applyAlignment="1">
      <alignment horizontal="center" vertical="center"/>
    </xf>
    <xf numFmtId="170" fontId="12" fillId="16" borderId="10" xfId="2" applyNumberFormat="1" applyFont="1" applyFill="1" applyBorder="1" applyAlignment="1">
      <alignment horizontal="center" vertical="center"/>
    </xf>
    <xf numFmtId="164" fontId="12" fillId="16" borderId="10" xfId="1" applyNumberFormat="1" applyFont="1" applyFill="1" applyBorder="1" applyAlignment="1">
      <alignment horizontal="center" vertical="center"/>
    </xf>
    <xf numFmtId="164" fontId="12" fillId="16" borderId="6" xfId="2" applyNumberFormat="1" applyFont="1" applyFill="1" applyBorder="1" applyAlignment="1">
      <alignment horizontal="center" vertical="center"/>
    </xf>
    <xf numFmtId="164" fontId="7" fillId="16" borderId="6" xfId="2" applyNumberFormat="1" applyFont="1" applyFill="1" applyBorder="1" applyAlignment="1">
      <alignment horizontal="center" vertical="center"/>
    </xf>
    <xf numFmtId="172" fontId="12" fillId="16" borderId="6" xfId="1" applyNumberFormat="1" applyFont="1" applyFill="1" applyBorder="1" applyAlignment="1">
      <alignment horizontal="center" vertical="center"/>
    </xf>
    <xf numFmtId="164" fontId="12" fillId="16" borderId="6" xfId="1" applyNumberFormat="1" applyFont="1" applyFill="1" applyBorder="1" applyAlignment="1">
      <alignment horizontal="center" vertical="center"/>
    </xf>
    <xf numFmtId="0" fontId="12" fillId="9" borderId="14" xfId="1" applyFont="1" applyFill="1" applyBorder="1" applyAlignment="1">
      <alignment horizontal="center" vertical="center"/>
    </xf>
    <xf numFmtId="164" fontId="12" fillId="6" borderId="2" xfId="1" applyNumberFormat="1" applyFont="1" applyFill="1" applyBorder="1" applyAlignment="1">
      <alignment horizontal="center" vertical="center"/>
    </xf>
    <xf numFmtId="164" fontId="7" fillId="6" borderId="2" xfId="1" applyNumberFormat="1" applyFont="1" applyFill="1" applyBorder="1" applyAlignment="1">
      <alignment horizontal="center" vertical="center"/>
    </xf>
    <xf numFmtId="172" fontId="7" fillId="6" borderId="2" xfId="1" applyNumberFormat="1" applyFont="1" applyFill="1" applyBorder="1" applyAlignment="1">
      <alignment horizontal="center" vertical="center"/>
    </xf>
    <xf numFmtId="3" fontId="7" fillId="6" borderId="2" xfId="1" applyNumberFormat="1" applyFont="1" applyFill="1" applyBorder="1" applyAlignment="1">
      <alignment horizontal="center" vertical="center"/>
    </xf>
    <xf numFmtId="164" fontId="12" fillId="6" borderId="10" xfId="2" applyNumberFormat="1" applyFont="1" applyFill="1" applyBorder="1" applyAlignment="1">
      <alignment horizontal="center" vertical="center"/>
    </xf>
    <xf numFmtId="164" fontId="7" fillId="6" borderId="10" xfId="2" applyNumberFormat="1" applyFont="1" applyFill="1" applyBorder="1" applyAlignment="1">
      <alignment horizontal="center" vertical="center"/>
    </xf>
    <xf numFmtId="170" fontId="12" fillId="6" borderId="10" xfId="2" applyNumberFormat="1" applyFont="1" applyFill="1" applyBorder="1" applyAlignment="1">
      <alignment horizontal="center" vertical="center"/>
    </xf>
    <xf numFmtId="164" fontId="12" fillId="6" borderId="12" xfId="2" applyNumberFormat="1" applyFont="1" applyFill="1" applyBorder="1" applyAlignment="1">
      <alignment horizontal="center" vertical="center"/>
    </xf>
    <xf numFmtId="164" fontId="7" fillId="6" borderId="12" xfId="2" applyNumberFormat="1" applyFont="1" applyFill="1" applyBorder="1" applyAlignment="1">
      <alignment horizontal="center" vertical="center"/>
    </xf>
    <xf numFmtId="170" fontId="12" fillId="6" borderId="12" xfId="2" applyNumberFormat="1" applyFont="1" applyFill="1" applyBorder="1" applyAlignment="1">
      <alignment horizontal="center" vertical="center"/>
    </xf>
    <xf numFmtId="164" fontId="12" fillId="6" borderId="12" xfId="1" applyNumberFormat="1" applyFont="1" applyFill="1" applyBorder="1" applyAlignment="1">
      <alignment horizontal="center" vertical="center"/>
    </xf>
    <xf numFmtId="164" fontId="12" fillId="6" borderId="6" xfId="2" applyNumberFormat="1" applyFont="1" applyFill="1" applyBorder="1" applyAlignment="1">
      <alignment horizontal="center" vertical="center"/>
    </xf>
    <xf numFmtId="164" fontId="7" fillId="6" borderId="6" xfId="2" applyNumberFormat="1" applyFont="1" applyFill="1" applyBorder="1" applyAlignment="1">
      <alignment horizontal="center" vertical="center"/>
    </xf>
    <xf numFmtId="172" fontId="12" fillId="6" borderId="6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12" fillId="9" borderId="10" xfId="1" applyNumberFormat="1" applyFont="1" applyFill="1" applyBorder="1" applyAlignment="1">
      <alignment horizontal="center" vertical="center" wrapText="1"/>
    </xf>
    <xf numFmtId="164" fontId="7" fillId="9" borderId="10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/>
    </xf>
    <xf numFmtId="164" fontId="12" fillId="9" borderId="1" xfId="1" applyNumberFormat="1" applyFont="1" applyFill="1" applyBorder="1" applyAlignment="1">
      <alignment horizontal="center" vertical="center"/>
    </xf>
    <xf numFmtId="172" fontId="12" fillId="0" borderId="1" xfId="1" applyNumberFormat="1" applyFont="1" applyFill="1" applyBorder="1" applyAlignment="1">
      <alignment horizontal="center" vertical="center"/>
    </xf>
    <xf numFmtId="172" fontId="12" fillId="9" borderId="1" xfId="1" applyNumberFormat="1" applyFont="1" applyFill="1" applyBorder="1" applyAlignment="1">
      <alignment horizontal="center" vertical="center"/>
    </xf>
    <xf numFmtId="164" fontId="12" fillId="0" borderId="10" xfId="2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170" fontId="12" fillId="0" borderId="10" xfId="2" applyNumberFormat="1" applyFont="1" applyFill="1" applyBorder="1" applyAlignment="1">
      <alignment horizontal="center" vertical="center"/>
    </xf>
    <xf numFmtId="164" fontId="12" fillId="0" borderId="10" xfId="1" applyNumberFormat="1" applyFont="1" applyFill="1" applyBorder="1" applyAlignment="1">
      <alignment horizontal="center" vertical="center"/>
    </xf>
    <xf numFmtId="164" fontId="12" fillId="0" borderId="2" xfId="2" applyNumberFormat="1" applyFont="1" applyFill="1" applyBorder="1" applyAlignment="1">
      <alignment horizontal="center" vertical="center"/>
    </xf>
    <xf numFmtId="164" fontId="12" fillId="0" borderId="6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72" fontId="12" fillId="0" borderId="6" xfId="1" applyNumberFormat="1" applyFont="1" applyFill="1" applyBorder="1" applyAlignment="1">
      <alignment horizontal="center" vertical="center"/>
    </xf>
    <xf numFmtId="0" fontId="10" fillId="9" borderId="10" xfId="1" applyFont="1" applyFill="1" applyBorder="1" applyAlignment="1">
      <alignment horizontal="center" vertical="center"/>
    </xf>
    <xf numFmtId="173" fontId="10" fillId="9" borderId="10" xfId="2" applyNumberFormat="1" applyFont="1" applyFill="1" applyBorder="1" applyAlignment="1">
      <alignment horizontal="center" vertical="center"/>
    </xf>
    <xf numFmtId="173" fontId="7" fillId="9" borderId="10" xfId="1" applyNumberFormat="1" applyFont="1" applyFill="1" applyBorder="1" applyAlignment="1">
      <alignment horizontal="center" vertical="center"/>
    </xf>
    <xf numFmtId="173" fontId="7" fillId="9" borderId="10" xfId="2" applyNumberFormat="1" applyFont="1" applyFill="1" applyBorder="1" applyAlignment="1">
      <alignment horizontal="center" vertical="center"/>
    </xf>
    <xf numFmtId="173" fontId="10" fillId="9" borderId="10" xfId="1" applyNumberFormat="1" applyFont="1" applyFill="1" applyBorder="1" applyAlignment="1">
      <alignment horizontal="center" vertical="center"/>
    </xf>
    <xf numFmtId="164" fontId="16" fillId="9" borderId="6" xfId="1" applyNumberFormat="1" applyFont="1" applyFill="1" applyBorder="1" applyAlignment="1">
      <alignment horizontal="center" vertical="center"/>
    </xf>
    <xf numFmtId="173" fontId="12" fillId="9" borderId="6" xfId="2" applyNumberFormat="1" applyFont="1" applyFill="1" applyBorder="1" applyAlignment="1">
      <alignment horizontal="center" vertical="center"/>
    </xf>
    <xf numFmtId="173" fontId="16" fillId="9" borderId="6" xfId="1" applyNumberFormat="1" applyFont="1" applyFill="1" applyBorder="1" applyAlignment="1">
      <alignment horizontal="center" vertical="center"/>
    </xf>
    <xf numFmtId="164" fontId="8" fillId="9" borderId="14" xfId="3" applyNumberFormat="1" applyFont="1" applyFill="1" applyBorder="1" applyAlignment="1">
      <alignment horizontal="center" vertical="center"/>
    </xf>
    <xf numFmtId="173" fontId="8" fillId="9" borderId="14" xfId="3" applyNumberFormat="1" applyFont="1" applyFill="1" applyBorder="1" applyAlignment="1">
      <alignment horizontal="center" vertical="center"/>
    </xf>
    <xf numFmtId="164" fontId="10" fillId="9" borderId="10" xfId="3" applyNumberFormat="1" applyFont="1" applyFill="1" applyBorder="1" applyAlignment="1">
      <alignment horizontal="center" vertical="center"/>
    </xf>
    <xf numFmtId="164" fontId="10" fillId="9" borderId="14" xfId="3" applyNumberFormat="1" applyFont="1" applyFill="1" applyBorder="1" applyAlignment="1">
      <alignment horizontal="center" vertical="center"/>
    </xf>
    <xf numFmtId="173" fontId="10" fillId="9" borderId="14" xfId="2" applyNumberFormat="1" applyFont="1" applyFill="1" applyBorder="1" applyAlignment="1">
      <alignment horizontal="center" vertical="center"/>
    </xf>
    <xf numFmtId="173" fontId="7" fillId="9" borderId="12" xfId="1" applyNumberFormat="1" applyFont="1" applyFill="1" applyBorder="1" applyAlignment="1">
      <alignment horizontal="center" vertical="center"/>
    </xf>
    <xf numFmtId="173" fontId="7" fillId="9" borderId="12" xfId="2" applyNumberFormat="1" applyFont="1" applyFill="1" applyBorder="1" applyAlignment="1">
      <alignment horizontal="center" vertical="center"/>
    </xf>
    <xf numFmtId="164" fontId="7" fillId="9" borderId="12" xfId="1" applyNumberFormat="1" applyFont="1" applyFill="1" applyBorder="1" applyAlignment="1">
      <alignment horizontal="center" vertical="center"/>
    </xf>
    <xf numFmtId="173" fontId="10" fillId="9" borderId="12" xfId="1" applyNumberFormat="1" applyFont="1" applyFill="1" applyBorder="1" applyAlignment="1">
      <alignment horizontal="center" vertical="center"/>
    </xf>
    <xf numFmtId="173" fontId="12" fillId="9" borderId="6" xfId="1" applyNumberFormat="1" applyFont="1" applyFill="1" applyBorder="1" applyAlignment="1">
      <alignment horizontal="center" vertical="center"/>
    </xf>
    <xf numFmtId="173" fontId="8" fillId="9" borderId="14" xfId="2" applyNumberFormat="1" applyFont="1" applyFill="1" applyBorder="1" applyAlignment="1">
      <alignment horizontal="center" vertical="center"/>
    </xf>
    <xf numFmtId="164" fontId="10" fillId="0" borderId="14" xfId="3" applyNumberFormat="1" applyFont="1" applyFill="1" applyBorder="1" applyAlignment="1">
      <alignment horizontal="center" vertical="center"/>
    </xf>
    <xf numFmtId="173" fontId="10" fillId="0" borderId="14" xfId="2" applyNumberFormat="1" applyFont="1" applyFill="1" applyBorder="1" applyAlignment="1">
      <alignment horizontal="center" vertical="center"/>
    </xf>
    <xf numFmtId="164" fontId="8" fillId="9" borderId="10" xfId="3" applyNumberFormat="1" applyFont="1" applyFill="1" applyBorder="1" applyAlignment="1">
      <alignment horizontal="center" vertical="center"/>
    </xf>
    <xf numFmtId="173" fontId="12" fillId="0" borderId="6" xfId="1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9" borderId="14" xfId="1" applyFont="1" applyFill="1" applyBorder="1" applyAlignment="1">
      <alignment horizontal="center" vertical="center"/>
    </xf>
    <xf numFmtId="173" fontId="8" fillId="0" borderId="14" xfId="1" applyNumberFormat="1" applyFont="1" applyFill="1" applyBorder="1" applyAlignment="1">
      <alignment horizontal="center" vertical="center"/>
    </xf>
    <xf numFmtId="173" fontId="8" fillId="9" borderId="14" xfId="1" applyNumberFormat="1" applyFont="1" applyFill="1" applyBorder="1" applyAlignment="1">
      <alignment horizontal="center" vertical="center"/>
    </xf>
    <xf numFmtId="164" fontId="8" fillId="0" borderId="14" xfId="3" applyNumberFormat="1" applyFont="1" applyFill="1" applyBorder="1" applyAlignment="1">
      <alignment horizontal="center" vertical="center"/>
    </xf>
    <xf numFmtId="173" fontId="8" fillId="0" borderId="14" xfId="3" applyNumberFormat="1" applyFont="1" applyFill="1" applyBorder="1" applyAlignment="1">
      <alignment horizontal="center" vertical="center"/>
    </xf>
    <xf numFmtId="164" fontId="7" fillId="9" borderId="31" xfId="2" applyNumberFormat="1" applyFont="1" applyFill="1" applyBorder="1" applyAlignment="1">
      <alignment horizontal="center" vertical="center"/>
    </xf>
    <xf numFmtId="164" fontId="12" fillId="9" borderId="14" xfId="2" applyNumberFormat="1" applyFont="1" applyFill="1" applyBorder="1" applyAlignment="1">
      <alignment horizontal="center" vertical="center"/>
    </xf>
    <xf numFmtId="164" fontId="12" fillId="9" borderId="3" xfId="2" applyNumberFormat="1" applyFont="1" applyFill="1" applyBorder="1" applyAlignment="1">
      <alignment horizontal="center" vertical="center"/>
    </xf>
    <xf numFmtId="164" fontId="16" fillId="9" borderId="3" xfId="1" applyNumberFormat="1" applyFont="1" applyFill="1" applyBorder="1" applyAlignment="1">
      <alignment horizontal="center" vertical="center"/>
    </xf>
    <xf numFmtId="173" fontId="12" fillId="0" borderId="3" xfId="1" applyNumberFormat="1" applyFont="1" applyFill="1" applyBorder="1" applyAlignment="1">
      <alignment horizontal="center" vertical="center"/>
    </xf>
    <xf numFmtId="173" fontId="12" fillId="0" borderId="14" xfId="1" applyNumberFormat="1" applyFont="1" applyFill="1" applyBorder="1" applyAlignment="1">
      <alignment horizontal="center" vertical="center"/>
    </xf>
    <xf numFmtId="164" fontId="12" fillId="0" borderId="7" xfId="1" applyNumberFormat="1" applyFont="1" applyFill="1" applyBorder="1" applyAlignment="1">
      <alignment horizontal="center" vertical="center"/>
    </xf>
    <xf numFmtId="164" fontId="12" fillId="9" borderId="7" xfId="1" applyNumberFormat="1" applyFont="1" applyFill="1" applyBorder="1" applyAlignment="1">
      <alignment horizontal="center" vertical="center"/>
    </xf>
    <xf numFmtId="173" fontId="12" fillId="9" borderId="3" xfId="1" applyNumberFormat="1" applyFont="1" applyFill="1" applyBorder="1" applyAlignment="1">
      <alignment horizontal="center" vertical="center"/>
    </xf>
    <xf numFmtId="164" fontId="8" fillId="0" borderId="10" xfId="3" applyNumberFormat="1" applyFont="1" applyFill="1" applyBorder="1" applyAlignment="1">
      <alignment horizontal="center" vertical="center"/>
    </xf>
    <xf numFmtId="173" fontId="10" fillId="0" borderId="10" xfId="2" applyNumberFormat="1" applyFont="1" applyFill="1" applyBorder="1" applyAlignment="1">
      <alignment horizontal="center" vertical="center"/>
    </xf>
    <xf numFmtId="164" fontId="8" fillId="13" borderId="13" xfId="1" applyNumberFormat="1" applyFont="1" applyFill="1" applyBorder="1" applyAlignment="1">
      <alignment horizontal="center" vertical="center"/>
    </xf>
    <xf numFmtId="173" fontId="10" fillId="13" borderId="13" xfId="2" applyNumberFormat="1" applyFont="1" applyFill="1" applyBorder="1" applyAlignment="1">
      <alignment horizontal="center" vertical="center"/>
    </xf>
    <xf numFmtId="164" fontId="8" fillId="13" borderId="10" xfId="3" applyNumberFormat="1" applyFont="1" applyFill="1" applyBorder="1" applyAlignment="1">
      <alignment horizontal="center" vertical="center"/>
    </xf>
    <xf numFmtId="173" fontId="8" fillId="13" borderId="10" xfId="3" applyNumberFormat="1" applyFont="1" applyFill="1" applyBorder="1" applyAlignment="1">
      <alignment horizontal="center" vertical="center"/>
    </xf>
    <xf numFmtId="170" fontId="8" fillId="13" borderId="10" xfId="3" applyNumberFormat="1" applyFont="1" applyFill="1" applyBorder="1" applyAlignment="1">
      <alignment horizontal="center" vertical="center"/>
    </xf>
    <xf numFmtId="164" fontId="8" fillId="13" borderId="12" xfId="3" applyNumberFormat="1" applyFont="1" applyFill="1" applyBorder="1" applyAlignment="1">
      <alignment horizontal="center" vertical="center"/>
    </xf>
    <xf numFmtId="164" fontId="8" fillId="13" borderId="8" xfId="3" applyNumberFormat="1" applyFont="1" applyFill="1" applyBorder="1" applyAlignment="1">
      <alignment horizontal="center" vertical="center"/>
    </xf>
    <xf numFmtId="173" fontId="8" fillId="13" borderId="8" xfId="3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164" fontId="8" fillId="9" borderId="2" xfId="1" applyNumberFormat="1" applyFont="1" applyFill="1" applyBorder="1" applyAlignment="1">
      <alignment horizontal="center" vertical="center"/>
    </xf>
    <xf numFmtId="173" fontId="8" fillId="0" borderId="2" xfId="1" applyNumberFormat="1" applyFont="1" applyFill="1" applyBorder="1" applyAlignment="1">
      <alignment horizontal="center" vertical="center"/>
    </xf>
    <xf numFmtId="173" fontId="8" fillId="9" borderId="2" xfId="1" applyNumberFormat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173" fontId="7" fillId="0" borderId="10" xfId="1" applyNumberFormat="1" applyFont="1" applyFill="1" applyBorder="1" applyAlignment="1">
      <alignment horizontal="center" vertical="center"/>
    </xf>
    <xf numFmtId="0" fontId="12" fillId="9" borderId="10" xfId="1" applyFont="1" applyFill="1" applyBorder="1" applyAlignment="1">
      <alignment horizontal="center" vertical="center"/>
    </xf>
    <xf numFmtId="173" fontId="12" fillId="9" borderId="10" xfId="1" applyNumberFormat="1" applyFont="1" applyFill="1" applyBorder="1" applyAlignment="1">
      <alignment horizontal="center" vertical="center"/>
    </xf>
    <xf numFmtId="173" fontId="10" fillId="9" borderId="10" xfId="3" applyNumberFormat="1" applyFont="1" applyFill="1" applyBorder="1" applyAlignment="1">
      <alignment horizontal="center" vertical="center"/>
    </xf>
    <xf numFmtId="173" fontId="12" fillId="0" borderId="6" xfId="2" applyNumberFormat="1" applyFont="1" applyFill="1" applyBorder="1" applyAlignment="1">
      <alignment horizontal="center" vertical="center"/>
    </xf>
    <xf numFmtId="171" fontId="12" fillId="14" borderId="13" xfId="2" applyNumberFormat="1" applyFont="1" applyFill="1" applyBorder="1" applyAlignment="1">
      <alignment horizontal="center" vertical="center"/>
    </xf>
    <xf numFmtId="173" fontId="7" fillId="14" borderId="13" xfId="2" applyNumberFormat="1" applyFont="1" applyFill="1" applyBorder="1" applyAlignment="1">
      <alignment horizontal="center" vertical="center"/>
    </xf>
    <xf numFmtId="164" fontId="7" fillId="14" borderId="10" xfId="2" applyNumberFormat="1" applyFont="1" applyFill="1" applyBorder="1" applyAlignment="1">
      <alignment horizontal="center" vertical="center"/>
    </xf>
    <xf numFmtId="171" fontId="17" fillId="14" borderId="10" xfId="1" applyNumberFormat="1" applyFont="1" applyFill="1" applyBorder="1" applyAlignment="1">
      <alignment horizontal="center" vertical="center"/>
    </xf>
    <xf numFmtId="173" fontId="10" fillId="14" borderId="10" xfId="3" applyNumberFormat="1" applyFont="1" applyFill="1" applyBorder="1" applyAlignment="1">
      <alignment horizontal="center" vertical="center"/>
    </xf>
    <xf numFmtId="164" fontId="10" fillId="14" borderId="10" xfId="3" applyNumberFormat="1" applyFont="1" applyFill="1" applyBorder="1" applyAlignment="1">
      <alignment horizontal="center" vertical="center"/>
    </xf>
    <xf numFmtId="164" fontId="10" fillId="14" borderId="12" xfId="3" applyNumberFormat="1" applyFont="1" applyFill="1" applyBorder="1" applyAlignment="1">
      <alignment horizontal="center" vertical="center"/>
    </xf>
    <xf numFmtId="164" fontId="8" fillId="14" borderId="8" xfId="3" applyNumberFormat="1" applyFont="1" applyFill="1" applyBorder="1" applyAlignment="1">
      <alignment horizontal="center" vertical="center"/>
    </xf>
    <xf numFmtId="173" fontId="8" fillId="14" borderId="8" xfId="3" applyNumberFormat="1" applyFont="1" applyFill="1" applyBorder="1" applyAlignment="1">
      <alignment horizontal="center" vertical="center"/>
    </xf>
    <xf numFmtId="173" fontId="12" fillId="0" borderId="2" xfId="2" applyNumberFormat="1" applyFont="1" applyFill="1" applyBorder="1" applyAlignment="1">
      <alignment horizontal="center" vertical="center"/>
    </xf>
    <xf numFmtId="173" fontId="12" fillId="9" borderId="2" xfId="2" applyNumberFormat="1" applyFont="1" applyFill="1" applyBorder="1" applyAlignment="1">
      <alignment horizontal="center" vertical="center"/>
    </xf>
    <xf numFmtId="173" fontId="17" fillId="9" borderId="10" xfId="1" applyNumberFormat="1" applyFont="1" applyFill="1" applyBorder="1" applyAlignment="1">
      <alignment horizontal="center" vertical="center"/>
    </xf>
    <xf numFmtId="164" fontId="7" fillId="0" borderId="10" xfId="2" applyNumberFormat="1" applyFont="1" applyFill="1" applyBorder="1" applyAlignment="1">
      <alignment horizontal="center" vertical="center"/>
    </xf>
    <xf numFmtId="173" fontId="12" fillId="0" borderId="10" xfId="1" applyNumberFormat="1" applyFont="1" applyFill="1" applyBorder="1" applyAlignment="1">
      <alignment horizontal="center" vertical="center"/>
    </xf>
    <xf numFmtId="171" fontId="16" fillId="0" borderId="16" xfId="2" applyNumberFormat="1" applyFont="1" applyFill="1" applyBorder="1" applyAlignment="1">
      <alignment horizontal="center" vertical="center"/>
    </xf>
    <xf numFmtId="171" fontId="16" fillId="9" borderId="16" xfId="2" applyNumberFormat="1" applyFont="1" applyFill="1" applyBorder="1" applyAlignment="1">
      <alignment horizontal="center" vertical="center"/>
    </xf>
    <xf numFmtId="171" fontId="7" fillId="0" borderId="16" xfId="2" applyNumberFormat="1" applyFont="1" applyFill="1" applyBorder="1" applyAlignment="1">
      <alignment horizontal="center" vertical="center"/>
    </xf>
    <xf numFmtId="173" fontId="16" fillId="0" borderId="20" xfId="2" applyNumberFormat="1" applyFont="1" applyFill="1" applyBorder="1" applyAlignment="1">
      <alignment horizontal="center" vertical="center"/>
    </xf>
    <xf numFmtId="173" fontId="16" fillId="9" borderId="20" xfId="2" applyNumberFormat="1" applyFont="1" applyFill="1" applyBorder="1" applyAlignment="1">
      <alignment horizontal="center" vertical="center"/>
    </xf>
    <xf numFmtId="173" fontId="17" fillId="9" borderId="14" xfId="2" applyNumberFormat="1" applyFont="1" applyFill="1" applyBorder="1" applyAlignment="1">
      <alignment horizontal="center" vertical="center"/>
    </xf>
    <xf numFmtId="164" fontId="7" fillId="22" borderId="13" xfId="1" applyNumberFormat="1" applyFont="1" applyFill="1" applyBorder="1" applyAlignment="1">
      <alignment horizontal="center" vertical="center"/>
    </xf>
    <xf numFmtId="173" fontId="17" fillId="22" borderId="13" xfId="2" applyNumberFormat="1" applyFont="1" applyFill="1" applyBorder="1" applyAlignment="1">
      <alignment horizontal="center" vertical="center"/>
    </xf>
    <xf numFmtId="164" fontId="12" fillId="22" borderId="10" xfId="1" applyNumberFormat="1" applyFont="1" applyFill="1" applyBorder="1" applyAlignment="1">
      <alignment horizontal="center" vertical="center"/>
    </xf>
    <xf numFmtId="173" fontId="12" fillId="22" borderId="10" xfId="1" applyNumberFormat="1" applyFont="1" applyFill="1" applyBorder="1" applyAlignment="1">
      <alignment horizontal="center" vertical="center"/>
    </xf>
    <xf numFmtId="164" fontId="12" fillId="22" borderId="2" xfId="1" applyNumberFormat="1" applyFont="1" applyFill="1" applyBorder="1" applyAlignment="1">
      <alignment horizontal="center" vertical="center"/>
    </xf>
    <xf numFmtId="164" fontId="12" fillId="22" borderId="12" xfId="1" applyNumberFormat="1" applyFont="1" applyFill="1" applyBorder="1" applyAlignment="1">
      <alignment horizontal="center" vertical="center"/>
    </xf>
    <xf numFmtId="173" fontId="12" fillId="22" borderId="12" xfId="1" applyNumberFormat="1" applyFont="1" applyFill="1" applyBorder="1" applyAlignment="1">
      <alignment horizontal="center" vertical="center"/>
    </xf>
    <xf numFmtId="164" fontId="12" fillId="22" borderId="3" xfId="1" applyNumberFormat="1" applyFont="1" applyFill="1" applyBorder="1" applyAlignment="1">
      <alignment horizontal="center" vertical="center"/>
    </xf>
    <xf numFmtId="173" fontId="12" fillId="22" borderId="3" xfId="1" applyNumberFormat="1" applyFont="1" applyFill="1" applyBorder="1" applyAlignment="1">
      <alignment horizontal="center" vertical="center"/>
    </xf>
    <xf numFmtId="171" fontId="16" fillId="0" borderId="2" xfId="1" applyNumberFormat="1" applyFont="1" applyFill="1" applyBorder="1" applyAlignment="1">
      <alignment horizontal="center" vertical="center"/>
    </xf>
    <xf numFmtId="171" fontId="16" fillId="9" borderId="2" xfId="1" applyNumberFormat="1" applyFont="1" applyFill="1" applyBorder="1" applyAlignment="1">
      <alignment horizontal="center" vertical="center"/>
    </xf>
    <xf numFmtId="173" fontId="17" fillId="0" borderId="2" xfId="1" applyNumberFormat="1" applyFont="1" applyFill="1" applyBorder="1" applyAlignment="1">
      <alignment horizontal="center" vertical="center"/>
    </xf>
    <xf numFmtId="173" fontId="17" fillId="9" borderId="2" xfId="1" applyNumberFormat="1" applyFont="1" applyFill="1" applyBorder="1" applyAlignment="1">
      <alignment horizontal="center" vertical="center"/>
    </xf>
    <xf numFmtId="0" fontId="7" fillId="9" borderId="10" xfId="1" applyFont="1" applyFill="1" applyBorder="1" applyAlignment="1">
      <alignment horizontal="center" vertical="center" wrapText="1"/>
    </xf>
    <xf numFmtId="171" fontId="12" fillId="13" borderId="13" xfId="2" applyNumberFormat="1" applyFont="1" applyFill="1" applyBorder="1" applyAlignment="1">
      <alignment horizontal="center" vertical="center"/>
    </xf>
    <xf numFmtId="173" fontId="7" fillId="13" borderId="13" xfId="1" applyNumberFormat="1" applyFont="1" applyFill="1" applyBorder="1" applyAlignment="1">
      <alignment horizontal="center" vertical="center"/>
    </xf>
    <xf numFmtId="164" fontId="9" fillId="13" borderId="10" xfId="3" applyNumberFormat="1" applyFont="1" applyFill="1" applyBorder="1" applyAlignment="1">
      <alignment horizontal="center" vertical="center"/>
    </xf>
    <xf numFmtId="173" fontId="9" fillId="13" borderId="10" xfId="3" applyNumberFormat="1" applyFont="1" applyFill="1" applyBorder="1" applyAlignment="1">
      <alignment horizontal="center" vertical="center"/>
    </xf>
    <xf numFmtId="164" fontId="9" fillId="13" borderId="12" xfId="3" applyNumberFormat="1" applyFont="1" applyFill="1" applyBorder="1" applyAlignment="1">
      <alignment horizontal="center" vertical="center"/>
    </xf>
    <xf numFmtId="164" fontId="12" fillId="13" borderId="8" xfId="1" applyNumberFormat="1" applyFont="1" applyFill="1" applyBorder="1" applyAlignment="1">
      <alignment horizontal="center" vertical="center"/>
    </xf>
    <xf numFmtId="173" fontId="12" fillId="13" borderId="8" xfId="1" applyNumberFormat="1" applyFont="1" applyFill="1" applyBorder="1" applyAlignment="1">
      <alignment horizontal="center" vertical="center"/>
    </xf>
    <xf numFmtId="171" fontId="12" fillId="0" borderId="2" xfId="1" applyNumberFormat="1" applyFont="1" applyFill="1" applyBorder="1" applyAlignment="1">
      <alignment horizontal="center" vertical="center"/>
    </xf>
    <xf numFmtId="171" fontId="12" fillId="9" borderId="2" xfId="1" applyNumberFormat="1" applyFont="1" applyFill="1" applyBorder="1" applyAlignment="1">
      <alignment horizontal="center" vertical="center"/>
    </xf>
    <xf numFmtId="173" fontId="7" fillId="0" borderId="2" xfId="1" applyNumberFormat="1" applyFont="1" applyFill="1" applyBorder="1" applyAlignment="1">
      <alignment horizontal="center" vertical="center"/>
    </xf>
    <xf numFmtId="173" fontId="7" fillId="9" borderId="2" xfId="1" applyNumberFormat="1" applyFont="1" applyFill="1" applyBorder="1" applyAlignment="1">
      <alignment horizontal="center" vertical="center"/>
    </xf>
    <xf numFmtId="164" fontId="7" fillId="10" borderId="13" xfId="1" applyNumberFormat="1" applyFont="1" applyFill="1" applyBorder="1" applyAlignment="1">
      <alignment horizontal="center" vertical="center"/>
    </xf>
    <xf numFmtId="173" fontId="12" fillId="10" borderId="13" xfId="1" applyNumberFormat="1" applyFont="1" applyFill="1" applyBorder="1" applyAlignment="1">
      <alignment horizontal="center" vertical="center"/>
    </xf>
    <xf numFmtId="164" fontId="7" fillId="10" borderId="10" xfId="1" applyNumberFormat="1" applyFont="1" applyFill="1" applyBorder="1" applyAlignment="1">
      <alignment horizontal="center" vertical="center"/>
    </xf>
    <xf numFmtId="173" fontId="7" fillId="10" borderId="10" xfId="1" applyNumberFormat="1" applyFont="1" applyFill="1" applyBorder="1" applyAlignment="1">
      <alignment horizontal="center" vertical="center"/>
    </xf>
    <xf numFmtId="164" fontId="12" fillId="10" borderId="10" xfId="1" applyNumberFormat="1" applyFont="1" applyFill="1" applyBorder="1" applyAlignment="1">
      <alignment horizontal="center" vertical="center"/>
    </xf>
    <xf numFmtId="173" fontId="12" fillId="10" borderId="10" xfId="1" applyNumberFormat="1" applyFont="1" applyFill="1" applyBorder="1" applyAlignment="1">
      <alignment horizontal="center" vertical="center"/>
    </xf>
    <xf numFmtId="0" fontId="7" fillId="20" borderId="13" xfId="1" applyFont="1" applyFill="1" applyBorder="1" applyAlignment="1">
      <alignment horizontal="center" vertical="center"/>
    </xf>
    <xf numFmtId="173" fontId="16" fillId="20" borderId="13" xfId="1" applyNumberFormat="1" applyFont="1" applyFill="1" applyBorder="1" applyAlignment="1">
      <alignment horizontal="center" vertical="center"/>
    </xf>
    <xf numFmtId="164" fontId="9" fillId="20" borderId="10" xfId="3" applyNumberFormat="1" applyFont="1" applyFill="1" applyBorder="1" applyAlignment="1">
      <alignment horizontal="center" vertical="center"/>
    </xf>
    <xf numFmtId="173" fontId="9" fillId="20" borderId="10" xfId="3" applyNumberFormat="1" applyFont="1" applyFill="1" applyBorder="1" applyAlignment="1">
      <alignment horizontal="center" vertical="center"/>
    </xf>
    <xf numFmtId="164" fontId="9" fillId="20" borderId="12" xfId="3" applyNumberFormat="1" applyFont="1" applyFill="1" applyBorder="1" applyAlignment="1">
      <alignment horizontal="center" vertical="center"/>
    </xf>
    <xf numFmtId="164" fontId="8" fillId="20" borderId="6" xfId="3" applyNumberFormat="1" applyFont="1" applyFill="1" applyBorder="1" applyAlignment="1">
      <alignment horizontal="center" vertical="center"/>
    </xf>
    <xf numFmtId="173" fontId="8" fillId="20" borderId="6" xfId="3" applyNumberFormat="1" applyFont="1" applyFill="1" applyBorder="1" applyAlignment="1">
      <alignment horizontal="center" vertical="center"/>
    </xf>
    <xf numFmtId="164" fontId="12" fillId="0" borderId="2" xfId="1" applyNumberFormat="1" applyFont="1" applyFill="1" applyBorder="1" applyAlignment="1">
      <alignment horizontal="center" vertical="center"/>
    </xf>
    <xf numFmtId="164" fontId="12" fillId="9" borderId="2" xfId="1" applyNumberFormat="1" applyFont="1" applyFill="1" applyBorder="1" applyAlignment="1">
      <alignment horizontal="center" vertical="center"/>
    </xf>
    <xf numFmtId="164" fontId="7" fillId="19" borderId="13" xfId="1" applyNumberFormat="1" applyFont="1" applyFill="1" applyBorder="1" applyAlignment="1">
      <alignment horizontal="center" vertical="center"/>
    </xf>
    <xf numFmtId="173" fontId="7" fillId="19" borderId="13" xfId="1" applyNumberFormat="1" applyFont="1" applyFill="1" applyBorder="1" applyAlignment="1">
      <alignment horizontal="center" vertical="center"/>
    </xf>
    <xf numFmtId="164" fontId="9" fillId="19" borderId="10" xfId="3" applyNumberFormat="1" applyFont="1" applyFill="1" applyBorder="1" applyAlignment="1">
      <alignment horizontal="center" vertical="center"/>
    </xf>
    <xf numFmtId="173" fontId="9" fillId="19" borderId="10" xfId="3" applyNumberFormat="1" applyFont="1" applyFill="1" applyBorder="1" applyAlignment="1">
      <alignment horizontal="center" vertical="center"/>
    </xf>
    <xf numFmtId="164" fontId="9" fillId="19" borderId="12" xfId="3" applyNumberFormat="1" applyFont="1" applyFill="1" applyBorder="1" applyAlignment="1">
      <alignment horizontal="center" vertical="center"/>
    </xf>
    <xf numFmtId="173" fontId="9" fillId="19" borderId="12" xfId="3" applyNumberFormat="1" applyFont="1" applyFill="1" applyBorder="1" applyAlignment="1">
      <alignment horizontal="center" vertical="center"/>
    </xf>
    <xf numFmtId="164" fontId="13" fillId="19" borderId="6" xfId="3" applyNumberFormat="1" applyFont="1" applyFill="1" applyBorder="1" applyAlignment="1">
      <alignment horizontal="center" vertical="center"/>
    </xf>
    <xf numFmtId="173" fontId="13" fillId="19" borderId="6" xfId="3" applyNumberFormat="1" applyFont="1" applyFill="1" applyBorder="1" applyAlignment="1">
      <alignment horizontal="center" vertical="center"/>
    </xf>
    <xf numFmtId="0" fontId="7" fillId="10" borderId="13" xfId="1" applyFont="1" applyFill="1" applyBorder="1" applyAlignment="1">
      <alignment horizontal="center" vertical="center"/>
    </xf>
    <xf numFmtId="173" fontId="7" fillId="10" borderId="13" xfId="1" applyNumberFormat="1" applyFont="1" applyFill="1" applyBorder="1" applyAlignment="1">
      <alignment horizontal="center" vertical="center"/>
    </xf>
    <xf numFmtId="164" fontId="9" fillId="10" borderId="10" xfId="3" applyNumberFormat="1" applyFont="1" applyFill="1" applyBorder="1" applyAlignment="1">
      <alignment horizontal="center" vertical="center"/>
    </xf>
    <xf numFmtId="173" fontId="9" fillId="10" borderId="10" xfId="3" applyNumberFormat="1" applyFont="1" applyFill="1" applyBorder="1" applyAlignment="1">
      <alignment horizontal="center" vertical="center"/>
    </xf>
    <xf numFmtId="164" fontId="9" fillId="10" borderId="12" xfId="3" applyNumberFormat="1" applyFont="1" applyFill="1" applyBorder="1" applyAlignment="1">
      <alignment horizontal="center" vertical="center"/>
    </xf>
    <xf numFmtId="173" fontId="9" fillId="10" borderId="12" xfId="3" applyNumberFormat="1" applyFont="1" applyFill="1" applyBorder="1" applyAlignment="1">
      <alignment horizontal="center" vertical="center"/>
    </xf>
    <xf numFmtId="164" fontId="13" fillId="10" borderId="6" xfId="3" applyNumberFormat="1" applyFont="1" applyFill="1" applyBorder="1" applyAlignment="1">
      <alignment horizontal="center" vertical="center"/>
    </xf>
    <xf numFmtId="173" fontId="13" fillId="10" borderId="6" xfId="3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12" fillId="9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173" fontId="7" fillId="0" borderId="13" xfId="1" applyNumberFormat="1" applyFont="1" applyFill="1" applyBorder="1" applyAlignment="1">
      <alignment horizontal="center" vertical="center"/>
    </xf>
    <xf numFmtId="173" fontId="12" fillId="9" borderId="10" xfId="2" applyNumberFormat="1" applyFont="1" applyFill="1" applyBorder="1" applyAlignment="1">
      <alignment horizontal="center" vertical="center"/>
    </xf>
    <xf numFmtId="164" fontId="12" fillId="14" borderId="13" xfId="1" applyNumberFormat="1" applyFont="1" applyFill="1" applyBorder="1" applyAlignment="1">
      <alignment horizontal="center" vertical="center"/>
    </xf>
    <xf numFmtId="173" fontId="12" fillId="14" borderId="13" xfId="1" applyNumberFormat="1" applyFont="1" applyFill="1" applyBorder="1" applyAlignment="1">
      <alignment horizontal="center" vertical="center"/>
    </xf>
    <xf numFmtId="164" fontId="9" fillId="14" borderId="10" xfId="3" applyNumberFormat="1" applyFont="1" applyFill="1" applyBorder="1" applyAlignment="1">
      <alignment horizontal="center" vertical="center"/>
    </xf>
    <xf numFmtId="173" fontId="9" fillId="14" borderId="10" xfId="3" applyNumberFormat="1" applyFont="1" applyFill="1" applyBorder="1" applyAlignment="1">
      <alignment horizontal="center" vertical="center"/>
    </xf>
    <xf numFmtId="164" fontId="9" fillId="14" borderId="12" xfId="3" applyNumberFormat="1" applyFont="1" applyFill="1" applyBorder="1" applyAlignment="1">
      <alignment horizontal="center" vertical="center"/>
    </xf>
    <xf numFmtId="164" fontId="8" fillId="14" borderId="6" xfId="3" applyNumberFormat="1" applyFont="1" applyFill="1" applyBorder="1" applyAlignment="1">
      <alignment horizontal="center" vertical="center"/>
    </xf>
    <xf numFmtId="173" fontId="8" fillId="14" borderId="6" xfId="3" applyNumberFormat="1" applyFont="1" applyFill="1" applyBorder="1" applyAlignment="1">
      <alignment horizontal="center" vertical="center"/>
    </xf>
    <xf numFmtId="171" fontId="12" fillId="0" borderId="6" xfId="2" applyNumberFormat="1" applyFont="1" applyFill="1" applyBorder="1" applyAlignment="1">
      <alignment horizontal="center" vertical="center"/>
    </xf>
    <xf numFmtId="169" fontId="12" fillId="15" borderId="13" xfId="4" applyNumberFormat="1" applyFont="1" applyFill="1" applyBorder="1" applyAlignment="1">
      <alignment horizontal="center" vertical="center"/>
    </xf>
    <xf numFmtId="173" fontId="12" fillId="15" borderId="13" xfId="4" applyNumberFormat="1" applyFont="1" applyFill="1" applyBorder="1" applyAlignment="1">
      <alignment horizontal="center" vertical="center"/>
    </xf>
    <xf numFmtId="164" fontId="9" fillId="15" borderId="10" xfId="3" applyNumberFormat="1" applyFont="1" applyFill="1" applyBorder="1" applyAlignment="1">
      <alignment horizontal="center" vertical="center"/>
    </xf>
    <xf numFmtId="173" fontId="9" fillId="15" borderId="10" xfId="3" applyNumberFormat="1" applyFont="1" applyFill="1" applyBorder="1" applyAlignment="1">
      <alignment horizontal="center" vertical="center"/>
    </xf>
    <xf numFmtId="164" fontId="9" fillId="15" borderId="12" xfId="3" applyNumberFormat="1" applyFont="1" applyFill="1" applyBorder="1" applyAlignment="1">
      <alignment horizontal="center" vertical="center"/>
    </xf>
    <xf numFmtId="173" fontId="9" fillId="15" borderId="12" xfId="3" applyNumberFormat="1" applyFont="1" applyFill="1" applyBorder="1" applyAlignment="1">
      <alignment horizontal="center" vertical="center"/>
    </xf>
    <xf numFmtId="164" fontId="8" fillId="15" borderId="6" xfId="3" applyNumberFormat="1" applyFont="1" applyFill="1" applyBorder="1" applyAlignment="1">
      <alignment horizontal="center" vertical="center"/>
    </xf>
    <xf numFmtId="173" fontId="8" fillId="15" borderId="6" xfId="3" applyNumberFormat="1" applyFont="1" applyFill="1" applyBorder="1" applyAlignment="1">
      <alignment horizontal="center" vertical="center"/>
    </xf>
    <xf numFmtId="170" fontId="7" fillId="9" borderId="10" xfId="1" applyNumberFormat="1" applyFont="1" applyFill="1" applyBorder="1" applyAlignment="1">
      <alignment horizontal="center" vertical="center"/>
    </xf>
    <xf numFmtId="171" fontId="12" fillId="24" borderId="13" xfId="2" applyNumberFormat="1" applyFont="1" applyFill="1" applyBorder="1" applyAlignment="1">
      <alignment horizontal="center" vertical="center"/>
    </xf>
    <xf numFmtId="171" fontId="7" fillId="24" borderId="13" xfId="2" applyNumberFormat="1" applyFont="1" applyFill="1" applyBorder="1" applyAlignment="1">
      <alignment horizontal="center" vertical="center"/>
    </xf>
    <xf numFmtId="171" fontId="9" fillId="24" borderId="10" xfId="2" applyNumberFormat="1" applyFont="1" applyFill="1" applyBorder="1" applyAlignment="1">
      <alignment horizontal="center" vertical="center"/>
    </xf>
    <xf numFmtId="171" fontId="8" fillId="24" borderId="8" xfId="2" applyNumberFormat="1" applyFont="1" applyFill="1" applyBorder="1" applyAlignment="1">
      <alignment horizontal="center" vertical="center"/>
    </xf>
    <xf numFmtId="164" fontId="7" fillId="0" borderId="12" xfId="2" applyNumberFormat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/>
    </xf>
    <xf numFmtId="164" fontId="12" fillId="9" borderId="13" xfId="1" applyNumberFormat="1" applyFont="1" applyFill="1" applyBorder="1" applyAlignment="1">
      <alignment horizontal="center" vertical="center"/>
    </xf>
    <xf numFmtId="171" fontId="10" fillId="22" borderId="10" xfId="2" applyNumberFormat="1" applyFont="1" applyFill="1" applyBorder="1" applyAlignment="1">
      <alignment horizontal="center" vertical="center"/>
    </xf>
    <xf numFmtId="171" fontId="13" fillId="22" borderId="8" xfId="2" applyNumberFormat="1" applyFont="1" applyFill="1" applyBorder="1" applyAlignment="1">
      <alignment horizontal="center" vertical="center"/>
    </xf>
    <xf numFmtId="164" fontId="7" fillId="9" borderId="0" xfId="1" applyNumberFormat="1" applyFont="1" applyFill="1" applyBorder="1" applyAlignment="1">
      <alignment horizontal="center" vertical="center"/>
    </xf>
    <xf numFmtId="164" fontId="9" fillId="9" borderId="0" xfId="1" applyNumberFormat="1" applyFont="1" applyFill="1" applyBorder="1" applyAlignment="1">
      <alignment horizontal="center" vertical="center"/>
    </xf>
    <xf numFmtId="0" fontId="7" fillId="9" borderId="0" xfId="1" applyFont="1" applyFill="1" applyBorder="1" applyAlignment="1">
      <alignment horizontal="center" vertical="center"/>
    </xf>
    <xf numFmtId="0" fontId="32" fillId="9" borderId="0" xfId="0" applyFont="1" applyFill="1" applyAlignment="1">
      <alignment horizontal="center" wrapText="1"/>
    </xf>
    <xf numFmtId="0" fontId="21" fillId="9" borderId="0" xfId="1" applyFont="1" applyFill="1" applyAlignment="1">
      <alignment horizontal="center"/>
    </xf>
    <xf numFmtId="0" fontId="7" fillId="9" borderId="0" xfId="1" applyFont="1" applyFill="1" applyBorder="1" applyAlignment="1">
      <alignment horizontal="center" vertical="center" wrapText="1"/>
    </xf>
    <xf numFmtId="0" fontId="7" fillId="9" borderId="0" xfId="1" applyFont="1" applyFill="1" applyBorder="1" applyAlignment="1">
      <alignment horizontal="center"/>
    </xf>
    <xf numFmtId="0" fontId="7" fillId="0" borderId="16" xfId="1" applyFont="1" applyFill="1" applyBorder="1" applyAlignment="1">
      <alignment horizontal="center" vertical="center" wrapText="1"/>
    </xf>
    <xf numFmtId="3" fontId="11" fillId="24" borderId="10" xfId="2" applyNumberFormat="1" applyFont="1" applyFill="1" applyBorder="1" applyAlignment="1">
      <alignment horizontal="center" vertical="center"/>
    </xf>
    <xf numFmtId="168" fontId="11" fillId="24" borderId="10" xfId="2" applyNumberFormat="1" applyFont="1" applyFill="1" applyBorder="1" applyAlignment="1">
      <alignment horizontal="center" vertical="center"/>
    </xf>
    <xf numFmtId="172" fontId="11" fillId="24" borderId="10" xfId="1" applyNumberFormat="1" applyFont="1" applyFill="1" applyBorder="1" applyAlignment="1">
      <alignment horizontal="center" vertical="center" wrapText="1"/>
    </xf>
    <xf numFmtId="164" fontId="9" fillId="9" borderId="23" xfId="1" applyNumberFormat="1" applyFont="1" applyFill="1" applyBorder="1" applyAlignment="1">
      <alignment horizontal="center" vertical="center"/>
    </xf>
    <xf numFmtId="164" fontId="10" fillId="9" borderId="24" xfId="1" applyNumberFormat="1" applyFont="1" applyFill="1" applyBorder="1" applyAlignment="1">
      <alignment horizontal="center" vertical="center"/>
    </xf>
    <xf numFmtId="164" fontId="10" fillId="24" borderId="22" xfId="1" applyNumberFormat="1" applyFont="1" applyFill="1" applyBorder="1" applyAlignment="1">
      <alignment horizontal="center" vertical="center"/>
    </xf>
    <xf numFmtId="164" fontId="7" fillId="9" borderId="23" xfId="1" applyNumberFormat="1" applyFont="1" applyFill="1" applyBorder="1" applyAlignment="1">
      <alignment horizontal="center" vertical="center"/>
    </xf>
    <xf numFmtId="173" fontId="17" fillId="0" borderId="0" xfId="1" applyNumberFormat="1" applyFont="1" applyFill="1" applyBorder="1"/>
    <xf numFmtId="172" fontId="7" fillId="11" borderId="10" xfId="1" applyNumberFormat="1" applyFont="1" applyFill="1" applyBorder="1" applyAlignment="1">
      <alignment horizontal="center" vertical="center"/>
    </xf>
    <xf numFmtId="170" fontId="7" fillId="11" borderId="10" xfId="2" applyNumberFormat="1" applyFont="1" applyFill="1" applyBorder="1" applyAlignment="1">
      <alignment horizontal="center" vertical="center"/>
    </xf>
    <xf numFmtId="170" fontId="10" fillId="11" borderId="21" xfId="1" applyNumberFormat="1" applyFont="1" applyFill="1" applyBorder="1" applyAlignment="1">
      <alignment horizontal="center" vertical="center"/>
    </xf>
    <xf numFmtId="170" fontId="7" fillId="11" borderId="2" xfId="2" applyNumberFormat="1" applyFont="1" applyFill="1" applyBorder="1" applyAlignment="1">
      <alignment horizontal="center" vertical="center"/>
    </xf>
    <xf numFmtId="172" fontId="8" fillId="11" borderId="20" xfId="1" applyNumberFormat="1" applyFont="1" applyFill="1" applyBorder="1" applyAlignment="1">
      <alignment horizontal="center" vertical="center"/>
    </xf>
    <xf numFmtId="172" fontId="12" fillId="11" borderId="29" xfId="2" applyNumberFormat="1" applyFont="1" applyFill="1" applyBorder="1" applyAlignment="1">
      <alignment horizontal="center" vertical="center"/>
    </xf>
    <xf numFmtId="164" fontId="10" fillId="11" borderId="10" xfId="1" applyNumberFormat="1" applyFont="1" applyFill="1" applyBorder="1" applyAlignment="1">
      <alignment horizontal="center" vertical="center"/>
    </xf>
    <xf numFmtId="164" fontId="7" fillId="11" borderId="12" xfId="2" applyNumberFormat="1" applyFont="1" applyFill="1" applyBorder="1" applyAlignment="1">
      <alignment horizontal="center" vertical="center"/>
    </xf>
    <xf numFmtId="164" fontId="10" fillId="11" borderId="2" xfId="1" applyNumberFormat="1" applyFont="1" applyFill="1" applyBorder="1" applyAlignment="1">
      <alignment horizontal="center" vertical="center"/>
    </xf>
    <xf numFmtId="164" fontId="10" fillId="11" borderId="12" xfId="1" applyNumberFormat="1" applyFont="1" applyFill="1" applyBorder="1" applyAlignment="1">
      <alignment horizontal="center" vertical="center"/>
    </xf>
    <xf numFmtId="176" fontId="7" fillId="9" borderId="12" xfId="1" applyNumberFormat="1" applyFont="1" applyFill="1" applyBorder="1" applyAlignment="1">
      <alignment horizontal="center" vertical="center"/>
    </xf>
    <xf numFmtId="172" fontId="10" fillId="11" borderId="12" xfId="1" applyNumberFormat="1" applyFont="1" applyFill="1" applyBorder="1" applyAlignment="1">
      <alignment horizontal="center" vertical="center"/>
    </xf>
    <xf numFmtId="172" fontId="7" fillId="11" borderId="10" xfId="2" applyNumberFormat="1" applyFont="1" applyFill="1" applyBorder="1" applyAlignment="1">
      <alignment horizontal="center" vertical="center"/>
    </xf>
    <xf numFmtId="172" fontId="7" fillId="11" borderId="12" xfId="1" applyNumberFormat="1" applyFont="1" applyFill="1" applyBorder="1" applyAlignment="1">
      <alignment horizontal="center" vertical="center"/>
    </xf>
    <xf numFmtId="172" fontId="12" fillId="11" borderId="20" xfId="1" applyNumberFormat="1" applyFont="1" applyFill="1" applyBorder="1" applyAlignment="1">
      <alignment horizontal="center" vertical="center"/>
    </xf>
    <xf numFmtId="170" fontId="10" fillId="11" borderId="10" xfId="1" applyNumberFormat="1" applyFont="1" applyFill="1" applyBorder="1" applyAlignment="1">
      <alignment horizontal="center" vertical="center"/>
    </xf>
    <xf numFmtId="173" fontId="7" fillId="11" borderId="10" xfId="1" applyNumberFormat="1" applyFont="1" applyFill="1" applyBorder="1" applyAlignment="1">
      <alignment horizontal="center" vertical="center"/>
    </xf>
    <xf numFmtId="173" fontId="10" fillId="11" borderId="10" xfId="1" applyNumberFormat="1" applyFont="1" applyFill="1" applyBorder="1" applyAlignment="1">
      <alignment horizontal="center" vertical="center"/>
    </xf>
    <xf numFmtId="173" fontId="7" fillId="11" borderId="10" xfId="2" applyNumberFormat="1" applyFont="1" applyFill="1" applyBorder="1" applyAlignment="1">
      <alignment horizontal="center" vertical="center"/>
    </xf>
    <xf numFmtId="173" fontId="10" fillId="11" borderId="31" xfId="1" applyNumberFormat="1" applyFont="1" applyFill="1" applyBorder="1" applyAlignment="1">
      <alignment horizontal="center" vertical="center"/>
    </xf>
    <xf numFmtId="173" fontId="10" fillId="11" borderId="12" xfId="1" applyNumberFormat="1" applyFont="1" applyFill="1" applyBorder="1" applyAlignment="1">
      <alignment horizontal="center" vertical="center"/>
    </xf>
    <xf numFmtId="173" fontId="12" fillId="11" borderId="10" xfId="1" applyNumberFormat="1" applyFont="1" applyFill="1" applyBorder="1" applyAlignment="1">
      <alignment horizontal="center" vertical="center"/>
    </xf>
    <xf numFmtId="173" fontId="12" fillId="11" borderId="6" xfId="2" applyNumberFormat="1" applyFont="1" applyFill="1" applyBorder="1" applyAlignment="1">
      <alignment horizontal="center" vertical="center"/>
    </xf>
    <xf numFmtId="164" fontId="7" fillId="11" borderId="10" xfId="1" applyNumberFormat="1" applyFont="1" applyFill="1" applyBorder="1" applyAlignment="1">
      <alignment horizontal="center" vertical="center"/>
    </xf>
    <xf numFmtId="164" fontId="7" fillId="11" borderId="10" xfId="2" applyNumberFormat="1" applyFont="1" applyFill="1" applyBorder="1" applyAlignment="1">
      <alignment horizontal="center" vertical="center"/>
    </xf>
    <xf numFmtId="170" fontId="24" fillId="11" borderId="10" xfId="2" applyNumberFormat="1" applyFont="1" applyFill="1" applyBorder="1" applyAlignment="1">
      <alignment horizontal="center" vertical="center"/>
    </xf>
    <xf numFmtId="0" fontId="10" fillId="24" borderId="12" xfId="0" applyFont="1" applyFill="1" applyBorder="1" applyAlignment="1">
      <alignment horizontal="left" wrapText="1" indent="2"/>
    </xf>
    <xf numFmtId="170" fontId="7" fillId="24" borderId="2" xfId="2" applyNumberFormat="1" applyFont="1" applyFill="1" applyBorder="1" applyAlignment="1">
      <alignment horizontal="center" vertical="center"/>
    </xf>
    <xf numFmtId="0" fontId="7" fillId="24" borderId="12" xfId="0" applyFont="1" applyFill="1" applyBorder="1" applyAlignment="1">
      <alignment horizontal="left" wrapText="1" indent="2"/>
    </xf>
    <xf numFmtId="0" fontId="8" fillId="9" borderId="14" xfId="1" applyFont="1" applyFill="1" applyBorder="1" applyAlignment="1">
      <alignment wrapText="1"/>
    </xf>
    <xf numFmtId="172" fontId="12" fillId="0" borderId="6" xfId="2" applyNumberFormat="1" applyFont="1" applyFill="1" applyBorder="1" applyAlignment="1">
      <alignment horizontal="center" vertical="center"/>
    </xf>
    <xf numFmtId="170" fontId="10" fillId="9" borderId="10" xfId="1" applyNumberFormat="1" applyFont="1" applyFill="1" applyBorder="1"/>
    <xf numFmtId="0" fontId="7" fillId="0" borderId="1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32" fillId="0" borderId="0" xfId="0" applyFont="1" applyAlignment="1">
      <alignment horizontal="center" wrapText="1"/>
    </xf>
    <xf numFmtId="0" fontId="0" fillId="0" borderId="1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39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2 3" xfId="26"/>
    <cellStyle name="Обычный 3 3" xfId="13"/>
    <cellStyle name="Обычный 3 3 2" xfId="27"/>
    <cellStyle name="Обычный 3 4" xfId="25"/>
    <cellStyle name="Обычный 3 5" xfId="28"/>
    <cellStyle name="Обычный 3 6" xfId="29"/>
    <cellStyle name="Обычный 3 6 2" xfId="30"/>
    <cellStyle name="Обычный 3 7" xfId="31"/>
    <cellStyle name="Обычный 3 8" xfId="32"/>
    <cellStyle name="Обычный 4" xfId="9"/>
    <cellStyle name="Обычный 4 2" xfId="22"/>
    <cellStyle name="Обычный 5" xfId="12"/>
    <cellStyle name="Обычный 6" xfId="33"/>
    <cellStyle name="Обычный 7" xfId="34"/>
    <cellStyle name="Обычный Лена" xfId="11"/>
    <cellStyle name="Обычный_Таблицы Мун.заказ Стационар" xfId="1"/>
    <cellStyle name="Примечание 2" xfId="35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3 2 2" xfId="36"/>
    <cellStyle name="Финансовый 3 3" xfId="37"/>
    <cellStyle name="Финансовый 3 4" xfId="38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293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334</xdr:row>
      <xdr:rowOff>0</xdr:rowOff>
    </xdr:from>
    <xdr:to>
      <xdr:col>2</xdr:col>
      <xdr:colOff>104775</xdr:colOff>
      <xdr:row>334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334</xdr:row>
      <xdr:rowOff>0</xdr:rowOff>
    </xdr:from>
    <xdr:to>
      <xdr:col>2</xdr:col>
      <xdr:colOff>104775</xdr:colOff>
      <xdr:row>334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334</xdr:row>
      <xdr:rowOff>0</xdr:rowOff>
    </xdr:from>
    <xdr:to>
      <xdr:col>2</xdr:col>
      <xdr:colOff>104775</xdr:colOff>
      <xdr:row>334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334</xdr:row>
      <xdr:rowOff>0</xdr:rowOff>
    </xdr:from>
    <xdr:to>
      <xdr:col>2</xdr:col>
      <xdr:colOff>104775</xdr:colOff>
      <xdr:row>334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334</xdr:row>
      <xdr:rowOff>0</xdr:rowOff>
    </xdr:from>
    <xdr:to>
      <xdr:col>2</xdr:col>
      <xdr:colOff>104775</xdr:colOff>
      <xdr:row>334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334</xdr:row>
      <xdr:rowOff>0</xdr:rowOff>
    </xdr:from>
    <xdr:to>
      <xdr:col>2</xdr:col>
      <xdr:colOff>104775</xdr:colOff>
      <xdr:row>334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334</xdr:row>
      <xdr:rowOff>0</xdr:rowOff>
    </xdr:from>
    <xdr:to>
      <xdr:col>2</xdr:col>
      <xdr:colOff>104775</xdr:colOff>
      <xdr:row>334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334</xdr:row>
      <xdr:rowOff>0</xdr:rowOff>
    </xdr:from>
    <xdr:to>
      <xdr:col>2</xdr:col>
      <xdr:colOff>104775</xdr:colOff>
      <xdr:row>334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334</xdr:row>
      <xdr:rowOff>0</xdr:rowOff>
    </xdr:from>
    <xdr:to>
      <xdr:col>2</xdr:col>
      <xdr:colOff>104775</xdr:colOff>
      <xdr:row>334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334</xdr:row>
      <xdr:rowOff>0</xdr:rowOff>
    </xdr:from>
    <xdr:to>
      <xdr:col>2</xdr:col>
      <xdr:colOff>104775</xdr:colOff>
      <xdr:row>334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334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334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334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334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334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334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334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334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334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334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351</xdr:row>
      <xdr:rowOff>0</xdr:rowOff>
    </xdr:from>
    <xdr:to>
      <xdr:col>2</xdr:col>
      <xdr:colOff>104775</xdr:colOff>
      <xdr:row>351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351</xdr:row>
      <xdr:rowOff>0</xdr:rowOff>
    </xdr:from>
    <xdr:to>
      <xdr:col>2</xdr:col>
      <xdr:colOff>104775</xdr:colOff>
      <xdr:row>351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351</xdr:row>
      <xdr:rowOff>0</xdr:rowOff>
    </xdr:from>
    <xdr:to>
      <xdr:col>2</xdr:col>
      <xdr:colOff>104775</xdr:colOff>
      <xdr:row>351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351</xdr:row>
      <xdr:rowOff>0</xdr:rowOff>
    </xdr:from>
    <xdr:to>
      <xdr:col>2</xdr:col>
      <xdr:colOff>104775</xdr:colOff>
      <xdr:row>351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351</xdr:row>
      <xdr:rowOff>0</xdr:rowOff>
    </xdr:from>
    <xdr:to>
      <xdr:col>2</xdr:col>
      <xdr:colOff>104775</xdr:colOff>
      <xdr:row>351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351</xdr:row>
      <xdr:rowOff>0</xdr:rowOff>
    </xdr:from>
    <xdr:to>
      <xdr:col>2</xdr:col>
      <xdr:colOff>104775</xdr:colOff>
      <xdr:row>351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351</xdr:row>
      <xdr:rowOff>0</xdr:rowOff>
    </xdr:from>
    <xdr:to>
      <xdr:col>2</xdr:col>
      <xdr:colOff>104775</xdr:colOff>
      <xdr:row>351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351</xdr:row>
      <xdr:rowOff>0</xdr:rowOff>
    </xdr:from>
    <xdr:to>
      <xdr:col>2</xdr:col>
      <xdr:colOff>104775</xdr:colOff>
      <xdr:row>351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351</xdr:row>
      <xdr:rowOff>0</xdr:rowOff>
    </xdr:from>
    <xdr:to>
      <xdr:col>2</xdr:col>
      <xdr:colOff>104775</xdr:colOff>
      <xdr:row>351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351</xdr:row>
      <xdr:rowOff>0</xdr:rowOff>
    </xdr:from>
    <xdr:to>
      <xdr:col>2</xdr:col>
      <xdr:colOff>104775</xdr:colOff>
      <xdr:row>351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352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363</xdr:row>
      <xdr:rowOff>0</xdr:rowOff>
    </xdr:from>
    <xdr:to>
      <xdr:col>2</xdr:col>
      <xdr:colOff>104775</xdr:colOff>
      <xdr:row>363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363</xdr:row>
      <xdr:rowOff>0</xdr:rowOff>
    </xdr:from>
    <xdr:to>
      <xdr:col>2</xdr:col>
      <xdr:colOff>104775</xdr:colOff>
      <xdr:row>363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363</xdr:row>
      <xdr:rowOff>0</xdr:rowOff>
    </xdr:from>
    <xdr:to>
      <xdr:col>2</xdr:col>
      <xdr:colOff>104775</xdr:colOff>
      <xdr:row>363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363</xdr:row>
      <xdr:rowOff>0</xdr:rowOff>
    </xdr:from>
    <xdr:to>
      <xdr:col>2</xdr:col>
      <xdr:colOff>104775</xdr:colOff>
      <xdr:row>363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363</xdr:row>
      <xdr:rowOff>0</xdr:rowOff>
    </xdr:from>
    <xdr:to>
      <xdr:col>2</xdr:col>
      <xdr:colOff>104775</xdr:colOff>
      <xdr:row>363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363</xdr:row>
      <xdr:rowOff>0</xdr:rowOff>
    </xdr:from>
    <xdr:to>
      <xdr:col>2</xdr:col>
      <xdr:colOff>104775</xdr:colOff>
      <xdr:row>363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363</xdr:row>
      <xdr:rowOff>0</xdr:rowOff>
    </xdr:from>
    <xdr:to>
      <xdr:col>2</xdr:col>
      <xdr:colOff>104775</xdr:colOff>
      <xdr:row>363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363</xdr:row>
      <xdr:rowOff>0</xdr:rowOff>
    </xdr:from>
    <xdr:to>
      <xdr:col>2</xdr:col>
      <xdr:colOff>104775</xdr:colOff>
      <xdr:row>363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363</xdr:row>
      <xdr:rowOff>0</xdr:rowOff>
    </xdr:from>
    <xdr:to>
      <xdr:col>2</xdr:col>
      <xdr:colOff>104775</xdr:colOff>
      <xdr:row>363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363</xdr:row>
      <xdr:rowOff>0</xdr:rowOff>
    </xdr:from>
    <xdr:to>
      <xdr:col>2</xdr:col>
      <xdr:colOff>104775</xdr:colOff>
      <xdr:row>363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365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377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390</xdr:row>
      <xdr:rowOff>0</xdr:rowOff>
    </xdr:from>
    <xdr:to>
      <xdr:col>2</xdr:col>
      <xdr:colOff>104775</xdr:colOff>
      <xdr:row>390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390</xdr:row>
      <xdr:rowOff>0</xdr:rowOff>
    </xdr:from>
    <xdr:to>
      <xdr:col>2</xdr:col>
      <xdr:colOff>104775</xdr:colOff>
      <xdr:row>390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390</xdr:row>
      <xdr:rowOff>0</xdr:rowOff>
    </xdr:from>
    <xdr:to>
      <xdr:col>2</xdr:col>
      <xdr:colOff>104775</xdr:colOff>
      <xdr:row>390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390</xdr:row>
      <xdr:rowOff>0</xdr:rowOff>
    </xdr:from>
    <xdr:to>
      <xdr:col>2</xdr:col>
      <xdr:colOff>104775</xdr:colOff>
      <xdr:row>390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390</xdr:row>
      <xdr:rowOff>0</xdr:rowOff>
    </xdr:from>
    <xdr:to>
      <xdr:col>2</xdr:col>
      <xdr:colOff>104775</xdr:colOff>
      <xdr:row>390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390</xdr:row>
      <xdr:rowOff>0</xdr:rowOff>
    </xdr:from>
    <xdr:to>
      <xdr:col>2</xdr:col>
      <xdr:colOff>104775</xdr:colOff>
      <xdr:row>390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390</xdr:row>
      <xdr:rowOff>0</xdr:rowOff>
    </xdr:from>
    <xdr:to>
      <xdr:col>2</xdr:col>
      <xdr:colOff>104775</xdr:colOff>
      <xdr:row>390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390</xdr:row>
      <xdr:rowOff>0</xdr:rowOff>
    </xdr:from>
    <xdr:to>
      <xdr:col>2</xdr:col>
      <xdr:colOff>104775</xdr:colOff>
      <xdr:row>390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390</xdr:row>
      <xdr:rowOff>0</xdr:rowOff>
    </xdr:from>
    <xdr:to>
      <xdr:col>2</xdr:col>
      <xdr:colOff>104775</xdr:colOff>
      <xdr:row>390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390</xdr:row>
      <xdr:rowOff>0</xdr:rowOff>
    </xdr:from>
    <xdr:to>
      <xdr:col>2</xdr:col>
      <xdr:colOff>104775</xdr:colOff>
      <xdr:row>390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392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392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392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392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392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392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392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392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392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392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265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230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227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193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51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40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38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20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244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244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244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244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244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244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244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244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244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244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245</xdr:row>
      <xdr:rowOff>1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245</xdr:row>
      <xdr:rowOff>1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245</xdr:row>
      <xdr:rowOff>1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245</xdr:row>
      <xdr:rowOff>1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245</xdr:row>
      <xdr:rowOff>1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245</xdr:row>
      <xdr:rowOff>1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245</xdr:row>
      <xdr:rowOff>1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245</xdr:row>
      <xdr:rowOff>1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245</xdr:row>
      <xdr:rowOff>1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244</xdr:row>
      <xdr:rowOff>0</xdr:rowOff>
    </xdr:from>
    <xdr:to>
      <xdr:col>1</xdr:col>
      <xdr:colOff>104775</xdr:colOff>
      <xdr:row>245</xdr:row>
      <xdr:rowOff>1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99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153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AB893"/>
  <sheetViews>
    <sheetView showZeros="0" zoomScale="80" zoomScaleNormal="80" zoomScaleSheetLayoutView="90" workbookViewId="0">
      <pane xSplit="3" ySplit="7" topLeftCell="D8" activePane="bottomRight" state="frozen"/>
      <selection activeCell="A7" sqref="A7"/>
      <selection pane="topRight" activeCell="B7" sqref="B7"/>
      <selection pane="bottomLeft" activeCell="A14" sqref="A14"/>
      <selection pane="bottomRight" activeCell="D19" sqref="D19"/>
    </sheetView>
  </sheetViews>
  <sheetFormatPr defaultColWidth="9.140625" defaultRowHeight="15" x14ac:dyDescent="0.25"/>
  <cols>
    <col min="1" max="1" width="5.140625" style="25" hidden="1" customWidth="1"/>
    <col min="2" max="2" width="4.85546875" style="25" customWidth="1"/>
    <col min="3" max="3" width="44.7109375" style="24" customWidth="1"/>
    <col min="4" max="4" width="15.5703125" style="24" customWidth="1"/>
    <col min="5" max="5" width="14.85546875" style="24" customWidth="1"/>
    <col min="6" max="6" width="14.28515625" style="92" customWidth="1"/>
    <col min="7" max="7" width="9.42578125" style="24" customWidth="1"/>
    <col min="8" max="8" width="16" style="24" hidden="1" customWidth="1"/>
    <col min="9" max="9" width="15.5703125" style="24" hidden="1" customWidth="1"/>
    <col min="10" max="10" width="14.5703125" style="24" hidden="1" customWidth="1"/>
    <col min="11" max="11" width="16.85546875" style="24" hidden="1" customWidth="1"/>
    <col min="12" max="12" width="14.7109375" style="24" hidden="1" customWidth="1"/>
    <col min="13" max="13" width="15.28515625" style="24" hidden="1" customWidth="1"/>
    <col min="14" max="14" width="15" style="24" hidden="1" customWidth="1"/>
    <col min="15" max="17" width="13.42578125" style="198" hidden="1" customWidth="1"/>
    <col min="18" max="18" width="13.42578125" style="198" customWidth="1"/>
    <col min="19" max="19" width="14" style="198" customWidth="1"/>
    <col min="20" max="23" width="14.42578125" style="199" customWidth="1"/>
    <col min="24" max="24" width="11" style="24" customWidth="1"/>
    <col min="25" max="25" width="11" style="92" customWidth="1"/>
    <col min="26" max="26" width="13.7109375" style="71" customWidth="1"/>
    <col min="27" max="27" width="10" style="288" bestFit="1" customWidth="1"/>
    <col min="28" max="16384" width="9.140625" style="25"/>
  </cols>
  <sheetData>
    <row r="1" spans="1:27" ht="30.75" customHeight="1" x14ac:dyDescent="0.25">
      <c r="C1" s="768" t="s">
        <v>150</v>
      </c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  <c r="P1" s="769"/>
      <c r="Q1" s="769"/>
      <c r="R1" s="769"/>
      <c r="S1" s="769"/>
      <c r="T1" s="769"/>
      <c r="U1" s="769"/>
      <c r="V1" s="769"/>
      <c r="W1" s="769"/>
      <c r="X1" s="769"/>
      <c r="Y1" s="720"/>
    </row>
    <row r="2" spans="1:27" ht="15.75" x14ac:dyDescent="0.25">
      <c r="C2" s="192"/>
      <c r="D2" s="192"/>
      <c r="E2" s="192"/>
      <c r="F2" s="192"/>
      <c r="G2" s="216"/>
      <c r="H2" s="216"/>
      <c r="I2" s="216"/>
      <c r="J2" s="216"/>
      <c r="K2" s="216"/>
      <c r="L2" s="216"/>
      <c r="M2" s="216"/>
      <c r="N2" s="216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721"/>
    </row>
    <row r="3" spans="1:27" ht="12.75" hidden="1" customHeight="1" x14ac:dyDescent="0.3">
      <c r="C3" s="94">
        <v>11</v>
      </c>
      <c r="D3" s="88"/>
      <c r="E3" s="88"/>
      <c r="F3" s="89"/>
      <c r="G3" s="217"/>
      <c r="H3" s="217"/>
      <c r="I3" s="217"/>
      <c r="J3" s="217"/>
      <c r="K3" s="217"/>
      <c r="L3" s="217"/>
      <c r="M3" s="217"/>
      <c r="N3" s="217"/>
      <c r="O3" s="203"/>
      <c r="P3" s="203"/>
      <c r="Q3" s="203"/>
      <c r="R3" s="203"/>
      <c r="S3" s="203"/>
      <c r="T3" s="195"/>
      <c r="U3" s="195"/>
      <c r="V3" s="195"/>
      <c r="W3" s="195"/>
      <c r="X3" s="88"/>
      <c r="Y3" s="89"/>
    </row>
    <row r="4" spans="1:27" ht="18.75" customHeight="1" thickBot="1" x14ac:dyDescent="0.35">
      <c r="C4" s="94"/>
      <c r="D4" s="93"/>
      <c r="E4" s="93"/>
      <c r="F4" s="89"/>
      <c r="G4" s="217"/>
      <c r="H4" s="217"/>
      <c r="I4" s="217"/>
      <c r="J4" s="217"/>
      <c r="K4" s="217"/>
      <c r="L4" s="217"/>
      <c r="M4" s="217"/>
      <c r="N4" s="217"/>
      <c r="O4" s="203"/>
      <c r="P4" s="203"/>
      <c r="Q4" s="203"/>
      <c r="R4" s="203"/>
      <c r="S4" s="203"/>
      <c r="T4" s="195"/>
      <c r="U4" s="195"/>
      <c r="V4" s="195"/>
      <c r="W4" s="195"/>
      <c r="X4" s="93"/>
      <c r="Y4" s="89"/>
    </row>
    <row r="5" spans="1:27" ht="31.5" customHeight="1" thickBot="1" x14ac:dyDescent="0.3">
      <c r="C5" s="26" t="s">
        <v>0</v>
      </c>
      <c r="D5" s="765" t="s">
        <v>58</v>
      </c>
      <c r="E5" s="766"/>
      <c r="F5" s="766"/>
      <c r="G5" s="767"/>
      <c r="H5" s="724"/>
      <c r="I5" s="724"/>
      <c r="J5" s="766" t="s">
        <v>57</v>
      </c>
      <c r="K5" s="770"/>
      <c r="L5" s="770"/>
      <c r="M5" s="770"/>
      <c r="N5" s="770"/>
      <c r="O5" s="770"/>
      <c r="P5" s="770"/>
      <c r="Q5" s="770"/>
      <c r="R5" s="770"/>
      <c r="S5" s="770"/>
      <c r="T5" s="770"/>
      <c r="U5" s="770"/>
      <c r="V5" s="770"/>
      <c r="W5" s="770"/>
      <c r="X5" s="771"/>
      <c r="Y5" s="722"/>
    </row>
    <row r="6" spans="1:27" ht="105.75" thickBot="1" x14ac:dyDescent="0.3">
      <c r="C6" s="27"/>
      <c r="D6" s="175" t="s">
        <v>82</v>
      </c>
      <c r="E6" s="175" t="s">
        <v>153</v>
      </c>
      <c r="F6" s="176" t="s">
        <v>59</v>
      </c>
      <c r="G6" s="65" t="s">
        <v>34</v>
      </c>
      <c r="H6" s="204" t="s">
        <v>94</v>
      </c>
      <c r="I6" s="204" t="s">
        <v>95</v>
      </c>
      <c r="J6" s="204" t="s">
        <v>96</v>
      </c>
      <c r="K6" s="204" t="s">
        <v>97</v>
      </c>
      <c r="L6" s="204" t="s">
        <v>98</v>
      </c>
      <c r="M6" s="204" t="s">
        <v>99</v>
      </c>
      <c r="N6" s="204" t="s">
        <v>100</v>
      </c>
      <c r="O6" s="204" t="s">
        <v>101</v>
      </c>
      <c r="P6" s="204" t="s">
        <v>103</v>
      </c>
      <c r="Q6" s="204" t="s">
        <v>149</v>
      </c>
      <c r="R6" s="204" t="s">
        <v>151</v>
      </c>
      <c r="S6" s="204" t="s">
        <v>152</v>
      </c>
      <c r="T6" s="196" t="s">
        <v>60</v>
      </c>
      <c r="U6" s="196" t="s">
        <v>88</v>
      </c>
      <c r="V6" s="196" t="s">
        <v>86</v>
      </c>
      <c r="W6" s="196" t="s">
        <v>87</v>
      </c>
      <c r="X6" s="65" t="s">
        <v>34</v>
      </c>
      <c r="Y6" s="719"/>
    </row>
    <row r="7" spans="1:27" s="13" customFormat="1" ht="15.75" thickBot="1" x14ac:dyDescent="0.3">
      <c r="C7" s="37">
        <v>1</v>
      </c>
      <c r="D7" s="37">
        <v>2</v>
      </c>
      <c r="E7" s="37">
        <v>3</v>
      </c>
      <c r="F7" s="37">
        <v>4</v>
      </c>
      <c r="G7" s="37">
        <v>5</v>
      </c>
      <c r="H7" s="37"/>
      <c r="I7" s="37"/>
      <c r="J7" s="37"/>
      <c r="K7" s="37"/>
      <c r="L7" s="37"/>
      <c r="M7" s="37"/>
      <c r="N7" s="37"/>
      <c r="O7" s="312">
        <v>6</v>
      </c>
      <c r="P7" s="312">
        <v>6</v>
      </c>
      <c r="Q7" s="312">
        <v>6</v>
      </c>
      <c r="R7" s="312">
        <v>6</v>
      </c>
      <c r="S7" s="312">
        <v>7</v>
      </c>
      <c r="T7" s="312">
        <v>8</v>
      </c>
      <c r="U7" s="312"/>
      <c r="V7" s="312">
        <v>9</v>
      </c>
      <c r="W7" s="312">
        <v>10</v>
      </c>
      <c r="X7" s="37">
        <v>11</v>
      </c>
      <c r="Y7" s="723"/>
      <c r="Z7" s="70"/>
      <c r="AA7" s="289"/>
    </row>
    <row r="8" spans="1:27" ht="13.9" customHeight="1" x14ac:dyDescent="0.25">
      <c r="B8" s="25">
        <v>1</v>
      </c>
      <c r="C8" s="15"/>
      <c r="D8" s="44"/>
      <c r="E8" s="44"/>
      <c r="F8" s="90"/>
      <c r="G8" s="44"/>
      <c r="H8" s="44"/>
      <c r="I8" s="44"/>
      <c r="J8" s="44"/>
      <c r="K8" s="44"/>
      <c r="L8" s="44"/>
      <c r="M8" s="44"/>
      <c r="N8" s="44"/>
      <c r="O8" s="205"/>
      <c r="P8" s="205"/>
      <c r="Q8" s="205"/>
      <c r="R8" s="205"/>
      <c r="S8" s="205"/>
      <c r="T8" s="197"/>
      <c r="U8" s="197"/>
      <c r="V8" s="197"/>
      <c r="W8" s="197"/>
      <c r="X8" s="64"/>
      <c r="Y8" s="722"/>
      <c r="Z8" s="70"/>
    </row>
    <row r="9" spans="1:27" ht="28.5" customHeight="1" x14ac:dyDescent="0.25">
      <c r="A9" s="25">
        <v>1</v>
      </c>
      <c r="B9" s="25">
        <v>1</v>
      </c>
      <c r="C9" s="74" t="s">
        <v>104</v>
      </c>
      <c r="D9" s="348"/>
      <c r="E9" s="349"/>
      <c r="F9" s="348"/>
      <c r="G9" s="348"/>
      <c r="H9" s="349"/>
      <c r="I9" s="349"/>
      <c r="J9" s="349"/>
      <c r="K9" s="349"/>
      <c r="L9" s="349"/>
      <c r="M9" s="349"/>
      <c r="N9" s="349"/>
      <c r="O9" s="350"/>
      <c r="P9" s="350"/>
      <c r="Q9" s="350"/>
      <c r="R9" s="350"/>
      <c r="S9" s="733"/>
      <c r="T9" s="351"/>
      <c r="U9" s="351"/>
      <c r="V9" s="351"/>
      <c r="W9" s="351"/>
      <c r="X9" s="348"/>
      <c r="Y9" s="717"/>
      <c r="Z9" s="70"/>
    </row>
    <row r="10" spans="1:27" ht="30" customHeight="1" x14ac:dyDescent="0.25">
      <c r="B10" s="25">
        <v>1</v>
      </c>
      <c r="C10" s="117" t="s">
        <v>76</v>
      </c>
      <c r="D10" s="352">
        <f>SUM(D11:D12)</f>
        <v>644</v>
      </c>
      <c r="E10" s="352">
        <f>SUM(E11:E12)</f>
        <v>590</v>
      </c>
      <c r="F10" s="352">
        <f>SUM(F11:F12)</f>
        <v>822</v>
      </c>
      <c r="G10" s="352">
        <f t="shared" ref="G10:G16" si="0">F10/E10*100</f>
        <v>139.32203389830508</v>
      </c>
      <c r="H10" s="353">
        <f>SUM(H11:H12)</f>
        <v>1716.88176</v>
      </c>
      <c r="I10" s="353">
        <f>SUM(I11:I12)</f>
        <v>1716.88176</v>
      </c>
      <c r="J10" s="353">
        <f>SUM(J11:J12)</f>
        <v>1716.88176</v>
      </c>
      <c r="K10" s="353">
        <f>SUM(K11:K12)</f>
        <v>1716.88176</v>
      </c>
      <c r="L10" s="353">
        <f>SUM(L11:L12)</f>
        <v>1716.88176</v>
      </c>
      <c r="M10" s="353">
        <f t="shared" ref="M10:N10" si="1">SUM(M11:M12)</f>
        <v>1517.88176</v>
      </c>
      <c r="N10" s="353">
        <f t="shared" si="1"/>
        <v>1517.88176</v>
      </c>
      <c r="O10" s="353">
        <f t="shared" ref="O10:W10" si="2">SUM(O11:O12)</f>
        <v>1038.71426</v>
      </c>
      <c r="P10" s="353">
        <f t="shared" ref="P10:Q10" si="3">SUM(P11:P12)</f>
        <v>1038.71426</v>
      </c>
      <c r="Q10" s="353">
        <f t="shared" si="3"/>
        <v>1038.71426</v>
      </c>
      <c r="R10" s="353">
        <f t="shared" ref="R10" si="4">SUM(R11:R12)</f>
        <v>719.63185999999996</v>
      </c>
      <c r="S10" s="734">
        <f t="shared" si="2"/>
        <v>860.36165142857146</v>
      </c>
      <c r="T10" s="353">
        <f t="shared" si="2"/>
        <v>1340.8905399999999</v>
      </c>
      <c r="U10" s="353">
        <f t="shared" si="2"/>
        <v>480.52888857142852</v>
      </c>
      <c r="V10" s="353">
        <f t="shared" si="2"/>
        <v>-10.896030000000001</v>
      </c>
      <c r="W10" s="353">
        <f t="shared" si="2"/>
        <v>1329.99451</v>
      </c>
      <c r="X10" s="352">
        <f t="shared" ref="X10:X16" si="5">T10/S10*100</f>
        <v>155.85196501651873</v>
      </c>
      <c r="Y10" s="718"/>
      <c r="Z10" s="70"/>
    </row>
    <row r="11" spans="1:27" ht="30" customHeight="1" x14ac:dyDescent="0.25">
      <c r="A11" s="25">
        <v>1</v>
      </c>
      <c r="B11" s="25">
        <v>1</v>
      </c>
      <c r="C11" s="46" t="s">
        <v>44</v>
      </c>
      <c r="D11" s="352">
        <v>500</v>
      </c>
      <c r="E11" s="354">
        <f>ROUND(D11/12*$C$3,0)</f>
        <v>458</v>
      </c>
      <c r="F11" s="352">
        <v>610</v>
      </c>
      <c r="G11" s="352">
        <f t="shared" si="0"/>
        <v>133.18777292576419</v>
      </c>
      <c r="H11" s="353">
        <v>1179</v>
      </c>
      <c r="I11" s="353">
        <v>1179</v>
      </c>
      <c r="J11" s="353">
        <v>1179</v>
      </c>
      <c r="K11" s="353">
        <v>1179</v>
      </c>
      <c r="L11" s="353">
        <v>1179</v>
      </c>
      <c r="M11" s="353">
        <v>980</v>
      </c>
      <c r="N11" s="353">
        <v>980</v>
      </c>
      <c r="O11" s="353">
        <v>500.83249999999998</v>
      </c>
      <c r="P11" s="353">
        <v>500.83249999999998</v>
      </c>
      <c r="Q11" s="353">
        <v>500.83249999999998</v>
      </c>
      <c r="R11" s="353">
        <v>500.83249999999998</v>
      </c>
      <c r="S11" s="735">
        <f>H11/12*$C$3+(I11-H11)/11*10+(J11-I11)/10*9+(K11-J11)/9*8+(L11-K11)/8*7+(M11-L11)/7*6+(N11-M11)/6*5+(O11-N11)/5*4+(P11-O11)/4*3+(Q11-P11)/3*2+(R11-Q11)/2*1</f>
        <v>526.8445714285715</v>
      </c>
      <c r="T11" s="353">
        <f>W11-V11</f>
        <v>985.80966999999998</v>
      </c>
      <c r="U11" s="353">
        <f t="shared" ref="U11:U78" si="6">T11-S11</f>
        <v>458.96509857142848</v>
      </c>
      <c r="V11" s="353">
        <v>-9.9079200000000007</v>
      </c>
      <c r="W11" s="353">
        <v>975.90174999999999</v>
      </c>
      <c r="X11" s="352">
        <f t="shared" si="5"/>
        <v>187.11584468392951</v>
      </c>
      <c r="Y11" s="718"/>
      <c r="Z11" s="70"/>
    </row>
    <row r="12" spans="1:27" ht="30" x14ac:dyDescent="0.25">
      <c r="A12" s="25">
        <v>1</v>
      </c>
      <c r="B12" s="25">
        <v>1</v>
      </c>
      <c r="C12" s="46" t="s">
        <v>45</v>
      </c>
      <c r="D12" s="352">
        <v>144</v>
      </c>
      <c r="E12" s="354">
        <f>ROUND(D12/12*$C$3,0)</f>
        <v>132</v>
      </c>
      <c r="F12" s="352">
        <v>212</v>
      </c>
      <c r="G12" s="355">
        <f t="shared" si="0"/>
        <v>160.60606060606059</v>
      </c>
      <c r="H12" s="353">
        <v>537.88175999999999</v>
      </c>
      <c r="I12" s="353">
        <v>537.88175999999999</v>
      </c>
      <c r="J12" s="353">
        <v>537.88175999999999</v>
      </c>
      <c r="K12" s="353">
        <v>537.88175999999999</v>
      </c>
      <c r="L12" s="353">
        <v>537.88175999999999</v>
      </c>
      <c r="M12" s="353">
        <v>537.88175999999999</v>
      </c>
      <c r="N12" s="353">
        <v>537.88175999999999</v>
      </c>
      <c r="O12" s="353">
        <v>537.88175999999999</v>
      </c>
      <c r="P12" s="353">
        <v>537.88175999999999</v>
      </c>
      <c r="Q12" s="353">
        <v>537.88175999999999</v>
      </c>
      <c r="R12" s="353">
        <v>218.79936000000001</v>
      </c>
      <c r="S12" s="734">
        <f>H12/12*$C$3+(I12-H12)/11*10+(J12-I12)/10*9+(K12-J12)/9*8+(L12-K12)/8*7+(M12-L12)/7*6+(N12-M12)/6*5+(O12-N12)/5*4+(P12-O12)/4*3+(Q12-P12)/3*2+(R12-Q12)/2*1</f>
        <v>333.51707999999996</v>
      </c>
      <c r="T12" s="353">
        <f>W12-V12</f>
        <v>355.08087</v>
      </c>
      <c r="U12" s="356">
        <f t="shared" si="6"/>
        <v>21.56379000000004</v>
      </c>
      <c r="V12" s="356">
        <v>-0.98811000000000004</v>
      </c>
      <c r="W12" s="356">
        <v>354.09276</v>
      </c>
      <c r="X12" s="355">
        <f t="shared" si="5"/>
        <v>106.46557291758492</v>
      </c>
      <c r="Y12" s="718"/>
      <c r="Z12" s="70"/>
    </row>
    <row r="13" spans="1:27" ht="30" x14ac:dyDescent="0.25">
      <c r="A13" s="25">
        <v>1</v>
      </c>
      <c r="B13" s="25">
        <v>1</v>
      </c>
      <c r="C13" s="187" t="s">
        <v>68</v>
      </c>
      <c r="D13" s="352">
        <f>SUM(D14)</f>
        <v>250</v>
      </c>
      <c r="E13" s="352">
        <f>SUM(E14)</f>
        <v>229</v>
      </c>
      <c r="F13" s="352">
        <f>SUM(F14)</f>
        <v>4</v>
      </c>
      <c r="G13" s="352">
        <f t="shared" si="0"/>
        <v>1.7467248908296942</v>
      </c>
      <c r="H13" s="353">
        <f>SUM(H14)</f>
        <v>1212.2305999999999</v>
      </c>
      <c r="I13" s="353">
        <f>SUM(I14)</f>
        <v>1212.2305999999999</v>
      </c>
      <c r="J13" s="353">
        <f>SUM(J14)</f>
        <v>1212.2305999999999</v>
      </c>
      <c r="K13" s="353">
        <f>SUM(K14)</f>
        <v>1212.2305999999999</v>
      </c>
      <c r="L13" s="353">
        <f>SUM(L14)</f>
        <v>1212.2305999999999</v>
      </c>
      <c r="M13" s="353">
        <f t="shared" ref="M13:N13" si="7">SUM(M14)</f>
        <v>209.24250000000001</v>
      </c>
      <c r="N13" s="353">
        <f t="shared" si="7"/>
        <v>209.24250000000001</v>
      </c>
      <c r="O13" s="353">
        <f t="shared" ref="O13:W13" si="8">SUM(O14)</f>
        <v>309.24250000000001</v>
      </c>
      <c r="P13" s="353">
        <f t="shared" si="8"/>
        <v>309.24250000000001</v>
      </c>
      <c r="Q13" s="353">
        <f t="shared" si="8"/>
        <v>309.24250000000001</v>
      </c>
      <c r="R13" s="353">
        <f t="shared" si="8"/>
        <v>220.88749999999999</v>
      </c>
      <c r="S13" s="734">
        <f t="shared" si="8"/>
        <v>287.32979761904755</v>
      </c>
      <c r="T13" s="353">
        <f t="shared" si="8"/>
        <v>4.2540200000000006</v>
      </c>
      <c r="U13" s="353">
        <f t="shared" si="8"/>
        <v>-283.07577761904753</v>
      </c>
      <c r="V13" s="353">
        <f t="shared" si="8"/>
        <v>0</v>
      </c>
      <c r="W13" s="353">
        <f t="shared" si="8"/>
        <v>4.2540200000000006</v>
      </c>
      <c r="X13" s="352">
        <f t="shared" si="5"/>
        <v>1.480535619782859</v>
      </c>
      <c r="Y13" s="718"/>
      <c r="Z13" s="70"/>
    </row>
    <row r="14" spans="1:27" ht="30" x14ac:dyDescent="0.25">
      <c r="A14" s="25">
        <v>1</v>
      </c>
      <c r="B14" s="25">
        <v>1</v>
      </c>
      <c r="C14" s="193" t="s">
        <v>64</v>
      </c>
      <c r="D14" s="355">
        <v>250</v>
      </c>
      <c r="E14" s="355">
        <f>ROUND(D14/12*$C$3,0)</f>
        <v>229</v>
      </c>
      <c r="F14" s="355">
        <v>4</v>
      </c>
      <c r="G14" s="355">
        <f t="shared" si="0"/>
        <v>1.7467248908296942</v>
      </c>
      <c r="H14" s="353">
        <v>1212.2305999999999</v>
      </c>
      <c r="I14" s="353">
        <v>1212.2305999999999</v>
      </c>
      <c r="J14" s="353">
        <v>1212.2305999999999</v>
      </c>
      <c r="K14" s="353">
        <v>1212.2305999999999</v>
      </c>
      <c r="L14" s="353">
        <v>1212.2305999999999</v>
      </c>
      <c r="M14" s="353">
        <v>209.24250000000001</v>
      </c>
      <c r="N14" s="353">
        <v>209.24250000000001</v>
      </c>
      <c r="O14" s="353">
        <v>309.24250000000001</v>
      </c>
      <c r="P14" s="353">
        <v>309.24250000000001</v>
      </c>
      <c r="Q14" s="353">
        <v>309.24250000000001</v>
      </c>
      <c r="R14" s="353">
        <v>220.88749999999999</v>
      </c>
      <c r="S14" s="734">
        <f>H14/12*$C$3+(I14-H14)/11*10+(J14-I14)/10*9+(K14-J14)/9*8+(L14-K14)/8*7+(M14-L14)/7*6+(N14-M14)/6*5+(O14-N14)/5*4+(P14-O14)/4*3+(Q14-P14)/3*2+(R14-Q14)/2*1</f>
        <v>287.32979761904755</v>
      </c>
      <c r="T14" s="353">
        <f>W14-V14</f>
        <v>4.2540200000000006</v>
      </c>
      <c r="U14" s="356">
        <f t="shared" si="6"/>
        <v>-283.07577761904753</v>
      </c>
      <c r="V14" s="356"/>
      <c r="W14" s="356">
        <v>4.2540200000000006</v>
      </c>
      <c r="X14" s="355">
        <f t="shared" si="5"/>
        <v>1.480535619782859</v>
      </c>
      <c r="Y14" s="718"/>
      <c r="Z14" s="70"/>
    </row>
    <row r="15" spans="1:27" ht="45" x14ac:dyDescent="0.25">
      <c r="C15" s="759" t="s">
        <v>102</v>
      </c>
      <c r="D15" s="355"/>
      <c r="E15" s="355"/>
      <c r="F15" s="355">
        <v>4</v>
      </c>
      <c r="G15" s="355"/>
      <c r="H15" s="353"/>
      <c r="I15" s="353"/>
      <c r="J15" s="353"/>
      <c r="K15" s="353"/>
      <c r="L15" s="353"/>
      <c r="M15" s="353"/>
      <c r="N15" s="353"/>
      <c r="O15" s="353"/>
      <c r="P15" s="353"/>
      <c r="Q15" s="353"/>
      <c r="R15" s="353"/>
      <c r="S15" s="734"/>
      <c r="T15" s="353"/>
      <c r="U15" s="356"/>
      <c r="V15" s="356"/>
      <c r="W15" s="356">
        <v>4.2540200000000006</v>
      </c>
      <c r="X15" s="355"/>
      <c r="Y15" s="718"/>
      <c r="Z15" s="70"/>
    </row>
    <row r="16" spans="1:27" ht="30" x14ac:dyDescent="0.25">
      <c r="A16" s="25">
        <v>1</v>
      </c>
      <c r="B16" s="25">
        <v>1</v>
      </c>
      <c r="C16" s="267" t="s">
        <v>79</v>
      </c>
      <c r="D16" s="357">
        <v>100</v>
      </c>
      <c r="E16" s="352">
        <f>ROUND(D16/12*$C$3,0)</f>
        <v>92</v>
      </c>
      <c r="F16" s="357"/>
      <c r="G16" s="352">
        <f t="shared" si="0"/>
        <v>0</v>
      </c>
      <c r="H16" s="353">
        <v>81.102000000000004</v>
      </c>
      <c r="I16" s="353">
        <v>81.102000000000004</v>
      </c>
      <c r="J16" s="353">
        <v>81.102000000000004</v>
      </c>
      <c r="K16" s="353">
        <v>81.102000000000004</v>
      </c>
      <c r="L16" s="353">
        <v>81.102000000000004</v>
      </c>
      <c r="M16" s="353">
        <v>81.102000000000004</v>
      </c>
      <c r="N16" s="353">
        <v>81.102000000000004</v>
      </c>
      <c r="O16" s="353">
        <v>81.102000000000004</v>
      </c>
      <c r="P16" s="353">
        <v>81.102000000000004</v>
      </c>
      <c r="Q16" s="353">
        <v>81.102000000000004</v>
      </c>
      <c r="R16" s="353">
        <v>81.102000000000004</v>
      </c>
      <c r="S16" s="734">
        <f>H16/12*$C$3+(I16-H16)/11*10+(J16-I16)/10*9+(K16-J16)/9*8+(L16-K16)/8*7+(M16-L16)/7*6+(N16-M16)/6*5+(O16-N16)/5*4+(P16-O16)/4*3+(Q16-P16)/3*2+(R16-Q16)/2*1</f>
        <v>74.343500000000006</v>
      </c>
      <c r="T16" s="353">
        <f>W16-V16</f>
        <v>0</v>
      </c>
      <c r="U16" s="353">
        <f t="shared" si="6"/>
        <v>-74.343500000000006</v>
      </c>
      <c r="V16" s="353"/>
      <c r="W16" s="353"/>
      <c r="X16" s="352">
        <f t="shared" si="5"/>
        <v>0</v>
      </c>
      <c r="Y16" s="718"/>
      <c r="Z16" s="70"/>
    </row>
    <row r="17" spans="1:27" ht="15.75" thickBot="1" x14ac:dyDescent="0.3">
      <c r="A17" s="25">
        <v>1</v>
      </c>
      <c r="B17" s="25">
        <v>1</v>
      </c>
      <c r="C17" s="268"/>
      <c r="D17" s="358"/>
      <c r="E17" s="358"/>
      <c r="F17" s="358"/>
      <c r="G17" s="358"/>
      <c r="H17" s="359"/>
      <c r="I17" s="359"/>
      <c r="J17" s="359"/>
      <c r="K17" s="359"/>
      <c r="L17" s="359"/>
      <c r="M17" s="359"/>
      <c r="N17" s="359"/>
      <c r="O17" s="359"/>
      <c r="P17" s="359"/>
      <c r="Q17" s="359"/>
      <c r="R17" s="359"/>
      <c r="S17" s="736"/>
      <c r="T17" s="360"/>
      <c r="U17" s="360">
        <f t="shared" si="6"/>
        <v>0</v>
      </c>
      <c r="V17" s="360"/>
      <c r="W17" s="360"/>
      <c r="X17" s="358"/>
      <c r="Y17" s="718"/>
      <c r="Z17" s="70"/>
    </row>
    <row r="18" spans="1:27" s="23" customFormat="1" ht="15.75" thickBot="1" x14ac:dyDescent="0.3">
      <c r="A18" s="25">
        <v>1</v>
      </c>
      <c r="B18" s="25">
        <v>1</v>
      </c>
      <c r="C18" s="194" t="s">
        <v>3</v>
      </c>
      <c r="D18" s="361"/>
      <c r="E18" s="361"/>
      <c r="F18" s="361"/>
      <c r="G18" s="362"/>
      <c r="H18" s="363">
        <f>H13+H10+H16</f>
        <v>3010.2143599999999</v>
      </c>
      <c r="I18" s="363">
        <f>I13+I10+I16</f>
        <v>3010.2143599999999</v>
      </c>
      <c r="J18" s="363">
        <f>J13+J10+J16</f>
        <v>3010.2143599999999</v>
      </c>
      <c r="K18" s="363">
        <f>K13+K10+K16</f>
        <v>3010.2143599999999</v>
      </c>
      <c r="L18" s="363">
        <f>L13+L10+L16</f>
        <v>3010.2143599999999</v>
      </c>
      <c r="M18" s="363">
        <f t="shared" ref="M18:N18" si="9">M13+M10+M16</f>
        <v>1808.2262600000001</v>
      </c>
      <c r="N18" s="363">
        <f t="shared" si="9"/>
        <v>1808.2262600000001</v>
      </c>
      <c r="O18" s="363">
        <f t="shared" ref="O18:W18" si="10">O13+O10+O16</f>
        <v>1429.0587600000001</v>
      </c>
      <c r="P18" s="363">
        <f t="shared" ref="P18:Q18" si="11">P13+P10+P16</f>
        <v>1429.0587600000001</v>
      </c>
      <c r="Q18" s="363">
        <f t="shared" si="11"/>
        <v>1429.0587600000001</v>
      </c>
      <c r="R18" s="363">
        <f t="shared" ref="R18" si="12">R13+R10+R16</f>
        <v>1021.62136</v>
      </c>
      <c r="S18" s="737">
        <f t="shared" si="10"/>
        <v>1222.034949047619</v>
      </c>
      <c r="T18" s="363">
        <f t="shared" si="10"/>
        <v>1345.14456</v>
      </c>
      <c r="U18" s="363">
        <f t="shared" si="10"/>
        <v>123.10961095238099</v>
      </c>
      <c r="V18" s="363">
        <f t="shared" si="10"/>
        <v>-10.896030000000001</v>
      </c>
      <c r="W18" s="363">
        <f t="shared" si="10"/>
        <v>1334.2485300000001</v>
      </c>
      <c r="X18" s="362">
        <f>T18/S18*100</f>
        <v>110.07414812876877</v>
      </c>
      <c r="Y18" s="718"/>
      <c r="Z18" s="70"/>
      <c r="AA18" s="288"/>
    </row>
    <row r="19" spans="1:27" s="71" customFormat="1" ht="15" customHeight="1" x14ac:dyDescent="0.25">
      <c r="A19" s="25">
        <v>1</v>
      </c>
      <c r="B19" s="25">
        <v>1</v>
      </c>
      <c r="C19" s="115"/>
      <c r="D19" s="364"/>
      <c r="E19" s="365"/>
      <c r="F19" s="364"/>
      <c r="G19" s="366"/>
      <c r="H19" s="729"/>
      <c r="I19" s="729"/>
      <c r="J19" s="729"/>
      <c r="K19" s="729"/>
      <c r="L19" s="729"/>
      <c r="M19" s="729"/>
      <c r="N19" s="729"/>
      <c r="O19" s="367"/>
      <c r="P19" s="367"/>
      <c r="Q19" s="367"/>
      <c r="R19" s="367"/>
      <c r="S19" s="368"/>
      <c r="T19" s="368"/>
      <c r="U19" s="368">
        <f t="shared" si="6"/>
        <v>0</v>
      </c>
      <c r="V19" s="368"/>
      <c r="W19" s="368"/>
      <c r="X19" s="364"/>
      <c r="Y19" s="718"/>
      <c r="Z19" s="70"/>
      <c r="AA19" s="288"/>
    </row>
    <row r="20" spans="1:27" ht="15" customHeight="1" x14ac:dyDescent="0.25">
      <c r="A20" s="25">
        <v>1</v>
      </c>
      <c r="B20" s="25">
        <v>1</v>
      </c>
      <c r="C20" s="294" t="s">
        <v>47</v>
      </c>
      <c r="D20" s="369"/>
      <c r="E20" s="369"/>
      <c r="F20" s="369"/>
      <c r="G20" s="370"/>
      <c r="H20" s="730"/>
      <c r="I20" s="730"/>
      <c r="J20" s="730"/>
      <c r="K20" s="730"/>
      <c r="L20" s="730"/>
      <c r="M20" s="730"/>
      <c r="N20" s="730"/>
      <c r="O20" s="371"/>
      <c r="P20" s="371"/>
      <c r="Q20" s="371"/>
      <c r="R20" s="371"/>
      <c r="S20" s="372"/>
      <c r="T20" s="372"/>
      <c r="U20" s="372">
        <f t="shared" si="6"/>
        <v>0</v>
      </c>
      <c r="V20" s="372"/>
      <c r="W20" s="372"/>
      <c r="X20" s="369"/>
      <c r="Y20" s="718"/>
      <c r="Z20" s="70"/>
    </row>
    <row r="21" spans="1:27" ht="51" customHeight="1" x14ac:dyDescent="0.25">
      <c r="A21" s="25">
        <v>1</v>
      </c>
      <c r="B21" s="25">
        <v>1</v>
      </c>
      <c r="C21" s="227" t="s">
        <v>76</v>
      </c>
      <c r="D21" s="373">
        <f>D10</f>
        <v>644</v>
      </c>
      <c r="E21" s="373">
        <f>E10</f>
        <v>590</v>
      </c>
      <c r="F21" s="373">
        <f>F10</f>
        <v>822</v>
      </c>
      <c r="G21" s="373">
        <f>F21/E21*100</f>
        <v>139.32203389830508</v>
      </c>
      <c r="H21" s="374">
        <f t="shared" ref="H21:N21" si="13">H10</f>
        <v>1716.88176</v>
      </c>
      <c r="I21" s="374">
        <f t="shared" si="13"/>
        <v>1716.88176</v>
      </c>
      <c r="J21" s="374">
        <f t="shared" si="13"/>
        <v>1716.88176</v>
      </c>
      <c r="K21" s="374">
        <f t="shared" si="13"/>
        <v>1716.88176</v>
      </c>
      <c r="L21" s="374">
        <f t="shared" si="13"/>
        <v>1716.88176</v>
      </c>
      <c r="M21" s="374">
        <f t="shared" si="13"/>
        <v>1517.88176</v>
      </c>
      <c r="N21" s="374">
        <f t="shared" si="13"/>
        <v>1517.88176</v>
      </c>
      <c r="O21" s="374">
        <f t="shared" ref="O21:W21" si="14">O10</f>
        <v>1038.71426</v>
      </c>
      <c r="P21" s="374">
        <f t="shared" ref="P21:Q21" si="15">P10</f>
        <v>1038.71426</v>
      </c>
      <c r="Q21" s="374">
        <f t="shared" si="15"/>
        <v>1038.71426</v>
      </c>
      <c r="R21" s="374">
        <f t="shared" ref="R21" si="16">R10</f>
        <v>719.63185999999996</v>
      </c>
      <c r="S21" s="374">
        <f t="shared" si="14"/>
        <v>860.36165142857146</v>
      </c>
      <c r="T21" s="374">
        <f t="shared" si="14"/>
        <v>1340.8905399999999</v>
      </c>
      <c r="U21" s="374">
        <f t="shared" si="14"/>
        <v>480.52888857142852</v>
      </c>
      <c r="V21" s="374">
        <f t="shared" si="14"/>
        <v>-10.896030000000001</v>
      </c>
      <c r="W21" s="374">
        <f t="shared" si="14"/>
        <v>1329.99451</v>
      </c>
      <c r="X21" s="373">
        <f>T21/S21*100</f>
        <v>155.85196501651873</v>
      </c>
      <c r="Y21" s="718"/>
      <c r="Z21" s="70"/>
    </row>
    <row r="22" spans="1:27" ht="42.75" customHeight="1" x14ac:dyDescent="0.25">
      <c r="A22" s="25">
        <v>1</v>
      </c>
      <c r="B22" s="25">
        <v>1</v>
      </c>
      <c r="C22" s="295" t="s">
        <v>44</v>
      </c>
      <c r="D22" s="373">
        <f t="shared" ref="D22:F25" si="17">SUM(D11)</f>
        <v>500</v>
      </c>
      <c r="E22" s="373">
        <f t="shared" si="17"/>
        <v>458</v>
      </c>
      <c r="F22" s="373">
        <f t="shared" si="17"/>
        <v>610</v>
      </c>
      <c r="G22" s="373">
        <f>F22/E22*100</f>
        <v>133.18777292576419</v>
      </c>
      <c r="H22" s="374">
        <f t="shared" ref="H22:I25" si="18">SUM(H11)</f>
        <v>1179</v>
      </c>
      <c r="I22" s="374">
        <f t="shared" si="18"/>
        <v>1179</v>
      </c>
      <c r="J22" s="374">
        <f t="shared" ref="J22" si="19">SUM(J11)</f>
        <v>1179</v>
      </c>
      <c r="K22" s="374">
        <f t="shared" ref="K22:L22" si="20">SUM(K11)</f>
        <v>1179</v>
      </c>
      <c r="L22" s="374">
        <f t="shared" si="20"/>
        <v>1179</v>
      </c>
      <c r="M22" s="374">
        <f t="shared" ref="M22:N22" si="21">SUM(M11)</f>
        <v>980</v>
      </c>
      <c r="N22" s="374">
        <f t="shared" si="21"/>
        <v>980</v>
      </c>
      <c r="O22" s="374">
        <f t="shared" ref="O22:T25" si="22">SUM(O11)</f>
        <v>500.83249999999998</v>
      </c>
      <c r="P22" s="374">
        <f t="shared" ref="P22:Q22" si="23">SUM(P11)</f>
        <v>500.83249999999998</v>
      </c>
      <c r="Q22" s="374">
        <f t="shared" si="23"/>
        <v>500.83249999999998</v>
      </c>
      <c r="R22" s="374">
        <f t="shared" ref="R22" si="24">SUM(R11)</f>
        <v>500.83249999999998</v>
      </c>
      <c r="S22" s="374">
        <f t="shared" si="22"/>
        <v>526.8445714285715</v>
      </c>
      <c r="T22" s="374">
        <f t="shared" si="22"/>
        <v>985.80966999999998</v>
      </c>
      <c r="U22" s="374">
        <f t="shared" ref="U22" si="25">SUM(U11)</f>
        <v>458.96509857142848</v>
      </c>
      <c r="V22" s="374">
        <f t="shared" ref="V22:W22" si="26">SUM(V11)</f>
        <v>-9.9079200000000007</v>
      </c>
      <c r="W22" s="374">
        <f t="shared" si="26"/>
        <v>975.90174999999999</v>
      </c>
      <c r="X22" s="373">
        <f>T22/S22*100</f>
        <v>187.11584468392951</v>
      </c>
      <c r="Y22" s="718"/>
      <c r="Z22" s="70"/>
    </row>
    <row r="23" spans="1:27" ht="37.5" customHeight="1" x14ac:dyDescent="0.25">
      <c r="A23" s="25">
        <v>1</v>
      </c>
      <c r="B23" s="25">
        <v>1</v>
      </c>
      <c r="C23" s="295" t="s">
        <v>45</v>
      </c>
      <c r="D23" s="373">
        <f t="shared" si="17"/>
        <v>144</v>
      </c>
      <c r="E23" s="373">
        <f t="shared" si="17"/>
        <v>132</v>
      </c>
      <c r="F23" s="373">
        <f t="shared" si="17"/>
        <v>212</v>
      </c>
      <c r="G23" s="373">
        <f>F23/E23*100</f>
        <v>160.60606060606059</v>
      </c>
      <c r="H23" s="374">
        <f t="shared" si="18"/>
        <v>537.88175999999999</v>
      </c>
      <c r="I23" s="374">
        <f t="shared" si="18"/>
        <v>537.88175999999999</v>
      </c>
      <c r="J23" s="374">
        <f t="shared" ref="J23" si="27">SUM(J12)</f>
        <v>537.88175999999999</v>
      </c>
      <c r="K23" s="374">
        <f t="shared" ref="K23:L23" si="28">SUM(K12)</f>
        <v>537.88175999999999</v>
      </c>
      <c r="L23" s="374">
        <f t="shared" si="28"/>
        <v>537.88175999999999</v>
      </c>
      <c r="M23" s="374">
        <f t="shared" ref="M23:N23" si="29">SUM(M12)</f>
        <v>537.88175999999999</v>
      </c>
      <c r="N23" s="374">
        <f t="shared" si="29"/>
        <v>537.88175999999999</v>
      </c>
      <c r="O23" s="374">
        <f t="shared" si="22"/>
        <v>537.88175999999999</v>
      </c>
      <c r="P23" s="374">
        <f t="shared" ref="P23:Q23" si="30">SUM(P12)</f>
        <v>537.88175999999999</v>
      </c>
      <c r="Q23" s="374">
        <f t="shared" si="30"/>
        <v>537.88175999999999</v>
      </c>
      <c r="R23" s="374">
        <f t="shared" ref="R23" si="31">SUM(R12)</f>
        <v>218.79936000000001</v>
      </c>
      <c r="S23" s="374">
        <f t="shared" si="22"/>
        <v>333.51707999999996</v>
      </c>
      <c r="T23" s="374">
        <f t="shared" si="22"/>
        <v>355.08087</v>
      </c>
      <c r="U23" s="374">
        <f t="shared" ref="U23" si="32">SUM(U12)</f>
        <v>21.56379000000004</v>
      </c>
      <c r="V23" s="374">
        <f t="shared" ref="V23:W23" si="33">SUM(V12)</f>
        <v>-0.98811000000000004</v>
      </c>
      <c r="W23" s="374">
        <f t="shared" si="33"/>
        <v>354.09276</v>
      </c>
      <c r="X23" s="373">
        <f>T23/S23*100</f>
        <v>106.46557291758492</v>
      </c>
      <c r="Y23" s="718"/>
      <c r="Z23" s="70"/>
    </row>
    <row r="24" spans="1:27" ht="30" x14ac:dyDescent="0.25">
      <c r="A24" s="25">
        <v>1</v>
      </c>
      <c r="B24" s="25">
        <v>1</v>
      </c>
      <c r="C24" s="296" t="s">
        <v>68</v>
      </c>
      <c r="D24" s="373">
        <f t="shared" si="17"/>
        <v>250</v>
      </c>
      <c r="E24" s="373">
        <f t="shared" si="17"/>
        <v>229</v>
      </c>
      <c r="F24" s="373">
        <f t="shared" si="17"/>
        <v>4</v>
      </c>
      <c r="G24" s="373">
        <f t="shared" ref="G24:G25" si="34">F24/E24*100</f>
        <v>1.7467248908296942</v>
      </c>
      <c r="H24" s="374">
        <f t="shared" si="18"/>
        <v>1212.2305999999999</v>
      </c>
      <c r="I24" s="374">
        <f t="shared" si="18"/>
        <v>1212.2305999999999</v>
      </c>
      <c r="J24" s="374">
        <f t="shared" ref="J24" si="35">SUM(J13)</f>
        <v>1212.2305999999999</v>
      </c>
      <c r="K24" s="374">
        <f t="shared" ref="K24:L24" si="36">SUM(K13)</f>
        <v>1212.2305999999999</v>
      </c>
      <c r="L24" s="374">
        <f t="shared" si="36"/>
        <v>1212.2305999999999</v>
      </c>
      <c r="M24" s="374">
        <f t="shared" ref="M24:N24" si="37">SUM(M13)</f>
        <v>209.24250000000001</v>
      </c>
      <c r="N24" s="374">
        <f t="shared" si="37"/>
        <v>209.24250000000001</v>
      </c>
      <c r="O24" s="374">
        <f t="shared" si="22"/>
        <v>309.24250000000001</v>
      </c>
      <c r="P24" s="374">
        <f t="shared" ref="P24:Q24" si="38">SUM(P13)</f>
        <v>309.24250000000001</v>
      </c>
      <c r="Q24" s="374">
        <f t="shared" si="38"/>
        <v>309.24250000000001</v>
      </c>
      <c r="R24" s="374">
        <f t="shared" ref="R24" si="39">SUM(R13)</f>
        <v>220.88749999999999</v>
      </c>
      <c r="S24" s="374">
        <f t="shared" si="22"/>
        <v>287.32979761904755</v>
      </c>
      <c r="T24" s="374">
        <f t="shared" si="22"/>
        <v>4.2540200000000006</v>
      </c>
      <c r="U24" s="374">
        <f t="shared" ref="U24" si="40">SUM(U13)</f>
        <v>-283.07577761904753</v>
      </c>
      <c r="V24" s="374">
        <f t="shared" ref="V24:W24" si="41">SUM(V13)</f>
        <v>0</v>
      </c>
      <c r="W24" s="374">
        <f t="shared" si="41"/>
        <v>4.2540200000000006</v>
      </c>
      <c r="X24" s="373">
        <f>T24/S24*100</f>
        <v>1.480535619782859</v>
      </c>
      <c r="Y24" s="718"/>
      <c r="Z24" s="70"/>
    </row>
    <row r="25" spans="1:27" ht="37.5" customHeight="1" x14ac:dyDescent="0.25">
      <c r="A25" s="25">
        <v>1</v>
      </c>
      <c r="B25" s="25">
        <v>1</v>
      </c>
      <c r="C25" s="297" t="s">
        <v>64</v>
      </c>
      <c r="D25" s="375">
        <f t="shared" si="17"/>
        <v>250</v>
      </c>
      <c r="E25" s="375">
        <f t="shared" si="17"/>
        <v>229</v>
      </c>
      <c r="F25" s="375">
        <f t="shared" si="17"/>
        <v>4</v>
      </c>
      <c r="G25" s="375">
        <f t="shared" si="34"/>
        <v>1.7467248908296942</v>
      </c>
      <c r="H25" s="376">
        <f t="shared" si="18"/>
        <v>1212.2305999999999</v>
      </c>
      <c r="I25" s="376">
        <f t="shared" si="18"/>
        <v>1212.2305999999999</v>
      </c>
      <c r="J25" s="376">
        <f t="shared" ref="J25" si="42">SUM(J14)</f>
        <v>1212.2305999999999</v>
      </c>
      <c r="K25" s="376">
        <f t="shared" ref="K25:L25" si="43">SUM(K14)</f>
        <v>1212.2305999999999</v>
      </c>
      <c r="L25" s="376">
        <f t="shared" si="43"/>
        <v>1212.2305999999999</v>
      </c>
      <c r="M25" s="376">
        <f t="shared" ref="M25:N25" si="44">SUM(M14)</f>
        <v>209.24250000000001</v>
      </c>
      <c r="N25" s="376">
        <f t="shared" si="44"/>
        <v>209.24250000000001</v>
      </c>
      <c r="O25" s="376">
        <f t="shared" si="22"/>
        <v>309.24250000000001</v>
      </c>
      <c r="P25" s="376">
        <f t="shared" ref="P25:Q25" si="45">SUM(P14)</f>
        <v>309.24250000000001</v>
      </c>
      <c r="Q25" s="376">
        <f t="shared" si="45"/>
        <v>309.24250000000001</v>
      </c>
      <c r="R25" s="376">
        <f t="shared" ref="R25" si="46">SUM(R14)</f>
        <v>220.88749999999999</v>
      </c>
      <c r="S25" s="376">
        <f t="shared" si="22"/>
        <v>287.32979761904755</v>
      </c>
      <c r="T25" s="376">
        <f t="shared" si="22"/>
        <v>4.2540200000000006</v>
      </c>
      <c r="U25" s="376">
        <f t="shared" ref="U25" si="47">SUM(U14)</f>
        <v>-283.07577761904753</v>
      </c>
      <c r="V25" s="376">
        <f t="shared" ref="V25:W25" si="48">SUM(V14)</f>
        <v>0</v>
      </c>
      <c r="W25" s="376">
        <f t="shared" si="48"/>
        <v>4.2540200000000006</v>
      </c>
      <c r="X25" s="375">
        <f>T25/S25*100</f>
        <v>1.480535619782859</v>
      </c>
      <c r="Y25" s="718"/>
      <c r="Z25" s="70"/>
    </row>
    <row r="26" spans="1:27" ht="37.5" customHeight="1" x14ac:dyDescent="0.25">
      <c r="C26" s="297" t="s">
        <v>102</v>
      </c>
      <c r="D26" s="377">
        <f>D15</f>
        <v>0</v>
      </c>
      <c r="E26" s="377">
        <f t="shared" ref="E26:X26" si="49">E15</f>
        <v>0</v>
      </c>
      <c r="F26" s="377">
        <f t="shared" si="49"/>
        <v>4</v>
      </c>
      <c r="G26" s="377">
        <f t="shared" si="49"/>
        <v>0</v>
      </c>
      <c r="H26" s="760">
        <f t="shared" si="49"/>
        <v>0</v>
      </c>
      <c r="I26" s="760">
        <f t="shared" si="49"/>
        <v>0</v>
      </c>
      <c r="J26" s="760">
        <f t="shared" si="49"/>
        <v>0</v>
      </c>
      <c r="K26" s="760">
        <f t="shared" si="49"/>
        <v>0</v>
      </c>
      <c r="L26" s="760">
        <f t="shared" si="49"/>
        <v>0</v>
      </c>
      <c r="M26" s="760">
        <f t="shared" si="49"/>
        <v>0</v>
      </c>
      <c r="N26" s="760">
        <f t="shared" si="49"/>
        <v>0</v>
      </c>
      <c r="O26" s="760">
        <f t="shared" si="49"/>
        <v>0</v>
      </c>
      <c r="P26" s="760">
        <f t="shared" ref="P26:Q26" si="50">P15</f>
        <v>0</v>
      </c>
      <c r="Q26" s="760">
        <f t="shared" si="50"/>
        <v>0</v>
      </c>
      <c r="R26" s="760">
        <f t="shared" ref="R26" si="51">R15</f>
        <v>0</v>
      </c>
      <c r="S26" s="760">
        <f t="shared" si="49"/>
        <v>0</v>
      </c>
      <c r="T26" s="760">
        <f t="shared" si="49"/>
        <v>0</v>
      </c>
      <c r="U26" s="760">
        <f t="shared" si="49"/>
        <v>0</v>
      </c>
      <c r="V26" s="760">
        <f t="shared" si="49"/>
        <v>0</v>
      </c>
      <c r="W26" s="760">
        <f t="shared" si="49"/>
        <v>4.2540200000000006</v>
      </c>
      <c r="X26" s="377">
        <f t="shared" si="49"/>
        <v>0</v>
      </c>
      <c r="Y26" s="718"/>
      <c r="Z26" s="70"/>
    </row>
    <row r="27" spans="1:27" ht="37.5" customHeight="1" thickBot="1" x14ac:dyDescent="0.3">
      <c r="A27" s="25">
        <v>1</v>
      </c>
      <c r="B27" s="25">
        <v>1</v>
      </c>
      <c r="C27" s="297" t="s">
        <v>79</v>
      </c>
      <c r="D27" s="377">
        <f>SUM(D16)</f>
        <v>100</v>
      </c>
      <c r="E27" s="377">
        <f t="shared" ref="E27:X27" si="52">SUM(E16)</f>
        <v>92</v>
      </c>
      <c r="F27" s="377">
        <f t="shared" si="52"/>
        <v>0</v>
      </c>
      <c r="G27" s="377">
        <f t="shared" si="52"/>
        <v>0</v>
      </c>
      <c r="H27" s="377">
        <f t="shared" ref="H27:I27" si="53">SUM(H16)</f>
        <v>81.102000000000004</v>
      </c>
      <c r="I27" s="377">
        <f t="shared" si="53"/>
        <v>81.102000000000004</v>
      </c>
      <c r="J27" s="377">
        <f t="shared" ref="J27" si="54">SUM(J16)</f>
        <v>81.102000000000004</v>
      </c>
      <c r="K27" s="377">
        <f t="shared" ref="K27:L27" si="55">SUM(K16)</f>
        <v>81.102000000000004</v>
      </c>
      <c r="L27" s="377">
        <f t="shared" si="55"/>
        <v>81.102000000000004</v>
      </c>
      <c r="M27" s="377">
        <f t="shared" ref="M27:N27" si="56">SUM(M16)</f>
        <v>81.102000000000004</v>
      </c>
      <c r="N27" s="377">
        <f t="shared" si="56"/>
        <v>81.102000000000004</v>
      </c>
      <c r="O27" s="377">
        <f t="shared" si="52"/>
        <v>81.102000000000004</v>
      </c>
      <c r="P27" s="377">
        <f t="shared" ref="P27:Q27" si="57">SUM(P16)</f>
        <v>81.102000000000004</v>
      </c>
      <c r="Q27" s="377">
        <f t="shared" si="57"/>
        <v>81.102000000000004</v>
      </c>
      <c r="R27" s="377">
        <f t="shared" ref="R27" si="58">SUM(R16)</f>
        <v>81.102000000000004</v>
      </c>
      <c r="S27" s="377">
        <f t="shared" si="52"/>
        <v>74.343500000000006</v>
      </c>
      <c r="T27" s="377">
        <f t="shared" si="52"/>
        <v>0</v>
      </c>
      <c r="U27" s="377">
        <f t="shared" ref="U27" si="59">SUM(U16)</f>
        <v>-74.343500000000006</v>
      </c>
      <c r="V27" s="377">
        <f t="shared" ref="V27:W27" si="60">SUM(V16)</f>
        <v>0</v>
      </c>
      <c r="W27" s="377">
        <f t="shared" si="60"/>
        <v>0</v>
      </c>
      <c r="X27" s="377">
        <f t="shared" si="52"/>
        <v>0</v>
      </c>
      <c r="Y27" s="718"/>
      <c r="Z27" s="70"/>
    </row>
    <row r="28" spans="1:27" s="23" customFormat="1" ht="15" customHeight="1" thickBot="1" x14ac:dyDescent="0.3">
      <c r="A28" s="25">
        <v>1</v>
      </c>
      <c r="B28" s="25">
        <v>1</v>
      </c>
      <c r="C28" s="298" t="s">
        <v>61</v>
      </c>
      <c r="D28" s="378">
        <f t="shared" ref="D28:T28" si="61">SUM(D18)</f>
        <v>0</v>
      </c>
      <c r="E28" s="378">
        <f t="shared" si="61"/>
        <v>0</v>
      </c>
      <c r="F28" s="378">
        <f t="shared" si="61"/>
        <v>0</v>
      </c>
      <c r="G28" s="379"/>
      <c r="H28" s="380">
        <f t="shared" ref="H28:I28" si="62">SUM(H18)</f>
        <v>3010.2143599999999</v>
      </c>
      <c r="I28" s="380">
        <f t="shared" si="62"/>
        <v>3010.2143599999999</v>
      </c>
      <c r="J28" s="380">
        <f t="shared" ref="J28" si="63">SUM(J18)</f>
        <v>3010.2143599999999</v>
      </c>
      <c r="K28" s="380">
        <f t="shared" ref="K28:L28" si="64">SUM(K18)</f>
        <v>3010.2143599999999</v>
      </c>
      <c r="L28" s="380">
        <f t="shared" si="64"/>
        <v>3010.2143599999999</v>
      </c>
      <c r="M28" s="380">
        <f t="shared" ref="M28:N28" si="65">SUM(M18)</f>
        <v>1808.2262600000001</v>
      </c>
      <c r="N28" s="380">
        <f t="shared" si="65"/>
        <v>1808.2262600000001</v>
      </c>
      <c r="O28" s="380">
        <f t="shared" si="61"/>
        <v>1429.0587600000001</v>
      </c>
      <c r="P28" s="380">
        <f t="shared" ref="P28:Q28" si="66">SUM(P18)</f>
        <v>1429.0587600000001</v>
      </c>
      <c r="Q28" s="380">
        <f t="shared" si="66"/>
        <v>1429.0587600000001</v>
      </c>
      <c r="R28" s="380">
        <f t="shared" ref="R28" si="67">SUM(R18)</f>
        <v>1021.62136</v>
      </c>
      <c r="S28" s="380">
        <f t="shared" si="61"/>
        <v>1222.034949047619</v>
      </c>
      <c r="T28" s="380">
        <f t="shared" si="61"/>
        <v>1345.14456</v>
      </c>
      <c r="U28" s="380">
        <f t="shared" ref="U28" si="68">SUM(U18)</f>
        <v>123.10961095238099</v>
      </c>
      <c r="V28" s="380">
        <f t="shared" ref="V28:W28" si="69">SUM(V18)</f>
        <v>-10.896030000000001</v>
      </c>
      <c r="W28" s="380">
        <f t="shared" si="69"/>
        <v>1334.2485300000001</v>
      </c>
      <c r="X28" s="379">
        <f>T28/S28*100</f>
        <v>110.07414812876877</v>
      </c>
      <c r="Y28" s="718"/>
      <c r="Z28" s="70"/>
      <c r="AA28" s="288"/>
    </row>
    <row r="29" spans="1:27" s="23" customFormat="1" ht="15" customHeight="1" x14ac:dyDescent="0.25">
      <c r="A29" s="25">
        <v>1</v>
      </c>
      <c r="B29" s="25">
        <v>1</v>
      </c>
      <c r="C29" s="2"/>
      <c r="D29" s="381"/>
      <c r="E29" s="381"/>
      <c r="F29" s="381"/>
      <c r="G29" s="358"/>
      <c r="H29" s="728"/>
      <c r="I29" s="728"/>
      <c r="J29" s="728"/>
      <c r="K29" s="728"/>
      <c r="L29" s="728"/>
      <c r="M29" s="728"/>
      <c r="N29" s="728"/>
      <c r="O29" s="382"/>
      <c r="P29" s="382"/>
      <c r="Q29" s="382"/>
      <c r="R29" s="382"/>
      <c r="S29" s="383"/>
      <c r="T29" s="383"/>
      <c r="U29" s="383">
        <f t="shared" si="6"/>
        <v>0</v>
      </c>
      <c r="V29" s="383"/>
      <c r="W29" s="383"/>
      <c r="X29" s="384"/>
      <c r="Y29" s="718"/>
      <c r="Z29" s="70"/>
      <c r="AA29" s="288"/>
    </row>
    <row r="30" spans="1:27" ht="15" customHeight="1" x14ac:dyDescent="0.25">
      <c r="A30" s="25">
        <v>1</v>
      </c>
      <c r="B30" s="25">
        <v>1</v>
      </c>
      <c r="C30" s="53" t="s">
        <v>1</v>
      </c>
      <c r="D30" s="385"/>
      <c r="E30" s="385"/>
      <c r="F30" s="385"/>
      <c r="G30" s="385"/>
      <c r="H30" s="731"/>
      <c r="I30" s="731"/>
      <c r="J30" s="731"/>
      <c r="K30" s="731"/>
      <c r="L30" s="731"/>
      <c r="M30" s="731"/>
      <c r="N30" s="731"/>
      <c r="O30" s="386"/>
      <c r="P30" s="386"/>
      <c r="Q30" s="386"/>
      <c r="R30" s="386"/>
      <c r="S30" s="387"/>
      <c r="T30" s="387"/>
      <c r="U30" s="387">
        <f t="shared" si="6"/>
        <v>0</v>
      </c>
      <c r="V30" s="387"/>
      <c r="W30" s="387"/>
      <c r="X30" s="385"/>
      <c r="Y30" s="718"/>
      <c r="Z30" s="70"/>
    </row>
    <row r="31" spans="1:27" ht="33.75" customHeight="1" x14ac:dyDescent="0.25">
      <c r="A31" s="25">
        <v>1</v>
      </c>
      <c r="B31" s="25">
        <v>1</v>
      </c>
      <c r="C31" s="49" t="s">
        <v>43</v>
      </c>
      <c r="D31" s="348"/>
      <c r="E31" s="348"/>
      <c r="F31" s="348"/>
      <c r="G31" s="348"/>
      <c r="H31" s="349"/>
      <c r="I31" s="349"/>
      <c r="J31" s="349"/>
      <c r="K31" s="349"/>
      <c r="L31" s="349"/>
      <c r="M31" s="349"/>
      <c r="N31" s="349"/>
      <c r="O31" s="388"/>
      <c r="P31" s="388"/>
      <c r="Q31" s="388"/>
      <c r="R31" s="388"/>
      <c r="S31" s="389"/>
      <c r="T31" s="389"/>
      <c r="U31" s="389">
        <f t="shared" si="6"/>
        <v>0</v>
      </c>
      <c r="V31" s="389"/>
      <c r="W31" s="389"/>
      <c r="X31" s="390"/>
      <c r="Y31" s="718"/>
      <c r="Z31" s="70"/>
    </row>
    <row r="32" spans="1:27" ht="30" x14ac:dyDescent="0.25">
      <c r="A32" s="25">
        <v>1</v>
      </c>
      <c r="B32" s="25">
        <v>1</v>
      </c>
      <c r="C32" s="117" t="s">
        <v>76</v>
      </c>
      <c r="D32" s="390">
        <f>SUM(D33,D34)</f>
        <v>15207</v>
      </c>
      <c r="E32" s="390">
        <f>SUM(E33,E34)</f>
        <v>13940</v>
      </c>
      <c r="F32" s="390">
        <f>SUM(F33:F34)</f>
        <v>12938</v>
      </c>
      <c r="G32" s="390">
        <f>F32/E32*100</f>
        <v>92.812051649928264</v>
      </c>
      <c r="H32" s="353">
        <f t="shared" ref="H32:S32" si="70">SUM(H33,H34)</f>
        <v>29000.355552000001</v>
      </c>
      <c r="I32" s="353">
        <f t="shared" si="70"/>
        <v>29000.355552000001</v>
      </c>
      <c r="J32" s="353">
        <f t="shared" si="70"/>
        <v>29000.355552000001</v>
      </c>
      <c r="K32" s="353">
        <f t="shared" si="70"/>
        <v>29000.355552000001</v>
      </c>
      <c r="L32" s="353">
        <f t="shared" si="70"/>
        <v>29000.355552000001</v>
      </c>
      <c r="M32" s="353">
        <f t="shared" si="70"/>
        <v>34171.588051999999</v>
      </c>
      <c r="N32" s="353">
        <f t="shared" si="70"/>
        <v>34171.588051999999</v>
      </c>
      <c r="O32" s="353">
        <f t="shared" si="70"/>
        <v>24469.991792000001</v>
      </c>
      <c r="P32" s="353">
        <f t="shared" ref="P32:Q32" si="71">SUM(P33,P34)</f>
        <v>24469.991792000001</v>
      </c>
      <c r="Q32" s="353">
        <f t="shared" si="71"/>
        <v>24014.463680000001</v>
      </c>
      <c r="R32" s="353">
        <f t="shared" ref="R32" si="72">SUM(R33,R34)</f>
        <v>24014.463680000001</v>
      </c>
      <c r="S32" s="734">
        <f t="shared" si="70"/>
        <v>22951.181840000001</v>
      </c>
      <c r="T32" s="353">
        <f>SUM(T33:T34)</f>
        <v>20167.244820000004</v>
      </c>
      <c r="U32" s="353">
        <f>SUM(U33:U34)</f>
        <v>-2783.9370199999976</v>
      </c>
      <c r="V32" s="353">
        <f>SUM(V33:V34)</f>
        <v>-112.90365000000003</v>
      </c>
      <c r="W32" s="353">
        <f>SUM(W33:W34)</f>
        <v>20054.341170000003</v>
      </c>
      <c r="X32" s="390">
        <f t="shared" ref="X32:X39" si="73">T32/S32*100</f>
        <v>87.870180109208718</v>
      </c>
      <c r="Y32" s="718"/>
      <c r="Z32" s="70"/>
    </row>
    <row r="33" spans="1:27" ht="32.25" customHeight="1" x14ac:dyDescent="0.25">
      <c r="A33" s="25">
        <v>1</v>
      </c>
      <c r="B33" s="25">
        <v>1</v>
      </c>
      <c r="C33" s="47" t="s">
        <v>44</v>
      </c>
      <c r="D33" s="390">
        <v>10681</v>
      </c>
      <c r="E33" s="739">
        <f t="shared" ref="E33:E38" si="74">ROUND(D33/12*$C$3,0)</f>
        <v>9791</v>
      </c>
      <c r="F33" s="390">
        <v>10013</v>
      </c>
      <c r="G33" s="390">
        <f t="shared" ref="G33:G38" si="75">F33/E33*100</f>
        <v>102.26738841793484</v>
      </c>
      <c r="H33" s="353">
        <v>21667.842000000001</v>
      </c>
      <c r="I33" s="353">
        <v>21667.842000000001</v>
      </c>
      <c r="J33" s="353">
        <v>21667.842000000001</v>
      </c>
      <c r="K33" s="353">
        <v>21667.842000000001</v>
      </c>
      <c r="L33" s="353">
        <v>21667.842000000001</v>
      </c>
      <c r="M33" s="353">
        <v>26839.074499999999</v>
      </c>
      <c r="N33" s="353">
        <v>26839.074499999999</v>
      </c>
      <c r="O33" s="353">
        <v>17137.47824</v>
      </c>
      <c r="P33" s="353">
        <v>17137.47824</v>
      </c>
      <c r="Q33" s="353">
        <v>17137.47824</v>
      </c>
      <c r="R33" s="353">
        <v>17137.47824</v>
      </c>
      <c r="S33" s="734">
        <f t="shared" ref="S33:S34" si="76">H33/12*$C$3+(I33-H33)/11*10+(J33-I33)/10*9+(K33-J33)/9*8+(L33-K33)/8*7+(M33-L33)/7*6+(N33-M33)/6*5+(O33-N33)/5*4+(P33-O33)/4*3+(Q33-P33)/3*2+(R33-Q33)/2*1</f>
        <v>16533.396492</v>
      </c>
      <c r="T33" s="353">
        <f>W33-V33</f>
        <v>15659.427140000002</v>
      </c>
      <c r="U33" s="353">
        <f t="shared" si="6"/>
        <v>-873.96935199999825</v>
      </c>
      <c r="V33" s="353">
        <v>-89.226950000000031</v>
      </c>
      <c r="W33" s="353">
        <v>15570.200190000001</v>
      </c>
      <c r="X33" s="390">
        <f t="shared" si="73"/>
        <v>94.713915241657176</v>
      </c>
      <c r="Y33" s="718"/>
      <c r="Z33" s="70"/>
    </row>
    <row r="34" spans="1:27" ht="30" customHeight="1" x14ac:dyDescent="0.25">
      <c r="A34" s="25">
        <v>1</v>
      </c>
      <c r="B34" s="25">
        <v>1</v>
      </c>
      <c r="C34" s="47" t="s">
        <v>45</v>
      </c>
      <c r="D34" s="392">
        <v>4526</v>
      </c>
      <c r="E34" s="392">
        <f t="shared" si="74"/>
        <v>4149</v>
      </c>
      <c r="F34" s="392">
        <v>2925</v>
      </c>
      <c r="G34" s="392">
        <f t="shared" si="75"/>
        <v>70.498915401301517</v>
      </c>
      <c r="H34" s="353">
        <v>7332.5135520000003</v>
      </c>
      <c r="I34" s="353">
        <v>7332.5135520000003</v>
      </c>
      <c r="J34" s="353">
        <v>7332.5135520000003</v>
      </c>
      <c r="K34" s="353">
        <v>7332.5135520000003</v>
      </c>
      <c r="L34" s="353">
        <v>7332.5135520000003</v>
      </c>
      <c r="M34" s="353">
        <v>7332.5135520000003</v>
      </c>
      <c r="N34" s="353">
        <v>7332.5135520000003</v>
      </c>
      <c r="O34" s="353">
        <v>7332.5135520000003</v>
      </c>
      <c r="P34" s="353">
        <v>7332.5135520000003</v>
      </c>
      <c r="Q34" s="353">
        <v>6876.9854400000004</v>
      </c>
      <c r="R34" s="353">
        <v>6876.9854400000004</v>
      </c>
      <c r="S34" s="734">
        <f t="shared" si="76"/>
        <v>6417.7853480000003</v>
      </c>
      <c r="T34" s="353">
        <f>W34-V34</f>
        <v>4507.817680000001</v>
      </c>
      <c r="U34" s="353">
        <f t="shared" si="6"/>
        <v>-1909.9676679999993</v>
      </c>
      <c r="V34" s="353">
        <v>-23.676699999999993</v>
      </c>
      <c r="W34" s="353">
        <v>4484.140980000001</v>
      </c>
      <c r="X34" s="390">
        <f t="shared" si="73"/>
        <v>70.2394585603395</v>
      </c>
      <c r="Y34" s="718"/>
      <c r="Z34" s="70"/>
    </row>
    <row r="35" spans="1:27" ht="30" customHeight="1" x14ac:dyDescent="0.25">
      <c r="A35" s="25">
        <v>1</v>
      </c>
      <c r="B35" s="25">
        <v>1</v>
      </c>
      <c r="C35" s="117" t="s">
        <v>68</v>
      </c>
      <c r="D35" s="392">
        <f>SUM(D36)</f>
        <v>13875</v>
      </c>
      <c r="E35" s="392">
        <f t="shared" ref="E35:S35" si="77">SUM(E36)</f>
        <v>12719</v>
      </c>
      <c r="F35" s="392">
        <f>F36</f>
        <v>8218</v>
      </c>
      <c r="G35" s="392">
        <f t="shared" si="75"/>
        <v>64.611997798569064</v>
      </c>
      <c r="H35" s="353">
        <f t="shared" ref="H35:N35" si="78">SUM(H36)</f>
        <v>3534.2</v>
      </c>
      <c r="I35" s="353">
        <f t="shared" si="78"/>
        <v>3534.2</v>
      </c>
      <c r="J35" s="353">
        <f t="shared" si="78"/>
        <v>3534.2</v>
      </c>
      <c r="K35" s="353">
        <f t="shared" si="78"/>
        <v>3534.2</v>
      </c>
      <c r="L35" s="353">
        <f t="shared" si="78"/>
        <v>3534.2</v>
      </c>
      <c r="M35" s="353">
        <f t="shared" si="78"/>
        <v>8018.2162500000004</v>
      </c>
      <c r="N35" s="353">
        <f t="shared" si="78"/>
        <v>8018.2162500000004</v>
      </c>
      <c r="O35" s="353">
        <f t="shared" si="77"/>
        <v>12259.25625</v>
      </c>
      <c r="P35" s="353">
        <f t="shared" si="77"/>
        <v>12259.25625</v>
      </c>
      <c r="Q35" s="353">
        <f t="shared" si="77"/>
        <v>12259.25625</v>
      </c>
      <c r="R35" s="353">
        <f t="shared" si="77"/>
        <v>12259.25625</v>
      </c>
      <c r="S35" s="734">
        <f t="shared" si="77"/>
        <v>10475.957833333334</v>
      </c>
      <c r="T35" s="353">
        <f>T36</f>
        <v>7950.9109900000003</v>
      </c>
      <c r="U35" s="353">
        <f>U36</f>
        <v>-2525.0468433333335</v>
      </c>
      <c r="V35" s="353">
        <f>V36</f>
        <v>-8.8241200000000006</v>
      </c>
      <c r="W35" s="353">
        <f>W36</f>
        <v>7942.0868700000001</v>
      </c>
      <c r="X35" s="390">
        <f t="shared" si="73"/>
        <v>75.89674487521404</v>
      </c>
      <c r="Y35" s="718"/>
      <c r="Z35" s="70"/>
    </row>
    <row r="36" spans="1:27" ht="30" customHeight="1" x14ac:dyDescent="0.25">
      <c r="A36" s="25">
        <v>1</v>
      </c>
      <c r="B36" s="25">
        <v>1</v>
      </c>
      <c r="C36" s="170" t="s">
        <v>64</v>
      </c>
      <c r="D36" s="392">
        <v>13875</v>
      </c>
      <c r="E36" s="739">
        <f t="shared" si="74"/>
        <v>12719</v>
      </c>
      <c r="F36" s="390">
        <v>8218</v>
      </c>
      <c r="G36" s="390">
        <f t="shared" si="75"/>
        <v>64.611997798569064</v>
      </c>
      <c r="H36" s="353">
        <v>3534.2</v>
      </c>
      <c r="I36" s="353">
        <v>3534.2</v>
      </c>
      <c r="J36" s="353">
        <v>3534.2</v>
      </c>
      <c r="K36" s="353">
        <v>3534.2</v>
      </c>
      <c r="L36" s="353">
        <v>3534.2</v>
      </c>
      <c r="M36" s="353">
        <v>8018.2162500000004</v>
      </c>
      <c r="N36" s="353">
        <v>8018.2162500000004</v>
      </c>
      <c r="O36" s="353">
        <v>12259.25625</v>
      </c>
      <c r="P36" s="353">
        <v>12259.25625</v>
      </c>
      <c r="Q36" s="353">
        <v>12259.25625</v>
      </c>
      <c r="R36" s="353">
        <v>12259.25625</v>
      </c>
      <c r="S36" s="734">
        <f>H36/12*$C$3+(I36-H36)/11*10+(J36-I36)/10*9+(K36-J36)/9*8+(L36-K36)/8*7+(M36-L36)/7*6+(N36-M36)/6*5+(O36-N36)/5*4+(P36-O36)/4*3+(Q36-P36)/3*2+(R36-Q36)/2*1</f>
        <v>10475.957833333334</v>
      </c>
      <c r="T36" s="353">
        <f>W36-V36</f>
        <v>7950.9109900000003</v>
      </c>
      <c r="U36" s="353">
        <f t="shared" si="6"/>
        <v>-2525.0468433333335</v>
      </c>
      <c r="V36" s="353">
        <v>-8.8241200000000006</v>
      </c>
      <c r="W36" s="353">
        <v>7942.0868700000001</v>
      </c>
      <c r="X36" s="390">
        <f t="shared" si="73"/>
        <v>75.89674487521404</v>
      </c>
      <c r="Y36" s="718"/>
      <c r="Z36" s="70"/>
    </row>
    <row r="37" spans="1:27" ht="30" customHeight="1" x14ac:dyDescent="0.25">
      <c r="C37" s="761" t="s">
        <v>102</v>
      </c>
      <c r="D37" s="392"/>
      <c r="E37" s="742"/>
      <c r="F37" s="392"/>
      <c r="G37" s="392"/>
      <c r="H37" s="353"/>
      <c r="I37" s="353"/>
      <c r="J37" s="353"/>
      <c r="K37" s="353"/>
      <c r="L37" s="353"/>
      <c r="M37" s="353"/>
      <c r="N37" s="353"/>
      <c r="O37" s="353"/>
      <c r="P37" s="353"/>
      <c r="Q37" s="353"/>
      <c r="R37" s="353"/>
      <c r="S37" s="734"/>
      <c r="T37" s="353"/>
      <c r="U37" s="353"/>
      <c r="V37" s="353"/>
      <c r="W37" s="353"/>
      <c r="X37" s="390"/>
      <c r="Y37" s="718"/>
      <c r="Z37" s="70"/>
    </row>
    <row r="38" spans="1:27" s="71" customFormat="1" ht="30" customHeight="1" thickBot="1" x14ac:dyDescent="0.3">
      <c r="A38" s="25">
        <v>1</v>
      </c>
      <c r="B38" s="25">
        <v>1</v>
      </c>
      <c r="C38" s="77" t="s">
        <v>79</v>
      </c>
      <c r="D38" s="392">
        <v>33000</v>
      </c>
      <c r="E38" s="392">
        <f t="shared" si="74"/>
        <v>30250</v>
      </c>
      <c r="F38" s="392">
        <v>30225</v>
      </c>
      <c r="G38" s="392">
        <f t="shared" si="75"/>
        <v>99.917355371900825</v>
      </c>
      <c r="H38" s="353">
        <v>23925.09</v>
      </c>
      <c r="I38" s="353">
        <v>23925.09</v>
      </c>
      <c r="J38" s="353">
        <v>23925.09</v>
      </c>
      <c r="K38" s="353">
        <v>23925.09</v>
      </c>
      <c r="L38" s="353">
        <v>23925.09</v>
      </c>
      <c r="M38" s="353">
        <v>23925.09</v>
      </c>
      <c r="N38" s="353">
        <v>23925.09</v>
      </c>
      <c r="O38" s="353">
        <v>26763.66</v>
      </c>
      <c r="P38" s="353">
        <v>26763.66</v>
      </c>
      <c r="Q38" s="353">
        <v>26763.66</v>
      </c>
      <c r="R38" s="353">
        <v>26763.66</v>
      </c>
      <c r="S38" s="734">
        <f>H38/12*$C$3+(I38-H38)/11*10+(J38-I38)/10*9+(K38-J38)/9*8+(L38-K38)/8*7+(M38-L38)/7*6+(N38-M38)/6*5+(O38-N38)/5*4+(P38-O38)/4*3+(Q38-P38)/3*2+(R38-Q38)/2*1</f>
        <v>24202.1885</v>
      </c>
      <c r="T38" s="353">
        <f>W38-V38</f>
        <v>24561.740700000002</v>
      </c>
      <c r="U38" s="353">
        <f t="shared" si="6"/>
        <v>359.5522000000019</v>
      </c>
      <c r="V38" s="353">
        <v>-67.057699999999997</v>
      </c>
      <c r="W38" s="353">
        <v>24494.683000000001</v>
      </c>
      <c r="X38" s="390">
        <f t="shared" si="73"/>
        <v>101.48561854230663</v>
      </c>
      <c r="Y38" s="718"/>
      <c r="Z38" s="70"/>
      <c r="AA38" s="288"/>
    </row>
    <row r="39" spans="1:27" ht="15.75" thickBot="1" x14ac:dyDescent="0.3">
      <c r="A39" s="25">
        <v>1</v>
      </c>
      <c r="B39" s="25">
        <v>1</v>
      </c>
      <c r="C39" s="177" t="s">
        <v>3</v>
      </c>
      <c r="D39" s="393"/>
      <c r="E39" s="393"/>
      <c r="F39" s="393"/>
      <c r="G39" s="394"/>
      <c r="H39" s="395">
        <f>H32+H35+H38</f>
        <v>56459.645552000002</v>
      </c>
      <c r="I39" s="395">
        <f>I32+I35+I38</f>
        <v>56459.645552000002</v>
      </c>
      <c r="J39" s="395">
        <f>J32+J35+J38</f>
        <v>56459.645552000002</v>
      </c>
      <c r="K39" s="395">
        <f>K32+K35+K38</f>
        <v>56459.645552000002</v>
      </c>
      <c r="L39" s="395">
        <f>L32+L35+L38</f>
        <v>56459.645552000002</v>
      </c>
      <c r="M39" s="395">
        <f t="shared" ref="M39:N39" si="79">M32+M35+M38</f>
        <v>66114.894302000001</v>
      </c>
      <c r="N39" s="395">
        <f t="shared" si="79"/>
        <v>66114.894302000001</v>
      </c>
      <c r="O39" s="395">
        <f t="shared" ref="O39:W39" si="80">O32+O35+O38</f>
        <v>63492.908041999995</v>
      </c>
      <c r="P39" s="395">
        <f t="shared" ref="P39:Q39" si="81">P32+P35+P38</f>
        <v>63492.908041999995</v>
      </c>
      <c r="Q39" s="395">
        <f t="shared" si="81"/>
        <v>63037.379929999996</v>
      </c>
      <c r="R39" s="395">
        <f t="shared" ref="R39" si="82">R32+R35+R38</f>
        <v>63037.379929999996</v>
      </c>
      <c r="S39" s="738">
        <f t="shared" si="80"/>
        <v>57629.328173333342</v>
      </c>
      <c r="T39" s="395">
        <f t="shared" si="80"/>
        <v>52679.896510000006</v>
      </c>
      <c r="U39" s="396">
        <f t="shared" si="80"/>
        <v>-4949.4316633333292</v>
      </c>
      <c r="V39" s="396">
        <f t="shared" si="80"/>
        <v>-188.78547000000003</v>
      </c>
      <c r="W39" s="396">
        <f t="shared" si="80"/>
        <v>52491.111040000003</v>
      </c>
      <c r="X39" s="397">
        <f t="shared" si="73"/>
        <v>91.41160964353638</v>
      </c>
      <c r="Y39" s="718"/>
      <c r="Z39" s="70"/>
    </row>
    <row r="40" spans="1:27" ht="15" customHeight="1" x14ac:dyDescent="0.25">
      <c r="A40" s="25">
        <v>1</v>
      </c>
      <c r="B40" s="25">
        <v>1</v>
      </c>
      <c r="C40" s="19"/>
      <c r="D40" s="398"/>
      <c r="E40" s="398"/>
      <c r="F40" s="398"/>
      <c r="G40" s="398"/>
      <c r="H40" s="399"/>
      <c r="I40" s="399"/>
      <c r="J40" s="399"/>
      <c r="K40" s="399"/>
      <c r="L40" s="399"/>
      <c r="M40" s="399"/>
      <c r="N40" s="399"/>
      <c r="O40" s="399"/>
      <c r="P40" s="399"/>
      <c r="Q40" s="399"/>
      <c r="R40" s="399"/>
      <c r="S40" s="400"/>
      <c r="T40" s="400"/>
      <c r="U40" s="400">
        <f t="shared" si="6"/>
        <v>0</v>
      </c>
      <c r="V40" s="400"/>
      <c r="W40" s="400"/>
      <c r="X40" s="401"/>
      <c r="Y40" s="718"/>
      <c r="Z40" s="70"/>
    </row>
    <row r="41" spans="1:27" ht="43.5" x14ac:dyDescent="0.25">
      <c r="A41" s="25">
        <v>1</v>
      </c>
      <c r="B41" s="25">
        <v>1</v>
      </c>
      <c r="C41" s="49" t="s">
        <v>105</v>
      </c>
      <c r="D41" s="348"/>
      <c r="E41" s="348"/>
      <c r="F41" s="348"/>
      <c r="G41" s="348"/>
      <c r="H41" s="351"/>
      <c r="I41" s="351"/>
      <c r="J41" s="351"/>
      <c r="K41" s="351"/>
      <c r="L41" s="351"/>
      <c r="M41" s="351"/>
      <c r="N41" s="351"/>
      <c r="O41" s="351"/>
      <c r="P41" s="351"/>
      <c r="Q41" s="351"/>
      <c r="R41" s="351"/>
      <c r="S41" s="351"/>
      <c r="T41" s="351"/>
      <c r="U41" s="351">
        <f t="shared" si="6"/>
        <v>0</v>
      </c>
      <c r="V41" s="351"/>
      <c r="W41" s="351"/>
      <c r="X41" s="348"/>
      <c r="Y41" s="718"/>
      <c r="Z41" s="70"/>
    </row>
    <row r="42" spans="1:27" ht="30" customHeight="1" x14ac:dyDescent="0.25">
      <c r="A42" s="25">
        <v>1</v>
      </c>
      <c r="B42" s="25">
        <v>1</v>
      </c>
      <c r="C42" s="117" t="s">
        <v>76</v>
      </c>
      <c r="D42" s="390">
        <f>SUM(D43:D44)</f>
        <v>166</v>
      </c>
      <c r="E42" s="390">
        <f>SUM(E43:E44)</f>
        <v>153</v>
      </c>
      <c r="F42" s="390">
        <f>SUM(F43:F44)</f>
        <v>171</v>
      </c>
      <c r="G42" s="390">
        <f t="shared" ref="G42:G48" si="83">F42/E42*100</f>
        <v>111.76470588235294</v>
      </c>
      <c r="H42" s="353">
        <f>SUM(H43:H44)</f>
        <v>907.75439999999992</v>
      </c>
      <c r="I42" s="353">
        <f>SUM(I43:I44)</f>
        <v>907.75439999999992</v>
      </c>
      <c r="J42" s="353">
        <f>SUM(J43:J44)</f>
        <v>907.75439999999992</v>
      </c>
      <c r="K42" s="353">
        <f>SUM(K43:K44)</f>
        <v>907.75439999999992</v>
      </c>
      <c r="L42" s="353">
        <f>SUM(L43:L44)</f>
        <v>907.75439999999992</v>
      </c>
      <c r="M42" s="353">
        <f t="shared" ref="M42:N42" si="84">SUM(M43:M44)</f>
        <v>907.75439999999992</v>
      </c>
      <c r="N42" s="353">
        <f t="shared" si="84"/>
        <v>907.75439999999992</v>
      </c>
      <c r="O42" s="353">
        <f t="shared" ref="O42:W42" si="85">SUM(O43:O44)</f>
        <v>907.75439999999992</v>
      </c>
      <c r="P42" s="353">
        <f t="shared" ref="P42:Q42" si="86">SUM(P43:P44)</f>
        <v>907.75439999999992</v>
      </c>
      <c r="Q42" s="353">
        <f t="shared" si="86"/>
        <v>907.75439999999992</v>
      </c>
      <c r="R42" s="353">
        <f t="shared" ref="R42" si="87">SUM(R43:R44)</f>
        <v>907.75439999999992</v>
      </c>
      <c r="S42" s="734">
        <f t="shared" si="85"/>
        <v>832.1081999999999</v>
      </c>
      <c r="T42" s="353">
        <f t="shared" si="85"/>
        <v>935.09640000000002</v>
      </c>
      <c r="U42" s="353">
        <f t="shared" si="85"/>
        <v>102.98820000000012</v>
      </c>
      <c r="V42" s="353">
        <f t="shared" si="85"/>
        <v>-2.7342</v>
      </c>
      <c r="W42" s="353">
        <f t="shared" si="85"/>
        <v>932.36220000000003</v>
      </c>
      <c r="X42" s="390">
        <f t="shared" ref="X42:X49" si="88">T42/S42*100</f>
        <v>112.37677984665939</v>
      </c>
      <c r="Y42" s="718"/>
      <c r="Z42" s="70"/>
    </row>
    <row r="43" spans="1:27" ht="30" x14ac:dyDescent="0.25">
      <c r="A43" s="25">
        <v>1</v>
      </c>
      <c r="B43" s="25">
        <v>1</v>
      </c>
      <c r="C43" s="47" t="s">
        <v>70</v>
      </c>
      <c r="D43" s="390">
        <v>90</v>
      </c>
      <c r="E43" s="391">
        <f t="shared" ref="E43:E48" si="89">ROUND(D43/12*$C$3,0)</f>
        <v>83</v>
      </c>
      <c r="F43" s="390">
        <v>90</v>
      </c>
      <c r="G43" s="390">
        <f t="shared" si="83"/>
        <v>108.43373493975903</v>
      </c>
      <c r="H43" s="353">
        <v>492.15599999999995</v>
      </c>
      <c r="I43" s="353">
        <v>492.15599999999995</v>
      </c>
      <c r="J43" s="353">
        <v>492.15599999999995</v>
      </c>
      <c r="K43" s="353">
        <v>492.15599999999995</v>
      </c>
      <c r="L43" s="353">
        <v>492.15599999999995</v>
      </c>
      <c r="M43" s="353">
        <v>492.15599999999995</v>
      </c>
      <c r="N43" s="353">
        <v>492.15599999999995</v>
      </c>
      <c r="O43" s="353">
        <v>492.15599999999995</v>
      </c>
      <c r="P43" s="353">
        <v>492.15599999999995</v>
      </c>
      <c r="Q43" s="353">
        <v>492.15599999999995</v>
      </c>
      <c r="R43" s="353">
        <v>492.15599999999995</v>
      </c>
      <c r="S43" s="734">
        <f t="shared" ref="S43:S44" si="90">H43/12*$C$3+(I43-H43)/11*10+(J43-I43)/10*9+(K43-J43)/9*8+(L43-K43)/8*7+(M43-L43)/7*6+(N43-M43)/6*5+(O43-N43)/5*4+(P43-O43)/4*3+(Q43-P43)/3*2+(R43-Q43)/2*1</f>
        <v>451.14299999999997</v>
      </c>
      <c r="T43" s="353">
        <f>W43-V43</f>
        <v>492.15600000000001</v>
      </c>
      <c r="U43" s="353">
        <f t="shared" si="6"/>
        <v>41.013000000000034</v>
      </c>
      <c r="V43" s="353">
        <v>-1.09368</v>
      </c>
      <c r="W43" s="353">
        <v>491.06232</v>
      </c>
      <c r="X43" s="390">
        <f t="shared" si="88"/>
        <v>109.09090909090911</v>
      </c>
      <c r="Y43" s="718"/>
      <c r="Z43" s="70"/>
    </row>
    <row r="44" spans="1:27" ht="30" x14ac:dyDescent="0.25">
      <c r="A44" s="25">
        <v>1</v>
      </c>
      <c r="B44" s="25">
        <v>1</v>
      </c>
      <c r="C44" s="47" t="s">
        <v>71</v>
      </c>
      <c r="D44" s="390">
        <v>76</v>
      </c>
      <c r="E44" s="391">
        <f t="shared" si="89"/>
        <v>70</v>
      </c>
      <c r="F44" s="390">
        <v>81</v>
      </c>
      <c r="G44" s="390">
        <f t="shared" si="83"/>
        <v>115.71428571428572</v>
      </c>
      <c r="H44" s="353">
        <v>415.59839999999997</v>
      </c>
      <c r="I44" s="353">
        <v>415.59839999999997</v>
      </c>
      <c r="J44" s="353">
        <v>415.59839999999997</v>
      </c>
      <c r="K44" s="353">
        <v>415.59839999999997</v>
      </c>
      <c r="L44" s="353">
        <v>415.59839999999997</v>
      </c>
      <c r="M44" s="353">
        <v>415.59839999999997</v>
      </c>
      <c r="N44" s="353">
        <v>415.59839999999997</v>
      </c>
      <c r="O44" s="353">
        <v>415.59839999999997</v>
      </c>
      <c r="P44" s="353">
        <v>415.59839999999997</v>
      </c>
      <c r="Q44" s="353">
        <v>415.59839999999997</v>
      </c>
      <c r="R44" s="353">
        <v>415.59839999999997</v>
      </c>
      <c r="S44" s="734">
        <f t="shared" si="90"/>
        <v>380.96519999999992</v>
      </c>
      <c r="T44" s="353">
        <f>W44-V44</f>
        <v>442.94040000000001</v>
      </c>
      <c r="U44" s="353">
        <f t="shared" si="6"/>
        <v>61.975200000000086</v>
      </c>
      <c r="V44" s="353">
        <v>-1.64052</v>
      </c>
      <c r="W44" s="353">
        <v>441.29988000000003</v>
      </c>
      <c r="X44" s="390">
        <f t="shared" si="88"/>
        <v>116.26794258373208</v>
      </c>
      <c r="Y44" s="718"/>
      <c r="Z44" s="70"/>
    </row>
    <row r="45" spans="1:27" ht="30" x14ac:dyDescent="0.25">
      <c r="A45" s="25">
        <v>1</v>
      </c>
      <c r="B45" s="25">
        <v>1</v>
      </c>
      <c r="C45" s="117" t="s">
        <v>68</v>
      </c>
      <c r="D45" s="390">
        <f>SUM(D46:D47)</f>
        <v>11295</v>
      </c>
      <c r="E45" s="390">
        <f>SUM(E46:E47)</f>
        <v>10353</v>
      </c>
      <c r="F45" s="390">
        <f>SUM(F46:F47)</f>
        <v>10311</v>
      </c>
      <c r="G45" s="390">
        <f t="shared" si="83"/>
        <v>99.59432048681542</v>
      </c>
      <c r="H45" s="353">
        <f>SUM(H46:H47)</f>
        <v>21552.392800000001</v>
      </c>
      <c r="I45" s="353">
        <f>SUM(I46:I47)</f>
        <v>21552.392800000001</v>
      </c>
      <c r="J45" s="353">
        <f>SUM(J46:J47)</f>
        <v>21552.392800000001</v>
      </c>
      <c r="K45" s="353">
        <f>SUM(K46:K47)</f>
        <v>21552.392800000001</v>
      </c>
      <c r="L45" s="353">
        <f>SUM(L46:L47)</f>
        <v>21552.392800000001</v>
      </c>
      <c r="M45" s="353">
        <f t="shared" ref="M45:N45" si="91">SUM(M46:M47)</f>
        <v>24526.597479999997</v>
      </c>
      <c r="N45" s="353">
        <f t="shared" si="91"/>
        <v>24526.597479999997</v>
      </c>
      <c r="O45" s="353">
        <f t="shared" ref="O45:W45" si="92">SUM(O46:O47)</f>
        <v>24526.597479999997</v>
      </c>
      <c r="P45" s="353">
        <f t="shared" ref="P45:Q45" si="93">SUM(P46:P47)</f>
        <v>24526.597479999997</v>
      </c>
      <c r="Q45" s="353">
        <f t="shared" si="93"/>
        <v>24526.597479999997</v>
      </c>
      <c r="R45" s="353">
        <f t="shared" ref="R45" si="94">SUM(R46:R47)</f>
        <v>24526.597479999997</v>
      </c>
      <c r="S45" s="734">
        <f t="shared" si="92"/>
        <v>22305.678363809526</v>
      </c>
      <c r="T45" s="353">
        <f t="shared" si="92"/>
        <v>20330.501510000002</v>
      </c>
      <c r="U45" s="353">
        <f t="shared" si="92"/>
        <v>-1975.1768538095216</v>
      </c>
      <c r="V45" s="353">
        <f t="shared" si="92"/>
        <v>-36.610289999999999</v>
      </c>
      <c r="W45" s="353">
        <f t="shared" si="92"/>
        <v>20293.891220000001</v>
      </c>
      <c r="X45" s="390">
        <f t="shared" si="88"/>
        <v>91.144959495990022</v>
      </c>
      <c r="Y45" s="718"/>
      <c r="Z45" s="70"/>
    </row>
    <row r="46" spans="1:27" ht="60" x14ac:dyDescent="0.25">
      <c r="A46" s="25">
        <v>1</v>
      </c>
      <c r="B46" s="25">
        <v>1</v>
      </c>
      <c r="C46" s="47" t="s">
        <v>74</v>
      </c>
      <c r="D46" s="390">
        <v>8600</v>
      </c>
      <c r="E46" s="391">
        <f t="shared" si="89"/>
        <v>7883</v>
      </c>
      <c r="F46" s="391">
        <v>7593</v>
      </c>
      <c r="G46" s="390">
        <f t="shared" si="83"/>
        <v>96.321197513636932</v>
      </c>
      <c r="H46" s="353">
        <v>19027.07</v>
      </c>
      <c r="I46" s="353">
        <v>19027.07</v>
      </c>
      <c r="J46" s="353">
        <v>19027.07</v>
      </c>
      <c r="K46" s="353">
        <v>19027.07</v>
      </c>
      <c r="L46" s="353">
        <v>19027.07</v>
      </c>
      <c r="M46" s="353">
        <v>21701.274679999999</v>
      </c>
      <c r="N46" s="353">
        <v>21701.274679999999</v>
      </c>
      <c r="O46" s="353">
        <v>21701.274679999999</v>
      </c>
      <c r="P46" s="353">
        <v>21701.274679999999</v>
      </c>
      <c r="Q46" s="353">
        <v>21701.274679999999</v>
      </c>
      <c r="R46" s="353">
        <v>21701.274679999999</v>
      </c>
      <c r="S46" s="734">
        <f>H46/12*$C$3+(I46-H46)/11*10+(J46-I46)/10*9+(K46-J46)/9*8+(L46-K46)/8*7+(M46-L46)/7*6+(N46-M46)/6*5+(O46-N46)/5*4+(P46-O46)/4*3+(Q46-P46)/3*2+(R46-Q46)/2*1</f>
        <v>19733.656273333334</v>
      </c>
      <c r="T46" s="353">
        <f>W46-V46</f>
        <v>17732.884520000003</v>
      </c>
      <c r="U46" s="353">
        <f t="shared" si="6"/>
        <v>-2000.7717533333307</v>
      </c>
      <c r="V46" s="353">
        <v>-16.891670000000001</v>
      </c>
      <c r="W46" s="353">
        <v>17715.992850000002</v>
      </c>
      <c r="X46" s="390">
        <f t="shared" si="88"/>
        <v>89.86111987753111</v>
      </c>
      <c r="Y46" s="718"/>
      <c r="Z46" s="70"/>
    </row>
    <row r="47" spans="1:27" ht="45" x14ac:dyDescent="0.25">
      <c r="A47" s="25">
        <v>1</v>
      </c>
      <c r="B47" s="25">
        <v>1</v>
      </c>
      <c r="C47" s="47" t="s">
        <v>65</v>
      </c>
      <c r="D47" s="390">
        <v>2695</v>
      </c>
      <c r="E47" s="391">
        <f t="shared" si="89"/>
        <v>2470</v>
      </c>
      <c r="F47" s="391">
        <v>2718</v>
      </c>
      <c r="G47" s="390">
        <f t="shared" si="83"/>
        <v>110.04048582995951</v>
      </c>
      <c r="H47" s="353">
        <v>2525.3227999999999</v>
      </c>
      <c r="I47" s="353">
        <v>2525.3227999999999</v>
      </c>
      <c r="J47" s="353">
        <v>2525.3227999999999</v>
      </c>
      <c r="K47" s="353">
        <v>2525.3227999999999</v>
      </c>
      <c r="L47" s="353">
        <v>2525.3227999999999</v>
      </c>
      <c r="M47" s="353">
        <v>2825.3227999999999</v>
      </c>
      <c r="N47" s="353">
        <v>2825.3227999999999</v>
      </c>
      <c r="O47" s="353">
        <v>2825.3227999999999</v>
      </c>
      <c r="P47" s="353">
        <v>2825.3227999999999</v>
      </c>
      <c r="Q47" s="353">
        <v>2825.3227999999999</v>
      </c>
      <c r="R47" s="353">
        <v>2825.3227999999999</v>
      </c>
      <c r="S47" s="734">
        <f t="shared" ref="S47:S48" si="95">H47/12*$C$3+(I47-H47)/11*10+(J47-I47)/10*9+(K47-J47)/9*8+(L47-K47)/8*7+(M47-L47)/7*6+(N47-M47)/6*5+(O47-N47)/5*4+(P47-O47)/4*3+(Q47-P47)/3*2+(R47-Q47)/2*1</f>
        <v>2572.0220904761909</v>
      </c>
      <c r="T47" s="353">
        <f t="shared" ref="T47:T48" si="96">W47-V47</f>
        <v>2597.61699</v>
      </c>
      <c r="U47" s="353">
        <f t="shared" si="6"/>
        <v>25.59489952380909</v>
      </c>
      <c r="V47" s="353">
        <v>-19.718619999999998</v>
      </c>
      <c r="W47" s="353">
        <v>2577.8983699999999</v>
      </c>
      <c r="X47" s="390">
        <f t="shared" si="88"/>
        <v>100.99512751537334</v>
      </c>
      <c r="Y47" s="718"/>
      <c r="Z47" s="70"/>
    </row>
    <row r="48" spans="1:27" ht="32.25" customHeight="1" thickBot="1" x14ac:dyDescent="0.3">
      <c r="A48" s="25">
        <v>1</v>
      </c>
      <c r="B48" s="25">
        <v>1</v>
      </c>
      <c r="C48" s="269" t="s">
        <v>79</v>
      </c>
      <c r="D48" s="402">
        <v>8700</v>
      </c>
      <c r="E48" s="403">
        <f t="shared" si="89"/>
        <v>7975</v>
      </c>
      <c r="F48" s="404">
        <v>8015</v>
      </c>
      <c r="G48" s="390">
        <f t="shared" si="83"/>
        <v>100.50156739811914</v>
      </c>
      <c r="H48" s="360">
        <v>7055.8739999999998</v>
      </c>
      <c r="I48" s="360">
        <v>7055.8739999999998</v>
      </c>
      <c r="J48" s="360">
        <v>7055.8739999999998</v>
      </c>
      <c r="K48" s="360">
        <v>7055.8739999999998</v>
      </c>
      <c r="L48" s="360">
        <v>7055.8739999999998</v>
      </c>
      <c r="M48" s="360">
        <v>7055.8739999999998</v>
      </c>
      <c r="N48" s="360">
        <v>7055.8739999999998</v>
      </c>
      <c r="O48" s="360">
        <v>7055.8739999999998</v>
      </c>
      <c r="P48" s="360">
        <v>7055.8739999999998</v>
      </c>
      <c r="Q48" s="360">
        <v>7055.8739999999998</v>
      </c>
      <c r="R48" s="360">
        <v>7055.8739999999998</v>
      </c>
      <c r="S48" s="734">
        <f t="shared" si="95"/>
        <v>6467.8845000000001</v>
      </c>
      <c r="T48" s="353">
        <f t="shared" si="96"/>
        <v>6500.3252999999986</v>
      </c>
      <c r="U48" s="356">
        <f t="shared" si="6"/>
        <v>32.44079999999849</v>
      </c>
      <c r="V48" s="356">
        <v>-0.97320000000000007</v>
      </c>
      <c r="W48" s="356">
        <v>6499.3520999999982</v>
      </c>
      <c r="X48" s="392">
        <f t="shared" si="88"/>
        <v>100.50156739811911</v>
      </c>
      <c r="Y48" s="718"/>
      <c r="Z48" s="70"/>
    </row>
    <row r="49" spans="1:27" ht="15.75" thickBot="1" x14ac:dyDescent="0.3">
      <c r="A49" s="25">
        <v>1</v>
      </c>
      <c r="B49" s="25">
        <v>1</v>
      </c>
      <c r="C49" s="80" t="s">
        <v>3</v>
      </c>
      <c r="D49" s="405"/>
      <c r="E49" s="397"/>
      <c r="F49" s="406"/>
      <c r="G49" s="407"/>
      <c r="H49" s="408">
        <f>H42+H45+H48</f>
        <v>29516.021200000003</v>
      </c>
      <c r="I49" s="408">
        <f>I42+I45+I48</f>
        <v>29516.021200000003</v>
      </c>
      <c r="J49" s="408">
        <f>J42+J45+J48</f>
        <v>29516.021200000003</v>
      </c>
      <c r="K49" s="408">
        <f>K42+K45+K48</f>
        <v>29516.021200000003</v>
      </c>
      <c r="L49" s="408">
        <f>L42+L45+L48</f>
        <v>29516.021200000003</v>
      </c>
      <c r="M49" s="408">
        <f t="shared" ref="M49:N49" si="97">M42+M45+M48</f>
        <v>32490.225879999998</v>
      </c>
      <c r="N49" s="408">
        <f t="shared" si="97"/>
        <v>32490.225879999998</v>
      </c>
      <c r="O49" s="408">
        <f t="shared" ref="O49:W49" si="98">O42+O45+O48</f>
        <v>32490.225879999998</v>
      </c>
      <c r="P49" s="408">
        <f t="shared" ref="P49:Q49" si="99">P42+P45+P48</f>
        <v>32490.225879999998</v>
      </c>
      <c r="Q49" s="408">
        <f t="shared" si="99"/>
        <v>32490.225879999998</v>
      </c>
      <c r="R49" s="408">
        <f t="shared" ref="R49" si="100">R42+R45+R48</f>
        <v>32490.225879999998</v>
      </c>
      <c r="S49" s="408">
        <f t="shared" si="98"/>
        <v>29605.671063809525</v>
      </c>
      <c r="T49" s="408">
        <f t="shared" si="98"/>
        <v>27765.923210000001</v>
      </c>
      <c r="U49" s="408">
        <f t="shared" si="98"/>
        <v>-1839.7478538095229</v>
      </c>
      <c r="V49" s="408">
        <f t="shared" si="98"/>
        <v>-40.317689999999999</v>
      </c>
      <c r="W49" s="408">
        <f t="shared" si="98"/>
        <v>27725.605519999997</v>
      </c>
      <c r="X49" s="409">
        <f t="shared" si="88"/>
        <v>93.785826202539752</v>
      </c>
      <c r="Y49" s="718"/>
      <c r="Z49" s="70"/>
    </row>
    <row r="50" spans="1:27" ht="15" customHeight="1" x14ac:dyDescent="0.25">
      <c r="A50" s="25">
        <v>1</v>
      </c>
      <c r="B50" s="25">
        <v>1</v>
      </c>
      <c r="C50" s="55"/>
      <c r="D50" s="410"/>
      <c r="E50" s="410"/>
      <c r="F50" s="411"/>
      <c r="G50" s="410"/>
      <c r="H50" s="412"/>
      <c r="I50" s="412"/>
      <c r="J50" s="412"/>
      <c r="K50" s="412"/>
      <c r="L50" s="412"/>
      <c r="M50" s="412"/>
      <c r="N50" s="412"/>
      <c r="O50" s="412"/>
      <c r="P50" s="412"/>
      <c r="Q50" s="412"/>
      <c r="R50" s="412"/>
      <c r="S50" s="412"/>
      <c r="T50" s="413"/>
      <c r="U50" s="413">
        <f t="shared" si="6"/>
        <v>0</v>
      </c>
      <c r="V50" s="413"/>
      <c r="W50" s="413"/>
      <c r="X50" s="414"/>
      <c r="Y50" s="718"/>
      <c r="Z50" s="70"/>
    </row>
    <row r="51" spans="1:27" ht="29.25" customHeight="1" x14ac:dyDescent="0.25">
      <c r="A51" s="25">
        <v>1</v>
      </c>
      <c r="B51" s="25">
        <v>1</v>
      </c>
      <c r="C51" s="49" t="s">
        <v>106</v>
      </c>
      <c r="D51" s="348"/>
      <c r="E51" s="348"/>
      <c r="F51" s="348"/>
      <c r="G51" s="348"/>
      <c r="H51" s="415"/>
      <c r="I51" s="415"/>
      <c r="J51" s="415"/>
      <c r="K51" s="415"/>
      <c r="L51" s="415"/>
      <c r="M51" s="415"/>
      <c r="N51" s="415"/>
      <c r="O51" s="415"/>
      <c r="P51" s="415"/>
      <c r="Q51" s="415"/>
      <c r="R51" s="415"/>
      <c r="S51" s="415"/>
      <c r="T51" s="416"/>
      <c r="U51" s="416">
        <f t="shared" si="6"/>
        <v>0</v>
      </c>
      <c r="V51" s="416"/>
      <c r="W51" s="416"/>
      <c r="X51" s="417"/>
      <c r="Y51" s="718"/>
      <c r="Z51" s="70"/>
    </row>
    <row r="52" spans="1:27" ht="33.6" customHeight="1" x14ac:dyDescent="0.25">
      <c r="A52" s="25">
        <v>1</v>
      </c>
      <c r="B52" s="25">
        <v>1</v>
      </c>
      <c r="C52" s="117" t="s">
        <v>76</v>
      </c>
      <c r="D52" s="390">
        <f>SUM(D53:D54)</f>
        <v>329</v>
      </c>
      <c r="E52" s="390">
        <f>SUM(E53:E54)</f>
        <v>302</v>
      </c>
      <c r="F52" s="390">
        <f>SUM(F53:F54)</f>
        <v>437</v>
      </c>
      <c r="G52" s="390">
        <f t="shared" ref="G52:G58" si="101">F52/E52*100</f>
        <v>144.7019867549669</v>
      </c>
      <c r="H52" s="353">
        <f>SUM(H53:H54)</f>
        <v>1799.1035999999999</v>
      </c>
      <c r="I52" s="353">
        <f>SUM(I53:I54)</f>
        <v>1799.1035999999999</v>
      </c>
      <c r="J52" s="353">
        <f>SUM(J53:J54)</f>
        <v>1799.1035999999999</v>
      </c>
      <c r="K52" s="353">
        <f>SUM(K53:K54)</f>
        <v>1799.1035999999999</v>
      </c>
      <c r="L52" s="353">
        <f>SUM(L53:L54)</f>
        <v>1799.1035999999999</v>
      </c>
      <c r="M52" s="353">
        <f t="shared" ref="M52:N52" si="102">SUM(M53:M54)</f>
        <v>1799.1035999999999</v>
      </c>
      <c r="N52" s="353">
        <f t="shared" si="102"/>
        <v>1799.1035999999999</v>
      </c>
      <c r="O52" s="353">
        <f t="shared" ref="O52:W52" si="103">SUM(O53:O54)</f>
        <v>1799.1035999999999</v>
      </c>
      <c r="P52" s="353">
        <f t="shared" ref="P52:Q52" si="104">SUM(P53:P54)</f>
        <v>1799.1035999999999</v>
      </c>
      <c r="Q52" s="353">
        <f t="shared" si="104"/>
        <v>1799.1035999999999</v>
      </c>
      <c r="R52" s="353">
        <f t="shared" ref="R52" si="105">SUM(R53:R54)</f>
        <v>1799.1035999999999</v>
      </c>
      <c r="S52" s="734">
        <f t="shared" si="103"/>
        <v>1649.1783</v>
      </c>
      <c r="T52" s="353">
        <f t="shared" si="103"/>
        <v>2389.6907999999994</v>
      </c>
      <c r="U52" s="353">
        <f t="shared" si="103"/>
        <v>740.5124999999997</v>
      </c>
      <c r="V52" s="353">
        <f t="shared" si="103"/>
        <v>1.0936799999999998</v>
      </c>
      <c r="W52" s="353">
        <f t="shared" si="103"/>
        <v>2390.7844799999993</v>
      </c>
      <c r="X52" s="390">
        <f t="shared" ref="X52:X59" si="106">T52/S52*100</f>
        <v>144.90190660403422</v>
      </c>
      <c r="Y52" s="718"/>
      <c r="Z52" s="70"/>
    </row>
    <row r="53" spans="1:27" ht="30" customHeight="1" x14ac:dyDescent="0.25">
      <c r="A53" s="25">
        <v>1</v>
      </c>
      <c r="B53" s="25">
        <v>1</v>
      </c>
      <c r="C53" s="47" t="s">
        <v>70</v>
      </c>
      <c r="D53" s="390">
        <v>219</v>
      </c>
      <c r="E53" s="391">
        <f t="shared" ref="E53:E58" si="107">ROUND(D53/12*$C$3,0)</f>
        <v>201</v>
      </c>
      <c r="F53" s="391">
        <v>213</v>
      </c>
      <c r="G53" s="390">
        <f t="shared" si="101"/>
        <v>105.97014925373134</v>
      </c>
      <c r="H53" s="353">
        <v>1197.5795999999998</v>
      </c>
      <c r="I53" s="353">
        <v>1197.5795999999998</v>
      </c>
      <c r="J53" s="353">
        <v>1197.5795999999998</v>
      </c>
      <c r="K53" s="353">
        <v>1197.5795999999998</v>
      </c>
      <c r="L53" s="353">
        <v>1197.5795999999998</v>
      </c>
      <c r="M53" s="353">
        <v>1197.5795999999998</v>
      </c>
      <c r="N53" s="353">
        <v>1197.5795999999998</v>
      </c>
      <c r="O53" s="353">
        <v>1197.5795999999998</v>
      </c>
      <c r="P53" s="353">
        <v>1197.5795999999998</v>
      </c>
      <c r="Q53" s="353">
        <v>1197.5795999999998</v>
      </c>
      <c r="R53" s="353">
        <v>1197.5795999999998</v>
      </c>
      <c r="S53" s="734">
        <f t="shared" ref="S53:S54" si="108">H53/12*$C$3+(I53-H53)/11*10+(J53-I53)/10*9+(K53-J53)/9*8+(L53-K53)/8*7+(M53-L53)/7*6+(N53-M53)/6*5+(O53-N53)/5*4+(P53-O53)/4*3+(Q53-P53)/3*2+(R53-Q53)/2*1</f>
        <v>1097.7812999999999</v>
      </c>
      <c r="T53" s="353">
        <f t="shared" ref="T53:T58" si="109">W53-V53</f>
        <v>1164.7692</v>
      </c>
      <c r="U53" s="353">
        <f t="shared" si="6"/>
        <v>66.987900000000081</v>
      </c>
      <c r="V53" s="353">
        <v>1.6405199999999998</v>
      </c>
      <c r="W53" s="353">
        <v>1166.4097199999999</v>
      </c>
      <c r="X53" s="390">
        <f t="shared" si="106"/>
        <v>106.10211706102118</v>
      </c>
      <c r="Y53" s="718"/>
      <c r="Z53" s="70"/>
    </row>
    <row r="54" spans="1:27" ht="36" customHeight="1" x14ac:dyDescent="0.25">
      <c r="A54" s="25">
        <v>1</v>
      </c>
      <c r="B54" s="25">
        <v>1</v>
      </c>
      <c r="C54" s="47" t="s">
        <v>71</v>
      </c>
      <c r="D54" s="390">
        <v>110</v>
      </c>
      <c r="E54" s="391">
        <f t="shared" si="107"/>
        <v>101</v>
      </c>
      <c r="F54" s="390">
        <v>224</v>
      </c>
      <c r="G54" s="390">
        <f t="shared" si="101"/>
        <v>221.78217821782181</v>
      </c>
      <c r="H54" s="353">
        <v>601.524</v>
      </c>
      <c r="I54" s="353">
        <v>601.524</v>
      </c>
      <c r="J54" s="353">
        <v>601.524</v>
      </c>
      <c r="K54" s="353">
        <v>601.524</v>
      </c>
      <c r="L54" s="353">
        <v>601.524</v>
      </c>
      <c r="M54" s="353">
        <v>601.524</v>
      </c>
      <c r="N54" s="353">
        <v>601.524</v>
      </c>
      <c r="O54" s="353">
        <v>601.524</v>
      </c>
      <c r="P54" s="353">
        <v>601.524</v>
      </c>
      <c r="Q54" s="353">
        <v>601.524</v>
      </c>
      <c r="R54" s="353">
        <v>601.524</v>
      </c>
      <c r="S54" s="734">
        <f t="shared" si="108"/>
        <v>551.39700000000005</v>
      </c>
      <c r="T54" s="353">
        <f t="shared" si="109"/>
        <v>1224.9215999999997</v>
      </c>
      <c r="U54" s="353">
        <f t="shared" si="6"/>
        <v>673.52459999999962</v>
      </c>
      <c r="V54" s="353">
        <v>-0.54683999999999999</v>
      </c>
      <c r="W54" s="353">
        <v>1224.3747599999997</v>
      </c>
      <c r="X54" s="390">
        <f t="shared" si="106"/>
        <v>222.14876033057843</v>
      </c>
      <c r="Y54" s="718"/>
      <c r="Z54" s="70"/>
    </row>
    <row r="55" spans="1:27" ht="30" x14ac:dyDescent="0.25">
      <c r="A55" s="25">
        <v>1</v>
      </c>
      <c r="B55" s="25">
        <v>1</v>
      </c>
      <c r="C55" s="117" t="s">
        <v>68</v>
      </c>
      <c r="D55" s="390">
        <f>SUM(D56:D57)</f>
        <v>25805</v>
      </c>
      <c r="E55" s="390">
        <f>SUM(E56:E57)</f>
        <v>23655</v>
      </c>
      <c r="F55" s="390">
        <f>SUM(F56:F57)</f>
        <v>22677</v>
      </c>
      <c r="G55" s="390">
        <f t="shared" si="101"/>
        <v>95.865567533291056</v>
      </c>
      <c r="H55" s="353">
        <f>SUM(H56:H57)</f>
        <v>53521.124249999993</v>
      </c>
      <c r="I55" s="353">
        <f>SUM(I56:I57)</f>
        <v>53521.124249999993</v>
      </c>
      <c r="J55" s="353">
        <f>SUM(J56:J57)</f>
        <v>53521.124249999993</v>
      </c>
      <c r="K55" s="353">
        <f>SUM(K56:K57)</f>
        <v>53521.124249999993</v>
      </c>
      <c r="L55" s="353">
        <f>SUM(L56:L57)</f>
        <v>53521.124249999993</v>
      </c>
      <c r="M55" s="353">
        <f t="shared" ref="M55:N55" si="110">SUM(M56:M57)</f>
        <v>53496.124249999993</v>
      </c>
      <c r="N55" s="353">
        <f t="shared" si="110"/>
        <v>53496.124249999993</v>
      </c>
      <c r="O55" s="353">
        <f t="shared" ref="O55:W55" si="111">SUM(O56:O57)</f>
        <v>53496.124249999993</v>
      </c>
      <c r="P55" s="353">
        <f t="shared" ref="P55:Q55" si="112">SUM(P56:P57)</f>
        <v>53496.124249999993</v>
      </c>
      <c r="Q55" s="353">
        <f t="shared" si="112"/>
        <v>53561.124249999993</v>
      </c>
      <c r="R55" s="353">
        <f t="shared" ref="R55" si="113">SUM(R56:R57)</f>
        <v>53561.124249999993</v>
      </c>
      <c r="S55" s="734">
        <f t="shared" si="111"/>
        <v>49082.93532440476</v>
      </c>
      <c r="T55" s="418">
        <f t="shared" si="111"/>
        <v>48122.863789999989</v>
      </c>
      <c r="U55" s="418">
        <f t="shared" si="111"/>
        <v>-960.07153440476986</v>
      </c>
      <c r="V55" s="418">
        <f t="shared" si="111"/>
        <v>-140.60847000000001</v>
      </c>
      <c r="W55" s="418">
        <f t="shared" si="111"/>
        <v>47982.255319999989</v>
      </c>
      <c r="X55" s="390">
        <f t="shared" si="106"/>
        <v>98.043981012831949</v>
      </c>
      <c r="Y55" s="718"/>
      <c r="Z55" s="70"/>
    </row>
    <row r="56" spans="1:27" ht="60" x14ac:dyDescent="0.25">
      <c r="A56" s="25">
        <v>1</v>
      </c>
      <c r="B56" s="25">
        <v>1</v>
      </c>
      <c r="C56" s="47" t="s">
        <v>74</v>
      </c>
      <c r="D56" s="390">
        <v>23005</v>
      </c>
      <c r="E56" s="391">
        <f t="shared" si="107"/>
        <v>21088</v>
      </c>
      <c r="F56" s="391">
        <v>19029</v>
      </c>
      <c r="G56" s="390">
        <f t="shared" si="101"/>
        <v>90.236153262518968</v>
      </c>
      <c r="H56" s="353">
        <v>50897.412249999994</v>
      </c>
      <c r="I56" s="353">
        <v>50897.412249999994</v>
      </c>
      <c r="J56" s="353">
        <v>50897.412249999994</v>
      </c>
      <c r="K56" s="353">
        <v>50897.412249999994</v>
      </c>
      <c r="L56" s="353">
        <v>50897.412249999994</v>
      </c>
      <c r="M56" s="353">
        <v>50872.412249999994</v>
      </c>
      <c r="N56" s="353">
        <v>50872.412249999994</v>
      </c>
      <c r="O56" s="353">
        <v>50872.412249999994</v>
      </c>
      <c r="P56" s="353">
        <v>50872.412249999994</v>
      </c>
      <c r="Q56" s="353">
        <v>50937.412249999994</v>
      </c>
      <c r="R56" s="353">
        <v>50937.412249999994</v>
      </c>
      <c r="S56" s="734">
        <f>H56/12*$C$3+(I56-H56)/11*10+(J56-I56)/10*9+(K56-J56)/9*8+(L56-K56)/8*7+(M56-L56)/7*6+(N56-M56)/6*5+(O56-N56)/5*4+(P56-O56)/4*3+(Q56-P56)/3*2+(R56-Q56)/2*1</f>
        <v>46677.865991071427</v>
      </c>
      <c r="T56" s="353">
        <f t="shared" si="109"/>
        <v>44875.53424999999</v>
      </c>
      <c r="U56" s="353">
        <f t="shared" si="6"/>
        <v>-1802.3317410714371</v>
      </c>
      <c r="V56" s="353">
        <v>-140.60847000000001</v>
      </c>
      <c r="W56" s="353">
        <v>44734.92577999999</v>
      </c>
      <c r="X56" s="390">
        <f t="shared" si="106"/>
        <v>96.138787190022384</v>
      </c>
      <c r="Y56" s="718"/>
      <c r="Z56" s="70"/>
    </row>
    <row r="57" spans="1:27" ht="45" x14ac:dyDescent="0.25">
      <c r="A57" s="25">
        <v>1</v>
      </c>
      <c r="B57" s="25">
        <v>1</v>
      </c>
      <c r="C57" s="47" t="s">
        <v>65</v>
      </c>
      <c r="D57" s="390">
        <v>2800</v>
      </c>
      <c r="E57" s="391">
        <f t="shared" si="107"/>
        <v>2567</v>
      </c>
      <c r="F57" s="391">
        <v>3648</v>
      </c>
      <c r="G57" s="390">
        <f t="shared" si="101"/>
        <v>142.11141410206466</v>
      </c>
      <c r="H57" s="353">
        <v>2623.712</v>
      </c>
      <c r="I57" s="353">
        <v>2623.712</v>
      </c>
      <c r="J57" s="353">
        <v>2623.712</v>
      </c>
      <c r="K57" s="353">
        <v>2623.712</v>
      </c>
      <c r="L57" s="353">
        <v>2623.712</v>
      </c>
      <c r="M57" s="353">
        <v>2623.712</v>
      </c>
      <c r="N57" s="353">
        <v>2623.712</v>
      </c>
      <c r="O57" s="353">
        <v>2623.712</v>
      </c>
      <c r="P57" s="353">
        <v>2623.712</v>
      </c>
      <c r="Q57" s="353">
        <v>2623.712</v>
      </c>
      <c r="R57" s="353">
        <v>2623.712</v>
      </c>
      <c r="S57" s="734">
        <f t="shared" ref="S57:S58" si="114">H57/12*$C$3+(I57-H57)/11*10+(J57-I57)/10*9+(K57-J57)/9*8+(L57-K57)/8*7+(M57-L57)/7*6+(N57-M57)/6*5+(O57-N57)/5*4+(P57-O57)/4*3+(Q57-P57)/3*2+(R57-Q57)/2*1</f>
        <v>2405.0693333333334</v>
      </c>
      <c r="T57" s="353">
        <f t="shared" si="109"/>
        <v>3247.3295400000006</v>
      </c>
      <c r="U57" s="353">
        <f t="shared" si="6"/>
        <v>842.26020666666727</v>
      </c>
      <c r="V57" s="353">
        <v>0</v>
      </c>
      <c r="W57" s="353">
        <v>3247.3295400000006</v>
      </c>
      <c r="X57" s="390">
        <f t="shared" si="106"/>
        <v>135.02020482292406</v>
      </c>
      <c r="Y57" s="718"/>
      <c r="Z57" s="70"/>
    </row>
    <row r="58" spans="1:27" s="71" customFormat="1" ht="33.75" customHeight="1" thickBot="1" x14ac:dyDescent="0.3">
      <c r="A58" s="25">
        <v>1</v>
      </c>
      <c r="B58" s="25">
        <v>1</v>
      </c>
      <c r="C58" s="169" t="s">
        <v>79</v>
      </c>
      <c r="D58" s="392">
        <v>17187</v>
      </c>
      <c r="E58" s="419">
        <f t="shared" si="107"/>
        <v>15755</v>
      </c>
      <c r="F58" s="419">
        <v>15950</v>
      </c>
      <c r="G58" s="392">
        <f t="shared" si="101"/>
        <v>101.23770231672484</v>
      </c>
      <c r="H58" s="353">
        <v>13939.000739999999</v>
      </c>
      <c r="I58" s="353">
        <v>13939.000739999999</v>
      </c>
      <c r="J58" s="353">
        <v>13939.000739999999</v>
      </c>
      <c r="K58" s="353">
        <v>13939.000739999999</v>
      </c>
      <c r="L58" s="353">
        <v>13939.000739999999</v>
      </c>
      <c r="M58" s="353">
        <v>13939.000739999999</v>
      </c>
      <c r="N58" s="353">
        <v>13939.000739999999</v>
      </c>
      <c r="O58" s="353">
        <v>13939.000739999999</v>
      </c>
      <c r="P58" s="353">
        <v>13939.000739999999</v>
      </c>
      <c r="Q58" s="353">
        <v>13939.000739999999</v>
      </c>
      <c r="R58" s="353">
        <v>13939.000739999999</v>
      </c>
      <c r="S58" s="734">
        <f t="shared" si="114"/>
        <v>12777.417344999998</v>
      </c>
      <c r="T58" s="353">
        <f t="shared" si="109"/>
        <v>12935.769029999999</v>
      </c>
      <c r="U58" s="356">
        <f t="shared" si="6"/>
        <v>158.35168500000145</v>
      </c>
      <c r="V58" s="356">
        <v>-0.75534000000000001</v>
      </c>
      <c r="W58" s="356">
        <v>12935.01369</v>
      </c>
      <c r="X58" s="392">
        <f t="shared" si="106"/>
        <v>101.23930901468101</v>
      </c>
      <c r="Y58" s="718"/>
      <c r="Z58" s="70"/>
      <c r="AA58" s="288"/>
    </row>
    <row r="59" spans="1:27" s="8" customFormat="1" ht="15" customHeight="1" thickBot="1" x14ac:dyDescent="0.3">
      <c r="A59" s="25">
        <v>1</v>
      </c>
      <c r="B59" s="25">
        <v>1</v>
      </c>
      <c r="C59" s="190" t="s">
        <v>3</v>
      </c>
      <c r="D59" s="393"/>
      <c r="E59" s="393"/>
      <c r="F59" s="393"/>
      <c r="G59" s="420"/>
      <c r="H59" s="395">
        <f>H55+H52+H58</f>
        <v>69259.228589999999</v>
      </c>
      <c r="I59" s="395">
        <f>I55+I52+I58</f>
        <v>69259.228589999999</v>
      </c>
      <c r="J59" s="395">
        <f>J55+J52+J58</f>
        <v>69259.228589999999</v>
      </c>
      <c r="K59" s="395">
        <f>K55+K52+K58</f>
        <v>69259.228589999999</v>
      </c>
      <c r="L59" s="395">
        <f>L55+L52+L58</f>
        <v>69259.228589999999</v>
      </c>
      <c r="M59" s="395">
        <f t="shared" ref="M59:N59" si="115">M55+M52+M58</f>
        <v>69234.228589999999</v>
      </c>
      <c r="N59" s="395">
        <f t="shared" si="115"/>
        <v>69234.228589999999</v>
      </c>
      <c r="O59" s="395">
        <f t="shared" ref="O59:W59" si="116">O55+O52+O58</f>
        <v>69234.228589999999</v>
      </c>
      <c r="P59" s="395">
        <f t="shared" ref="P59:Q59" si="117">P55+P52+P58</f>
        <v>69234.228589999999</v>
      </c>
      <c r="Q59" s="395">
        <f t="shared" si="117"/>
        <v>69299.228589999999</v>
      </c>
      <c r="R59" s="395">
        <f t="shared" ref="R59" si="118">R55+R52+R58</f>
        <v>69299.228589999999</v>
      </c>
      <c r="S59" s="395">
        <f t="shared" si="116"/>
        <v>63509.530969404761</v>
      </c>
      <c r="T59" s="395">
        <f t="shared" si="116"/>
        <v>63448.323619999981</v>
      </c>
      <c r="U59" s="396">
        <f t="shared" si="116"/>
        <v>-61.207349404768706</v>
      </c>
      <c r="V59" s="396">
        <f t="shared" si="116"/>
        <v>-140.27012999999999</v>
      </c>
      <c r="W59" s="396">
        <f t="shared" si="116"/>
        <v>63308.053489999991</v>
      </c>
      <c r="X59" s="421">
        <f t="shared" si="106"/>
        <v>99.903624938697362</v>
      </c>
      <c r="Y59" s="718"/>
      <c r="Z59" s="70"/>
      <c r="AA59" s="288"/>
    </row>
    <row r="60" spans="1:27" ht="15" customHeight="1" x14ac:dyDescent="0.25">
      <c r="A60" s="25">
        <v>1</v>
      </c>
      <c r="B60" s="25">
        <v>1</v>
      </c>
      <c r="C60" s="55"/>
      <c r="D60" s="414"/>
      <c r="E60" s="414"/>
      <c r="F60" s="414"/>
      <c r="G60" s="410"/>
      <c r="H60" s="412"/>
      <c r="I60" s="412"/>
      <c r="J60" s="412"/>
      <c r="K60" s="412"/>
      <c r="L60" s="412"/>
      <c r="M60" s="412"/>
      <c r="N60" s="412"/>
      <c r="O60" s="412"/>
      <c r="P60" s="412"/>
      <c r="Q60" s="412"/>
      <c r="R60" s="412"/>
      <c r="S60" s="412"/>
      <c r="T60" s="412"/>
      <c r="U60" s="412">
        <f t="shared" si="6"/>
        <v>0</v>
      </c>
      <c r="V60" s="412"/>
      <c r="W60" s="412"/>
      <c r="X60" s="414"/>
      <c r="Y60" s="718"/>
      <c r="Z60" s="70"/>
    </row>
    <row r="61" spans="1:27" ht="33" customHeight="1" x14ac:dyDescent="0.25">
      <c r="A61" s="25">
        <v>1</v>
      </c>
      <c r="B61" s="25">
        <v>1</v>
      </c>
      <c r="C61" s="18" t="s">
        <v>107</v>
      </c>
      <c r="D61" s="417"/>
      <c r="E61" s="417"/>
      <c r="F61" s="417"/>
      <c r="G61" s="348"/>
      <c r="H61" s="415"/>
      <c r="I61" s="415"/>
      <c r="J61" s="415"/>
      <c r="K61" s="415"/>
      <c r="L61" s="415"/>
      <c r="M61" s="415"/>
      <c r="N61" s="415"/>
      <c r="O61" s="415"/>
      <c r="P61" s="415"/>
      <c r="Q61" s="415"/>
      <c r="R61" s="415"/>
      <c r="S61" s="415"/>
      <c r="T61" s="415"/>
      <c r="U61" s="415">
        <f t="shared" si="6"/>
        <v>0</v>
      </c>
      <c r="V61" s="415"/>
      <c r="W61" s="415"/>
      <c r="X61" s="417"/>
      <c r="Y61" s="718"/>
      <c r="Z61" s="70"/>
    </row>
    <row r="62" spans="1:27" ht="30" x14ac:dyDescent="0.25">
      <c r="A62" s="25">
        <v>1</v>
      </c>
      <c r="B62" s="25">
        <v>1</v>
      </c>
      <c r="C62" s="117" t="s">
        <v>76</v>
      </c>
      <c r="D62" s="390">
        <f>SUM(D63:D64)</f>
        <v>20425</v>
      </c>
      <c r="E62" s="390">
        <f>SUM(E63:E64)</f>
        <v>18723</v>
      </c>
      <c r="F62" s="390">
        <f>SUM(F63:F64)</f>
        <v>16223</v>
      </c>
      <c r="G62" s="390">
        <f t="shared" ref="G62:G68" si="119">F62/E62*100</f>
        <v>86.647438978796131</v>
      </c>
      <c r="H62" s="353">
        <f>SUM(H63:H64)</f>
        <v>29338.984080000002</v>
      </c>
      <c r="I62" s="353">
        <f>SUM(I63:I64)</f>
        <v>29338.984080000002</v>
      </c>
      <c r="J62" s="353">
        <f>SUM(J63:J64)</f>
        <v>29338.984080000002</v>
      </c>
      <c r="K62" s="353">
        <f>SUM(K63:K64)</f>
        <v>29338.984080000002</v>
      </c>
      <c r="L62" s="353">
        <f>SUM(L63:L64)</f>
        <v>29338.984080000002</v>
      </c>
      <c r="M62" s="353">
        <f t="shared" ref="M62:N62" si="120">SUM(M63:M64)</f>
        <v>34455.02478</v>
      </c>
      <c r="N62" s="353">
        <f t="shared" si="120"/>
        <v>34892.544000000002</v>
      </c>
      <c r="O62" s="353">
        <f t="shared" ref="O62:W62" si="121">SUM(O63:O64)</f>
        <v>31615.361020000004</v>
      </c>
      <c r="P62" s="353">
        <f t="shared" ref="P62:Q62" si="122">SUM(P63:P64)</f>
        <v>31615.361020000004</v>
      </c>
      <c r="Q62" s="353">
        <f t="shared" si="122"/>
        <v>31615.361020000004</v>
      </c>
      <c r="R62" s="353">
        <f t="shared" ref="R62" si="123">SUM(R63:R64)</f>
        <v>31007.585020000002</v>
      </c>
      <c r="S62" s="734">
        <f t="shared" si="121"/>
        <v>28718.211448857146</v>
      </c>
      <c r="T62" s="353">
        <f t="shared" si="121"/>
        <v>24979.019669999998</v>
      </c>
      <c r="U62" s="353">
        <f t="shared" si="121"/>
        <v>-3739.1917788571473</v>
      </c>
      <c r="V62" s="353">
        <f t="shared" si="121"/>
        <v>-88.675160000000005</v>
      </c>
      <c r="W62" s="353">
        <f t="shared" si="121"/>
        <v>24890.344509999995</v>
      </c>
      <c r="X62" s="390">
        <f t="shared" ref="X62:X69" si="124">T62/S62*100</f>
        <v>86.979719173960078</v>
      </c>
      <c r="Y62" s="718"/>
      <c r="Z62" s="70"/>
    </row>
    <row r="63" spans="1:27" ht="30" customHeight="1" x14ac:dyDescent="0.25">
      <c r="A63" s="25">
        <v>1</v>
      </c>
      <c r="B63" s="25">
        <v>1</v>
      </c>
      <c r="C63" s="47" t="s">
        <v>44</v>
      </c>
      <c r="D63" s="390">
        <v>15600</v>
      </c>
      <c r="E63" s="739">
        <f t="shared" ref="E63" si="125">ROUND(D63/12*$C$3,0)</f>
        <v>14300</v>
      </c>
      <c r="F63" s="390">
        <v>11969</v>
      </c>
      <c r="G63" s="390">
        <f t="shared" si="119"/>
        <v>83.699300699300693</v>
      </c>
      <c r="H63" s="353">
        <v>21921.078000000001</v>
      </c>
      <c r="I63" s="353">
        <v>21921.078000000001</v>
      </c>
      <c r="J63" s="353">
        <v>21921.078000000001</v>
      </c>
      <c r="K63" s="353">
        <v>21921.078000000001</v>
      </c>
      <c r="L63" s="353">
        <v>21921.078000000001</v>
      </c>
      <c r="M63" s="353">
        <v>27037.118699999999</v>
      </c>
      <c r="N63" s="353">
        <v>26953.47</v>
      </c>
      <c r="O63" s="353">
        <v>23676.287020000003</v>
      </c>
      <c r="P63" s="353">
        <v>23676.287020000003</v>
      </c>
      <c r="Q63" s="353">
        <v>23676.287020000003</v>
      </c>
      <c r="R63" s="353">
        <v>23676.287020000003</v>
      </c>
      <c r="S63" s="734">
        <f t="shared" ref="S63:S64" si="126">H63/12*$C$3+(I63-H63)/11*10+(J63-I63)/10*9+(K63-J63)/9*8+(L63-K63)/8*7+(M63-L63)/7*6+(N63-M63)/6*5+(O63-N63)/5*4+(P63-O63)/4*3+(Q63-P63)/3*2+(R63-Q63)/2*1</f>
        <v>21788.045608857145</v>
      </c>
      <c r="T63" s="353">
        <f t="shared" ref="T63:T68" si="127">W63-V63</f>
        <v>18314.314159999998</v>
      </c>
      <c r="U63" s="353">
        <f t="shared" si="6"/>
        <v>-3473.7314488571465</v>
      </c>
      <c r="V63" s="353">
        <v>-82.939060000000012</v>
      </c>
      <c r="W63" s="353">
        <v>18231.375099999997</v>
      </c>
      <c r="X63" s="390">
        <f t="shared" si="124"/>
        <v>84.056709301888802</v>
      </c>
      <c r="Y63" s="718"/>
      <c r="Z63" s="70"/>
    </row>
    <row r="64" spans="1:27" ht="28.5" customHeight="1" x14ac:dyDescent="0.25">
      <c r="A64" s="25">
        <v>1</v>
      </c>
      <c r="B64" s="25">
        <v>1</v>
      </c>
      <c r="C64" s="47" t="s">
        <v>45</v>
      </c>
      <c r="D64" s="390">
        <v>4825</v>
      </c>
      <c r="E64" s="391">
        <f>ROUND(D64/12*$C$3,0)</f>
        <v>4423</v>
      </c>
      <c r="F64" s="390">
        <v>4254</v>
      </c>
      <c r="G64" s="392">
        <f t="shared" si="119"/>
        <v>96.179063983721463</v>
      </c>
      <c r="H64" s="353">
        <v>7417.9060799999997</v>
      </c>
      <c r="I64" s="353">
        <v>7417.9060799999997</v>
      </c>
      <c r="J64" s="353">
        <v>7417.9060799999997</v>
      </c>
      <c r="K64" s="353">
        <v>7417.9060799999997</v>
      </c>
      <c r="L64" s="353">
        <v>7417.9060799999997</v>
      </c>
      <c r="M64" s="353">
        <v>7417.9060799999997</v>
      </c>
      <c r="N64" s="353">
        <v>7939.0739999999996</v>
      </c>
      <c r="O64" s="353">
        <v>7939.0739999999996</v>
      </c>
      <c r="P64" s="353">
        <v>7939.0739999999996</v>
      </c>
      <c r="Q64" s="353">
        <v>7939.0739999999996</v>
      </c>
      <c r="R64" s="353">
        <v>7331.2979999999998</v>
      </c>
      <c r="S64" s="734">
        <f t="shared" si="126"/>
        <v>6930.1658399999997</v>
      </c>
      <c r="T64" s="353">
        <f t="shared" si="127"/>
        <v>6664.7055099999989</v>
      </c>
      <c r="U64" s="353">
        <f t="shared" si="6"/>
        <v>-265.46033000000079</v>
      </c>
      <c r="V64" s="353">
        <v>-5.7360999999999995</v>
      </c>
      <c r="W64" s="353">
        <v>6658.9694099999988</v>
      </c>
      <c r="X64" s="390">
        <f t="shared" si="124"/>
        <v>96.169495274300658</v>
      </c>
      <c r="Y64" s="718"/>
      <c r="Z64" s="70"/>
    </row>
    <row r="65" spans="1:27" ht="28.5" customHeight="1" x14ac:dyDescent="0.25">
      <c r="A65" s="25">
        <v>1</v>
      </c>
      <c r="B65" s="25">
        <v>1</v>
      </c>
      <c r="C65" s="117" t="s">
        <v>68</v>
      </c>
      <c r="D65" s="392">
        <f>SUM(D66)</f>
        <v>10600</v>
      </c>
      <c r="E65" s="392">
        <f t="shared" ref="E65:W65" si="128">SUM(E66)</f>
        <v>9717</v>
      </c>
      <c r="F65" s="392">
        <f t="shared" si="128"/>
        <v>7465</v>
      </c>
      <c r="G65" s="392">
        <f t="shared" si="119"/>
        <v>76.82412267160646</v>
      </c>
      <c r="H65" s="353">
        <f t="shared" ref="H65:N65" si="129">SUM(H66)</f>
        <v>11503.821</v>
      </c>
      <c r="I65" s="353">
        <f t="shared" si="129"/>
        <v>11503.821</v>
      </c>
      <c r="J65" s="353">
        <f t="shared" si="129"/>
        <v>11503.821</v>
      </c>
      <c r="K65" s="353">
        <f t="shared" si="129"/>
        <v>11503.821</v>
      </c>
      <c r="L65" s="353">
        <f t="shared" si="129"/>
        <v>11503.821</v>
      </c>
      <c r="M65" s="353">
        <f t="shared" si="129"/>
        <v>13610.81985</v>
      </c>
      <c r="N65" s="353">
        <f t="shared" si="129"/>
        <v>8648.92785</v>
      </c>
      <c r="O65" s="353">
        <f t="shared" si="128"/>
        <v>12813.2585</v>
      </c>
      <c r="P65" s="353">
        <f t="shared" si="128"/>
        <v>12813.2585</v>
      </c>
      <c r="Q65" s="353">
        <f t="shared" si="128"/>
        <v>12813.2585</v>
      </c>
      <c r="R65" s="353">
        <f t="shared" si="128"/>
        <v>11487.933499999999</v>
      </c>
      <c r="S65" s="734">
        <f t="shared" si="128"/>
        <v>10885.060284285713</v>
      </c>
      <c r="T65" s="353">
        <f t="shared" si="128"/>
        <v>9601.8421799999996</v>
      </c>
      <c r="U65" s="353">
        <f t="shared" si="128"/>
        <v>-1283.2181042857137</v>
      </c>
      <c r="V65" s="353">
        <f t="shared" si="128"/>
        <v>-0.48122000000000004</v>
      </c>
      <c r="W65" s="353">
        <f t="shared" si="128"/>
        <v>9601.36096</v>
      </c>
      <c r="X65" s="390">
        <f t="shared" si="124"/>
        <v>88.211198920613782</v>
      </c>
      <c r="Y65" s="718"/>
      <c r="Z65" s="70"/>
    </row>
    <row r="66" spans="1:27" ht="28.5" customHeight="1" x14ac:dyDescent="0.25">
      <c r="A66" s="25">
        <v>1</v>
      </c>
      <c r="B66" s="25">
        <v>1</v>
      </c>
      <c r="C66" s="170" t="s">
        <v>64</v>
      </c>
      <c r="D66" s="392">
        <v>10600</v>
      </c>
      <c r="E66" s="740">
        <f t="shared" ref="E66" si="130">ROUND(D66/12*$C$3,0)</f>
        <v>9717</v>
      </c>
      <c r="F66" s="392">
        <v>7465</v>
      </c>
      <c r="G66" s="392">
        <f t="shared" si="119"/>
        <v>76.82412267160646</v>
      </c>
      <c r="H66" s="353">
        <v>11503.821</v>
      </c>
      <c r="I66" s="353">
        <v>11503.821</v>
      </c>
      <c r="J66" s="353">
        <v>11503.821</v>
      </c>
      <c r="K66" s="353">
        <v>11503.821</v>
      </c>
      <c r="L66" s="353">
        <v>11503.821</v>
      </c>
      <c r="M66" s="353">
        <v>13610.81985</v>
      </c>
      <c r="N66" s="353">
        <v>8648.92785</v>
      </c>
      <c r="O66" s="353">
        <v>12813.2585</v>
      </c>
      <c r="P66" s="353">
        <v>12813.2585</v>
      </c>
      <c r="Q66" s="353">
        <v>12813.2585</v>
      </c>
      <c r="R66" s="353">
        <v>11487.933499999999</v>
      </c>
      <c r="S66" s="734">
        <f>H66/12*$C$3+(I66-H66)/11*10+(J66-I66)/10*9+(K66-J66)/9*8+(L66-K66)/8*7+(M66-L66)/7*6+(N66-M66)/6*5+(O66-N66)/5*4+(P66-O66)/4*3+(Q66-P66)/3*2+(R66-Q66)/2*1</f>
        <v>10885.060284285713</v>
      </c>
      <c r="T66" s="353">
        <f t="shared" si="127"/>
        <v>9601.8421799999996</v>
      </c>
      <c r="U66" s="356">
        <f t="shared" si="6"/>
        <v>-1283.2181042857137</v>
      </c>
      <c r="V66" s="356">
        <v>-0.48122000000000004</v>
      </c>
      <c r="W66" s="356">
        <v>9601.36096</v>
      </c>
      <c r="X66" s="392">
        <f t="shared" si="124"/>
        <v>88.211198920613782</v>
      </c>
      <c r="Y66" s="718"/>
      <c r="Z66" s="70"/>
    </row>
    <row r="67" spans="1:27" ht="28.5" customHeight="1" x14ac:dyDescent="0.25">
      <c r="C67" s="761" t="s">
        <v>102</v>
      </c>
      <c r="D67" s="392"/>
      <c r="E67" s="740"/>
      <c r="F67" s="392">
        <v>338</v>
      </c>
      <c r="G67" s="392"/>
      <c r="H67" s="353"/>
      <c r="I67" s="353"/>
      <c r="J67" s="353"/>
      <c r="K67" s="353"/>
      <c r="L67" s="353"/>
      <c r="M67" s="353"/>
      <c r="N67" s="353"/>
      <c r="O67" s="353"/>
      <c r="P67" s="353"/>
      <c r="Q67" s="353"/>
      <c r="R67" s="353"/>
      <c r="S67" s="734"/>
      <c r="T67" s="353"/>
      <c r="U67" s="356"/>
      <c r="V67" s="356">
        <v>0</v>
      </c>
      <c r="W67" s="356">
        <v>356.78280999999998</v>
      </c>
      <c r="X67" s="392"/>
      <c r="Y67" s="718"/>
      <c r="Z67" s="70"/>
    </row>
    <row r="68" spans="1:27" s="71" customFormat="1" ht="28.5" customHeight="1" thickBot="1" x14ac:dyDescent="0.3">
      <c r="A68" s="25">
        <v>1</v>
      </c>
      <c r="B68" s="25">
        <v>1</v>
      </c>
      <c r="C68" s="77" t="s">
        <v>79</v>
      </c>
      <c r="D68" s="392">
        <v>18500</v>
      </c>
      <c r="E68" s="392">
        <f>ROUND(D68/12*$C$3,0)</f>
        <v>16958</v>
      </c>
      <c r="F68" s="392">
        <v>17295</v>
      </c>
      <c r="G68" s="392">
        <f t="shared" si="119"/>
        <v>101.98726264889729</v>
      </c>
      <c r="H68" s="353">
        <v>15003.87</v>
      </c>
      <c r="I68" s="353">
        <v>15003.87</v>
      </c>
      <c r="J68" s="353">
        <v>15003.87</v>
      </c>
      <c r="K68" s="353">
        <v>15003.87</v>
      </c>
      <c r="L68" s="353">
        <v>15003.87</v>
      </c>
      <c r="M68" s="353">
        <v>15003.87</v>
      </c>
      <c r="N68" s="353">
        <v>15003.87</v>
      </c>
      <c r="O68" s="353">
        <v>15003.87</v>
      </c>
      <c r="P68" s="353">
        <v>15003.87</v>
      </c>
      <c r="Q68" s="353">
        <v>15003.87</v>
      </c>
      <c r="R68" s="353">
        <v>15003.87</v>
      </c>
      <c r="S68" s="734">
        <f>H68/12*$C$3+(I68-H68)/11*10+(J68-I68)/10*9+(K68-J68)/9*8+(L68-K68)/8*7+(M68-L68)/7*6+(N68-M68)/6*5+(O68-N68)/5*4+(P68-O68)/4*3+(Q68-P68)/3*2+(R68-Q68)/2*1</f>
        <v>13753.547500000001</v>
      </c>
      <c r="T68" s="353">
        <f t="shared" si="127"/>
        <v>14037.065740000002</v>
      </c>
      <c r="U68" s="356">
        <f t="shared" si="6"/>
        <v>283.51824000000124</v>
      </c>
      <c r="V68" s="356">
        <v>-2.8385620000000005</v>
      </c>
      <c r="W68" s="356">
        <v>14034.227178000001</v>
      </c>
      <c r="X68" s="392">
        <f t="shared" si="124"/>
        <v>102.06141899026416</v>
      </c>
      <c r="Y68" s="718"/>
      <c r="Z68" s="70"/>
      <c r="AA68" s="288"/>
    </row>
    <row r="69" spans="1:27" ht="15.75" customHeight="1" thickBot="1" x14ac:dyDescent="0.3">
      <c r="A69" s="25">
        <v>1</v>
      </c>
      <c r="B69" s="25">
        <v>1</v>
      </c>
      <c r="C69" s="177" t="s">
        <v>3</v>
      </c>
      <c r="D69" s="393"/>
      <c r="E69" s="393"/>
      <c r="F69" s="393"/>
      <c r="G69" s="420"/>
      <c r="H69" s="395">
        <f>H65+H62+H68</f>
        <v>55846.675080000008</v>
      </c>
      <c r="I69" s="395">
        <f>I65+I62+I68</f>
        <v>55846.675080000008</v>
      </c>
      <c r="J69" s="395">
        <f>J65+J62+J68</f>
        <v>55846.675080000008</v>
      </c>
      <c r="K69" s="395">
        <f>K65+K62+K68</f>
        <v>55846.675080000008</v>
      </c>
      <c r="L69" s="395">
        <f>L65+L62+L68</f>
        <v>55846.675080000008</v>
      </c>
      <c r="M69" s="395">
        <f t="shared" ref="M69:N69" si="131">M65+M62+M68</f>
        <v>63069.714630000002</v>
      </c>
      <c r="N69" s="395">
        <f t="shared" si="131"/>
        <v>58545.341850000004</v>
      </c>
      <c r="O69" s="395">
        <f t="shared" ref="O69:W69" si="132">O65+O62+O68</f>
        <v>59432.48952000001</v>
      </c>
      <c r="P69" s="395">
        <f t="shared" ref="P69:Q69" si="133">P65+P62+P68</f>
        <v>59432.48952000001</v>
      </c>
      <c r="Q69" s="395">
        <f t="shared" si="133"/>
        <v>59432.48952000001</v>
      </c>
      <c r="R69" s="395">
        <f t="shared" ref="R69" si="134">R65+R62+R68</f>
        <v>57499.38852</v>
      </c>
      <c r="S69" s="395">
        <f t="shared" si="132"/>
        <v>53356.819233142858</v>
      </c>
      <c r="T69" s="395">
        <f t="shared" si="132"/>
        <v>48617.927590000007</v>
      </c>
      <c r="U69" s="396">
        <f t="shared" si="132"/>
        <v>-4738.8916431428597</v>
      </c>
      <c r="V69" s="396">
        <f t="shared" si="132"/>
        <v>-91.994941999999995</v>
      </c>
      <c r="W69" s="396">
        <f t="shared" si="132"/>
        <v>48525.932647999995</v>
      </c>
      <c r="X69" s="421">
        <f t="shared" si="124"/>
        <v>91.118489236706097</v>
      </c>
      <c r="Y69" s="718"/>
      <c r="Z69" s="70"/>
    </row>
    <row r="70" spans="1:27" x14ac:dyDescent="0.25">
      <c r="A70" s="25">
        <v>1</v>
      </c>
      <c r="B70" s="25">
        <v>1</v>
      </c>
      <c r="C70" s="21"/>
      <c r="D70" s="414"/>
      <c r="E70" s="414"/>
      <c r="F70" s="414"/>
      <c r="G70" s="410"/>
      <c r="H70" s="412"/>
      <c r="I70" s="412"/>
      <c r="J70" s="412"/>
      <c r="K70" s="412"/>
      <c r="L70" s="412"/>
      <c r="M70" s="412"/>
      <c r="N70" s="412"/>
      <c r="O70" s="412"/>
      <c r="P70" s="412"/>
      <c r="Q70" s="412"/>
      <c r="R70" s="412"/>
      <c r="S70" s="412"/>
      <c r="T70" s="412"/>
      <c r="U70" s="412">
        <f t="shared" si="6"/>
        <v>0</v>
      </c>
      <c r="V70" s="412"/>
      <c r="W70" s="412"/>
      <c r="X70" s="414"/>
      <c r="Y70" s="718"/>
      <c r="Z70" s="70"/>
    </row>
    <row r="71" spans="1:27" ht="29.25" x14ac:dyDescent="0.25">
      <c r="A71" s="25">
        <v>1</v>
      </c>
      <c r="B71" s="25">
        <v>1</v>
      </c>
      <c r="C71" s="18" t="s">
        <v>108</v>
      </c>
      <c r="D71" s="417"/>
      <c r="E71" s="417"/>
      <c r="F71" s="417"/>
      <c r="G71" s="348"/>
      <c r="H71" s="415"/>
      <c r="I71" s="415"/>
      <c r="J71" s="415"/>
      <c r="K71" s="415"/>
      <c r="L71" s="415"/>
      <c r="M71" s="415"/>
      <c r="N71" s="415"/>
      <c r="O71" s="415"/>
      <c r="P71" s="415"/>
      <c r="Q71" s="415"/>
      <c r="R71" s="415"/>
      <c r="S71" s="415"/>
      <c r="T71" s="415"/>
      <c r="U71" s="415">
        <f t="shared" si="6"/>
        <v>0</v>
      </c>
      <c r="V71" s="415"/>
      <c r="W71" s="415"/>
      <c r="X71" s="417"/>
      <c r="Y71" s="718"/>
      <c r="Z71" s="70"/>
    </row>
    <row r="72" spans="1:27" ht="44.25" customHeight="1" x14ac:dyDescent="0.25">
      <c r="A72" s="25">
        <v>1</v>
      </c>
      <c r="B72" s="25">
        <v>1</v>
      </c>
      <c r="C72" s="117" t="s">
        <v>76</v>
      </c>
      <c r="D72" s="390">
        <f>SUM(D73:D74)</f>
        <v>12964</v>
      </c>
      <c r="E72" s="390">
        <f>SUM(E73:E74)</f>
        <v>11884</v>
      </c>
      <c r="F72" s="390">
        <f>SUM(F73:F74)</f>
        <v>11373</v>
      </c>
      <c r="G72" s="390">
        <f t="shared" ref="G72:G78" si="135">F72/E72*100</f>
        <v>95.70010097610232</v>
      </c>
      <c r="H72" s="353">
        <f>SUM(H73:H74)</f>
        <v>16730.28096</v>
      </c>
      <c r="I72" s="353">
        <f>SUM(I73:I74)</f>
        <v>16730.28096</v>
      </c>
      <c r="J72" s="353">
        <f>SUM(J73:J74)</f>
        <v>16730.28096</v>
      </c>
      <c r="K72" s="353">
        <f>SUM(K73:K74)</f>
        <v>16730.28096</v>
      </c>
      <c r="L72" s="353">
        <f>SUM(L73:L74)</f>
        <v>16730.28096</v>
      </c>
      <c r="M72" s="353">
        <f t="shared" ref="M72:N72" si="136">SUM(M73:M74)</f>
        <v>21844.354960000001</v>
      </c>
      <c r="N72" s="353">
        <f t="shared" si="136"/>
        <v>21844.354960000001</v>
      </c>
      <c r="O72" s="353">
        <f t="shared" ref="O72:W72" si="137">SUM(O73:O74)</f>
        <v>19833.086500000001</v>
      </c>
      <c r="P72" s="353">
        <f t="shared" ref="P72:Q72" si="138">SUM(P73:P74)</f>
        <v>19833.086500000001</v>
      </c>
      <c r="Q72" s="353">
        <f t="shared" si="138"/>
        <v>19833.086500000001</v>
      </c>
      <c r="R72" s="353">
        <f t="shared" ref="R72" si="139">SUM(R73:R74)</f>
        <v>19833.086500000001</v>
      </c>
      <c r="S72" s="734">
        <f t="shared" si="137"/>
        <v>18110.568112000001</v>
      </c>
      <c r="T72" s="353">
        <f t="shared" si="137"/>
        <v>18023.165269999998</v>
      </c>
      <c r="U72" s="353">
        <f t="shared" si="137"/>
        <v>-87.402842000003602</v>
      </c>
      <c r="V72" s="353">
        <f t="shared" si="137"/>
        <v>-9.5973600000000019</v>
      </c>
      <c r="W72" s="353">
        <f t="shared" si="137"/>
        <v>18013.567909999998</v>
      </c>
      <c r="X72" s="390">
        <f t="shared" ref="X72:X79" si="140">T72/S72*100</f>
        <v>99.517393151559446</v>
      </c>
      <c r="Y72" s="718"/>
      <c r="Z72" s="70"/>
    </row>
    <row r="73" spans="1:27" ht="29.25" customHeight="1" x14ac:dyDescent="0.25">
      <c r="A73" s="25">
        <v>1</v>
      </c>
      <c r="B73" s="25">
        <v>1</v>
      </c>
      <c r="C73" s="47" t="s">
        <v>44</v>
      </c>
      <c r="D73" s="390">
        <v>10180</v>
      </c>
      <c r="E73" s="739">
        <f t="shared" ref="E73" si="141">ROUND(D73/12*$C$3,0)</f>
        <v>9332</v>
      </c>
      <c r="F73" s="390">
        <v>8885</v>
      </c>
      <c r="G73" s="390">
        <f t="shared" si="135"/>
        <v>95.210030004286324</v>
      </c>
      <c r="H73" s="353">
        <v>12500.16</v>
      </c>
      <c r="I73" s="353">
        <v>12500.16</v>
      </c>
      <c r="J73" s="353">
        <v>12500.16</v>
      </c>
      <c r="K73" s="353">
        <v>12500.16</v>
      </c>
      <c r="L73" s="353">
        <v>12500.16</v>
      </c>
      <c r="M73" s="353">
        <v>17614.234</v>
      </c>
      <c r="N73" s="353">
        <v>17614.234</v>
      </c>
      <c r="O73" s="353">
        <v>15602.965540000001</v>
      </c>
      <c r="P73" s="353">
        <v>15602.965540000001</v>
      </c>
      <c r="Q73" s="353">
        <v>15602.965540000001</v>
      </c>
      <c r="R73" s="353">
        <v>15602.965540000001</v>
      </c>
      <c r="S73" s="734">
        <f t="shared" ref="S73:S78" si="142">H73/12*$C$3+(I73-H73)/11*10+(J73-I73)/10*9+(K73-J73)/9*8+(L73-K73)/8*7+(M73-L73)/7*6+(N73-M73)/6*5+(O73-N73)/5*4+(P73-O73)/4*3+(Q73-P73)/3*2+(R73-Q73)/2*1</f>
        <v>14232.957232000002</v>
      </c>
      <c r="T73" s="353">
        <f t="shared" ref="T73:T78" si="143">W73-V73</f>
        <v>14192.414369999999</v>
      </c>
      <c r="U73" s="353">
        <f t="shared" si="6"/>
        <v>-40.542862000003879</v>
      </c>
      <c r="V73" s="353">
        <v>-8.1611000000000011</v>
      </c>
      <c r="W73" s="353">
        <v>14184.253269999999</v>
      </c>
      <c r="X73" s="390">
        <f t="shared" si="140"/>
        <v>99.71514800937608</v>
      </c>
      <c r="Y73" s="718"/>
      <c r="Z73" s="70"/>
    </row>
    <row r="74" spans="1:27" ht="30" x14ac:dyDescent="0.25">
      <c r="A74" s="25">
        <v>1</v>
      </c>
      <c r="B74" s="25">
        <v>1</v>
      </c>
      <c r="C74" s="47" t="s">
        <v>45</v>
      </c>
      <c r="D74" s="392">
        <v>2784</v>
      </c>
      <c r="E74" s="419">
        <f>ROUND(D74/12*$C$3,0)</f>
        <v>2552</v>
      </c>
      <c r="F74" s="392">
        <v>2488</v>
      </c>
      <c r="G74" s="392">
        <f t="shared" si="135"/>
        <v>97.492163009404393</v>
      </c>
      <c r="H74" s="353">
        <v>4230.1209600000002</v>
      </c>
      <c r="I74" s="353">
        <v>4230.1209600000002</v>
      </c>
      <c r="J74" s="353">
        <v>4230.1209600000002</v>
      </c>
      <c r="K74" s="353">
        <v>4230.1209600000002</v>
      </c>
      <c r="L74" s="353">
        <v>4230.1209600000002</v>
      </c>
      <c r="M74" s="353">
        <v>4230.1209600000002</v>
      </c>
      <c r="N74" s="353">
        <v>4230.1209600000002</v>
      </c>
      <c r="O74" s="353">
        <v>4230.1209600000002</v>
      </c>
      <c r="P74" s="353">
        <v>4230.1209600000002</v>
      </c>
      <c r="Q74" s="353">
        <v>4230.1209600000002</v>
      </c>
      <c r="R74" s="353">
        <v>4230.1209600000002</v>
      </c>
      <c r="S74" s="734">
        <f t="shared" si="142"/>
        <v>3877.6108800000002</v>
      </c>
      <c r="T74" s="353">
        <f t="shared" si="143"/>
        <v>3830.7509000000005</v>
      </c>
      <c r="U74" s="356">
        <f t="shared" si="6"/>
        <v>-46.859979999999723</v>
      </c>
      <c r="V74" s="356">
        <v>-1.4362600000000001</v>
      </c>
      <c r="W74" s="356">
        <v>3829.3146400000005</v>
      </c>
      <c r="X74" s="392">
        <f t="shared" si="140"/>
        <v>98.791524434757122</v>
      </c>
      <c r="Y74" s="718"/>
      <c r="Z74" s="70"/>
    </row>
    <row r="75" spans="1:27" ht="30" x14ac:dyDescent="0.25">
      <c r="A75" s="25">
        <v>1</v>
      </c>
      <c r="B75" s="25">
        <v>1</v>
      </c>
      <c r="C75" s="117" t="s">
        <v>68</v>
      </c>
      <c r="D75" s="390">
        <f>SUM(D76)</f>
        <v>9478</v>
      </c>
      <c r="E75" s="390">
        <f t="shared" ref="E75:W75" si="144">SUM(E76)</f>
        <v>8688</v>
      </c>
      <c r="F75" s="390">
        <f t="shared" si="144"/>
        <v>7458</v>
      </c>
      <c r="G75" s="390">
        <f t="shared" si="135"/>
        <v>85.842541436464089</v>
      </c>
      <c r="H75" s="353">
        <f t="shared" ref="H75:N75" si="145">SUM(H76)</f>
        <v>6555.9409999999998</v>
      </c>
      <c r="I75" s="353">
        <f t="shared" si="145"/>
        <v>6555.9409999999998</v>
      </c>
      <c r="J75" s="353">
        <f t="shared" si="145"/>
        <v>6555.9409999999998</v>
      </c>
      <c r="K75" s="353">
        <f t="shared" si="145"/>
        <v>6555.9409999999998</v>
      </c>
      <c r="L75" s="353">
        <f t="shared" si="145"/>
        <v>6555.9409999999998</v>
      </c>
      <c r="M75" s="353">
        <f t="shared" si="145"/>
        <v>7430.4768999999997</v>
      </c>
      <c r="N75" s="353">
        <f t="shared" si="145"/>
        <v>7430.4768999999997</v>
      </c>
      <c r="O75" s="353">
        <f t="shared" si="144"/>
        <v>9466.9437333333317</v>
      </c>
      <c r="P75" s="353">
        <f t="shared" si="144"/>
        <v>9466.9437333333317</v>
      </c>
      <c r="Q75" s="353">
        <f t="shared" si="144"/>
        <v>9466.9437333333317</v>
      </c>
      <c r="R75" s="353">
        <f t="shared" si="144"/>
        <v>9466.9437333333317</v>
      </c>
      <c r="S75" s="734">
        <f t="shared" si="144"/>
        <v>8388.3882499999982</v>
      </c>
      <c r="T75" s="353">
        <f t="shared" si="144"/>
        <v>8339.1794800000043</v>
      </c>
      <c r="U75" s="356">
        <f t="shared" si="144"/>
        <v>-49.20876999999382</v>
      </c>
      <c r="V75" s="356">
        <f t="shared" si="144"/>
        <v>-4.3201700000000001</v>
      </c>
      <c r="W75" s="356">
        <f t="shared" si="144"/>
        <v>8334.8593100000035</v>
      </c>
      <c r="X75" s="392">
        <f t="shared" si="140"/>
        <v>99.413370381372204</v>
      </c>
      <c r="Y75" s="718"/>
      <c r="Z75" s="70"/>
    </row>
    <row r="76" spans="1:27" ht="30" x14ac:dyDescent="0.25">
      <c r="A76" s="25">
        <v>1</v>
      </c>
      <c r="B76" s="25">
        <v>1</v>
      </c>
      <c r="C76" s="170" t="s">
        <v>64</v>
      </c>
      <c r="D76" s="390">
        <v>9478</v>
      </c>
      <c r="E76" s="739">
        <f t="shared" ref="E76" si="146">ROUND(D76/12*$C$3,0)</f>
        <v>8688</v>
      </c>
      <c r="F76" s="390">
        <v>7458</v>
      </c>
      <c r="G76" s="390">
        <f t="shared" si="135"/>
        <v>85.842541436464089</v>
      </c>
      <c r="H76" s="353">
        <v>6555.9409999999998</v>
      </c>
      <c r="I76" s="353">
        <v>6555.9409999999998</v>
      </c>
      <c r="J76" s="353">
        <v>6555.9409999999998</v>
      </c>
      <c r="K76" s="353">
        <v>6555.9409999999998</v>
      </c>
      <c r="L76" s="353">
        <v>6555.9409999999998</v>
      </c>
      <c r="M76" s="353">
        <v>7430.4768999999997</v>
      </c>
      <c r="N76" s="353">
        <v>7430.4768999999997</v>
      </c>
      <c r="O76" s="353">
        <v>9466.9437333333317</v>
      </c>
      <c r="P76" s="353">
        <v>9466.9437333333317</v>
      </c>
      <c r="Q76" s="353">
        <v>9466.9437333333317</v>
      </c>
      <c r="R76" s="353">
        <v>9466.9437333333317</v>
      </c>
      <c r="S76" s="734">
        <f t="shared" si="142"/>
        <v>8388.3882499999982</v>
      </c>
      <c r="T76" s="353">
        <f t="shared" si="143"/>
        <v>8339.1794800000043</v>
      </c>
      <c r="U76" s="356">
        <f t="shared" si="6"/>
        <v>-49.20876999999382</v>
      </c>
      <c r="V76" s="356">
        <v>-4.3201700000000001</v>
      </c>
      <c r="W76" s="356">
        <v>8334.8593100000035</v>
      </c>
      <c r="X76" s="392">
        <f t="shared" si="140"/>
        <v>99.413370381372204</v>
      </c>
      <c r="Y76" s="718"/>
      <c r="Z76" s="70"/>
    </row>
    <row r="77" spans="1:27" ht="37.5" customHeight="1" x14ac:dyDescent="0.25">
      <c r="C77" s="761" t="s">
        <v>102</v>
      </c>
      <c r="D77" s="422"/>
      <c r="E77" s="741"/>
      <c r="F77" s="390">
        <v>17</v>
      </c>
      <c r="G77" s="423"/>
      <c r="H77" s="353"/>
      <c r="I77" s="353"/>
      <c r="J77" s="353"/>
      <c r="K77" s="353"/>
      <c r="L77" s="353"/>
      <c r="M77" s="353"/>
      <c r="N77" s="353"/>
      <c r="O77" s="353"/>
      <c r="P77" s="353"/>
      <c r="Q77" s="353"/>
      <c r="R77" s="353"/>
      <c r="S77" s="734"/>
      <c r="T77" s="353"/>
      <c r="U77" s="356"/>
      <c r="V77" s="356">
        <v>0</v>
      </c>
      <c r="W77" s="356">
        <v>16.85285</v>
      </c>
      <c r="X77" s="392"/>
      <c r="Y77" s="718"/>
      <c r="Z77" s="70"/>
    </row>
    <row r="78" spans="1:27" ht="30.75" thickBot="1" x14ac:dyDescent="0.3">
      <c r="A78" s="25">
        <v>1</v>
      </c>
      <c r="B78" s="25">
        <v>1</v>
      </c>
      <c r="C78" s="77" t="s">
        <v>79</v>
      </c>
      <c r="D78" s="392">
        <v>15000</v>
      </c>
      <c r="E78" s="419">
        <f>ROUND(D78/12*$C$3,0)</f>
        <v>13750</v>
      </c>
      <c r="F78" s="392">
        <v>13447</v>
      </c>
      <c r="G78" s="392">
        <f t="shared" si="135"/>
        <v>97.796363636363637</v>
      </c>
      <c r="H78" s="353">
        <v>12165.3</v>
      </c>
      <c r="I78" s="353">
        <v>12165.3</v>
      </c>
      <c r="J78" s="353">
        <v>12165.3</v>
      </c>
      <c r="K78" s="353">
        <v>12165.3</v>
      </c>
      <c r="L78" s="353">
        <v>12165.3</v>
      </c>
      <c r="M78" s="353">
        <v>12165.3</v>
      </c>
      <c r="N78" s="353">
        <v>12165.3</v>
      </c>
      <c r="O78" s="353">
        <v>12165.3</v>
      </c>
      <c r="P78" s="353">
        <v>12165.3</v>
      </c>
      <c r="Q78" s="353">
        <v>12165.3</v>
      </c>
      <c r="R78" s="353">
        <v>12165.3</v>
      </c>
      <c r="S78" s="734">
        <f t="shared" si="142"/>
        <v>11151.525</v>
      </c>
      <c r="T78" s="353">
        <f t="shared" si="143"/>
        <v>10905.78594</v>
      </c>
      <c r="U78" s="356">
        <f t="shared" si="6"/>
        <v>-245.73905999999988</v>
      </c>
      <c r="V78" s="356">
        <v>0</v>
      </c>
      <c r="W78" s="356">
        <v>10905.78594</v>
      </c>
      <c r="X78" s="392">
        <f t="shared" si="140"/>
        <v>97.796363636363637</v>
      </c>
      <c r="Y78" s="718"/>
      <c r="Z78" s="70"/>
    </row>
    <row r="79" spans="1:27" ht="15" customHeight="1" thickBot="1" x14ac:dyDescent="0.3">
      <c r="A79" s="25">
        <v>1</v>
      </c>
      <c r="B79" s="25">
        <v>1</v>
      </c>
      <c r="C79" s="75" t="s">
        <v>3</v>
      </c>
      <c r="D79" s="406"/>
      <c r="E79" s="393"/>
      <c r="F79" s="393"/>
      <c r="G79" s="394"/>
      <c r="H79" s="395">
        <f>H75+H72+H78</f>
        <v>35451.521959999998</v>
      </c>
      <c r="I79" s="395">
        <f>I75+I72+I78</f>
        <v>35451.521959999998</v>
      </c>
      <c r="J79" s="395">
        <f>J75+J72+J78</f>
        <v>35451.521959999998</v>
      </c>
      <c r="K79" s="395">
        <f>K75+K72+K78</f>
        <v>35451.521959999998</v>
      </c>
      <c r="L79" s="395">
        <f>L75+L72+L78</f>
        <v>35451.521959999998</v>
      </c>
      <c r="M79" s="395">
        <f t="shared" ref="M79:N79" si="147">M75+M72+M78</f>
        <v>41440.131859999994</v>
      </c>
      <c r="N79" s="395">
        <f t="shared" si="147"/>
        <v>41440.131859999994</v>
      </c>
      <c r="O79" s="395">
        <f t="shared" ref="O79:W79" si="148">O75+O72+O78</f>
        <v>41465.330233333327</v>
      </c>
      <c r="P79" s="395">
        <f t="shared" ref="P79:Q79" si="149">P75+P72+P78</f>
        <v>41465.330233333327</v>
      </c>
      <c r="Q79" s="395">
        <f t="shared" si="149"/>
        <v>41465.330233333327</v>
      </c>
      <c r="R79" s="395">
        <f t="shared" ref="R79" si="150">R75+R72+R78</f>
        <v>41465.330233333327</v>
      </c>
      <c r="S79" s="395">
        <f t="shared" si="148"/>
        <v>37650.481361999999</v>
      </c>
      <c r="T79" s="395">
        <f t="shared" si="148"/>
        <v>37268.130690000005</v>
      </c>
      <c r="U79" s="396">
        <f t="shared" si="148"/>
        <v>-382.3506719999973</v>
      </c>
      <c r="V79" s="396">
        <f t="shared" si="148"/>
        <v>-13.917530000000003</v>
      </c>
      <c r="W79" s="396">
        <f t="shared" si="148"/>
        <v>37254.213159999999</v>
      </c>
      <c r="X79" s="409">
        <f t="shared" si="140"/>
        <v>98.984473350224164</v>
      </c>
      <c r="Y79" s="718"/>
      <c r="Z79" s="70"/>
    </row>
    <row r="80" spans="1:27" x14ac:dyDescent="0.25">
      <c r="A80" s="25">
        <v>1</v>
      </c>
      <c r="B80" s="25">
        <v>1</v>
      </c>
      <c r="C80" s="21"/>
      <c r="D80" s="414"/>
      <c r="E80" s="414"/>
      <c r="F80" s="414"/>
      <c r="G80" s="410"/>
      <c r="H80" s="412"/>
      <c r="I80" s="412"/>
      <c r="J80" s="412"/>
      <c r="K80" s="412"/>
      <c r="L80" s="412"/>
      <c r="M80" s="412"/>
      <c r="N80" s="412"/>
      <c r="O80" s="412"/>
      <c r="P80" s="412"/>
      <c r="Q80" s="412"/>
      <c r="R80" s="412"/>
      <c r="S80" s="412"/>
      <c r="T80" s="412"/>
      <c r="U80" s="412">
        <f t="shared" ref="U80:U148" si="151">T80-S80</f>
        <v>0</v>
      </c>
      <c r="V80" s="412"/>
      <c r="W80" s="412"/>
      <c r="X80" s="414"/>
      <c r="Y80" s="718"/>
      <c r="Z80" s="70"/>
    </row>
    <row r="81" spans="1:26" ht="29.25" x14ac:dyDescent="0.25">
      <c r="A81" s="25">
        <v>1</v>
      </c>
      <c r="B81" s="25">
        <v>1</v>
      </c>
      <c r="C81" s="49" t="s">
        <v>109</v>
      </c>
      <c r="D81" s="417"/>
      <c r="E81" s="417"/>
      <c r="F81" s="417"/>
      <c r="G81" s="348"/>
      <c r="H81" s="415"/>
      <c r="I81" s="415"/>
      <c r="J81" s="415"/>
      <c r="K81" s="415"/>
      <c r="L81" s="415"/>
      <c r="M81" s="415"/>
      <c r="N81" s="415"/>
      <c r="O81" s="415"/>
      <c r="P81" s="415"/>
      <c r="Q81" s="415"/>
      <c r="R81" s="415"/>
      <c r="S81" s="415"/>
      <c r="T81" s="415"/>
      <c r="U81" s="415">
        <f t="shared" si="151"/>
        <v>0</v>
      </c>
      <c r="V81" s="415"/>
      <c r="W81" s="415"/>
      <c r="X81" s="417"/>
      <c r="Y81" s="718"/>
      <c r="Z81" s="70"/>
    </row>
    <row r="82" spans="1:26" ht="30" x14ac:dyDescent="0.25">
      <c r="A82" s="25">
        <v>1</v>
      </c>
      <c r="B82" s="25">
        <v>1</v>
      </c>
      <c r="C82" s="117" t="s">
        <v>76</v>
      </c>
      <c r="D82" s="390">
        <f>SUM(D83:D84)</f>
        <v>18915</v>
      </c>
      <c r="E82" s="390">
        <f>SUM(E83:E84)</f>
        <v>17339</v>
      </c>
      <c r="F82" s="390">
        <f>SUM(F83:F84)</f>
        <v>16998</v>
      </c>
      <c r="G82" s="390">
        <f t="shared" ref="G82:G88" si="152">F82/E82*100</f>
        <v>98.033335255781765</v>
      </c>
      <c r="H82" s="353">
        <f>SUM(H83:H84)</f>
        <v>24726.600599999998</v>
      </c>
      <c r="I82" s="353">
        <f>SUM(I83:I84)</f>
        <v>24726.600599999998</v>
      </c>
      <c r="J82" s="353">
        <f>SUM(J83:J84)</f>
        <v>24726.600599999998</v>
      </c>
      <c r="K82" s="353">
        <f>SUM(K83:K84)</f>
        <v>24726.600599999998</v>
      </c>
      <c r="L82" s="353">
        <f>SUM(L83:L84)</f>
        <v>24726.600599999998</v>
      </c>
      <c r="M82" s="353">
        <f t="shared" ref="M82:N82" si="153">SUM(M83:M84)</f>
        <v>29963.340600000003</v>
      </c>
      <c r="N82" s="353">
        <f t="shared" si="153"/>
        <v>29963.340600000003</v>
      </c>
      <c r="O82" s="353">
        <f t="shared" ref="O82:W82" si="154">SUM(O83:O84)</f>
        <v>27901.344900000004</v>
      </c>
      <c r="P82" s="353">
        <f t="shared" ref="P82:Q82" si="155">SUM(P83:P84)</f>
        <v>27901.344900000004</v>
      </c>
      <c r="Q82" s="353">
        <f t="shared" si="155"/>
        <v>27901.344900000004</v>
      </c>
      <c r="R82" s="353">
        <f t="shared" ref="R82" si="156">SUM(R83:R84)</f>
        <v>27901.344900000004</v>
      </c>
      <c r="S82" s="734">
        <f t="shared" si="154"/>
        <v>25505.08827571429</v>
      </c>
      <c r="T82" s="353">
        <f t="shared" si="154"/>
        <v>27064.100199999997</v>
      </c>
      <c r="U82" s="353">
        <f t="shared" si="154"/>
        <v>1559.0119242857081</v>
      </c>
      <c r="V82" s="353">
        <f t="shared" si="154"/>
        <v>-48.340739999999997</v>
      </c>
      <c r="W82" s="353">
        <f t="shared" si="154"/>
        <v>27015.759459999997</v>
      </c>
      <c r="X82" s="390">
        <f t="shared" ref="X82:X89" si="157">T82/S82*100</f>
        <v>106.11255255199484</v>
      </c>
      <c r="Y82" s="718"/>
      <c r="Z82" s="70"/>
    </row>
    <row r="83" spans="1:26" ht="30" x14ac:dyDescent="0.25">
      <c r="A83" s="25">
        <v>1</v>
      </c>
      <c r="B83" s="25">
        <v>1</v>
      </c>
      <c r="C83" s="47" t="s">
        <v>44</v>
      </c>
      <c r="D83" s="390">
        <v>14800</v>
      </c>
      <c r="E83" s="739">
        <f t="shared" ref="E83" si="158">ROUND(D83/12*$C$3,0)</f>
        <v>13567</v>
      </c>
      <c r="F83" s="390">
        <v>13229</v>
      </c>
      <c r="G83" s="390">
        <f t="shared" si="152"/>
        <v>97.508660720866814</v>
      </c>
      <c r="H83" s="353">
        <v>18474.105</v>
      </c>
      <c r="I83" s="353">
        <v>18474.105</v>
      </c>
      <c r="J83" s="353">
        <v>18474.105</v>
      </c>
      <c r="K83" s="353">
        <v>18474.105</v>
      </c>
      <c r="L83" s="353">
        <v>18474.105</v>
      </c>
      <c r="M83" s="353">
        <v>23710.845000000001</v>
      </c>
      <c r="N83" s="353">
        <v>23710.845000000001</v>
      </c>
      <c r="O83" s="353">
        <v>21648.849300000002</v>
      </c>
      <c r="P83" s="353">
        <v>21648.849300000002</v>
      </c>
      <c r="Q83" s="353">
        <v>21648.849300000002</v>
      </c>
      <c r="R83" s="353">
        <v>21648.849300000002</v>
      </c>
      <c r="S83" s="734">
        <f t="shared" ref="S83:S84" si="159">H83/12*$C$3+(I83-H83)/11*10+(J83-I83)/10*9+(K83-J83)/9*8+(L83-K83)/8*7+(M83-L83)/7*6+(N83-M83)/6*5+(O83-N83)/5*4+(P83-O83)/4*3+(Q83-P83)/3*2+(R83-Q83)/2*1</f>
        <v>19773.633975714289</v>
      </c>
      <c r="T83" s="353">
        <f t="shared" ref="T83" si="160">W83-V83</f>
        <v>21108.149239999995</v>
      </c>
      <c r="U83" s="353">
        <f t="shared" si="151"/>
        <v>1334.5152642857065</v>
      </c>
      <c r="V83" s="353">
        <v>-48.340739999999997</v>
      </c>
      <c r="W83" s="353">
        <v>21059.808499999996</v>
      </c>
      <c r="X83" s="390">
        <f t="shared" si="157"/>
        <v>106.74896311889226</v>
      </c>
      <c r="Y83" s="718"/>
      <c r="Z83" s="70"/>
    </row>
    <row r="84" spans="1:26" ht="30" x14ac:dyDescent="0.25">
      <c r="A84" s="25">
        <v>1</v>
      </c>
      <c r="B84" s="25">
        <v>1</v>
      </c>
      <c r="C84" s="47" t="s">
        <v>45</v>
      </c>
      <c r="D84" s="390">
        <v>4115</v>
      </c>
      <c r="E84" s="391">
        <f>ROUND(D84/12*$C$3,0)</f>
        <v>3772</v>
      </c>
      <c r="F84" s="390">
        <v>3769</v>
      </c>
      <c r="G84" s="392">
        <f t="shared" si="152"/>
        <v>99.920466595970296</v>
      </c>
      <c r="H84" s="353">
        <v>6252.4956000000002</v>
      </c>
      <c r="I84" s="353">
        <v>6252.4956000000002</v>
      </c>
      <c r="J84" s="353">
        <v>6252.4956000000002</v>
      </c>
      <c r="K84" s="353">
        <v>6252.4956000000002</v>
      </c>
      <c r="L84" s="353">
        <v>6252.4956000000002</v>
      </c>
      <c r="M84" s="353">
        <v>6252.4956000000002</v>
      </c>
      <c r="N84" s="353">
        <v>6252.4956000000002</v>
      </c>
      <c r="O84" s="353">
        <v>6252.4956000000002</v>
      </c>
      <c r="P84" s="353">
        <v>6252.4956000000002</v>
      </c>
      <c r="Q84" s="353">
        <v>6252.4956000000002</v>
      </c>
      <c r="R84" s="353">
        <v>6252.4956000000002</v>
      </c>
      <c r="S84" s="734">
        <f t="shared" si="159"/>
        <v>5731.4542999999994</v>
      </c>
      <c r="T84" s="353">
        <f>W84-V84</f>
        <v>5955.950960000001</v>
      </c>
      <c r="U84" s="353">
        <f t="shared" si="151"/>
        <v>224.49666000000161</v>
      </c>
      <c r="V84" s="353">
        <v>0</v>
      </c>
      <c r="W84" s="353">
        <v>5955.950960000001</v>
      </c>
      <c r="X84" s="390">
        <f t="shared" si="157"/>
        <v>103.91692314461972</v>
      </c>
      <c r="Y84" s="718"/>
      <c r="Z84" s="70"/>
    </row>
    <row r="85" spans="1:26" ht="30" x14ac:dyDescent="0.25">
      <c r="A85" s="25">
        <v>1</v>
      </c>
      <c r="B85" s="25">
        <v>1</v>
      </c>
      <c r="C85" s="117" t="s">
        <v>68</v>
      </c>
      <c r="D85" s="390">
        <f>SUM(D86)</f>
        <v>10950</v>
      </c>
      <c r="E85" s="390">
        <f t="shared" ref="E85:W85" si="161">SUM(E86)</f>
        <v>10038</v>
      </c>
      <c r="F85" s="390">
        <f t="shared" si="161"/>
        <v>8307</v>
      </c>
      <c r="G85" s="392">
        <f t="shared" si="152"/>
        <v>82.755528989838609</v>
      </c>
      <c r="H85" s="353">
        <f t="shared" ref="H85:N85" si="162">SUM(H86)</f>
        <v>3534.2</v>
      </c>
      <c r="I85" s="353">
        <f t="shared" si="162"/>
        <v>3534.2</v>
      </c>
      <c r="J85" s="353">
        <f t="shared" si="162"/>
        <v>3534.2</v>
      </c>
      <c r="K85" s="353">
        <f t="shared" si="162"/>
        <v>3534.2</v>
      </c>
      <c r="L85" s="353">
        <f t="shared" si="162"/>
        <v>3534.2</v>
      </c>
      <c r="M85" s="353">
        <f t="shared" si="162"/>
        <v>7191.2134499999993</v>
      </c>
      <c r="N85" s="353">
        <f t="shared" si="162"/>
        <v>7191.2134499999993</v>
      </c>
      <c r="O85" s="353">
        <f t="shared" si="161"/>
        <v>10263.905833333332</v>
      </c>
      <c r="P85" s="353">
        <f t="shared" si="161"/>
        <v>10263.905833333332</v>
      </c>
      <c r="Q85" s="353">
        <f t="shared" si="161"/>
        <v>10263.905833333332</v>
      </c>
      <c r="R85" s="353">
        <f t="shared" si="161"/>
        <v>10263.905833333332</v>
      </c>
      <c r="S85" s="734">
        <f t="shared" si="161"/>
        <v>8832.4201971428556</v>
      </c>
      <c r="T85" s="353">
        <f t="shared" si="161"/>
        <v>8594.7339000000011</v>
      </c>
      <c r="U85" s="353">
        <f t="shared" si="161"/>
        <v>-237.68629714285453</v>
      </c>
      <c r="V85" s="353">
        <f t="shared" si="161"/>
        <v>0</v>
      </c>
      <c r="W85" s="353">
        <f t="shared" si="161"/>
        <v>8594.7339000000011</v>
      </c>
      <c r="X85" s="390">
        <f t="shared" si="157"/>
        <v>97.308933544401086</v>
      </c>
      <c r="Y85" s="718"/>
      <c r="Z85" s="70"/>
    </row>
    <row r="86" spans="1:26" ht="30" x14ac:dyDescent="0.25">
      <c r="A86" s="25">
        <v>1</v>
      </c>
      <c r="B86" s="25">
        <v>1</v>
      </c>
      <c r="C86" s="170" t="s">
        <v>64</v>
      </c>
      <c r="D86" s="392">
        <v>10950</v>
      </c>
      <c r="E86" s="742">
        <f t="shared" ref="E86" si="163">ROUND(D86/12*$C$3,0)</f>
        <v>10038</v>
      </c>
      <c r="F86" s="425">
        <v>8307</v>
      </c>
      <c r="G86" s="392">
        <f t="shared" si="152"/>
        <v>82.755528989838609</v>
      </c>
      <c r="H86" s="353">
        <v>3534.2</v>
      </c>
      <c r="I86" s="353">
        <v>3534.2</v>
      </c>
      <c r="J86" s="353">
        <v>3534.2</v>
      </c>
      <c r="K86" s="353">
        <v>3534.2</v>
      </c>
      <c r="L86" s="353">
        <v>3534.2</v>
      </c>
      <c r="M86" s="353">
        <v>7191.2134499999993</v>
      </c>
      <c r="N86" s="353">
        <v>7191.2134499999993</v>
      </c>
      <c r="O86" s="353">
        <v>10263.905833333332</v>
      </c>
      <c r="P86" s="353">
        <v>10263.905833333332</v>
      </c>
      <c r="Q86" s="353">
        <v>10263.905833333332</v>
      </c>
      <c r="R86" s="353">
        <v>10263.905833333332</v>
      </c>
      <c r="S86" s="734">
        <f t="shared" ref="S86" si="164">H86/12*$C$3+(I86-H86)/11*10+(J86-I86)/10*9+(K86-J86)/9*8+(L86-K86)/8*7+(M86-L86)/7*6+(N86-M86)/6*5+(O86-N86)/5*4+(P86-O86)/4*3+(Q86-P86)/3*2+(R86-Q86)/2*1</f>
        <v>8832.4201971428556</v>
      </c>
      <c r="T86" s="353">
        <f t="shared" ref="T86:T88" si="165">W86-V86</f>
        <v>8594.7339000000011</v>
      </c>
      <c r="U86" s="356">
        <f t="shared" si="151"/>
        <v>-237.68629714285453</v>
      </c>
      <c r="V86" s="356">
        <v>0</v>
      </c>
      <c r="W86" s="356">
        <v>8594.7339000000011</v>
      </c>
      <c r="X86" s="392">
        <f t="shared" si="157"/>
        <v>97.308933544401086</v>
      </c>
      <c r="Y86" s="718"/>
      <c r="Z86" s="70"/>
    </row>
    <row r="87" spans="1:26" ht="45" x14ac:dyDescent="0.25">
      <c r="C87" s="761" t="s">
        <v>102</v>
      </c>
      <c r="D87" s="392"/>
      <c r="E87" s="742"/>
      <c r="F87" s="425"/>
      <c r="G87" s="392"/>
      <c r="H87" s="353"/>
      <c r="I87" s="353"/>
      <c r="J87" s="353"/>
      <c r="K87" s="353"/>
      <c r="L87" s="353"/>
      <c r="M87" s="353"/>
      <c r="N87" s="353"/>
      <c r="O87" s="353"/>
      <c r="P87" s="353"/>
      <c r="Q87" s="353"/>
      <c r="R87" s="353"/>
      <c r="S87" s="734"/>
      <c r="T87" s="353"/>
      <c r="U87" s="356"/>
      <c r="V87" s="356"/>
      <c r="W87" s="356"/>
      <c r="X87" s="392"/>
      <c r="Y87" s="718"/>
      <c r="Z87" s="70"/>
    </row>
    <row r="88" spans="1:26" ht="30.75" thickBot="1" x14ac:dyDescent="0.3">
      <c r="A88" s="25">
        <v>1</v>
      </c>
      <c r="B88" s="25">
        <v>1</v>
      </c>
      <c r="C88" s="77" t="s">
        <v>79</v>
      </c>
      <c r="D88" s="390">
        <v>20000</v>
      </c>
      <c r="E88" s="391">
        <f>ROUND(D88/12*$C$3,0)</f>
        <v>18333</v>
      </c>
      <c r="F88" s="390">
        <v>16949</v>
      </c>
      <c r="G88" s="392">
        <f t="shared" si="152"/>
        <v>92.450771832215125</v>
      </c>
      <c r="H88" s="353">
        <v>16220.4</v>
      </c>
      <c r="I88" s="353">
        <v>16220.4</v>
      </c>
      <c r="J88" s="353">
        <v>16220.4</v>
      </c>
      <c r="K88" s="353">
        <v>16220.4</v>
      </c>
      <c r="L88" s="353">
        <v>16220.4</v>
      </c>
      <c r="M88" s="353">
        <v>16220.4</v>
      </c>
      <c r="N88" s="353">
        <v>16220.4</v>
      </c>
      <c r="O88" s="353">
        <v>16220.4</v>
      </c>
      <c r="P88" s="353">
        <v>16220.4</v>
      </c>
      <c r="Q88" s="353">
        <v>16220.4</v>
      </c>
      <c r="R88" s="353">
        <v>16220.4</v>
      </c>
      <c r="S88" s="734">
        <f t="shared" ref="S88" si="166">H88/12*$C$3+(I88-H88)/11*10+(J88-I88)/10*9+(K88-J88)/9*8+(L88-K88)/8*7+(M88-L88)/7*6+(N88-M88)/6*5+(O88-N88)/5*4+(P88-O88)/4*3+(Q88-P88)/3*2+(R88-Q88)/2*1</f>
        <v>14868.7</v>
      </c>
      <c r="T88" s="353">
        <f t="shared" si="165"/>
        <v>13747.600020000002</v>
      </c>
      <c r="U88" s="353">
        <f t="shared" si="151"/>
        <v>-1121.0999799999991</v>
      </c>
      <c r="V88" s="353">
        <v>-1.78424</v>
      </c>
      <c r="W88" s="353">
        <v>13745.815780000001</v>
      </c>
      <c r="X88" s="390">
        <f t="shared" si="157"/>
        <v>92.460000000000008</v>
      </c>
      <c r="Y88" s="718"/>
      <c r="Z88" s="70"/>
    </row>
    <row r="89" spans="1:26" ht="15" customHeight="1" thickBot="1" x14ac:dyDescent="0.3">
      <c r="A89" s="25">
        <v>1</v>
      </c>
      <c r="B89" s="25">
        <v>1</v>
      </c>
      <c r="C89" s="75" t="s">
        <v>3</v>
      </c>
      <c r="D89" s="397"/>
      <c r="E89" s="397"/>
      <c r="F89" s="397"/>
      <c r="G89" s="407"/>
      <c r="H89" s="426">
        <f>H85+H82+H88</f>
        <v>44481.200599999996</v>
      </c>
      <c r="I89" s="426">
        <f>I85+I82+I88</f>
        <v>44481.200599999996</v>
      </c>
      <c r="J89" s="426">
        <f>J85+J82+J88</f>
        <v>44481.200599999996</v>
      </c>
      <c r="K89" s="426">
        <f>K85+K82+K88</f>
        <v>44481.200599999996</v>
      </c>
      <c r="L89" s="426">
        <f>L85+L82+L88</f>
        <v>44481.200599999996</v>
      </c>
      <c r="M89" s="426">
        <f t="shared" ref="M89:N89" si="167">M85+M82+M88</f>
        <v>53374.954050000008</v>
      </c>
      <c r="N89" s="426">
        <f t="shared" si="167"/>
        <v>53374.954050000008</v>
      </c>
      <c r="O89" s="426">
        <f t="shared" ref="O89:W89" si="168">O85+O82+O88</f>
        <v>54385.650733333336</v>
      </c>
      <c r="P89" s="426">
        <f t="shared" ref="P89:Q89" si="169">P85+P82+P88</f>
        <v>54385.650733333336</v>
      </c>
      <c r="Q89" s="426">
        <f t="shared" si="169"/>
        <v>54385.650733333336</v>
      </c>
      <c r="R89" s="426">
        <f t="shared" ref="R89" si="170">R85+R82+R88</f>
        <v>54385.650733333336</v>
      </c>
      <c r="S89" s="426">
        <f t="shared" si="168"/>
        <v>49206.20847285715</v>
      </c>
      <c r="T89" s="426">
        <f t="shared" si="168"/>
        <v>49406.434120000005</v>
      </c>
      <c r="U89" s="426">
        <f t="shared" si="168"/>
        <v>200.22564714285454</v>
      </c>
      <c r="V89" s="426">
        <f t="shared" si="168"/>
        <v>-50.124979999999994</v>
      </c>
      <c r="W89" s="426">
        <f t="shared" si="168"/>
        <v>49356.309139999998</v>
      </c>
      <c r="X89" s="409">
        <f t="shared" si="157"/>
        <v>100.40691134992305</v>
      </c>
      <c r="Y89" s="718"/>
      <c r="Z89" s="70"/>
    </row>
    <row r="90" spans="1:26" x14ac:dyDescent="0.25">
      <c r="A90" s="25">
        <v>1</v>
      </c>
      <c r="B90" s="25">
        <v>1</v>
      </c>
      <c r="C90" s="21"/>
      <c r="D90" s="410"/>
      <c r="E90" s="410"/>
      <c r="F90" s="410"/>
      <c r="G90" s="410"/>
      <c r="H90" s="412"/>
      <c r="I90" s="412"/>
      <c r="J90" s="412"/>
      <c r="K90" s="412"/>
      <c r="L90" s="412"/>
      <c r="M90" s="412"/>
      <c r="N90" s="412"/>
      <c r="O90" s="412"/>
      <c r="P90" s="412"/>
      <c r="Q90" s="412"/>
      <c r="R90" s="412"/>
      <c r="S90" s="412"/>
      <c r="T90" s="412"/>
      <c r="U90" s="412">
        <f t="shared" si="151"/>
        <v>0</v>
      </c>
      <c r="V90" s="412"/>
      <c r="W90" s="412"/>
      <c r="X90" s="414"/>
      <c r="Y90" s="718"/>
      <c r="Z90" s="70"/>
    </row>
    <row r="91" spans="1:26" ht="29.25" x14ac:dyDescent="0.25">
      <c r="A91" s="25">
        <v>1</v>
      </c>
      <c r="B91" s="25">
        <v>1</v>
      </c>
      <c r="C91" s="18" t="s">
        <v>110</v>
      </c>
      <c r="D91" s="348"/>
      <c r="E91" s="348"/>
      <c r="F91" s="348"/>
      <c r="G91" s="348"/>
      <c r="H91" s="353"/>
      <c r="I91" s="353"/>
      <c r="J91" s="353"/>
      <c r="K91" s="353"/>
      <c r="L91" s="353"/>
      <c r="M91" s="353"/>
      <c r="N91" s="353"/>
      <c r="O91" s="353"/>
      <c r="P91" s="353"/>
      <c r="Q91" s="353"/>
      <c r="R91" s="353"/>
      <c r="S91" s="348"/>
      <c r="T91" s="353"/>
      <c r="U91" s="353"/>
      <c r="V91" s="353"/>
      <c r="W91" s="348"/>
      <c r="X91" s="424"/>
      <c r="Y91" s="718"/>
      <c r="Z91" s="70"/>
    </row>
    <row r="92" spans="1:26" ht="30" x14ac:dyDescent="0.25">
      <c r="A92" s="25">
        <v>1</v>
      </c>
      <c r="B92" s="25">
        <v>1</v>
      </c>
      <c r="C92" s="117" t="s">
        <v>76</v>
      </c>
      <c r="D92" s="390">
        <f>SUM(D93:D96)</f>
        <v>7954</v>
      </c>
      <c r="E92" s="390">
        <f>SUM(E93:E96)</f>
        <v>7291</v>
      </c>
      <c r="F92" s="390">
        <f>SUM(F93:F96)</f>
        <v>7485</v>
      </c>
      <c r="G92" s="743">
        <f t="shared" ref="G92:G101" si="171">F92/E92*100</f>
        <v>102.66081470305856</v>
      </c>
      <c r="H92" s="353">
        <f>SUM(H93:H96)</f>
        <v>11762.426160000001</v>
      </c>
      <c r="I92" s="353">
        <f>SUM(I93:I96)</f>
        <v>11762.426160000001</v>
      </c>
      <c r="J92" s="353">
        <f>SUM(J93:J96)</f>
        <v>11762.426160000001</v>
      </c>
      <c r="K92" s="353">
        <f>SUM(K93:K96)</f>
        <v>11762.426160000001</v>
      </c>
      <c r="L92" s="353">
        <f>SUM(L93:L96)</f>
        <v>11762.426160000001</v>
      </c>
      <c r="M92" s="353">
        <f t="shared" ref="M92:N92" si="172">SUM(M93:M96)</f>
        <v>12393.521260000001</v>
      </c>
      <c r="N92" s="353">
        <f t="shared" si="172"/>
        <v>12295.09006</v>
      </c>
      <c r="O92" s="353">
        <f t="shared" ref="O92:W92" si="173">SUM(O93:O96)</f>
        <v>10281.163420000001</v>
      </c>
      <c r="P92" s="353">
        <f t="shared" ref="P92:Q92" si="174">SUM(P93:P96)</f>
        <v>10281.163420000001</v>
      </c>
      <c r="Q92" s="353">
        <f t="shared" si="174"/>
        <v>10281.163420000001</v>
      </c>
      <c r="R92" s="353">
        <f t="shared" ref="R92" si="175">SUM(R93:R96)</f>
        <v>10281.163420000001</v>
      </c>
      <c r="S92" s="734">
        <f t="shared" si="173"/>
        <v>9629.995325142856</v>
      </c>
      <c r="T92" s="353">
        <f t="shared" si="173"/>
        <v>12099.982470000001</v>
      </c>
      <c r="U92" s="353">
        <f t="shared" si="173"/>
        <v>2469.9871448571434</v>
      </c>
      <c r="V92" s="353">
        <f t="shared" si="173"/>
        <v>-84.569800000000001</v>
      </c>
      <c r="W92" s="353">
        <f t="shared" si="173"/>
        <v>12015.41267</v>
      </c>
      <c r="X92" s="390">
        <f t="shared" ref="X92:X103" si="176">T92/S92*100</f>
        <v>125.64889246008542</v>
      </c>
      <c r="Y92" s="718"/>
      <c r="Z92" s="70"/>
    </row>
    <row r="93" spans="1:26" ht="29.25" customHeight="1" x14ac:dyDescent="0.25">
      <c r="A93" s="25">
        <v>1</v>
      </c>
      <c r="B93" s="25">
        <v>1</v>
      </c>
      <c r="C93" s="47" t="s">
        <v>44</v>
      </c>
      <c r="D93" s="390">
        <v>6000</v>
      </c>
      <c r="E93" s="739">
        <f t="shared" ref="E93" si="177">ROUND(D93/12*$C$3,0)</f>
        <v>5500</v>
      </c>
      <c r="F93" s="391">
        <v>5942</v>
      </c>
      <c r="G93" s="743">
        <f t="shared" si="171"/>
        <v>108.03636363636365</v>
      </c>
      <c r="H93" s="353">
        <v>8122.41</v>
      </c>
      <c r="I93" s="353">
        <v>8122.41</v>
      </c>
      <c r="J93" s="353">
        <v>8122.41</v>
      </c>
      <c r="K93" s="353">
        <v>8122.41</v>
      </c>
      <c r="L93" s="353">
        <v>8122.41</v>
      </c>
      <c r="M93" s="353">
        <v>8753.5051000000003</v>
      </c>
      <c r="N93" s="353">
        <v>8753.5051000000003</v>
      </c>
      <c r="O93" s="353">
        <v>6739.5784600000006</v>
      </c>
      <c r="P93" s="353">
        <v>6739.5784600000006</v>
      </c>
      <c r="Q93" s="353">
        <v>6739.5784600000006</v>
      </c>
      <c r="R93" s="353">
        <v>6739.5784600000006</v>
      </c>
      <c r="S93" s="734">
        <f t="shared" ref="S93:S96" si="178">H93/12*$C$3+(I93-H93)/11*10+(J93-I93)/10*9+(K93-J93)/9*8+(L93-K93)/8*7+(M93-L93)/7*6+(N93-M93)/6*5+(O93-N93)/5*4+(P93-O93)/4*3+(Q93-P93)/3*2+(R93-Q93)/2*1</f>
        <v>6375.3398451428575</v>
      </c>
      <c r="T93" s="353">
        <f t="shared" ref="T93:T96" si="179">W93-V93</f>
        <v>9152.9182799999999</v>
      </c>
      <c r="U93" s="353">
        <f t="shared" si="151"/>
        <v>2777.5784348571424</v>
      </c>
      <c r="V93" s="353">
        <v>-47.046789999999994</v>
      </c>
      <c r="W93" s="353">
        <v>9105.8714899999995</v>
      </c>
      <c r="X93" s="390">
        <f t="shared" si="176"/>
        <v>143.567535258113</v>
      </c>
      <c r="Y93" s="718"/>
      <c r="Z93" s="70"/>
    </row>
    <row r="94" spans="1:26" ht="26.25" customHeight="1" x14ac:dyDescent="0.25">
      <c r="A94" s="25">
        <v>1</v>
      </c>
      <c r="B94" s="25">
        <v>1</v>
      </c>
      <c r="C94" s="47" t="s">
        <v>45</v>
      </c>
      <c r="D94" s="390">
        <v>1809</v>
      </c>
      <c r="E94" s="391">
        <f t="shared" ref="E94:E101" si="180">ROUND(D94/12*$C$3,0)</f>
        <v>1658</v>
      </c>
      <c r="F94" s="391">
        <v>1403</v>
      </c>
      <c r="G94" s="743">
        <f t="shared" si="171"/>
        <v>84.620024125452346</v>
      </c>
      <c r="H94" s="353">
        <v>2748.66696</v>
      </c>
      <c r="I94" s="353">
        <v>2748.66696</v>
      </c>
      <c r="J94" s="353">
        <v>2748.66696</v>
      </c>
      <c r="K94" s="353">
        <v>2748.66696</v>
      </c>
      <c r="L94" s="353">
        <v>2748.66696</v>
      </c>
      <c r="M94" s="353">
        <v>2748.66696</v>
      </c>
      <c r="N94" s="353">
        <v>2748.66696</v>
      </c>
      <c r="O94" s="353">
        <v>2748.66696</v>
      </c>
      <c r="P94" s="353">
        <v>2748.66696</v>
      </c>
      <c r="Q94" s="353">
        <v>2748.66696</v>
      </c>
      <c r="R94" s="353">
        <v>2748.66696</v>
      </c>
      <c r="S94" s="734">
        <f t="shared" si="178"/>
        <v>2519.6113799999998</v>
      </c>
      <c r="T94" s="353">
        <f t="shared" si="179"/>
        <v>2176.0197900000007</v>
      </c>
      <c r="U94" s="353">
        <f t="shared" si="151"/>
        <v>-343.59158999999909</v>
      </c>
      <c r="V94" s="353">
        <v>-20.570970000000003</v>
      </c>
      <c r="W94" s="353">
        <v>2155.4488200000005</v>
      </c>
      <c r="X94" s="390">
        <f t="shared" si="176"/>
        <v>86.363310122849228</v>
      </c>
      <c r="Y94" s="718"/>
      <c r="Z94" s="70"/>
    </row>
    <row r="95" spans="1:26" ht="27.75" customHeight="1" x14ac:dyDescent="0.25">
      <c r="A95" s="25">
        <v>1</v>
      </c>
      <c r="B95" s="25">
        <v>1</v>
      </c>
      <c r="C95" s="47" t="s">
        <v>70</v>
      </c>
      <c r="D95" s="390">
        <v>97</v>
      </c>
      <c r="E95" s="391">
        <f t="shared" si="180"/>
        <v>89</v>
      </c>
      <c r="F95" s="391">
        <v>92</v>
      </c>
      <c r="G95" s="743">
        <f t="shared" si="171"/>
        <v>103.37078651685394</v>
      </c>
      <c r="H95" s="353">
        <v>628.86599999999999</v>
      </c>
      <c r="I95" s="353">
        <v>628.86599999999999</v>
      </c>
      <c r="J95" s="353">
        <v>628.86599999999999</v>
      </c>
      <c r="K95" s="353">
        <v>628.86599999999999</v>
      </c>
      <c r="L95" s="353">
        <v>628.86599999999999</v>
      </c>
      <c r="M95" s="353">
        <v>628.86599999999999</v>
      </c>
      <c r="N95" s="353">
        <v>530.43479999999988</v>
      </c>
      <c r="O95" s="353">
        <v>530.43479999999988</v>
      </c>
      <c r="P95" s="353">
        <v>530.43479999999988</v>
      </c>
      <c r="Q95" s="353">
        <v>530.43479999999988</v>
      </c>
      <c r="R95" s="353">
        <v>530.43479999999988</v>
      </c>
      <c r="S95" s="734">
        <f t="shared" si="178"/>
        <v>494.43449999999984</v>
      </c>
      <c r="T95" s="353">
        <f t="shared" si="179"/>
        <v>508.5612000000001</v>
      </c>
      <c r="U95" s="353">
        <f t="shared" si="151"/>
        <v>14.126700000000255</v>
      </c>
      <c r="V95" s="353">
        <v>-16.95204</v>
      </c>
      <c r="W95" s="353">
        <v>491.60916000000009</v>
      </c>
      <c r="X95" s="390">
        <f t="shared" si="176"/>
        <v>102.85714285714292</v>
      </c>
      <c r="Y95" s="718"/>
      <c r="Z95" s="70"/>
    </row>
    <row r="96" spans="1:26" ht="27.75" customHeight="1" x14ac:dyDescent="0.25">
      <c r="A96" s="25">
        <v>1</v>
      </c>
      <c r="B96" s="25">
        <v>1</v>
      </c>
      <c r="C96" s="47" t="s">
        <v>71</v>
      </c>
      <c r="D96" s="390">
        <v>48</v>
      </c>
      <c r="E96" s="391">
        <f t="shared" si="180"/>
        <v>44</v>
      </c>
      <c r="F96" s="391">
        <v>48</v>
      </c>
      <c r="G96" s="743">
        <f t="shared" si="171"/>
        <v>109.09090909090908</v>
      </c>
      <c r="H96" s="353">
        <v>262.48319999999995</v>
      </c>
      <c r="I96" s="353">
        <v>262.48319999999995</v>
      </c>
      <c r="J96" s="353">
        <v>262.48319999999995</v>
      </c>
      <c r="K96" s="353">
        <v>262.48319999999995</v>
      </c>
      <c r="L96" s="353">
        <v>262.48319999999995</v>
      </c>
      <c r="M96" s="353">
        <v>262.48319999999995</v>
      </c>
      <c r="N96" s="353">
        <v>262.48319999999995</v>
      </c>
      <c r="O96" s="353">
        <v>262.48319999999995</v>
      </c>
      <c r="P96" s="353">
        <v>262.48319999999995</v>
      </c>
      <c r="Q96" s="353">
        <v>262.48319999999995</v>
      </c>
      <c r="R96" s="353">
        <v>262.48319999999995</v>
      </c>
      <c r="S96" s="734">
        <f t="shared" si="178"/>
        <v>240.60959999999994</v>
      </c>
      <c r="T96" s="353">
        <f t="shared" si="179"/>
        <v>262.48320000000001</v>
      </c>
      <c r="U96" s="353">
        <f t="shared" si="151"/>
        <v>21.873600000000067</v>
      </c>
      <c r="V96" s="353">
        <v>0</v>
      </c>
      <c r="W96" s="353">
        <v>262.48320000000001</v>
      </c>
      <c r="X96" s="390">
        <f t="shared" si="176"/>
        <v>109.09090909090912</v>
      </c>
      <c r="Y96" s="718"/>
      <c r="Z96" s="70"/>
    </row>
    <row r="97" spans="1:27" ht="45.75" customHeight="1" x14ac:dyDescent="0.25">
      <c r="A97" s="25">
        <v>1</v>
      </c>
      <c r="B97" s="25">
        <v>1</v>
      </c>
      <c r="C97" s="139" t="s">
        <v>68</v>
      </c>
      <c r="D97" s="390">
        <f>SUM(D98:D101)</f>
        <v>10523</v>
      </c>
      <c r="E97" s="390">
        <f>SUM(E98:E101)</f>
        <v>9646</v>
      </c>
      <c r="F97" s="390">
        <f>F98+F100+F101</f>
        <v>6818</v>
      </c>
      <c r="G97" s="743">
        <f t="shared" si="171"/>
        <v>70.682148040638609</v>
      </c>
      <c r="H97" s="353">
        <f>SUM(H98:H101)</f>
        <v>11225.458199999999</v>
      </c>
      <c r="I97" s="353">
        <f>SUM(I98:I101)</f>
        <v>11225.458199999999</v>
      </c>
      <c r="J97" s="353">
        <f>SUM(J98:J101)</f>
        <v>11225.458199999999</v>
      </c>
      <c r="K97" s="353">
        <f>SUM(K98:K101)</f>
        <v>11225.458199999999</v>
      </c>
      <c r="L97" s="353">
        <f>SUM(L98:L101)</f>
        <v>11225.458199999999</v>
      </c>
      <c r="M97" s="353">
        <f t="shared" ref="M97:N97" si="181">SUM(M98:M101)</f>
        <v>10566.113349999998</v>
      </c>
      <c r="N97" s="353">
        <f t="shared" si="181"/>
        <v>10566.113349999998</v>
      </c>
      <c r="O97" s="353">
        <f t="shared" ref="O97:V97" si="182">SUM(O98:O101)</f>
        <v>14341.150016666665</v>
      </c>
      <c r="P97" s="353">
        <f t="shared" ref="P97:Q97" si="183">SUM(P98:P101)</f>
        <v>14341.150016666665</v>
      </c>
      <c r="Q97" s="353">
        <f t="shared" si="183"/>
        <v>14415.150016666665</v>
      </c>
      <c r="R97" s="353">
        <f t="shared" ref="R97" si="184">SUM(R98:R101)</f>
        <v>14415.150016666665</v>
      </c>
      <c r="S97" s="734">
        <f t="shared" si="182"/>
        <v>12794.213288095236</v>
      </c>
      <c r="T97" s="353">
        <f t="shared" si="182"/>
        <v>10430.306399999998</v>
      </c>
      <c r="U97" s="353">
        <f t="shared" si="182"/>
        <v>-2363.90688809524</v>
      </c>
      <c r="V97" s="353">
        <f t="shared" si="182"/>
        <v>-169.01474999999999</v>
      </c>
      <c r="W97" s="353">
        <f>W98+W100+W101</f>
        <v>10261.291649999996</v>
      </c>
      <c r="X97" s="390">
        <f t="shared" si="176"/>
        <v>81.523624510036839</v>
      </c>
      <c r="Y97" s="718"/>
      <c r="Z97" s="70"/>
    </row>
    <row r="98" spans="1:27" ht="30" x14ac:dyDescent="0.25">
      <c r="A98" s="25">
        <v>1</v>
      </c>
      <c r="B98" s="25">
        <v>1</v>
      </c>
      <c r="C98" s="47" t="s">
        <v>64</v>
      </c>
      <c r="D98" s="390">
        <v>5193</v>
      </c>
      <c r="E98" s="739">
        <f t="shared" ref="E98" si="185">ROUND(D98/12*$C$3,0)</f>
        <v>4760</v>
      </c>
      <c r="F98" s="390">
        <v>3004</v>
      </c>
      <c r="G98" s="743">
        <f t="shared" si="171"/>
        <v>63.109243697478988</v>
      </c>
      <c r="H98" s="353">
        <v>1767.1</v>
      </c>
      <c r="I98" s="353">
        <v>1767.1</v>
      </c>
      <c r="J98" s="353">
        <v>1767.1</v>
      </c>
      <c r="K98" s="353">
        <v>1767.1</v>
      </c>
      <c r="L98" s="353">
        <v>1767.1</v>
      </c>
      <c r="M98" s="353">
        <v>1107.75515</v>
      </c>
      <c r="N98" s="353">
        <v>1107.75515</v>
      </c>
      <c r="O98" s="353">
        <v>4882.7918166666668</v>
      </c>
      <c r="P98" s="353">
        <v>4882.7918166666668</v>
      </c>
      <c r="Q98" s="353">
        <v>4882.7918166666668</v>
      </c>
      <c r="R98" s="353">
        <v>4882.7918166666668</v>
      </c>
      <c r="S98" s="734">
        <f t="shared" ref="S98" si="186">H98/12*$C$3+(I98-H98)/11*10+(J98-I98)/10*9+(K98-J98)/9*8+(L98-K98)/8*7+(M98-L98)/7*6+(N98-M98)/6*5+(O98-N98)/5*4+(P98-O98)/4*3+(Q98-P98)/3*2+(R98-Q98)/2*1</f>
        <v>4074.7182714285718</v>
      </c>
      <c r="T98" s="353">
        <f t="shared" ref="T98:T101" si="187">W98-V98</f>
        <v>3350.3586299999993</v>
      </c>
      <c r="U98" s="353">
        <f t="shared" si="151"/>
        <v>-724.35964142857256</v>
      </c>
      <c r="V98" s="353">
        <v>-92.32341000000001</v>
      </c>
      <c r="W98" s="353">
        <v>3258.0352199999993</v>
      </c>
      <c r="X98" s="390">
        <f t="shared" si="176"/>
        <v>82.223074255030241</v>
      </c>
      <c r="Y98" s="718"/>
      <c r="Z98" s="70"/>
    </row>
    <row r="99" spans="1:27" ht="45" x14ac:dyDescent="0.25">
      <c r="C99" s="761" t="s">
        <v>102</v>
      </c>
      <c r="D99" s="390"/>
      <c r="E99" s="739"/>
      <c r="F99" s="390">
        <v>11</v>
      </c>
      <c r="G99" s="743"/>
      <c r="H99" s="353"/>
      <c r="I99" s="353"/>
      <c r="J99" s="353"/>
      <c r="K99" s="353"/>
      <c r="L99" s="353"/>
      <c r="M99" s="353"/>
      <c r="N99" s="353"/>
      <c r="O99" s="353"/>
      <c r="P99" s="353"/>
      <c r="Q99" s="353"/>
      <c r="R99" s="353"/>
      <c r="S99" s="734"/>
      <c r="T99" s="353"/>
      <c r="U99" s="353"/>
      <c r="V99" s="353"/>
      <c r="W99" s="353">
        <v>11.729540000000004</v>
      </c>
      <c r="X99" s="390"/>
      <c r="Y99" s="718"/>
      <c r="Z99" s="70"/>
    </row>
    <row r="100" spans="1:27" ht="57" customHeight="1" x14ac:dyDescent="0.25">
      <c r="A100" s="25">
        <v>1</v>
      </c>
      <c r="B100" s="25">
        <v>1</v>
      </c>
      <c r="C100" s="47" t="s">
        <v>74</v>
      </c>
      <c r="D100" s="390">
        <v>3500</v>
      </c>
      <c r="E100" s="391">
        <f t="shared" si="180"/>
        <v>3208</v>
      </c>
      <c r="F100" s="391">
        <v>2433</v>
      </c>
      <c r="G100" s="743">
        <f t="shared" si="171"/>
        <v>75.841645885286781</v>
      </c>
      <c r="H100" s="353">
        <v>7743.5749999999989</v>
      </c>
      <c r="I100" s="353">
        <v>7743.5749999999989</v>
      </c>
      <c r="J100" s="353">
        <v>7743.5749999999989</v>
      </c>
      <c r="K100" s="353">
        <v>7743.5749999999989</v>
      </c>
      <c r="L100" s="353">
        <v>7743.5749999999989</v>
      </c>
      <c r="M100" s="353">
        <v>7743.5749999999989</v>
      </c>
      <c r="N100" s="353">
        <v>7743.5749999999989</v>
      </c>
      <c r="O100" s="353">
        <v>7743.5749999999989</v>
      </c>
      <c r="P100" s="353">
        <v>7743.5749999999989</v>
      </c>
      <c r="Q100" s="353">
        <v>7817.5749999999989</v>
      </c>
      <c r="R100" s="353">
        <v>7817.5749999999989</v>
      </c>
      <c r="S100" s="734">
        <f t="shared" ref="S100:S102" si="188">H100/12*$C$3+(I100-H100)/11*10+(J100-I100)/10*9+(K100-J100)/9*8+(L100-K100)/8*7+(M100-L100)/7*6+(N100-M100)/6*5+(O100-N100)/5*4+(P100-O100)/4*3+(Q100-P100)/3*2+(R100-Q100)/2*1</f>
        <v>7147.6104166666646</v>
      </c>
      <c r="T100" s="353">
        <f t="shared" si="187"/>
        <v>5821.9427599999972</v>
      </c>
      <c r="U100" s="353">
        <f t="shared" si="151"/>
        <v>-1325.6676566666674</v>
      </c>
      <c r="V100" s="353">
        <v>-76.176860000000005</v>
      </c>
      <c r="W100" s="353">
        <v>5745.7658999999976</v>
      </c>
      <c r="X100" s="390">
        <f t="shared" si="176"/>
        <v>81.452995065658584</v>
      </c>
      <c r="Y100" s="718"/>
      <c r="Z100" s="70"/>
    </row>
    <row r="101" spans="1:27" ht="43.5" customHeight="1" x14ac:dyDescent="0.25">
      <c r="A101" s="25">
        <v>1</v>
      </c>
      <c r="B101" s="25">
        <v>1</v>
      </c>
      <c r="C101" s="47" t="s">
        <v>65</v>
      </c>
      <c r="D101" s="390">
        <v>1830</v>
      </c>
      <c r="E101" s="391">
        <f t="shared" si="180"/>
        <v>1678</v>
      </c>
      <c r="F101" s="391">
        <v>1381</v>
      </c>
      <c r="G101" s="743">
        <f t="shared" si="171"/>
        <v>82.300357568533968</v>
      </c>
      <c r="H101" s="353">
        <v>1714.7831999999999</v>
      </c>
      <c r="I101" s="353">
        <v>1714.7831999999999</v>
      </c>
      <c r="J101" s="353">
        <v>1714.7831999999999</v>
      </c>
      <c r="K101" s="353">
        <v>1714.7831999999999</v>
      </c>
      <c r="L101" s="353">
        <v>1714.7831999999999</v>
      </c>
      <c r="M101" s="353">
        <v>1714.7831999999999</v>
      </c>
      <c r="N101" s="353">
        <v>1714.7831999999999</v>
      </c>
      <c r="O101" s="353">
        <v>1714.7831999999999</v>
      </c>
      <c r="P101" s="353">
        <v>1714.7831999999999</v>
      </c>
      <c r="Q101" s="353">
        <v>1714.7831999999999</v>
      </c>
      <c r="R101" s="353">
        <v>1714.7831999999999</v>
      </c>
      <c r="S101" s="734">
        <f t="shared" si="188"/>
        <v>1571.8845999999999</v>
      </c>
      <c r="T101" s="353">
        <f t="shared" si="187"/>
        <v>1258.0050099999999</v>
      </c>
      <c r="U101" s="353">
        <f t="shared" si="151"/>
        <v>-313.87959000000001</v>
      </c>
      <c r="V101" s="353">
        <v>-0.51448000000000005</v>
      </c>
      <c r="W101" s="353">
        <v>1257.4905299999998</v>
      </c>
      <c r="X101" s="390">
        <f t="shared" si="176"/>
        <v>80.031639091063042</v>
      </c>
      <c r="Y101" s="718"/>
      <c r="Z101" s="70"/>
    </row>
    <row r="102" spans="1:27" ht="30" customHeight="1" thickBot="1" x14ac:dyDescent="0.3">
      <c r="A102" s="25">
        <v>1</v>
      </c>
      <c r="B102" s="25">
        <v>1</v>
      </c>
      <c r="C102" s="77" t="s">
        <v>79</v>
      </c>
      <c r="D102" s="390">
        <v>17400</v>
      </c>
      <c r="E102" s="391">
        <f>ROUND(D102/12*$C$3,0)</f>
        <v>15950</v>
      </c>
      <c r="F102" s="391">
        <v>15719</v>
      </c>
      <c r="G102" s="743">
        <f>F102/E102*100</f>
        <v>98.551724137931032</v>
      </c>
      <c r="H102" s="353">
        <v>14111.748</v>
      </c>
      <c r="I102" s="353">
        <v>14111.748</v>
      </c>
      <c r="J102" s="353">
        <v>14111.748</v>
      </c>
      <c r="K102" s="353">
        <v>14111.748</v>
      </c>
      <c r="L102" s="353">
        <v>14111.748</v>
      </c>
      <c r="M102" s="353">
        <v>14111.748</v>
      </c>
      <c r="N102" s="353">
        <v>14111.748</v>
      </c>
      <c r="O102" s="353">
        <v>14111.748</v>
      </c>
      <c r="P102" s="353">
        <v>14111.748</v>
      </c>
      <c r="Q102" s="353">
        <v>14111.748</v>
      </c>
      <c r="R102" s="353">
        <v>14111.748</v>
      </c>
      <c r="S102" s="734">
        <f t="shared" si="188"/>
        <v>12935.769</v>
      </c>
      <c r="T102" s="353">
        <f>W102-V102</f>
        <v>12748.423379999998</v>
      </c>
      <c r="U102" s="356">
        <f t="shared" si="151"/>
        <v>-187.34562000000187</v>
      </c>
      <c r="V102" s="356">
        <v>-4.2367800000000004</v>
      </c>
      <c r="W102" s="356">
        <v>12744.186599999999</v>
      </c>
      <c r="X102" s="392">
        <f t="shared" si="176"/>
        <v>98.551724137931018</v>
      </c>
      <c r="Y102" s="718"/>
      <c r="Z102" s="70"/>
    </row>
    <row r="103" spans="1:27" s="23" customFormat="1" ht="15.75" thickBot="1" x14ac:dyDescent="0.3">
      <c r="A103" s="25">
        <v>1</v>
      </c>
      <c r="B103" s="25">
        <v>1</v>
      </c>
      <c r="C103" s="80" t="s">
        <v>3</v>
      </c>
      <c r="D103" s="397"/>
      <c r="E103" s="397"/>
      <c r="F103" s="397"/>
      <c r="G103" s="427"/>
      <c r="H103" s="426">
        <f>H97+H92+H102</f>
        <v>37099.632360000003</v>
      </c>
      <c r="I103" s="426">
        <f>I97+I92+I102</f>
        <v>37099.632360000003</v>
      </c>
      <c r="J103" s="426">
        <f>J97+J92+J102</f>
        <v>37099.632360000003</v>
      </c>
      <c r="K103" s="426">
        <f>K97+K92+K102</f>
        <v>37099.632360000003</v>
      </c>
      <c r="L103" s="426">
        <f>L97+L92+L102</f>
        <v>37099.632360000003</v>
      </c>
      <c r="M103" s="426">
        <f t="shared" ref="M103:N103" si="189">M97+M92+M102</f>
        <v>37071.382610000001</v>
      </c>
      <c r="N103" s="426">
        <f t="shared" si="189"/>
        <v>36972.951409999994</v>
      </c>
      <c r="O103" s="426">
        <f t="shared" ref="O103:W103" si="190">O97+O92+O102</f>
        <v>38734.061436666663</v>
      </c>
      <c r="P103" s="426">
        <f t="shared" ref="P103:Q103" si="191">P97+P92+P102</f>
        <v>38734.061436666663</v>
      </c>
      <c r="Q103" s="426">
        <f t="shared" si="191"/>
        <v>38808.061436666663</v>
      </c>
      <c r="R103" s="426">
        <f t="shared" ref="R103" si="192">R97+R92+R102</f>
        <v>38808.061436666663</v>
      </c>
      <c r="S103" s="426">
        <f t="shared" si="190"/>
        <v>35359.977613238094</v>
      </c>
      <c r="T103" s="426">
        <f t="shared" si="190"/>
        <v>35278.712249999997</v>
      </c>
      <c r="U103" s="426">
        <f t="shared" si="190"/>
        <v>-81.265363238098416</v>
      </c>
      <c r="V103" s="426">
        <f t="shared" si="190"/>
        <v>-257.82132999999999</v>
      </c>
      <c r="W103" s="426">
        <f t="shared" si="190"/>
        <v>35020.890919999998</v>
      </c>
      <c r="X103" s="409">
        <f t="shared" si="176"/>
        <v>99.770176994660559</v>
      </c>
      <c r="Y103" s="718"/>
      <c r="Z103" s="70"/>
      <c r="AA103" s="288"/>
    </row>
    <row r="104" spans="1:27" ht="15" customHeight="1" x14ac:dyDescent="0.25">
      <c r="A104" s="25">
        <v>1</v>
      </c>
      <c r="B104" s="25">
        <v>1</v>
      </c>
      <c r="C104" s="21"/>
      <c r="D104" s="414"/>
      <c r="E104" s="414"/>
      <c r="F104" s="414"/>
      <c r="G104" s="410"/>
      <c r="H104" s="412"/>
      <c r="I104" s="412"/>
      <c r="J104" s="412"/>
      <c r="K104" s="412"/>
      <c r="L104" s="412"/>
      <c r="M104" s="412"/>
      <c r="N104" s="412"/>
      <c r="O104" s="412"/>
      <c r="P104" s="412"/>
      <c r="Q104" s="412"/>
      <c r="R104" s="412"/>
      <c r="S104" s="412"/>
      <c r="T104" s="412"/>
      <c r="U104" s="412">
        <f t="shared" si="151"/>
        <v>0</v>
      </c>
      <c r="V104" s="412"/>
      <c r="W104" s="412"/>
      <c r="X104" s="414"/>
      <c r="Y104" s="718"/>
      <c r="Z104" s="70"/>
    </row>
    <row r="105" spans="1:27" ht="29.25" x14ac:dyDescent="0.25">
      <c r="A105" s="25">
        <v>1</v>
      </c>
      <c r="B105" s="25">
        <v>1</v>
      </c>
      <c r="C105" s="18" t="s">
        <v>111</v>
      </c>
      <c r="D105" s="417"/>
      <c r="E105" s="417"/>
      <c r="F105" s="417"/>
      <c r="G105" s="348"/>
      <c r="H105" s="415"/>
      <c r="I105" s="415"/>
      <c r="J105" s="415"/>
      <c r="K105" s="415"/>
      <c r="L105" s="415"/>
      <c r="M105" s="415"/>
      <c r="N105" s="415"/>
      <c r="O105" s="415"/>
      <c r="P105" s="415"/>
      <c r="Q105" s="415"/>
      <c r="R105" s="415"/>
      <c r="S105" s="415"/>
      <c r="T105" s="351"/>
      <c r="U105" s="351">
        <f t="shared" si="151"/>
        <v>0</v>
      </c>
      <c r="V105" s="351"/>
      <c r="W105" s="351"/>
      <c r="X105" s="417"/>
      <c r="Y105" s="718"/>
      <c r="Z105" s="70"/>
    </row>
    <row r="106" spans="1:27" ht="42" customHeight="1" x14ac:dyDescent="0.25">
      <c r="A106" s="25">
        <v>1</v>
      </c>
      <c r="B106" s="25">
        <v>1</v>
      </c>
      <c r="C106" s="117" t="s">
        <v>76</v>
      </c>
      <c r="D106" s="390">
        <f>SUM(D107:D110)</f>
        <v>5866</v>
      </c>
      <c r="E106" s="391">
        <f>SUM(E107:E110)</f>
        <v>5378</v>
      </c>
      <c r="F106" s="390">
        <f>SUM(F107:F110)</f>
        <v>5733</v>
      </c>
      <c r="G106" s="390">
        <f t="shared" ref="G106:G115" si="193">F106/E106*100</f>
        <v>106.60096690219412</v>
      </c>
      <c r="H106" s="353">
        <f>SUM(H107:H110)</f>
        <v>8739.2389199999998</v>
      </c>
      <c r="I106" s="353">
        <f>SUM(I107:I110)</f>
        <v>8739.2389199999998</v>
      </c>
      <c r="J106" s="353">
        <f>SUM(J107:J110)</f>
        <v>8739.2389199999998</v>
      </c>
      <c r="K106" s="353">
        <f>SUM(K107:K110)</f>
        <v>8739.2389199999998</v>
      </c>
      <c r="L106" s="353">
        <f>SUM(L107:L110)</f>
        <v>8739.2389199999998</v>
      </c>
      <c r="M106" s="353">
        <f t="shared" ref="M106:N106" si="194">SUM(M107:M110)</f>
        <v>11114.530369999999</v>
      </c>
      <c r="N106" s="353">
        <f t="shared" si="194"/>
        <v>11114.530369999999</v>
      </c>
      <c r="O106" s="353">
        <f t="shared" ref="O106:W106" si="195">SUM(O107:O110)</f>
        <v>9139.1362800000006</v>
      </c>
      <c r="P106" s="353">
        <f t="shared" ref="P106:Q106" si="196">SUM(P107:P110)</f>
        <v>9139.1362800000006</v>
      </c>
      <c r="Q106" s="353">
        <f t="shared" si="196"/>
        <v>9139.1362800000006</v>
      </c>
      <c r="R106" s="353">
        <f t="shared" ref="R106" si="197">SUM(R107:R110)</f>
        <v>9139.1362800000006</v>
      </c>
      <c r="S106" s="734">
        <f t="shared" si="195"/>
        <v>8466.6178380000001</v>
      </c>
      <c r="T106" s="353">
        <f t="shared" si="195"/>
        <v>9473.0932000000012</v>
      </c>
      <c r="U106" s="353">
        <f t="shared" si="195"/>
        <v>1006.4753620000005</v>
      </c>
      <c r="V106" s="353">
        <f t="shared" si="195"/>
        <v>-34.664230000000003</v>
      </c>
      <c r="W106" s="353">
        <f t="shared" si="195"/>
        <v>9438.4289700000027</v>
      </c>
      <c r="X106" s="390">
        <f t="shared" ref="X106:X117" si="198">T106/S106*100</f>
        <v>111.88757283318876</v>
      </c>
      <c r="Y106" s="718"/>
      <c r="Z106" s="70"/>
    </row>
    <row r="107" spans="1:27" ht="35.25" customHeight="1" x14ac:dyDescent="0.25">
      <c r="A107" s="25">
        <v>1</v>
      </c>
      <c r="B107" s="25">
        <v>1</v>
      </c>
      <c r="C107" s="47" t="s">
        <v>44</v>
      </c>
      <c r="D107" s="390">
        <v>4400</v>
      </c>
      <c r="E107" s="739">
        <f t="shared" ref="E107" si="199">ROUND(D107/12*$C$3,0)</f>
        <v>4033</v>
      </c>
      <c r="F107" s="390">
        <v>4371</v>
      </c>
      <c r="G107" s="390">
        <f t="shared" si="193"/>
        <v>108.38085792214231</v>
      </c>
      <c r="H107" s="353">
        <v>6006.2730000000001</v>
      </c>
      <c r="I107" s="353">
        <v>6006.2730000000001</v>
      </c>
      <c r="J107" s="353">
        <v>6006.2730000000001</v>
      </c>
      <c r="K107" s="353">
        <v>6006.2730000000001</v>
      </c>
      <c r="L107" s="353">
        <v>6006.2730000000001</v>
      </c>
      <c r="M107" s="353">
        <v>8381.5644499999999</v>
      </c>
      <c r="N107" s="353">
        <v>8381.5644499999999</v>
      </c>
      <c r="O107" s="353">
        <v>6406.1703600000001</v>
      </c>
      <c r="P107" s="353">
        <v>6406.1703600000001</v>
      </c>
      <c r="Q107" s="353">
        <v>6406.1703600000001</v>
      </c>
      <c r="R107" s="353">
        <v>6406.1703600000001</v>
      </c>
      <c r="S107" s="734">
        <f t="shared" ref="S107:S110" si="200">H107/12*$C$3+(I107-H107)/11*10+(J107-I107)/10*9+(K107-J107)/9*8+(L107-K107)/8*7+(M107-L107)/7*6+(N107-M107)/6*5+(O107-N107)/5*4+(P107-O107)/4*3+(Q107-P107)/3*2+(R107-Q107)/2*1</f>
        <v>5961.3990780000004</v>
      </c>
      <c r="T107" s="353">
        <f t="shared" ref="T107:T110" si="201">W107-V107</f>
        <v>6908.1304500000006</v>
      </c>
      <c r="U107" s="353">
        <f t="shared" si="151"/>
        <v>946.73137200000019</v>
      </c>
      <c r="V107" s="353">
        <v>-24.544680000000007</v>
      </c>
      <c r="W107" s="353">
        <v>6883.5857700000006</v>
      </c>
      <c r="X107" s="390">
        <f t="shared" si="198"/>
        <v>115.88102657803645</v>
      </c>
      <c r="Y107" s="718"/>
      <c r="Z107" s="70"/>
    </row>
    <row r="108" spans="1:27" ht="31.5" customHeight="1" x14ac:dyDescent="0.25">
      <c r="A108" s="25">
        <v>1</v>
      </c>
      <c r="B108" s="25">
        <v>1</v>
      </c>
      <c r="C108" s="47" t="s">
        <v>45</v>
      </c>
      <c r="D108" s="390">
        <v>1338</v>
      </c>
      <c r="E108" s="391">
        <f t="shared" ref="E108:E115" si="202">ROUND(D108/12*$C$3,0)</f>
        <v>1227</v>
      </c>
      <c r="F108" s="390">
        <v>1240</v>
      </c>
      <c r="G108" s="390">
        <f t="shared" si="193"/>
        <v>101.05949470252649</v>
      </c>
      <c r="H108" s="353">
        <v>2033.01072</v>
      </c>
      <c r="I108" s="353">
        <v>2033.01072</v>
      </c>
      <c r="J108" s="353">
        <v>2033.01072</v>
      </c>
      <c r="K108" s="353">
        <v>2033.01072</v>
      </c>
      <c r="L108" s="353">
        <v>2033.01072</v>
      </c>
      <c r="M108" s="353">
        <v>2033.01072</v>
      </c>
      <c r="N108" s="353">
        <v>2033.01072</v>
      </c>
      <c r="O108" s="353">
        <v>2033.01072</v>
      </c>
      <c r="P108" s="353">
        <v>2033.01072</v>
      </c>
      <c r="Q108" s="353">
        <v>2033.01072</v>
      </c>
      <c r="R108" s="353">
        <v>2033.01072</v>
      </c>
      <c r="S108" s="734">
        <f t="shared" si="200"/>
        <v>1863.5931600000001</v>
      </c>
      <c r="T108" s="353">
        <f t="shared" si="201"/>
        <v>1897.8179500000003</v>
      </c>
      <c r="U108" s="353">
        <f t="shared" si="151"/>
        <v>34.224790000000212</v>
      </c>
      <c r="V108" s="353">
        <v>-3.0106299999999999</v>
      </c>
      <c r="W108" s="353">
        <v>1894.8073200000003</v>
      </c>
      <c r="X108" s="390">
        <f t="shared" si="198"/>
        <v>101.83649472076837</v>
      </c>
      <c r="Y108" s="718"/>
      <c r="Z108" s="70"/>
    </row>
    <row r="109" spans="1:27" ht="28.5" customHeight="1" x14ac:dyDescent="0.25">
      <c r="A109" s="25">
        <v>1</v>
      </c>
      <c r="B109" s="25">
        <v>1</v>
      </c>
      <c r="C109" s="47" t="s">
        <v>70</v>
      </c>
      <c r="D109" s="390">
        <v>90</v>
      </c>
      <c r="E109" s="391">
        <f t="shared" si="202"/>
        <v>83</v>
      </c>
      <c r="F109" s="390">
        <v>81</v>
      </c>
      <c r="G109" s="390">
        <f t="shared" si="193"/>
        <v>97.590361445783131</v>
      </c>
      <c r="H109" s="353">
        <v>492.15599999999995</v>
      </c>
      <c r="I109" s="353">
        <v>492.15599999999995</v>
      </c>
      <c r="J109" s="353">
        <v>492.15599999999995</v>
      </c>
      <c r="K109" s="353">
        <v>492.15599999999995</v>
      </c>
      <c r="L109" s="353">
        <v>492.15599999999995</v>
      </c>
      <c r="M109" s="353">
        <v>492.15599999999995</v>
      </c>
      <c r="N109" s="353">
        <v>492.15599999999995</v>
      </c>
      <c r="O109" s="353">
        <v>492.15599999999995</v>
      </c>
      <c r="P109" s="353">
        <v>492.15599999999995</v>
      </c>
      <c r="Q109" s="353">
        <v>492.15599999999995</v>
      </c>
      <c r="R109" s="353">
        <v>492.15599999999995</v>
      </c>
      <c r="S109" s="734">
        <f t="shared" si="200"/>
        <v>451.14299999999997</v>
      </c>
      <c r="T109" s="353">
        <f t="shared" si="201"/>
        <v>442.94040000000001</v>
      </c>
      <c r="U109" s="353">
        <f t="shared" si="151"/>
        <v>-8.2025999999999613</v>
      </c>
      <c r="V109" s="353">
        <v>-3.8278799999999999</v>
      </c>
      <c r="W109" s="353">
        <v>439.11252000000002</v>
      </c>
      <c r="X109" s="390">
        <f t="shared" si="198"/>
        <v>98.181818181818187</v>
      </c>
      <c r="Y109" s="718"/>
      <c r="Z109" s="70"/>
    </row>
    <row r="110" spans="1:27" ht="27.75" customHeight="1" x14ac:dyDescent="0.25">
      <c r="A110" s="25">
        <v>1</v>
      </c>
      <c r="B110" s="25">
        <v>1</v>
      </c>
      <c r="C110" s="47" t="s">
        <v>71</v>
      </c>
      <c r="D110" s="390">
        <v>38</v>
      </c>
      <c r="E110" s="391">
        <f t="shared" si="202"/>
        <v>35</v>
      </c>
      <c r="F110" s="390">
        <v>41</v>
      </c>
      <c r="G110" s="390">
        <f t="shared" si="193"/>
        <v>117.14285714285715</v>
      </c>
      <c r="H110" s="353">
        <v>207.79919999999998</v>
      </c>
      <c r="I110" s="353">
        <v>207.79919999999998</v>
      </c>
      <c r="J110" s="353">
        <v>207.79919999999998</v>
      </c>
      <c r="K110" s="353">
        <v>207.79919999999998</v>
      </c>
      <c r="L110" s="353">
        <v>207.79919999999998</v>
      </c>
      <c r="M110" s="353">
        <v>207.79919999999998</v>
      </c>
      <c r="N110" s="353">
        <v>207.79919999999998</v>
      </c>
      <c r="O110" s="353">
        <v>207.79919999999998</v>
      </c>
      <c r="P110" s="353">
        <v>207.79919999999998</v>
      </c>
      <c r="Q110" s="353">
        <v>207.79919999999998</v>
      </c>
      <c r="R110" s="353">
        <v>207.79919999999998</v>
      </c>
      <c r="S110" s="734">
        <f t="shared" si="200"/>
        <v>190.48259999999996</v>
      </c>
      <c r="T110" s="353">
        <f t="shared" si="201"/>
        <v>224.20439999999996</v>
      </c>
      <c r="U110" s="353">
        <f t="shared" si="151"/>
        <v>33.721800000000002</v>
      </c>
      <c r="V110" s="353">
        <v>-3.28104</v>
      </c>
      <c r="W110" s="353">
        <v>220.92335999999997</v>
      </c>
      <c r="X110" s="390">
        <f t="shared" si="198"/>
        <v>117.70334928229667</v>
      </c>
      <c r="Y110" s="718"/>
      <c r="Z110" s="70"/>
    </row>
    <row r="111" spans="1:27" ht="43.5" customHeight="1" x14ac:dyDescent="0.25">
      <c r="A111" s="25">
        <v>1</v>
      </c>
      <c r="B111" s="25">
        <v>1</v>
      </c>
      <c r="C111" s="139" t="s">
        <v>68</v>
      </c>
      <c r="D111" s="390">
        <f>SUM(D112:D115)</f>
        <v>10662</v>
      </c>
      <c r="E111" s="390">
        <f>SUM(E112:E115)</f>
        <v>9774</v>
      </c>
      <c r="F111" s="390">
        <f>F112+F114+F115</f>
        <v>6790</v>
      </c>
      <c r="G111" s="390">
        <f t="shared" si="193"/>
        <v>69.470022508696545</v>
      </c>
      <c r="H111" s="353">
        <f>SUM(H112:H115)</f>
        <v>15256.92008</v>
      </c>
      <c r="I111" s="353">
        <f>SUM(I112:I115)</f>
        <v>15256.92008</v>
      </c>
      <c r="J111" s="353">
        <f>SUM(J112:J115)</f>
        <v>15256.92008</v>
      </c>
      <c r="K111" s="353">
        <f>SUM(K112:K115)</f>
        <v>15256.92008</v>
      </c>
      <c r="L111" s="353">
        <f>SUM(L112:L115)</f>
        <v>15256.92008</v>
      </c>
      <c r="M111" s="353">
        <f t="shared" ref="M111:N111" si="203">SUM(M112:M115)</f>
        <v>12860.732479999999</v>
      </c>
      <c r="N111" s="353">
        <f t="shared" si="203"/>
        <v>12860.732479999999</v>
      </c>
      <c r="O111" s="353">
        <f t="shared" ref="O111:U111" si="204">SUM(O112:O115)</f>
        <v>15160.407913333333</v>
      </c>
      <c r="P111" s="353">
        <f t="shared" ref="P111:Q111" si="205">SUM(P112:P115)</f>
        <v>15160.407913333333</v>
      </c>
      <c r="Q111" s="353">
        <f t="shared" si="205"/>
        <v>15060.407913333333</v>
      </c>
      <c r="R111" s="353">
        <f t="shared" ref="R111" si="206">SUM(R112:R115)</f>
        <v>15060.407913333333</v>
      </c>
      <c r="S111" s="734">
        <f t="shared" si="204"/>
        <v>13704.708667619047</v>
      </c>
      <c r="T111" s="353">
        <f>T112+T114+T115</f>
        <v>12551.66308</v>
      </c>
      <c r="U111" s="353">
        <f t="shared" si="204"/>
        <v>-1153.0455876190472</v>
      </c>
      <c r="V111" s="353">
        <f>V112+V114+V115</f>
        <v>-19.18534</v>
      </c>
      <c r="W111" s="353">
        <f>W112+W114+W115</f>
        <v>12532.47774</v>
      </c>
      <c r="X111" s="390">
        <f t="shared" si="198"/>
        <v>91.586500555510398</v>
      </c>
      <c r="Y111" s="718"/>
      <c r="Z111" s="70"/>
    </row>
    <row r="112" spans="1:27" ht="43.5" customHeight="1" x14ac:dyDescent="0.25">
      <c r="A112" s="25">
        <v>1</v>
      </c>
      <c r="B112" s="25">
        <v>1</v>
      </c>
      <c r="C112" s="47" t="s">
        <v>64</v>
      </c>
      <c r="D112" s="390">
        <v>6300</v>
      </c>
      <c r="E112" s="739">
        <f t="shared" ref="E112" si="207">ROUND(D112/12*$C$3,0)</f>
        <v>5775</v>
      </c>
      <c r="F112" s="390">
        <v>2899</v>
      </c>
      <c r="G112" s="390">
        <f t="shared" si="193"/>
        <v>50.1991341991342</v>
      </c>
      <c r="H112" s="353">
        <v>6195.4525999999996</v>
      </c>
      <c r="I112" s="353">
        <v>6195.4525999999996</v>
      </c>
      <c r="J112" s="353">
        <v>6195.4525999999996</v>
      </c>
      <c r="K112" s="353">
        <v>6195.4525999999996</v>
      </c>
      <c r="L112" s="353">
        <v>6195.4525999999996</v>
      </c>
      <c r="M112" s="353">
        <v>3799.2649999999999</v>
      </c>
      <c r="N112" s="353">
        <v>3799.2649999999999</v>
      </c>
      <c r="O112" s="353">
        <v>6098.9404333333332</v>
      </c>
      <c r="P112" s="353">
        <v>6098.9404333333332</v>
      </c>
      <c r="Q112" s="353">
        <v>6098.9404333333332</v>
      </c>
      <c r="R112" s="353">
        <v>6098.9404333333332</v>
      </c>
      <c r="S112" s="734">
        <f t="shared" ref="S112" si="208">H112/12*$C$3+(I112-H112)/11*10+(J112-I112)/10*9+(K112-J112)/9*8+(L112-K112)/8*7+(M112-L112)/7*6+(N112-M112)/6*5+(O112-N112)/5*4+(P112-O112)/4*3+(Q112-P112)/3*2+(R112-Q112)/2*1</f>
        <v>5465.0301442857144</v>
      </c>
      <c r="T112" s="353">
        <f t="shared" ref="T112:T116" si="209">W112-V112</f>
        <v>4000.5289399999997</v>
      </c>
      <c r="U112" s="353">
        <f t="shared" si="151"/>
        <v>-1464.5012042857147</v>
      </c>
      <c r="V112" s="353">
        <v>-17.32732</v>
      </c>
      <c r="W112" s="353">
        <v>3983.2016199999998</v>
      </c>
      <c r="X112" s="390">
        <f t="shared" si="198"/>
        <v>73.202321567850632</v>
      </c>
      <c r="Y112" s="718"/>
      <c r="Z112" s="70"/>
    </row>
    <row r="113" spans="1:27" ht="43.5" customHeight="1" x14ac:dyDescent="0.25">
      <c r="C113" s="761" t="s">
        <v>102</v>
      </c>
      <c r="D113" s="390"/>
      <c r="E113" s="739"/>
      <c r="F113" s="390">
        <v>522</v>
      </c>
      <c r="G113" s="390"/>
      <c r="H113" s="353"/>
      <c r="I113" s="353"/>
      <c r="J113" s="353"/>
      <c r="K113" s="353"/>
      <c r="L113" s="353"/>
      <c r="M113" s="353"/>
      <c r="N113" s="353"/>
      <c r="O113" s="353"/>
      <c r="P113" s="353"/>
      <c r="Q113" s="353"/>
      <c r="R113" s="353"/>
      <c r="S113" s="734"/>
      <c r="T113" s="353"/>
      <c r="U113" s="353"/>
      <c r="V113" s="353">
        <v>0</v>
      </c>
      <c r="W113" s="353">
        <v>536.88622999999995</v>
      </c>
      <c r="X113" s="390"/>
      <c r="Y113" s="718"/>
      <c r="Z113" s="70"/>
    </row>
    <row r="114" spans="1:27" ht="59.25" customHeight="1" x14ac:dyDescent="0.25">
      <c r="A114" s="25">
        <v>1</v>
      </c>
      <c r="B114" s="25">
        <v>1</v>
      </c>
      <c r="C114" s="47" t="s">
        <v>74</v>
      </c>
      <c r="D114" s="390">
        <v>3900</v>
      </c>
      <c r="E114" s="391">
        <f t="shared" si="202"/>
        <v>3575</v>
      </c>
      <c r="F114" s="390">
        <v>3454</v>
      </c>
      <c r="G114" s="390">
        <f t="shared" si="193"/>
        <v>96.615384615384613</v>
      </c>
      <c r="H114" s="353">
        <v>8628.5550000000003</v>
      </c>
      <c r="I114" s="353">
        <v>8628.5550000000003</v>
      </c>
      <c r="J114" s="353">
        <v>8628.5550000000003</v>
      </c>
      <c r="K114" s="353">
        <v>8628.5550000000003</v>
      </c>
      <c r="L114" s="353">
        <v>8628.5550000000003</v>
      </c>
      <c r="M114" s="353">
        <v>8628.5550000000003</v>
      </c>
      <c r="N114" s="353">
        <v>8628.5550000000003</v>
      </c>
      <c r="O114" s="353">
        <v>8628.5550000000003</v>
      </c>
      <c r="P114" s="353">
        <v>8628.5550000000003</v>
      </c>
      <c r="Q114" s="353">
        <v>8528.5550000000003</v>
      </c>
      <c r="R114" s="353">
        <v>8528.5550000000003</v>
      </c>
      <c r="S114" s="734">
        <f t="shared" ref="S114:S116" si="210">H114/12*$C$3+(I114-H114)/11*10+(J114-I114)/10*9+(K114-J114)/9*8+(L114-K114)/8*7+(M114-L114)/7*6+(N114-M114)/6*5+(O114-N114)/5*4+(P114-O114)/4*3+(Q114-P114)/3*2+(R114-Q114)/2*1</f>
        <v>7842.842083333333</v>
      </c>
      <c r="T114" s="353">
        <f t="shared" si="209"/>
        <v>8138.8548600000004</v>
      </c>
      <c r="U114" s="353">
        <f t="shared" si="151"/>
        <v>296.01277666666738</v>
      </c>
      <c r="V114" s="353">
        <v>-1.85802</v>
      </c>
      <c r="W114" s="353">
        <v>8136.9968400000007</v>
      </c>
      <c r="X114" s="390">
        <f t="shared" si="198"/>
        <v>103.7743049461077</v>
      </c>
      <c r="Y114" s="718"/>
      <c r="Z114" s="70"/>
    </row>
    <row r="115" spans="1:27" ht="45" x14ac:dyDescent="0.25">
      <c r="A115" s="25">
        <v>1</v>
      </c>
      <c r="B115" s="25">
        <v>1</v>
      </c>
      <c r="C115" s="47" t="s">
        <v>65</v>
      </c>
      <c r="D115" s="390">
        <v>462</v>
      </c>
      <c r="E115" s="391">
        <f t="shared" si="202"/>
        <v>424</v>
      </c>
      <c r="F115" s="390">
        <v>437</v>
      </c>
      <c r="G115" s="390">
        <f t="shared" si="193"/>
        <v>103.06603773584906</v>
      </c>
      <c r="H115" s="353">
        <v>432.91247999999996</v>
      </c>
      <c r="I115" s="353">
        <v>432.91247999999996</v>
      </c>
      <c r="J115" s="353">
        <v>432.91247999999996</v>
      </c>
      <c r="K115" s="353">
        <v>432.91247999999996</v>
      </c>
      <c r="L115" s="353">
        <v>432.91247999999996</v>
      </c>
      <c r="M115" s="353">
        <v>432.91247999999996</v>
      </c>
      <c r="N115" s="353">
        <v>432.91247999999996</v>
      </c>
      <c r="O115" s="353">
        <v>432.91247999999996</v>
      </c>
      <c r="P115" s="353">
        <v>432.91247999999996</v>
      </c>
      <c r="Q115" s="353">
        <v>432.91247999999996</v>
      </c>
      <c r="R115" s="353">
        <v>432.91247999999996</v>
      </c>
      <c r="S115" s="734">
        <f t="shared" si="210"/>
        <v>396.83643999999998</v>
      </c>
      <c r="T115" s="353">
        <f t="shared" si="209"/>
        <v>412.27928000000003</v>
      </c>
      <c r="U115" s="353">
        <f t="shared" si="151"/>
        <v>15.442840000000047</v>
      </c>
      <c r="V115" s="353">
        <v>0</v>
      </c>
      <c r="W115" s="353">
        <v>412.27928000000003</v>
      </c>
      <c r="X115" s="390">
        <f t="shared" si="198"/>
        <v>103.89148738457588</v>
      </c>
      <c r="Y115" s="718"/>
      <c r="Z115" s="70"/>
    </row>
    <row r="116" spans="1:27" ht="30.75" customHeight="1" thickBot="1" x14ac:dyDescent="0.3">
      <c r="A116" s="25">
        <v>1</v>
      </c>
      <c r="B116" s="25">
        <v>1</v>
      </c>
      <c r="C116" s="77" t="s">
        <v>79</v>
      </c>
      <c r="D116" s="390">
        <v>11976</v>
      </c>
      <c r="E116" s="391">
        <f>ROUND(D116/12*$C$3,0)</f>
        <v>10978</v>
      </c>
      <c r="F116" s="390">
        <v>11081</v>
      </c>
      <c r="G116" s="390">
        <f>F116/E116*100</f>
        <v>100.93824011659682</v>
      </c>
      <c r="H116" s="353">
        <v>9712.7755199999992</v>
      </c>
      <c r="I116" s="353">
        <v>9712.7755199999992</v>
      </c>
      <c r="J116" s="353">
        <v>9712.7755199999992</v>
      </c>
      <c r="K116" s="353">
        <v>9712.7755199999992</v>
      </c>
      <c r="L116" s="353">
        <v>9712.7755199999992</v>
      </c>
      <c r="M116" s="353">
        <v>9712.7755199999992</v>
      </c>
      <c r="N116" s="353">
        <v>9712.7755199999992</v>
      </c>
      <c r="O116" s="353">
        <v>9712.7755199999992</v>
      </c>
      <c r="P116" s="353">
        <v>9712.7755199999992</v>
      </c>
      <c r="Q116" s="353">
        <v>9712.7755199999992</v>
      </c>
      <c r="R116" s="353">
        <v>9712.7755199999992</v>
      </c>
      <c r="S116" s="734">
        <f t="shared" si="210"/>
        <v>8903.377559999999</v>
      </c>
      <c r="T116" s="353">
        <f t="shared" si="209"/>
        <v>8987.7278400000014</v>
      </c>
      <c r="U116" s="353">
        <f t="shared" si="151"/>
        <v>84.350280000002385</v>
      </c>
      <c r="V116" s="353">
        <v>-1.86534</v>
      </c>
      <c r="W116" s="353">
        <v>8985.8625000000011</v>
      </c>
      <c r="X116" s="390">
        <f t="shared" si="198"/>
        <v>100.94739641705144</v>
      </c>
      <c r="Y116" s="718"/>
      <c r="Z116" s="70"/>
    </row>
    <row r="117" spans="1:27" ht="15.75" thickBot="1" x14ac:dyDescent="0.3">
      <c r="A117" s="25">
        <v>1</v>
      </c>
      <c r="B117" s="25">
        <v>1</v>
      </c>
      <c r="C117" s="178" t="s">
        <v>3</v>
      </c>
      <c r="D117" s="393"/>
      <c r="E117" s="393"/>
      <c r="F117" s="393"/>
      <c r="G117" s="394"/>
      <c r="H117" s="428">
        <f>H111+H106+H116</f>
        <v>33708.934519999995</v>
      </c>
      <c r="I117" s="428">
        <f>I111+I106+I116</f>
        <v>33708.934519999995</v>
      </c>
      <c r="J117" s="428">
        <f>J111+J106+J116</f>
        <v>33708.934519999995</v>
      </c>
      <c r="K117" s="428">
        <f>K111+K106+K116</f>
        <v>33708.934519999995</v>
      </c>
      <c r="L117" s="428">
        <f>L111+L106+L116</f>
        <v>33708.934519999995</v>
      </c>
      <c r="M117" s="428">
        <f t="shared" ref="M117:N117" si="211">M111+M106+M116</f>
        <v>33688.038369999995</v>
      </c>
      <c r="N117" s="428">
        <f t="shared" si="211"/>
        <v>33688.038369999995</v>
      </c>
      <c r="O117" s="428">
        <f t="shared" ref="O117:W117" si="212">O111+O106+O116</f>
        <v>34012.319713333331</v>
      </c>
      <c r="P117" s="428">
        <f t="shared" ref="P117:Q117" si="213">P111+P106+P116</f>
        <v>34012.319713333331</v>
      </c>
      <c r="Q117" s="428">
        <f t="shared" si="213"/>
        <v>33912.319713333331</v>
      </c>
      <c r="R117" s="428">
        <f t="shared" ref="R117" si="214">R111+R106+R116</f>
        <v>33912.319713333331</v>
      </c>
      <c r="S117" s="428">
        <f t="shared" si="212"/>
        <v>31074.704065619044</v>
      </c>
      <c r="T117" s="428">
        <f t="shared" si="212"/>
        <v>31012.484120000001</v>
      </c>
      <c r="U117" s="428">
        <f t="shared" si="212"/>
        <v>-62.219945619044324</v>
      </c>
      <c r="V117" s="428">
        <f t="shared" si="212"/>
        <v>-55.714910000000003</v>
      </c>
      <c r="W117" s="428">
        <f t="shared" si="212"/>
        <v>30956.769210000006</v>
      </c>
      <c r="X117" s="397">
        <f t="shared" si="198"/>
        <v>99.799773006727094</v>
      </c>
      <c r="Y117" s="718"/>
      <c r="Z117" s="70"/>
    </row>
    <row r="118" spans="1:27" x14ac:dyDescent="0.25">
      <c r="A118" s="25">
        <v>1</v>
      </c>
      <c r="B118" s="25">
        <v>1</v>
      </c>
      <c r="C118" s="21"/>
      <c r="D118" s="414"/>
      <c r="E118" s="414"/>
      <c r="F118" s="414"/>
      <c r="G118" s="410"/>
      <c r="H118" s="412"/>
      <c r="I118" s="412"/>
      <c r="J118" s="412"/>
      <c r="K118" s="412"/>
      <c r="L118" s="412"/>
      <c r="M118" s="412"/>
      <c r="N118" s="412"/>
      <c r="O118" s="412"/>
      <c r="P118" s="412"/>
      <c r="Q118" s="412"/>
      <c r="R118" s="412"/>
      <c r="S118" s="412"/>
      <c r="T118" s="412"/>
      <c r="U118" s="412">
        <f t="shared" si="151"/>
        <v>0</v>
      </c>
      <c r="V118" s="412"/>
      <c r="W118" s="412"/>
      <c r="X118" s="414"/>
      <c r="Y118" s="718"/>
      <c r="Z118" s="70"/>
    </row>
    <row r="119" spans="1:27" ht="29.25" x14ac:dyDescent="0.25">
      <c r="A119" s="25">
        <v>1</v>
      </c>
      <c r="B119" s="25">
        <v>1</v>
      </c>
      <c r="C119" s="18" t="s">
        <v>112</v>
      </c>
      <c r="D119" s="417"/>
      <c r="E119" s="417"/>
      <c r="F119" s="417"/>
      <c r="G119" s="348"/>
      <c r="H119" s="415"/>
      <c r="I119" s="415"/>
      <c r="J119" s="415"/>
      <c r="K119" s="415"/>
      <c r="L119" s="415"/>
      <c r="M119" s="415"/>
      <c r="N119" s="415"/>
      <c r="O119" s="415"/>
      <c r="P119" s="415"/>
      <c r="Q119" s="415"/>
      <c r="R119" s="415"/>
      <c r="S119" s="415"/>
      <c r="T119" s="415"/>
      <c r="U119" s="415">
        <f t="shared" si="151"/>
        <v>0</v>
      </c>
      <c r="V119" s="415"/>
      <c r="W119" s="415"/>
      <c r="X119" s="417"/>
      <c r="Y119" s="718"/>
      <c r="Z119" s="70"/>
    </row>
    <row r="120" spans="1:27" ht="30" x14ac:dyDescent="0.25">
      <c r="A120" s="25">
        <v>1</v>
      </c>
      <c r="B120" s="25">
        <v>1</v>
      </c>
      <c r="C120" s="117" t="s">
        <v>76</v>
      </c>
      <c r="D120" s="390">
        <f>SUM(D121:D122)</f>
        <v>32481</v>
      </c>
      <c r="E120" s="390">
        <f>SUM(E121:E122)</f>
        <v>29775</v>
      </c>
      <c r="F120" s="390">
        <f>SUM(F121:F122)</f>
        <v>29699</v>
      </c>
      <c r="G120" s="390">
        <f t="shared" ref="G120:G126" si="215">F120/E120*100</f>
        <v>99.744752308984047</v>
      </c>
      <c r="H120" s="353">
        <f>SUM(H121:H122)</f>
        <v>44958.416639999996</v>
      </c>
      <c r="I120" s="353">
        <f>SUM(I121:I122)</f>
        <v>44958.416639999996</v>
      </c>
      <c r="J120" s="353">
        <f>SUM(J121:J122)</f>
        <v>44958.416639999996</v>
      </c>
      <c r="K120" s="353">
        <f>SUM(K121:K122)</f>
        <v>44958.416639999996</v>
      </c>
      <c r="L120" s="353">
        <f>SUM(L121:L122)</f>
        <v>44958.416639999996</v>
      </c>
      <c r="M120" s="353">
        <f t="shared" ref="M120:N120" si="216">SUM(M121:M122)</f>
        <v>50870.113539999998</v>
      </c>
      <c r="N120" s="353">
        <f t="shared" si="216"/>
        <v>50870.113539999998</v>
      </c>
      <c r="O120" s="353">
        <f t="shared" ref="O120:W120" si="217">SUM(O121:O122)</f>
        <v>47796.895859999997</v>
      </c>
      <c r="P120" s="353">
        <f t="shared" ref="P120:Q120" si="218">SUM(P121:P122)</f>
        <v>47796.895859999997</v>
      </c>
      <c r="Q120" s="353">
        <f t="shared" si="218"/>
        <v>47796.895859999997</v>
      </c>
      <c r="R120" s="353">
        <f t="shared" ref="R120" si="219">SUM(R121:R122)</f>
        <v>47796.895859999997</v>
      </c>
      <c r="S120" s="734">
        <f t="shared" si="217"/>
        <v>43820.476547428567</v>
      </c>
      <c r="T120" s="353">
        <f t="shared" si="217"/>
        <v>46937.604129999992</v>
      </c>
      <c r="U120" s="353">
        <f t="shared" si="217"/>
        <v>3117.1275825714274</v>
      </c>
      <c r="V120" s="353">
        <f t="shared" si="217"/>
        <v>-196.02118999999999</v>
      </c>
      <c r="W120" s="353">
        <f t="shared" si="217"/>
        <v>46741.582939999993</v>
      </c>
      <c r="X120" s="390">
        <f t="shared" ref="X120:X127" si="220">T120/S120*100</f>
        <v>107.11340411644687</v>
      </c>
      <c r="Y120" s="718"/>
      <c r="Z120" s="70"/>
    </row>
    <row r="121" spans="1:27" ht="37.5" customHeight="1" x14ac:dyDescent="0.25">
      <c r="A121" s="25">
        <v>1</v>
      </c>
      <c r="B121" s="25">
        <v>1</v>
      </c>
      <c r="C121" s="47" t="s">
        <v>44</v>
      </c>
      <c r="D121" s="390">
        <v>25000</v>
      </c>
      <c r="E121" s="739">
        <f t="shared" ref="E121" si="221">ROUND(D121/12*$C$3,0)</f>
        <v>22917</v>
      </c>
      <c r="F121" s="390">
        <v>22748</v>
      </c>
      <c r="G121" s="390">
        <f t="shared" si="215"/>
        <v>99.262556181001003</v>
      </c>
      <c r="H121" s="353">
        <v>33591.485999999997</v>
      </c>
      <c r="I121" s="353">
        <v>33591.485999999997</v>
      </c>
      <c r="J121" s="353">
        <v>33591.485999999997</v>
      </c>
      <c r="K121" s="353">
        <v>33591.485999999997</v>
      </c>
      <c r="L121" s="353">
        <v>33591.485999999997</v>
      </c>
      <c r="M121" s="353">
        <v>39503.1829</v>
      </c>
      <c r="N121" s="353">
        <v>39503.1829</v>
      </c>
      <c r="O121" s="353">
        <v>36429.965219999998</v>
      </c>
      <c r="P121" s="353">
        <v>36429.965219999998</v>
      </c>
      <c r="Q121" s="353">
        <v>36429.965219999998</v>
      </c>
      <c r="R121" s="353">
        <v>36429.965219999998</v>
      </c>
      <c r="S121" s="734">
        <f t="shared" ref="S121:S122" si="222">H121/12*$C$3+(I121-H121)/11*10+(J121-I121)/10*9+(K121-J121)/9*8+(L121-K121)/8*7+(M121-L121)/7*6+(N121-M121)/6*5+(O121-N121)/5*4+(P121-O121)/4*3+(Q121-P121)/3*2+(R121-Q121)/2*1</f>
        <v>33400.790127428569</v>
      </c>
      <c r="T121" s="353">
        <f t="shared" ref="T121:T122" si="223">W121-V121</f>
        <v>36279.977699999996</v>
      </c>
      <c r="U121" s="353">
        <f t="shared" si="151"/>
        <v>2879.1875725714272</v>
      </c>
      <c r="V121" s="353">
        <v>-153.46776</v>
      </c>
      <c r="W121" s="353">
        <v>36126.509939999996</v>
      </c>
      <c r="X121" s="390">
        <f t="shared" si="220"/>
        <v>108.62011815165728</v>
      </c>
      <c r="Y121" s="718"/>
      <c r="Z121" s="70"/>
    </row>
    <row r="122" spans="1:27" ht="27.75" customHeight="1" x14ac:dyDescent="0.25">
      <c r="A122" s="25">
        <v>1</v>
      </c>
      <c r="B122" s="25">
        <v>1</v>
      </c>
      <c r="C122" s="47" t="s">
        <v>45</v>
      </c>
      <c r="D122" s="390">
        <v>7481</v>
      </c>
      <c r="E122" s="391">
        <f>ROUND(D122/12*$C$3,0)</f>
        <v>6858</v>
      </c>
      <c r="F122" s="390">
        <v>6951</v>
      </c>
      <c r="G122" s="390">
        <f t="shared" si="215"/>
        <v>101.35608048993876</v>
      </c>
      <c r="H122" s="353">
        <v>11366.93064</v>
      </c>
      <c r="I122" s="353">
        <v>11366.93064</v>
      </c>
      <c r="J122" s="353">
        <v>11366.93064</v>
      </c>
      <c r="K122" s="353">
        <v>11366.93064</v>
      </c>
      <c r="L122" s="353">
        <v>11366.93064</v>
      </c>
      <c r="M122" s="353">
        <v>11366.93064</v>
      </c>
      <c r="N122" s="353">
        <v>11366.93064</v>
      </c>
      <c r="O122" s="353">
        <v>11366.93064</v>
      </c>
      <c r="P122" s="353">
        <v>11366.93064</v>
      </c>
      <c r="Q122" s="353">
        <v>11366.93064</v>
      </c>
      <c r="R122" s="353">
        <v>11366.93064</v>
      </c>
      <c r="S122" s="734">
        <f t="shared" si="222"/>
        <v>10419.68642</v>
      </c>
      <c r="T122" s="353">
        <f t="shared" si="223"/>
        <v>10657.62643</v>
      </c>
      <c r="U122" s="353">
        <f t="shared" si="151"/>
        <v>237.94001000000026</v>
      </c>
      <c r="V122" s="353">
        <v>-42.553429999999992</v>
      </c>
      <c r="W122" s="353">
        <v>10615.073</v>
      </c>
      <c r="X122" s="390">
        <f t="shared" si="220"/>
        <v>102.2835620997508</v>
      </c>
      <c r="Y122" s="718"/>
      <c r="Z122" s="70"/>
    </row>
    <row r="123" spans="1:27" ht="27.75" customHeight="1" x14ac:dyDescent="0.25">
      <c r="A123" s="25">
        <v>1</v>
      </c>
      <c r="B123" s="25">
        <v>1</v>
      </c>
      <c r="C123" s="117" t="s">
        <v>68</v>
      </c>
      <c r="D123" s="390">
        <f>SUM(D124)</f>
        <v>19116</v>
      </c>
      <c r="E123" s="390">
        <f t="shared" ref="E123:W123" si="224">SUM(E124)</f>
        <v>17523</v>
      </c>
      <c r="F123" s="390">
        <f t="shared" si="224"/>
        <v>17828</v>
      </c>
      <c r="G123" s="390">
        <f t="shared" si="215"/>
        <v>101.74056953717971</v>
      </c>
      <c r="H123" s="353">
        <f t="shared" ref="H123:N123" si="225">SUM(H124)</f>
        <v>11486.15</v>
      </c>
      <c r="I123" s="353">
        <f t="shared" si="225"/>
        <v>11486.15</v>
      </c>
      <c r="J123" s="353">
        <f t="shared" si="225"/>
        <v>11486.15</v>
      </c>
      <c r="K123" s="353">
        <f t="shared" si="225"/>
        <v>11486.15</v>
      </c>
      <c r="L123" s="353">
        <f t="shared" si="225"/>
        <v>11486.15</v>
      </c>
      <c r="M123" s="353">
        <f t="shared" si="225"/>
        <v>14762.841799999998</v>
      </c>
      <c r="N123" s="353">
        <f t="shared" si="225"/>
        <v>14762.841799999998</v>
      </c>
      <c r="O123" s="353">
        <f t="shared" si="224"/>
        <v>18804.300133333334</v>
      </c>
      <c r="P123" s="353">
        <f t="shared" si="224"/>
        <v>18804.300133333334</v>
      </c>
      <c r="Q123" s="353">
        <f t="shared" si="224"/>
        <v>18804.300133333334</v>
      </c>
      <c r="R123" s="353">
        <f t="shared" si="224"/>
        <v>18804.300133333334</v>
      </c>
      <c r="S123" s="734">
        <f t="shared" si="224"/>
        <v>16570.730471428571</v>
      </c>
      <c r="T123" s="353">
        <f t="shared" si="224"/>
        <v>19492.713819999994</v>
      </c>
      <c r="U123" s="353">
        <f t="shared" si="151"/>
        <v>2921.9833485714225</v>
      </c>
      <c r="V123" s="353">
        <f t="shared" si="224"/>
        <v>-26.510369999999998</v>
      </c>
      <c r="W123" s="353">
        <f t="shared" si="224"/>
        <v>19466.203449999994</v>
      </c>
      <c r="X123" s="390">
        <f t="shared" si="220"/>
        <v>117.63340097534952</v>
      </c>
      <c r="Y123" s="718"/>
      <c r="Z123" s="70"/>
    </row>
    <row r="124" spans="1:27" ht="27.75" customHeight="1" x14ac:dyDescent="0.25">
      <c r="A124" s="25">
        <v>1</v>
      </c>
      <c r="B124" s="25">
        <v>1</v>
      </c>
      <c r="C124" s="170" t="s">
        <v>64</v>
      </c>
      <c r="D124" s="392">
        <v>19116</v>
      </c>
      <c r="E124" s="742">
        <f t="shared" ref="E124" si="226">ROUND(D124/12*$C$3,0)</f>
        <v>17523</v>
      </c>
      <c r="F124" s="425">
        <v>17828</v>
      </c>
      <c r="G124" s="392">
        <f t="shared" si="215"/>
        <v>101.74056953717971</v>
      </c>
      <c r="H124" s="353">
        <v>11486.15</v>
      </c>
      <c r="I124" s="353">
        <v>11486.15</v>
      </c>
      <c r="J124" s="353">
        <v>11486.15</v>
      </c>
      <c r="K124" s="353">
        <v>11486.15</v>
      </c>
      <c r="L124" s="353">
        <v>11486.15</v>
      </c>
      <c r="M124" s="353">
        <v>14762.841799999998</v>
      </c>
      <c r="N124" s="353">
        <v>14762.841799999998</v>
      </c>
      <c r="O124" s="353">
        <v>18804.300133333334</v>
      </c>
      <c r="P124" s="353">
        <v>18804.300133333334</v>
      </c>
      <c r="Q124" s="353">
        <v>18804.300133333334</v>
      </c>
      <c r="R124" s="353">
        <v>18804.300133333334</v>
      </c>
      <c r="S124" s="734">
        <f t="shared" ref="S124" si="227">H124/12*$C$3+(I124-H124)/11*10+(J124-I124)/10*9+(K124-J124)/9*8+(L124-K124)/8*7+(M124-L124)/7*6+(N124-M124)/6*5+(O124-N124)/5*4+(P124-O124)/4*3+(Q124-P124)/3*2+(R124-Q124)/2*1</f>
        <v>16570.730471428571</v>
      </c>
      <c r="T124" s="353">
        <f t="shared" ref="T124" si="228">W124-V124</f>
        <v>19492.713819999994</v>
      </c>
      <c r="U124" s="356">
        <f t="shared" si="151"/>
        <v>2921.9833485714225</v>
      </c>
      <c r="V124" s="356">
        <v>-26.510369999999998</v>
      </c>
      <c r="W124" s="356">
        <v>19466.203449999994</v>
      </c>
      <c r="X124" s="392">
        <f t="shared" si="220"/>
        <v>117.63340097534952</v>
      </c>
      <c r="Y124" s="718"/>
      <c r="Z124" s="70"/>
    </row>
    <row r="125" spans="1:27" ht="27.75" customHeight="1" x14ac:dyDescent="0.25">
      <c r="C125" s="761" t="s">
        <v>102</v>
      </c>
      <c r="D125" s="392"/>
      <c r="E125" s="742"/>
      <c r="F125" s="425"/>
      <c r="G125" s="392"/>
      <c r="H125" s="353"/>
      <c r="I125" s="353"/>
      <c r="J125" s="353"/>
      <c r="K125" s="353"/>
      <c r="L125" s="353"/>
      <c r="M125" s="353"/>
      <c r="N125" s="353"/>
      <c r="O125" s="353"/>
      <c r="P125" s="353"/>
      <c r="Q125" s="353"/>
      <c r="R125" s="353"/>
      <c r="S125" s="734"/>
      <c r="T125" s="353"/>
      <c r="U125" s="356"/>
      <c r="V125" s="356"/>
      <c r="W125" s="356"/>
      <c r="X125" s="392"/>
      <c r="Y125" s="718"/>
      <c r="Z125" s="70"/>
    </row>
    <row r="126" spans="1:27" s="71" customFormat="1" ht="31.5" customHeight="1" thickBot="1" x14ac:dyDescent="0.3">
      <c r="A126" s="25">
        <v>1</v>
      </c>
      <c r="B126" s="25">
        <v>1</v>
      </c>
      <c r="C126" s="169" t="s">
        <v>79</v>
      </c>
      <c r="D126" s="392">
        <v>55800</v>
      </c>
      <c r="E126" s="419">
        <f>ROUND(D126/12*$C$3,0)</f>
        <v>51150</v>
      </c>
      <c r="F126" s="425">
        <v>44620</v>
      </c>
      <c r="G126" s="392">
        <f t="shared" si="215"/>
        <v>87.233626588465299</v>
      </c>
      <c r="H126" s="353">
        <v>45254.915999999997</v>
      </c>
      <c r="I126" s="353">
        <v>45254.915999999997</v>
      </c>
      <c r="J126" s="353">
        <v>45254.915999999997</v>
      </c>
      <c r="K126" s="353">
        <v>45254.915999999997</v>
      </c>
      <c r="L126" s="353">
        <v>45254.915999999997</v>
      </c>
      <c r="M126" s="353">
        <v>45254.915999999997</v>
      </c>
      <c r="N126" s="353">
        <v>45254.915999999997</v>
      </c>
      <c r="O126" s="353">
        <v>45254.915999999997</v>
      </c>
      <c r="P126" s="353">
        <v>45254.915999999997</v>
      </c>
      <c r="Q126" s="353">
        <v>45254.915999999997</v>
      </c>
      <c r="R126" s="353">
        <v>45254.915999999997</v>
      </c>
      <c r="S126" s="734">
        <f t="shared" ref="S126" si="229">H126/12*$C$3+(I126-H126)/11*10+(J126-I126)/10*9+(K126-J126)/9*8+(L126-K126)/8*7+(M126-L126)/7*6+(N126-M126)/6*5+(O126-N126)/5*4+(P126-O126)/4*3+(Q126-P126)/3*2+(R126-Q126)/2*1</f>
        <v>41483.673000000003</v>
      </c>
      <c r="T126" s="353">
        <f>W126-V126</f>
        <v>36188.523419999998</v>
      </c>
      <c r="U126" s="356">
        <f t="shared" si="151"/>
        <v>-5295.1495800000048</v>
      </c>
      <c r="V126" s="356">
        <v>-11.19204</v>
      </c>
      <c r="W126" s="356">
        <v>36177.331379999996</v>
      </c>
      <c r="X126" s="392">
        <f t="shared" si="220"/>
        <v>87.235581622678382</v>
      </c>
      <c r="Y126" s="718"/>
      <c r="Z126" s="70"/>
      <c r="AA126" s="288"/>
    </row>
    <row r="127" spans="1:27" ht="15.75" thickBot="1" x14ac:dyDescent="0.3">
      <c r="A127" s="25">
        <v>1</v>
      </c>
      <c r="B127" s="25">
        <v>1</v>
      </c>
      <c r="C127" s="80" t="s">
        <v>3</v>
      </c>
      <c r="D127" s="397"/>
      <c r="E127" s="397"/>
      <c r="F127" s="397"/>
      <c r="G127" s="394"/>
      <c r="H127" s="426">
        <f>H120+H123+H126</f>
        <v>101699.48264</v>
      </c>
      <c r="I127" s="426">
        <f>I120+I123+I126</f>
        <v>101699.48264</v>
      </c>
      <c r="J127" s="426">
        <f>J120+J123+J126</f>
        <v>101699.48264</v>
      </c>
      <c r="K127" s="426">
        <f>K120+K123+K126</f>
        <v>101699.48264</v>
      </c>
      <c r="L127" s="426">
        <f>L120+L123+L126</f>
        <v>101699.48264</v>
      </c>
      <c r="M127" s="426">
        <f t="shared" ref="M127:N127" si="230">M120+M123+M126</f>
        <v>110887.87134</v>
      </c>
      <c r="N127" s="426">
        <f t="shared" si="230"/>
        <v>110887.87134</v>
      </c>
      <c r="O127" s="426">
        <f t="shared" ref="O127:W127" si="231">O120+O123+O126</f>
        <v>111856.11199333332</v>
      </c>
      <c r="P127" s="426">
        <f t="shared" ref="P127:Q127" si="232">P120+P123+P126</f>
        <v>111856.11199333332</v>
      </c>
      <c r="Q127" s="426">
        <f t="shared" si="232"/>
        <v>111856.11199333332</v>
      </c>
      <c r="R127" s="426">
        <f t="shared" ref="R127" si="233">R120+R123+R126</f>
        <v>111856.11199333332</v>
      </c>
      <c r="S127" s="426">
        <f t="shared" si="231"/>
        <v>101874.88001885713</v>
      </c>
      <c r="T127" s="426">
        <f t="shared" si="231"/>
        <v>102618.84136999998</v>
      </c>
      <c r="U127" s="426">
        <f t="shared" si="231"/>
        <v>743.96135114284516</v>
      </c>
      <c r="V127" s="426">
        <f t="shared" si="231"/>
        <v>-233.72359999999998</v>
      </c>
      <c r="W127" s="426">
        <f t="shared" si="231"/>
        <v>102385.11776999998</v>
      </c>
      <c r="X127" s="397">
        <f t="shared" si="220"/>
        <v>100.73026967099754</v>
      </c>
      <c r="Y127" s="718"/>
      <c r="Z127" s="70"/>
    </row>
    <row r="128" spans="1:27" ht="15" customHeight="1" x14ac:dyDescent="0.25">
      <c r="A128" s="25">
        <v>1</v>
      </c>
      <c r="B128" s="25">
        <v>1</v>
      </c>
      <c r="C128" s="21"/>
      <c r="D128" s="414"/>
      <c r="E128" s="414"/>
      <c r="F128" s="414"/>
      <c r="G128" s="410"/>
      <c r="H128" s="412"/>
      <c r="I128" s="412"/>
      <c r="J128" s="412"/>
      <c r="K128" s="412"/>
      <c r="L128" s="412"/>
      <c r="M128" s="412"/>
      <c r="N128" s="412"/>
      <c r="O128" s="412"/>
      <c r="P128" s="412"/>
      <c r="Q128" s="412"/>
      <c r="R128" s="412"/>
      <c r="S128" s="412"/>
      <c r="T128" s="412"/>
      <c r="U128" s="412">
        <f t="shared" si="151"/>
        <v>0</v>
      </c>
      <c r="V128" s="412"/>
      <c r="W128" s="412"/>
      <c r="X128" s="414"/>
      <c r="Y128" s="718"/>
      <c r="Z128" s="70"/>
    </row>
    <row r="129" spans="1:26" ht="29.25" x14ac:dyDescent="0.25">
      <c r="A129" s="25">
        <v>1</v>
      </c>
      <c r="B129" s="25">
        <v>1</v>
      </c>
      <c r="C129" s="18" t="s">
        <v>113</v>
      </c>
      <c r="D129" s="417"/>
      <c r="E129" s="417"/>
      <c r="F129" s="417"/>
      <c r="G129" s="348"/>
      <c r="H129" s="415"/>
      <c r="I129" s="415"/>
      <c r="J129" s="415"/>
      <c r="K129" s="415"/>
      <c r="L129" s="415"/>
      <c r="M129" s="415"/>
      <c r="N129" s="415"/>
      <c r="O129" s="415"/>
      <c r="P129" s="415"/>
      <c r="Q129" s="415"/>
      <c r="R129" s="415"/>
      <c r="S129" s="415"/>
      <c r="T129" s="415"/>
      <c r="U129" s="415">
        <f t="shared" si="151"/>
        <v>0</v>
      </c>
      <c r="V129" s="415"/>
      <c r="W129" s="415"/>
      <c r="X129" s="417"/>
      <c r="Y129" s="718"/>
      <c r="Z129" s="70"/>
    </row>
    <row r="130" spans="1:26" ht="36" customHeight="1" x14ac:dyDescent="0.25">
      <c r="A130" s="25">
        <v>1</v>
      </c>
      <c r="B130" s="25">
        <v>1</v>
      </c>
      <c r="C130" s="117" t="s">
        <v>76</v>
      </c>
      <c r="D130" s="390">
        <f>SUM(D131:D134)</f>
        <v>7203</v>
      </c>
      <c r="E130" s="391">
        <f>SUM(E131:E134)</f>
        <v>6603</v>
      </c>
      <c r="F130" s="390">
        <f>SUM(F131:F134)</f>
        <v>6748</v>
      </c>
      <c r="G130" s="390">
        <f>F130/E130*100</f>
        <v>102.1959715280933</v>
      </c>
      <c r="H130" s="353">
        <f>SUM(H131:H134)</f>
        <v>10205.8614</v>
      </c>
      <c r="I130" s="353">
        <f>SUM(I131:I134)</f>
        <v>10205.8614</v>
      </c>
      <c r="J130" s="353">
        <f>SUM(J131:J134)</f>
        <v>10205.8614</v>
      </c>
      <c r="K130" s="353">
        <f>SUM(K131:K134)</f>
        <v>10205.8614</v>
      </c>
      <c r="L130" s="353">
        <f>SUM(L131:L134)</f>
        <v>10205.8614</v>
      </c>
      <c r="M130" s="353">
        <f t="shared" ref="M130:N130" si="234">SUM(M131:M134)</f>
        <v>13338.321450000001</v>
      </c>
      <c r="N130" s="353">
        <f t="shared" si="234"/>
        <v>13338.321450000001</v>
      </c>
      <c r="O130" s="353">
        <f t="shared" ref="O130:W130" si="235">SUM(O131:O134)</f>
        <v>10489.48956</v>
      </c>
      <c r="P130" s="353">
        <f t="shared" ref="P130:Q130" si="236">SUM(P131:P134)</f>
        <v>10489.48956</v>
      </c>
      <c r="Q130" s="353">
        <f t="shared" si="236"/>
        <v>10489.48956</v>
      </c>
      <c r="R130" s="353">
        <f t="shared" ref="R130" si="237">SUM(R131:R134)</f>
        <v>10489.48956</v>
      </c>
      <c r="S130" s="734">
        <f t="shared" si="235"/>
        <v>9761.2731951428577</v>
      </c>
      <c r="T130" s="353">
        <f t="shared" si="235"/>
        <v>11139.491249999999</v>
      </c>
      <c r="U130" s="353">
        <f t="shared" si="235"/>
        <v>1378.2180548571419</v>
      </c>
      <c r="V130" s="353">
        <f t="shared" si="235"/>
        <v>-70.397670000000005</v>
      </c>
      <c r="W130" s="353">
        <f t="shared" si="235"/>
        <v>11069.093580000001</v>
      </c>
      <c r="X130" s="390">
        <f>T130/S130*100</f>
        <v>114.11924476760811</v>
      </c>
      <c r="Y130" s="718"/>
      <c r="Z130" s="70"/>
    </row>
    <row r="131" spans="1:26" ht="36" customHeight="1" x14ac:dyDescent="0.25">
      <c r="A131" s="25">
        <v>1</v>
      </c>
      <c r="B131" s="25">
        <v>1</v>
      </c>
      <c r="C131" s="47" t="s">
        <v>44</v>
      </c>
      <c r="D131" s="390">
        <v>5500</v>
      </c>
      <c r="E131" s="739">
        <f t="shared" ref="E131" si="238">ROUND(D131/12*$C$3,0)</f>
        <v>5042</v>
      </c>
      <c r="F131" s="390">
        <v>5219</v>
      </c>
      <c r="G131" s="390">
        <f>F131/E131*100</f>
        <v>103.51051170170567</v>
      </c>
      <c r="H131" s="353">
        <v>7428.7049999999999</v>
      </c>
      <c r="I131" s="353">
        <v>7428.7049999999999</v>
      </c>
      <c r="J131" s="353">
        <v>7428.7049999999999</v>
      </c>
      <c r="K131" s="353">
        <v>7428.7049999999999</v>
      </c>
      <c r="L131" s="353">
        <v>7428.7049999999999</v>
      </c>
      <c r="M131" s="353">
        <v>10561.16505</v>
      </c>
      <c r="N131" s="353">
        <v>10561.16505</v>
      </c>
      <c r="O131" s="353">
        <v>7712.3331600000001</v>
      </c>
      <c r="P131" s="353">
        <v>7712.3331600000001</v>
      </c>
      <c r="Q131" s="353">
        <v>7712.3331600000001</v>
      </c>
      <c r="R131" s="353">
        <v>7712.3331600000001</v>
      </c>
      <c r="S131" s="734">
        <f t="shared" ref="S131:S134" si="239">H131/12*$C$3+(I131-H131)/11*10+(J131-I131)/10*9+(K131-J131)/9*8+(L131-K131)/8*7+(M131-L131)/7*6+(N131-M131)/6*5+(O131-N131)/5*4+(P131-O131)/4*3+(Q131-P131)/3*2+(R131-Q131)/2*1</f>
        <v>7215.5464951428585</v>
      </c>
      <c r="T131" s="353">
        <f t="shared" ref="T131:T134" si="240">W131-V131</f>
        <v>8564.305980000001</v>
      </c>
      <c r="U131" s="353">
        <f t="shared" si="151"/>
        <v>1348.7594848571425</v>
      </c>
      <c r="V131" s="353">
        <v>-66.392200000000003</v>
      </c>
      <c r="W131" s="353">
        <v>8497.9137800000008</v>
      </c>
      <c r="X131" s="390">
        <f>T131/S131*100</f>
        <v>118.69240931043905</v>
      </c>
      <c r="Y131" s="718"/>
      <c r="Z131" s="70"/>
    </row>
    <row r="132" spans="1:26" ht="33.75" customHeight="1" x14ac:dyDescent="0.25">
      <c r="A132" s="25">
        <v>1</v>
      </c>
      <c r="B132" s="25">
        <v>1</v>
      </c>
      <c r="C132" s="47" t="s">
        <v>45</v>
      </c>
      <c r="D132" s="390">
        <v>1655</v>
      </c>
      <c r="E132" s="391">
        <f t="shared" ref="E132:E139" si="241">ROUND(D132/12*$C$3,0)</f>
        <v>1517</v>
      </c>
      <c r="F132" s="390">
        <v>1483</v>
      </c>
      <c r="G132" s="390">
        <f>F132/E132*100</f>
        <v>97.758734344100191</v>
      </c>
      <c r="H132" s="353">
        <v>2514.6732000000002</v>
      </c>
      <c r="I132" s="353">
        <v>2514.6732000000002</v>
      </c>
      <c r="J132" s="353">
        <v>2514.6732000000002</v>
      </c>
      <c r="K132" s="353">
        <v>2514.6732000000002</v>
      </c>
      <c r="L132" s="353">
        <v>2514.6732000000002</v>
      </c>
      <c r="M132" s="353">
        <v>2514.6732000000002</v>
      </c>
      <c r="N132" s="353">
        <v>2514.6732000000002</v>
      </c>
      <c r="O132" s="353">
        <v>2514.6732000000002</v>
      </c>
      <c r="P132" s="353">
        <v>2514.6732000000002</v>
      </c>
      <c r="Q132" s="353">
        <v>2514.6732000000002</v>
      </c>
      <c r="R132" s="353">
        <v>2514.6732000000002</v>
      </c>
      <c r="S132" s="734">
        <f t="shared" si="239"/>
        <v>2305.1171000000004</v>
      </c>
      <c r="T132" s="353">
        <f t="shared" si="240"/>
        <v>2323.6388699999998</v>
      </c>
      <c r="U132" s="353">
        <f t="shared" si="151"/>
        <v>18.521769999999378</v>
      </c>
      <c r="V132" s="353">
        <v>-4.0054699999999999</v>
      </c>
      <c r="W132" s="353">
        <v>2319.6333999999997</v>
      </c>
      <c r="X132" s="390">
        <f>T132/S132*100</f>
        <v>100.80350668519181</v>
      </c>
      <c r="Y132" s="718"/>
      <c r="Z132" s="70"/>
    </row>
    <row r="133" spans="1:26" ht="30" x14ac:dyDescent="0.25">
      <c r="A133" s="25">
        <v>1</v>
      </c>
      <c r="B133" s="25">
        <v>1</v>
      </c>
      <c r="C133" s="47" t="s">
        <v>70</v>
      </c>
      <c r="D133" s="390"/>
      <c r="E133" s="391">
        <f t="shared" si="241"/>
        <v>0</v>
      </c>
      <c r="F133" s="390"/>
      <c r="G133" s="390"/>
      <c r="H133" s="353"/>
      <c r="I133" s="353"/>
      <c r="J133" s="353"/>
      <c r="K133" s="353"/>
      <c r="L133" s="353"/>
      <c r="M133" s="353"/>
      <c r="N133" s="353"/>
      <c r="O133" s="353"/>
      <c r="P133" s="353"/>
      <c r="Q133" s="353"/>
      <c r="R133" s="353"/>
      <c r="S133" s="734">
        <f t="shared" si="239"/>
        <v>0</v>
      </c>
      <c r="T133" s="353">
        <f t="shared" si="240"/>
        <v>0</v>
      </c>
      <c r="U133" s="353">
        <f t="shared" si="151"/>
        <v>0</v>
      </c>
      <c r="V133" s="353"/>
      <c r="W133" s="353">
        <v>0</v>
      </c>
      <c r="X133" s="390"/>
      <c r="Y133" s="718"/>
      <c r="Z133" s="70"/>
    </row>
    <row r="134" spans="1:26" ht="30" x14ac:dyDescent="0.25">
      <c r="A134" s="25">
        <v>1</v>
      </c>
      <c r="B134" s="25">
        <v>1</v>
      </c>
      <c r="C134" s="47" t="s">
        <v>71</v>
      </c>
      <c r="D134" s="390">
        <v>48</v>
      </c>
      <c r="E134" s="391">
        <f t="shared" si="241"/>
        <v>44</v>
      </c>
      <c r="F134" s="390">
        <v>46</v>
      </c>
      <c r="G134" s="390">
        <f t="shared" ref="G134:G140" si="242">F134/E134*100</f>
        <v>104.54545454545455</v>
      </c>
      <c r="H134" s="353">
        <v>262.48319999999995</v>
      </c>
      <c r="I134" s="353">
        <v>262.48319999999995</v>
      </c>
      <c r="J134" s="353">
        <v>262.48319999999995</v>
      </c>
      <c r="K134" s="353">
        <v>262.48319999999995</v>
      </c>
      <c r="L134" s="353">
        <v>262.48319999999995</v>
      </c>
      <c r="M134" s="353">
        <v>262.48319999999995</v>
      </c>
      <c r="N134" s="353">
        <v>262.48319999999995</v>
      </c>
      <c r="O134" s="353">
        <v>262.48319999999995</v>
      </c>
      <c r="P134" s="353">
        <v>262.48319999999995</v>
      </c>
      <c r="Q134" s="353">
        <v>262.48319999999995</v>
      </c>
      <c r="R134" s="353">
        <v>262.48319999999995</v>
      </c>
      <c r="S134" s="734">
        <f t="shared" si="239"/>
        <v>240.60959999999994</v>
      </c>
      <c r="T134" s="353">
        <f t="shared" si="240"/>
        <v>251.54640000000001</v>
      </c>
      <c r="U134" s="353">
        <f t="shared" si="151"/>
        <v>10.936800000000062</v>
      </c>
      <c r="V134" s="353">
        <v>0</v>
      </c>
      <c r="W134" s="353">
        <v>251.54640000000001</v>
      </c>
      <c r="X134" s="390">
        <f t="shared" ref="X134:X141" si="243">T134/S134*100</f>
        <v>104.54545454545456</v>
      </c>
      <c r="Y134" s="718"/>
      <c r="Z134" s="70"/>
    </row>
    <row r="135" spans="1:26" ht="30" x14ac:dyDescent="0.25">
      <c r="A135" s="25">
        <v>1</v>
      </c>
      <c r="B135" s="25">
        <v>1</v>
      </c>
      <c r="C135" s="139" t="s">
        <v>68</v>
      </c>
      <c r="D135" s="390">
        <f>SUM(D136:D139)</f>
        <v>12070</v>
      </c>
      <c r="E135" s="390">
        <f>SUM(E136:E139)</f>
        <v>11065</v>
      </c>
      <c r="F135" s="390">
        <f>F136+F138+F139</f>
        <v>8441</v>
      </c>
      <c r="G135" s="390">
        <f t="shared" si="242"/>
        <v>76.285585178490734</v>
      </c>
      <c r="H135" s="353">
        <f>SUM(H136:H139)</f>
        <v>14679.629519999999</v>
      </c>
      <c r="I135" s="353">
        <f>SUM(I136:I139)</f>
        <v>14679.629519999999</v>
      </c>
      <c r="J135" s="353">
        <f>SUM(J136:J139)</f>
        <v>14679.629519999999</v>
      </c>
      <c r="K135" s="353">
        <f>SUM(K136:K139)</f>
        <v>14679.629519999999</v>
      </c>
      <c r="L135" s="353">
        <f>SUM(L136:L139)</f>
        <v>14679.629519999999</v>
      </c>
      <c r="M135" s="353">
        <f t="shared" ref="M135:N135" si="244">SUM(M136:M139)</f>
        <v>13835.839269999997</v>
      </c>
      <c r="N135" s="353">
        <f t="shared" si="244"/>
        <v>13835.839269999997</v>
      </c>
      <c r="O135" s="353">
        <f t="shared" ref="O135:W135" si="245">SUM(O136:O139)</f>
        <v>16694.123519999997</v>
      </c>
      <c r="P135" s="353">
        <f t="shared" ref="P135:Q135" si="246">SUM(P136:P139)</f>
        <v>16694.123519999997</v>
      </c>
      <c r="Q135" s="353">
        <f t="shared" si="246"/>
        <v>16694.123519999997</v>
      </c>
      <c r="R135" s="353">
        <f t="shared" ref="R135" si="247">SUM(R136:R139)</f>
        <v>16694.123519999997</v>
      </c>
      <c r="S135" s="734">
        <f t="shared" si="245"/>
        <v>15019.705674285711</v>
      </c>
      <c r="T135" s="353">
        <f t="shared" si="245"/>
        <v>13152.167640000003</v>
      </c>
      <c r="U135" s="353">
        <f t="shared" si="245"/>
        <v>-1867.5380342857113</v>
      </c>
      <c r="V135" s="353">
        <f t="shared" si="245"/>
        <v>-18.620660000000001</v>
      </c>
      <c r="W135" s="353">
        <f t="shared" si="245"/>
        <v>13133.546980000001</v>
      </c>
      <c r="X135" s="390">
        <f t="shared" si="243"/>
        <v>87.566081021927062</v>
      </c>
      <c r="Y135" s="718"/>
      <c r="Z135" s="70"/>
    </row>
    <row r="136" spans="1:26" ht="35.450000000000003" customHeight="1" x14ac:dyDescent="0.25">
      <c r="A136" s="25">
        <v>1</v>
      </c>
      <c r="B136" s="25">
        <v>1</v>
      </c>
      <c r="C136" s="47" t="s">
        <v>64</v>
      </c>
      <c r="D136" s="390">
        <v>5955</v>
      </c>
      <c r="E136" s="739">
        <f t="shared" ref="E136" si="248">ROUND(D136/12*$C$3,0)</f>
        <v>5459</v>
      </c>
      <c r="F136" s="390">
        <v>3917</v>
      </c>
      <c r="G136" s="390">
        <f t="shared" si="242"/>
        <v>71.753068327532503</v>
      </c>
      <c r="H136" s="353">
        <v>3896.4555</v>
      </c>
      <c r="I136" s="353">
        <v>3896.4555</v>
      </c>
      <c r="J136" s="353">
        <v>3896.4555</v>
      </c>
      <c r="K136" s="353">
        <v>3896.4555</v>
      </c>
      <c r="L136" s="353">
        <v>3896.4555</v>
      </c>
      <c r="M136" s="353">
        <v>3052.66525</v>
      </c>
      <c r="N136" s="353">
        <v>3052.66525</v>
      </c>
      <c r="O136" s="353">
        <v>5910.9494999999997</v>
      </c>
      <c r="P136" s="353">
        <v>5910.9494999999997</v>
      </c>
      <c r="Q136" s="353">
        <v>5910.9494999999997</v>
      </c>
      <c r="R136" s="353">
        <v>5910.9494999999997</v>
      </c>
      <c r="S136" s="734">
        <f t="shared" ref="S136" si="249">H136/12*$C$3+(I136-H136)/11*10+(J136-I136)/10*9+(K136-J136)/9*8+(L136-K136)/8*7+(M136-L136)/7*6+(N136-M136)/6*5+(O136-N136)/5*4+(P136-O136)/4*3+(Q136-P136)/3*2+(R136-Q136)/2*1</f>
        <v>5135.129489285715</v>
      </c>
      <c r="T136" s="353">
        <f t="shared" ref="T136:T140" si="250">W136-V136</f>
        <v>4471.9296300000015</v>
      </c>
      <c r="U136" s="353">
        <f t="shared" si="151"/>
        <v>-663.1998592857135</v>
      </c>
      <c r="V136" s="353">
        <v>-13.22452</v>
      </c>
      <c r="W136" s="353">
        <v>4458.7051100000017</v>
      </c>
      <c r="X136" s="390">
        <f t="shared" si="243"/>
        <v>87.085041172389936</v>
      </c>
      <c r="Y136" s="718"/>
      <c r="Z136" s="70"/>
    </row>
    <row r="137" spans="1:26" ht="32.450000000000003" customHeight="1" x14ac:dyDescent="0.25">
      <c r="C137" s="761" t="s">
        <v>102</v>
      </c>
      <c r="D137" s="390"/>
      <c r="E137" s="739"/>
      <c r="F137" s="390"/>
      <c r="G137" s="390"/>
      <c r="H137" s="353"/>
      <c r="I137" s="353"/>
      <c r="J137" s="353"/>
      <c r="K137" s="353"/>
      <c r="L137" s="353"/>
      <c r="M137" s="353"/>
      <c r="N137" s="353"/>
      <c r="O137" s="353"/>
      <c r="P137" s="353"/>
      <c r="Q137" s="353"/>
      <c r="R137" s="353"/>
      <c r="S137" s="734"/>
      <c r="T137" s="353"/>
      <c r="U137" s="353"/>
      <c r="V137" s="353"/>
      <c r="W137" s="353"/>
      <c r="X137" s="390"/>
      <c r="Y137" s="718"/>
      <c r="Z137" s="70"/>
    </row>
    <row r="138" spans="1:26" ht="54" customHeight="1" x14ac:dyDescent="0.25">
      <c r="A138" s="25">
        <v>1</v>
      </c>
      <c r="B138" s="25">
        <v>1</v>
      </c>
      <c r="C138" s="47" t="s">
        <v>74</v>
      </c>
      <c r="D138" s="390">
        <v>3962</v>
      </c>
      <c r="E138" s="391">
        <f t="shared" si="241"/>
        <v>3632</v>
      </c>
      <c r="F138" s="390">
        <v>2919</v>
      </c>
      <c r="G138" s="390">
        <f t="shared" si="242"/>
        <v>80.368942731277542</v>
      </c>
      <c r="H138" s="353">
        <v>8765.7268999999978</v>
      </c>
      <c r="I138" s="353">
        <v>8765.7268999999978</v>
      </c>
      <c r="J138" s="353">
        <v>8765.7268999999978</v>
      </c>
      <c r="K138" s="353">
        <v>8765.7268999999978</v>
      </c>
      <c r="L138" s="353">
        <v>8765.7268999999978</v>
      </c>
      <c r="M138" s="353">
        <v>8765.7268999999978</v>
      </c>
      <c r="N138" s="353">
        <v>8765.7268999999978</v>
      </c>
      <c r="O138" s="353">
        <v>8765.7268999999978</v>
      </c>
      <c r="P138" s="353">
        <v>8765.7268999999978</v>
      </c>
      <c r="Q138" s="353">
        <v>8765.7268999999978</v>
      </c>
      <c r="R138" s="353">
        <v>8765.7268999999978</v>
      </c>
      <c r="S138" s="734">
        <f t="shared" ref="S138:S140" si="251">H138/12*$C$3+(I138-H138)/11*10+(J138-I138)/10*9+(K138-J138)/9*8+(L138-K138)/8*7+(M138-L138)/7*6+(N138-M138)/6*5+(O138-N138)/5*4+(P138-O138)/4*3+(Q138-P138)/3*2+(R138-Q138)/2*1</f>
        <v>8035.2496583333314</v>
      </c>
      <c r="T138" s="353">
        <f t="shared" si="250"/>
        <v>7306.13249</v>
      </c>
      <c r="U138" s="353">
        <f t="shared" si="151"/>
        <v>-729.11716833333139</v>
      </c>
      <c r="V138" s="353">
        <v>-4.6335599999999992</v>
      </c>
      <c r="W138" s="353">
        <v>7301.4989299999997</v>
      </c>
      <c r="X138" s="390">
        <f t="shared" si="243"/>
        <v>90.926017244813721</v>
      </c>
      <c r="Y138" s="718"/>
      <c r="Z138" s="70"/>
    </row>
    <row r="139" spans="1:26" ht="45" customHeight="1" x14ac:dyDescent="0.25">
      <c r="A139" s="25">
        <v>1</v>
      </c>
      <c r="B139" s="25">
        <v>1</v>
      </c>
      <c r="C139" s="47" t="s">
        <v>65</v>
      </c>
      <c r="D139" s="390">
        <v>2153</v>
      </c>
      <c r="E139" s="391">
        <f t="shared" si="241"/>
        <v>1974</v>
      </c>
      <c r="F139" s="390">
        <v>1605</v>
      </c>
      <c r="G139" s="390">
        <f t="shared" si="242"/>
        <v>81.306990881458958</v>
      </c>
      <c r="H139" s="353">
        <v>2017.4471199999998</v>
      </c>
      <c r="I139" s="353">
        <v>2017.4471199999998</v>
      </c>
      <c r="J139" s="353">
        <v>2017.4471199999998</v>
      </c>
      <c r="K139" s="353">
        <v>2017.4471199999998</v>
      </c>
      <c r="L139" s="353">
        <v>2017.4471199999998</v>
      </c>
      <c r="M139" s="353">
        <v>2017.4471199999998</v>
      </c>
      <c r="N139" s="353">
        <v>2017.4471199999998</v>
      </c>
      <c r="O139" s="353">
        <v>2017.4471199999998</v>
      </c>
      <c r="P139" s="353">
        <v>2017.4471199999998</v>
      </c>
      <c r="Q139" s="353">
        <v>2017.4471199999998</v>
      </c>
      <c r="R139" s="353">
        <v>2017.4471199999998</v>
      </c>
      <c r="S139" s="734">
        <f t="shared" si="251"/>
        <v>1849.3265266666665</v>
      </c>
      <c r="T139" s="353">
        <f t="shared" si="250"/>
        <v>1374.1055200000001</v>
      </c>
      <c r="U139" s="353">
        <f t="shared" si="151"/>
        <v>-475.22100666666643</v>
      </c>
      <c r="V139" s="353">
        <v>-0.76258000000000004</v>
      </c>
      <c r="W139" s="353">
        <v>1373.34294</v>
      </c>
      <c r="X139" s="390">
        <f t="shared" si="243"/>
        <v>74.303023299880294</v>
      </c>
      <c r="Y139" s="718"/>
      <c r="Z139" s="70"/>
    </row>
    <row r="140" spans="1:26" ht="32.25" customHeight="1" thickBot="1" x14ac:dyDescent="0.3">
      <c r="A140" s="25">
        <v>1</v>
      </c>
      <c r="B140" s="25">
        <v>1</v>
      </c>
      <c r="C140" s="77" t="s">
        <v>79</v>
      </c>
      <c r="D140" s="390">
        <v>12195</v>
      </c>
      <c r="E140" s="391">
        <f>ROUND(D140/12*$C$3,0)</f>
        <v>11179</v>
      </c>
      <c r="F140" s="390">
        <v>11601</v>
      </c>
      <c r="G140" s="390">
        <f t="shared" si="242"/>
        <v>103.77493514625638</v>
      </c>
      <c r="H140" s="353">
        <v>9890.3888999999999</v>
      </c>
      <c r="I140" s="353">
        <v>9890.3888999999999</v>
      </c>
      <c r="J140" s="353">
        <v>9890.3888999999999</v>
      </c>
      <c r="K140" s="353">
        <v>9890.3888999999999</v>
      </c>
      <c r="L140" s="353">
        <v>9890.3888999999999</v>
      </c>
      <c r="M140" s="353">
        <v>9890.3888999999999</v>
      </c>
      <c r="N140" s="353">
        <v>9890.3888999999999</v>
      </c>
      <c r="O140" s="353">
        <v>9890.3888999999999</v>
      </c>
      <c r="P140" s="353">
        <v>9890.3888999999999</v>
      </c>
      <c r="Q140" s="353">
        <v>9890.3888999999999</v>
      </c>
      <c r="R140" s="353">
        <v>9890.3888999999999</v>
      </c>
      <c r="S140" s="734">
        <f t="shared" si="251"/>
        <v>9066.1898249999995</v>
      </c>
      <c r="T140" s="353">
        <f t="shared" si="250"/>
        <v>9408.6430200000013</v>
      </c>
      <c r="U140" s="353">
        <f t="shared" si="151"/>
        <v>342.45319500000187</v>
      </c>
      <c r="V140" s="353">
        <v>-0.72992000000000012</v>
      </c>
      <c r="W140" s="353">
        <v>9407.9131000000016</v>
      </c>
      <c r="X140" s="390">
        <f t="shared" si="243"/>
        <v>103.77725595437775</v>
      </c>
      <c r="Y140" s="718"/>
      <c r="Z140" s="70"/>
    </row>
    <row r="141" spans="1:26" ht="15.75" thickBot="1" x14ac:dyDescent="0.3">
      <c r="A141" s="25">
        <v>1</v>
      </c>
      <c r="B141" s="25">
        <v>1</v>
      </c>
      <c r="C141" s="128" t="s">
        <v>3</v>
      </c>
      <c r="D141" s="393"/>
      <c r="E141" s="393"/>
      <c r="F141" s="393"/>
      <c r="G141" s="394"/>
      <c r="H141" s="428">
        <f>H135+H130+H140</f>
        <v>34775.879819999995</v>
      </c>
      <c r="I141" s="428">
        <f>I135+I130+I140</f>
        <v>34775.879819999995</v>
      </c>
      <c r="J141" s="428">
        <f>J135+J130+J140</f>
        <v>34775.879819999995</v>
      </c>
      <c r="K141" s="428">
        <f>K135+K130+K140</f>
        <v>34775.879819999995</v>
      </c>
      <c r="L141" s="428">
        <f>L135+L130+L140</f>
        <v>34775.879819999995</v>
      </c>
      <c r="M141" s="428">
        <f t="shared" ref="M141:N141" si="252">M135+M130+M140</f>
        <v>37064.549619999998</v>
      </c>
      <c r="N141" s="428">
        <f t="shared" si="252"/>
        <v>37064.549619999998</v>
      </c>
      <c r="O141" s="428">
        <f t="shared" ref="O141:W141" si="253">O135+O130+O140</f>
        <v>37074.001979999994</v>
      </c>
      <c r="P141" s="428">
        <f t="shared" ref="P141:Q141" si="254">P135+P130+P140</f>
        <v>37074.001979999994</v>
      </c>
      <c r="Q141" s="428">
        <f t="shared" si="254"/>
        <v>37074.001979999994</v>
      </c>
      <c r="R141" s="428">
        <f t="shared" ref="R141" si="255">R135+R130+R140</f>
        <v>37074.001979999994</v>
      </c>
      <c r="S141" s="428">
        <f t="shared" si="253"/>
        <v>33847.168694428568</v>
      </c>
      <c r="T141" s="428">
        <f t="shared" si="253"/>
        <v>33700.301910000002</v>
      </c>
      <c r="U141" s="428">
        <f t="shared" si="253"/>
        <v>-146.8667844285676</v>
      </c>
      <c r="V141" s="428">
        <f t="shared" si="253"/>
        <v>-89.748250000000013</v>
      </c>
      <c r="W141" s="428">
        <f t="shared" si="253"/>
        <v>33610.553660000005</v>
      </c>
      <c r="X141" s="397">
        <f t="shared" si="243"/>
        <v>99.566088420114312</v>
      </c>
      <c r="Y141" s="718"/>
      <c r="Z141" s="70"/>
    </row>
    <row r="142" spans="1:26" x14ac:dyDescent="0.25">
      <c r="A142" s="25">
        <v>1</v>
      </c>
      <c r="B142" s="25">
        <v>1</v>
      </c>
      <c r="C142" s="21"/>
      <c r="D142" s="410"/>
      <c r="E142" s="410"/>
      <c r="F142" s="410"/>
      <c r="G142" s="410"/>
      <c r="H142" s="412"/>
      <c r="I142" s="412"/>
      <c r="J142" s="412"/>
      <c r="K142" s="412"/>
      <c r="L142" s="412"/>
      <c r="M142" s="412"/>
      <c r="N142" s="412"/>
      <c r="O142" s="412"/>
      <c r="P142" s="412"/>
      <c r="Q142" s="412"/>
      <c r="R142" s="412"/>
      <c r="S142" s="412"/>
      <c r="T142" s="412"/>
      <c r="U142" s="412">
        <f t="shared" si="151"/>
        <v>0</v>
      </c>
      <c r="V142" s="412"/>
      <c r="W142" s="412"/>
      <c r="X142" s="414"/>
      <c r="Y142" s="718"/>
      <c r="Z142" s="70"/>
    </row>
    <row r="143" spans="1:26" ht="29.25" x14ac:dyDescent="0.25">
      <c r="A143" s="25">
        <v>1</v>
      </c>
      <c r="B143" s="25">
        <v>1</v>
      </c>
      <c r="C143" s="49" t="s">
        <v>114</v>
      </c>
      <c r="D143" s="348"/>
      <c r="E143" s="348"/>
      <c r="F143" s="348"/>
      <c r="G143" s="348"/>
      <c r="H143" s="415"/>
      <c r="I143" s="415"/>
      <c r="J143" s="415"/>
      <c r="K143" s="415"/>
      <c r="L143" s="415"/>
      <c r="M143" s="415"/>
      <c r="N143" s="415"/>
      <c r="O143" s="415"/>
      <c r="P143" s="415"/>
      <c r="Q143" s="415"/>
      <c r="R143" s="415"/>
      <c r="S143" s="415"/>
      <c r="T143" s="415"/>
      <c r="U143" s="415">
        <f t="shared" si="151"/>
        <v>0</v>
      </c>
      <c r="V143" s="415"/>
      <c r="W143" s="415"/>
      <c r="X143" s="390"/>
      <c r="Y143" s="718"/>
      <c r="Z143" s="70"/>
    </row>
    <row r="144" spans="1:26" ht="30" x14ac:dyDescent="0.25">
      <c r="A144" s="25">
        <v>1</v>
      </c>
      <c r="B144" s="25">
        <v>1</v>
      </c>
      <c r="C144" s="139" t="s">
        <v>76</v>
      </c>
      <c r="D144" s="390">
        <f>SUM(D145:D146)</f>
        <v>10055</v>
      </c>
      <c r="E144" s="390">
        <f>SUM(E145:E146)</f>
        <v>9218</v>
      </c>
      <c r="F144" s="390">
        <f>SUM(F145:F146)</f>
        <v>8242</v>
      </c>
      <c r="G144" s="390">
        <f t="shared" ref="G144:G150" si="256">F144/E144*100</f>
        <v>89.412019960945983</v>
      </c>
      <c r="H144" s="351">
        <f>SUM(H145:H146)</f>
        <v>20847.949248000001</v>
      </c>
      <c r="I144" s="351">
        <f>SUM(I145:I146)</f>
        <v>20847.949248000001</v>
      </c>
      <c r="J144" s="351">
        <f>SUM(J145:J146)</f>
        <v>20847.949248000001</v>
      </c>
      <c r="K144" s="351">
        <f>SUM(K145:K146)</f>
        <v>20847.949248000001</v>
      </c>
      <c r="L144" s="351">
        <f>SUM(L145:L146)</f>
        <v>20847.949248000001</v>
      </c>
      <c r="M144" s="351">
        <f t="shared" ref="M144:N144" si="257">SUM(M145:M146)</f>
        <v>25512.334447999998</v>
      </c>
      <c r="N144" s="351">
        <f t="shared" si="257"/>
        <v>25512.334447999998</v>
      </c>
      <c r="O144" s="351">
        <f t="shared" ref="O144:W144" si="258">SUM(O145:O146)</f>
        <v>16743.782687999999</v>
      </c>
      <c r="P144" s="351">
        <f t="shared" ref="P144:Q144" si="259">SUM(P145:P146)</f>
        <v>16743.782687999999</v>
      </c>
      <c r="Q144" s="351">
        <f t="shared" si="259"/>
        <v>16743.782687999999</v>
      </c>
      <c r="R144" s="351">
        <f t="shared" ref="R144" si="260">SUM(R145:R146)</f>
        <v>15983.758800000001</v>
      </c>
      <c r="S144" s="733">
        <f t="shared" si="258"/>
        <v>15713.811249142858</v>
      </c>
      <c r="T144" s="351">
        <f t="shared" si="258"/>
        <v>13275.02598</v>
      </c>
      <c r="U144" s="351">
        <f t="shared" si="258"/>
        <v>-2438.7852691428579</v>
      </c>
      <c r="V144" s="351">
        <f t="shared" si="258"/>
        <v>-85.465070000000011</v>
      </c>
      <c r="W144" s="351">
        <f t="shared" si="258"/>
        <v>13189.56091</v>
      </c>
      <c r="X144" s="390">
        <f t="shared" ref="X144:X151" si="261">T144/S144*100</f>
        <v>84.479988778814658</v>
      </c>
      <c r="Y144" s="718"/>
      <c r="Z144" s="70"/>
    </row>
    <row r="145" spans="1:27" ht="30" x14ac:dyDescent="0.25">
      <c r="A145" s="25">
        <v>1</v>
      </c>
      <c r="B145" s="25">
        <v>1</v>
      </c>
      <c r="C145" s="47" t="s">
        <v>44</v>
      </c>
      <c r="D145" s="390">
        <v>7086</v>
      </c>
      <c r="E145" s="739">
        <f t="shared" ref="E145" si="262">ROUND(D145/12*$C$3,0)</f>
        <v>6496</v>
      </c>
      <c r="F145" s="390">
        <v>5472</v>
      </c>
      <c r="G145" s="390">
        <f t="shared" si="256"/>
        <v>84.236453201970434</v>
      </c>
      <c r="H145" s="351">
        <v>15576.708000000001</v>
      </c>
      <c r="I145" s="351">
        <v>15576.708000000001</v>
      </c>
      <c r="J145" s="351">
        <v>15576.708000000001</v>
      </c>
      <c r="K145" s="351">
        <v>15576.708000000001</v>
      </c>
      <c r="L145" s="351">
        <v>15576.708000000001</v>
      </c>
      <c r="M145" s="351">
        <v>20241.093199999999</v>
      </c>
      <c r="N145" s="351">
        <v>20241.093199999999</v>
      </c>
      <c r="O145" s="351">
        <v>11472.541440000001</v>
      </c>
      <c r="P145" s="351">
        <v>11472.541440000001</v>
      </c>
      <c r="Q145" s="351">
        <v>11472.541440000001</v>
      </c>
      <c r="R145" s="351">
        <v>11472.541440000001</v>
      </c>
      <c r="S145" s="744">
        <f t="shared" ref="S145:S146" si="263">H145/12*$C$3+(I145-H145)/11*10+(J145-I145)/10*9+(K145-J145)/9*8+(L145-K145)/8*7+(M145-L145)/7*6+(N145-M145)/6*5+(O145-N145)/5*4+(P145-O145)/4*3+(Q145-P145)/3*2+(R145-Q145)/2*1</f>
        <v>11261.852049142859</v>
      </c>
      <c r="T145" s="353">
        <f t="shared" ref="T145:T146" si="264">W145-V145</f>
        <v>8961.8389299999999</v>
      </c>
      <c r="U145" s="351">
        <f t="shared" si="151"/>
        <v>-2300.0131191428591</v>
      </c>
      <c r="V145" s="351">
        <v>-75.17580000000001</v>
      </c>
      <c r="W145" s="351">
        <v>8886.663129999999</v>
      </c>
      <c r="X145" s="390">
        <f t="shared" si="261"/>
        <v>79.576954935064052</v>
      </c>
      <c r="Y145" s="718"/>
      <c r="Z145" s="70"/>
    </row>
    <row r="146" spans="1:27" ht="30" x14ac:dyDescent="0.25">
      <c r="A146" s="25">
        <v>1</v>
      </c>
      <c r="B146" s="25">
        <v>1</v>
      </c>
      <c r="C146" s="170" t="s">
        <v>45</v>
      </c>
      <c r="D146" s="392">
        <v>2969</v>
      </c>
      <c r="E146" s="419">
        <f>ROUND(D146/12*$C$3,0)</f>
        <v>2722</v>
      </c>
      <c r="F146" s="392">
        <v>2770</v>
      </c>
      <c r="G146" s="392">
        <f t="shared" si="256"/>
        <v>101.7634092578986</v>
      </c>
      <c r="H146" s="429">
        <v>5271.2412479999994</v>
      </c>
      <c r="I146" s="429">
        <v>5271.2412479999994</v>
      </c>
      <c r="J146" s="429">
        <v>5271.2412479999994</v>
      </c>
      <c r="K146" s="429">
        <v>5271.2412479999994</v>
      </c>
      <c r="L146" s="429">
        <v>5271.2412479999994</v>
      </c>
      <c r="M146" s="429">
        <v>5271.2412479999994</v>
      </c>
      <c r="N146" s="429">
        <v>5271.2412479999994</v>
      </c>
      <c r="O146" s="429">
        <v>5271.2412479999994</v>
      </c>
      <c r="P146" s="429">
        <v>5271.2412479999994</v>
      </c>
      <c r="Q146" s="429">
        <v>5271.2412479999994</v>
      </c>
      <c r="R146" s="429">
        <v>4511.2173600000006</v>
      </c>
      <c r="S146" s="744">
        <f t="shared" si="263"/>
        <v>4451.9591999999993</v>
      </c>
      <c r="T146" s="353">
        <f t="shared" si="264"/>
        <v>4313.1870500000005</v>
      </c>
      <c r="U146" s="429">
        <f t="shared" si="151"/>
        <v>-138.77214999999887</v>
      </c>
      <c r="V146" s="429">
        <v>-10.28927</v>
      </c>
      <c r="W146" s="429">
        <v>4302.8977800000002</v>
      </c>
      <c r="X146" s="390">
        <f t="shared" si="261"/>
        <v>96.882897084950841</v>
      </c>
      <c r="Y146" s="718"/>
      <c r="Z146" s="70"/>
    </row>
    <row r="147" spans="1:27" ht="30" x14ac:dyDescent="0.25">
      <c r="A147" s="25">
        <v>1</v>
      </c>
      <c r="B147" s="25">
        <v>1</v>
      </c>
      <c r="C147" s="139" t="s">
        <v>68</v>
      </c>
      <c r="D147" s="390">
        <f>SUM(D148)</f>
        <v>9750</v>
      </c>
      <c r="E147" s="390">
        <f t="shared" ref="E147:S147" si="265">SUM(E148)</f>
        <v>8938</v>
      </c>
      <c r="F147" s="390">
        <f t="shared" si="265"/>
        <v>4082</v>
      </c>
      <c r="G147" s="390">
        <f t="shared" si="256"/>
        <v>45.670172298053259</v>
      </c>
      <c r="H147" s="389">
        <f t="shared" ref="H147:N147" si="266">SUM(H148)</f>
        <v>2650.65</v>
      </c>
      <c r="I147" s="389">
        <f t="shared" si="266"/>
        <v>2650.65</v>
      </c>
      <c r="J147" s="389">
        <f t="shared" si="266"/>
        <v>2650.65</v>
      </c>
      <c r="K147" s="389">
        <f t="shared" si="266"/>
        <v>2650.65</v>
      </c>
      <c r="L147" s="389">
        <f t="shared" si="266"/>
        <v>2650.65</v>
      </c>
      <c r="M147" s="389">
        <f t="shared" si="266"/>
        <v>5838.01</v>
      </c>
      <c r="N147" s="389">
        <f t="shared" si="266"/>
        <v>5838.01</v>
      </c>
      <c r="O147" s="389">
        <f t="shared" si="265"/>
        <v>10823.487499999999</v>
      </c>
      <c r="P147" s="389">
        <f t="shared" si="265"/>
        <v>10823.487499999999</v>
      </c>
      <c r="Q147" s="389">
        <f t="shared" si="265"/>
        <v>10823.487499999999</v>
      </c>
      <c r="R147" s="389">
        <f t="shared" si="265"/>
        <v>9056.3875000000007</v>
      </c>
      <c r="S147" s="745">
        <f t="shared" si="265"/>
        <v>8266.6173571428571</v>
      </c>
      <c r="T147" s="389">
        <f>T148</f>
        <v>4535.7880999999998</v>
      </c>
      <c r="U147" s="389">
        <f>U148</f>
        <v>-3730.8292571428574</v>
      </c>
      <c r="V147" s="389">
        <f>V148</f>
        <v>-13.31832</v>
      </c>
      <c r="W147" s="389">
        <f>W148</f>
        <v>4522.4697799999994</v>
      </c>
      <c r="X147" s="390">
        <f t="shared" si="261"/>
        <v>54.868731719883037</v>
      </c>
      <c r="Y147" s="718"/>
      <c r="Z147" s="70"/>
    </row>
    <row r="148" spans="1:27" ht="30" x14ac:dyDescent="0.25">
      <c r="A148" s="25">
        <v>1</v>
      </c>
      <c r="B148" s="25">
        <v>1</v>
      </c>
      <c r="C148" s="170" t="s">
        <v>64</v>
      </c>
      <c r="D148" s="390">
        <v>9750</v>
      </c>
      <c r="E148" s="742">
        <f t="shared" ref="E148" si="267">ROUND(D148/12*$C$3,0)</f>
        <v>8938</v>
      </c>
      <c r="F148" s="390">
        <v>4082</v>
      </c>
      <c r="G148" s="392">
        <f t="shared" si="256"/>
        <v>45.670172298053259</v>
      </c>
      <c r="H148" s="387">
        <v>2650.65</v>
      </c>
      <c r="I148" s="387">
        <v>2650.65</v>
      </c>
      <c r="J148" s="387">
        <v>2650.65</v>
      </c>
      <c r="K148" s="387">
        <v>2650.65</v>
      </c>
      <c r="L148" s="387">
        <v>2650.65</v>
      </c>
      <c r="M148" s="387">
        <v>5838.01</v>
      </c>
      <c r="N148" s="387">
        <v>5838.01</v>
      </c>
      <c r="O148" s="351">
        <v>10823.487499999999</v>
      </c>
      <c r="P148" s="351">
        <v>10823.487499999999</v>
      </c>
      <c r="Q148" s="351">
        <v>10823.487499999999</v>
      </c>
      <c r="R148" s="351">
        <v>9056.3875000000007</v>
      </c>
      <c r="S148" s="744">
        <f t="shared" ref="S148" si="268">H148/12*$C$3+(I148-H148)/11*10+(J148-I148)/10*9+(K148-J148)/9*8+(L148-K148)/8*7+(M148-L148)/7*6+(N148-M148)/6*5+(O148-N148)/5*4+(P148-O148)/4*3+(Q148-P148)/3*2+(R148-Q148)/2*1</f>
        <v>8266.6173571428571</v>
      </c>
      <c r="T148" s="353">
        <f t="shared" ref="T148:T150" si="269">W148-V148</f>
        <v>4535.7880999999998</v>
      </c>
      <c r="U148" s="387">
        <f t="shared" si="151"/>
        <v>-3730.8292571428574</v>
      </c>
      <c r="V148" s="351">
        <v>-13.31832</v>
      </c>
      <c r="W148" s="351">
        <v>4522.4697799999994</v>
      </c>
      <c r="X148" s="392">
        <f t="shared" si="261"/>
        <v>54.868731719883037</v>
      </c>
      <c r="Y148" s="718"/>
      <c r="Z148" s="70"/>
    </row>
    <row r="149" spans="1:27" ht="45" x14ac:dyDescent="0.25">
      <c r="C149" s="761" t="s">
        <v>102</v>
      </c>
      <c r="D149" s="422"/>
      <c r="E149" s="742"/>
      <c r="F149" s="422">
        <v>8</v>
      </c>
      <c r="G149" s="392"/>
      <c r="H149" s="387"/>
      <c r="I149" s="387"/>
      <c r="J149" s="387"/>
      <c r="K149" s="387"/>
      <c r="L149" s="387"/>
      <c r="M149" s="387"/>
      <c r="N149" s="387"/>
      <c r="O149" s="387"/>
      <c r="P149" s="387"/>
      <c r="Q149" s="387"/>
      <c r="R149" s="387"/>
      <c r="S149" s="744"/>
      <c r="T149" s="353"/>
      <c r="U149" s="351"/>
      <c r="V149" s="387">
        <v>0</v>
      </c>
      <c r="W149" s="387">
        <v>8.7105800000000002</v>
      </c>
      <c r="X149" s="392"/>
      <c r="Y149" s="718"/>
      <c r="Z149" s="70"/>
    </row>
    <row r="150" spans="1:27" s="71" customFormat="1" ht="30.75" thickBot="1" x14ac:dyDescent="0.3">
      <c r="A150" s="25">
        <v>1</v>
      </c>
      <c r="B150" s="25">
        <v>1</v>
      </c>
      <c r="C150" s="169" t="s">
        <v>79</v>
      </c>
      <c r="D150" s="392">
        <v>13600</v>
      </c>
      <c r="E150" s="419">
        <f>ROUND(D150/12*$C$3,0)</f>
        <v>12467</v>
      </c>
      <c r="F150" s="392">
        <v>12139</v>
      </c>
      <c r="G150" s="392">
        <f t="shared" si="256"/>
        <v>97.369054303360869</v>
      </c>
      <c r="H150" s="429">
        <v>11029.871999999999</v>
      </c>
      <c r="I150" s="429">
        <v>11029.871999999999</v>
      </c>
      <c r="J150" s="429">
        <v>11029.871999999999</v>
      </c>
      <c r="K150" s="429">
        <v>11029.871999999999</v>
      </c>
      <c r="L150" s="429">
        <v>11029.871999999999</v>
      </c>
      <c r="M150" s="429">
        <v>11029.871999999999</v>
      </c>
      <c r="N150" s="429">
        <v>11029.871999999999</v>
      </c>
      <c r="O150" s="429">
        <v>11029.871999999999</v>
      </c>
      <c r="P150" s="429">
        <v>11029.871999999999</v>
      </c>
      <c r="Q150" s="429">
        <v>11029.871999999999</v>
      </c>
      <c r="R150" s="429">
        <v>11029.871999999999</v>
      </c>
      <c r="S150" s="744">
        <f t="shared" ref="S150" si="270">H150/12*$C$3+(I150-H150)/11*10+(J150-I150)/10*9+(K150-J150)/9*8+(L150-K150)/8*7+(M150-L150)/7*6+(N150-M150)/6*5+(O150-N150)/5*4+(P150-O150)/4*3+(Q150-P150)/3*2+(R150-Q150)/2*1</f>
        <v>10110.716</v>
      </c>
      <c r="T150" s="353">
        <f t="shared" si="269"/>
        <v>9846.5938200000019</v>
      </c>
      <c r="U150" s="429">
        <f t="shared" ref="U150:U214" si="271">T150-S150</f>
        <v>-264.12217999999848</v>
      </c>
      <c r="V150" s="429">
        <v>-15.797889999999999</v>
      </c>
      <c r="W150" s="429">
        <v>9830.795930000002</v>
      </c>
      <c r="X150" s="390">
        <f t="shared" si="261"/>
        <v>97.387700534759375</v>
      </c>
      <c r="Y150" s="718"/>
      <c r="Z150" s="70"/>
      <c r="AA150" s="288"/>
    </row>
    <row r="151" spans="1:27" ht="15.75" thickBot="1" x14ac:dyDescent="0.3">
      <c r="A151" s="25">
        <v>1</v>
      </c>
      <c r="B151" s="25">
        <v>1</v>
      </c>
      <c r="C151" s="201" t="s">
        <v>3</v>
      </c>
      <c r="D151" s="393"/>
      <c r="E151" s="393"/>
      <c r="F151" s="393"/>
      <c r="G151" s="394"/>
      <c r="H151" s="395">
        <f>H144+H147+H150</f>
        <v>34528.471248000002</v>
      </c>
      <c r="I151" s="395">
        <f>I144+I147+I150</f>
        <v>34528.471248000002</v>
      </c>
      <c r="J151" s="395">
        <f>J144+J147+J150</f>
        <v>34528.471248000002</v>
      </c>
      <c r="K151" s="395">
        <f>K144+K147+K150</f>
        <v>34528.471248000002</v>
      </c>
      <c r="L151" s="395">
        <f>L144+L147+L150</f>
        <v>34528.471248000002</v>
      </c>
      <c r="M151" s="395">
        <f t="shared" ref="M151:N151" si="272">M144+M147+M150</f>
        <v>42380.216447999992</v>
      </c>
      <c r="N151" s="395">
        <f t="shared" si="272"/>
        <v>42380.216447999992</v>
      </c>
      <c r="O151" s="395">
        <f t="shared" ref="O151:W151" si="273">O144+O147+O150</f>
        <v>38597.142187999998</v>
      </c>
      <c r="P151" s="395">
        <f t="shared" ref="P151:Q151" si="274">P144+P147+P150</f>
        <v>38597.142187999998</v>
      </c>
      <c r="Q151" s="395">
        <f t="shared" si="274"/>
        <v>38597.142187999998</v>
      </c>
      <c r="R151" s="395">
        <f t="shared" ref="R151" si="275">R144+R147+R150</f>
        <v>36070.018299999996</v>
      </c>
      <c r="S151" s="395">
        <f t="shared" si="273"/>
        <v>34091.144606285714</v>
      </c>
      <c r="T151" s="395">
        <f t="shared" si="273"/>
        <v>27657.407900000002</v>
      </c>
      <c r="U151" s="396">
        <f t="shared" si="273"/>
        <v>-6433.7367062857138</v>
      </c>
      <c r="V151" s="396">
        <f t="shared" si="273"/>
        <v>-114.58128000000001</v>
      </c>
      <c r="W151" s="396">
        <f t="shared" si="273"/>
        <v>27542.82662</v>
      </c>
      <c r="X151" s="397">
        <f t="shared" si="261"/>
        <v>81.127836038982807</v>
      </c>
      <c r="Y151" s="718"/>
      <c r="Z151" s="70"/>
    </row>
    <row r="152" spans="1:27" ht="15" customHeight="1" x14ac:dyDescent="0.25">
      <c r="A152" s="25">
        <v>1</v>
      </c>
      <c r="B152" s="25">
        <v>1</v>
      </c>
      <c r="C152" s="56"/>
      <c r="D152" s="414"/>
      <c r="E152" s="414"/>
      <c r="F152" s="414"/>
      <c r="G152" s="410"/>
      <c r="H152" s="412"/>
      <c r="I152" s="412"/>
      <c r="J152" s="412"/>
      <c r="K152" s="412"/>
      <c r="L152" s="412"/>
      <c r="M152" s="412"/>
      <c r="N152" s="412"/>
      <c r="O152" s="412"/>
      <c r="P152" s="412"/>
      <c r="Q152" s="412"/>
      <c r="R152" s="412"/>
      <c r="S152" s="412"/>
      <c r="T152" s="412"/>
      <c r="U152" s="412">
        <f t="shared" si="271"/>
        <v>0</v>
      </c>
      <c r="V152" s="412"/>
      <c r="W152" s="412"/>
      <c r="X152" s="414"/>
      <c r="Y152" s="718"/>
      <c r="Z152" s="70"/>
    </row>
    <row r="153" spans="1:27" ht="33" customHeight="1" x14ac:dyDescent="0.25">
      <c r="A153" s="25">
        <v>1</v>
      </c>
      <c r="B153" s="25">
        <v>1</v>
      </c>
      <c r="C153" s="49" t="s">
        <v>115</v>
      </c>
      <c r="D153" s="348"/>
      <c r="E153" s="348"/>
      <c r="F153" s="348"/>
      <c r="G153" s="348"/>
      <c r="H153" s="389"/>
      <c r="I153" s="389"/>
      <c r="J153" s="389"/>
      <c r="K153" s="389"/>
      <c r="L153" s="389"/>
      <c r="M153" s="389"/>
      <c r="N153" s="389"/>
      <c r="O153" s="389"/>
      <c r="P153" s="389"/>
      <c r="Q153" s="389"/>
      <c r="R153" s="389"/>
      <c r="S153" s="389"/>
      <c r="T153" s="389"/>
      <c r="U153" s="389">
        <f t="shared" si="271"/>
        <v>0</v>
      </c>
      <c r="V153" s="389"/>
      <c r="W153" s="389"/>
      <c r="X153" s="390"/>
      <c r="Y153" s="718"/>
      <c r="Z153" s="70"/>
    </row>
    <row r="154" spans="1:27" ht="30" x14ac:dyDescent="0.25">
      <c r="A154" s="25">
        <v>1</v>
      </c>
      <c r="B154" s="25">
        <v>1</v>
      </c>
      <c r="C154" s="117" t="s">
        <v>76</v>
      </c>
      <c r="D154" s="390">
        <f>SUM(D155:D156)</f>
        <v>202</v>
      </c>
      <c r="E154" s="390">
        <f>SUM(E155:E156)</f>
        <v>186</v>
      </c>
      <c r="F154" s="390">
        <f>SUM(F155:F156)</f>
        <v>249</v>
      </c>
      <c r="G154" s="390">
        <f t="shared" ref="G154:G159" si="276">F154/E154*100</f>
        <v>133.87096774193549</v>
      </c>
      <c r="H154" s="353">
        <f>SUM(H155:H156)</f>
        <v>1104.6167999999998</v>
      </c>
      <c r="I154" s="353">
        <f>SUM(I155:I156)</f>
        <v>1104.6167999999998</v>
      </c>
      <c r="J154" s="353">
        <f>SUM(J155:J156)</f>
        <v>1104.6167999999998</v>
      </c>
      <c r="K154" s="353">
        <f>SUM(K155:K156)</f>
        <v>1104.6167999999998</v>
      </c>
      <c r="L154" s="353">
        <f>SUM(L155:L156)</f>
        <v>1104.6167999999998</v>
      </c>
      <c r="M154" s="353">
        <f t="shared" ref="M154:N154" si="277">SUM(M155:M156)</f>
        <v>1104.6167999999998</v>
      </c>
      <c r="N154" s="353">
        <f t="shared" si="277"/>
        <v>1104.6167999999998</v>
      </c>
      <c r="O154" s="353">
        <f t="shared" ref="O154:W154" si="278">SUM(O155:O156)</f>
        <v>1104.6167999999998</v>
      </c>
      <c r="P154" s="353">
        <f t="shared" ref="P154:Q154" si="279">SUM(P155:P156)</f>
        <v>1104.6167999999998</v>
      </c>
      <c r="Q154" s="353">
        <f t="shared" si="279"/>
        <v>1104.6167999999998</v>
      </c>
      <c r="R154" s="353">
        <f t="shared" ref="R154" si="280">SUM(R155:R156)</f>
        <v>1104.6167999999998</v>
      </c>
      <c r="S154" s="734">
        <f t="shared" si="278"/>
        <v>1012.5654</v>
      </c>
      <c r="T154" s="353">
        <f t="shared" si="278"/>
        <v>1361.6315999999999</v>
      </c>
      <c r="U154" s="353">
        <f t="shared" si="278"/>
        <v>349.06620000000004</v>
      </c>
      <c r="V154" s="353">
        <f t="shared" si="278"/>
        <v>0</v>
      </c>
      <c r="W154" s="353">
        <f t="shared" si="278"/>
        <v>1361.6315999999999</v>
      </c>
      <c r="X154" s="390">
        <f t="shared" ref="X154:X161" si="281">T154/S154*100</f>
        <v>134.47344734473447</v>
      </c>
      <c r="Y154" s="718"/>
      <c r="Z154" s="70"/>
    </row>
    <row r="155" spans="1:27" ht="30" x14ac:dyDescent="0.25">
      <c r="A155" s="25">
        <v>1</v>
      </c>
      <c r="B155" s="25">
        <v>1</v>
      </c>
      <c r="C155" s="47" t="s">
        <v>70</v>
      </c>
      <c r="D155" s="390">
        <v>89</v>
      </c>
      <c r="E155" s="391">
        <f>ROUND(D155/12*$C$3,0)</f>
        <v>82</v>
      </c>
      <c r="F155" s="390">
        <v>106</v>
      </c>
      <c r="G155" s="390">
        <f t="shared" si="276"/>
        <v>129.26829268292684</v>
      </c>
      <c r="H155" s="353">
        <v>486.68759999999997</v>
      </c>
      <c r="I155" s="353">
        <v>486.68759999999997</v>
      </c>
      <c r="J155" s="353">
        <v>486.68759999999997</v>
      </c>
      <c r="K155" s="353">
        <v>486.68759999999997</v>
      </c>
      <c r="L155" s="353">
        <v>486.68759999999997</v>
      </c>
      <c r="M155" s="353">
        <v>486.68759999999997</v>
      </c>
      <c r="N155" s="353">
        <v>486.68759999999997</v>
      </c>
      <c r="O155" s="353">
        <v>486.68759999999997</v>
      </c>
      <c r="P155" s="353">
        <v>486.68759999999997</v>
      </c>
      <c r="Q155" s="353">
        <v>486.68759999999997</v>
      </c>
      <c r="R155" s="353">
        <v>486.68759999999997</v>
      </c>
      <c r="S155" s="734">
        <f t="shared" ref="S155:S156" si="282">H155/12*$C$3+(I155-H155)/11*10+(J155-I155)/10*9+(K155-J155)/9*8+(L155-K155)/8*7+(M155-L155)/7*6+(N155-M155)/6*5+(O155-N155)/5*4+(P155-O155)/4*3+(Q155-P155)/3*2+(R155-Q155)/2*1</f>
        <v>446.13029999999998</v>
      </c>
      <c r="T155" s="353">
        <f t="shared" ref="T155:T156" si="283">W155-V155</f>
        <v>579.65039999999999</v>
      </c>
      <c r="U155" s="353">
        <f t="shared" si="271"/>
        <v>133.52010000000001</v>
      </c>
      <c r="V155" s="353">
        <v>0</v>
      </c>
      <c r="W155" s="353">
        <v>579.65039999999999</v>
      </c>
      <c r="X155" s="390">
        <f t="shared" si="281"/>
        <v>129.92849846782431</v>
      </c>
      <c r="Y155" s="718"/>
      <c r="Z155" s="70"/>
    </row>
    <row r="156" spans="1:27" ht="30" x14ac:dyDescent="0.25">
      <c r="A156" s="25">
        <v>1</v>
      </c>
      <c r="B156" s="25">
        <v>1</v>
      </c>
      <c r="C156" s="47" t="s">
        <v>71</v>
      </c>
      <c r="D156" s="390">
        <v>113</v>
      </c>
      <c r="E156" s="391">
        <f>ROUND(D156/12*$C$3,0)</f>
        <v>104</v>
      </c>
      <c r="F156" s="390">
        <v>143</v>
      </c>
      <c r="G156" s="390">
        <f t="shared" si="276"/>
        <v>137.5</v>
      </c>
      <c r="H156" s="353">
        <v>617.92919999999992</v>
      </c>
      <c r="I156" s="353">
        <v>617.92919999999992</v>
      </c>
      <c r="J156" s="353">
        <v>617.92919999999992</v>
      </c>
      <c r="K156" s="353">
        <v>617.92919999999992</v>
      </c>
      <c r="L156" s="353">
        <v>617.92919999999992</v>
      </c>
      <c r="M156" s="353">
        <v>617.92919999999992</v>
      </c>
      <c r="N156" s="353">
        <v>617.92919999999992</v>
      </c>
      <c r="O156" s="353">
        <v>617.92919999999992</v>
      </c>
      <c r="P156" s="353">
        <v>617.92919999999992</v>
      </c>
      <c r="Q156" s="353">
        <v>617.92919999999992</v>
      </c>
      <c r="R156" s="353">
        <v>617.92919999999992</v>
      </c>
      <c r="S156" s="734">
        <f t="shared" si="282"/>
        <v>566.43509999999992</v>
      </c>
      <c r="T156" s="353">
        <f t="shared" si="283"/>
        <v>781.98119999999994</v>
      </c>
      <c r="U156" s="353">
        <f t="shared" si="271"/>
        <v>215.54610000000002</v>
      </c>
      <c r="V156" s="353">
        <v>0</v>
      </c>
      <c r="W156" s="353">
        <v>781.98119999999994</v>
      </c>
      <c r="X156" s="390">
        <f t="shared" si="281"/>
        <v>138.05309734513276</v>
      </c>
      <c r="Y156" s="718"/>
      <c r="Z156" s="70"/>
    </row>
    <row r="157" spans="1:27" ht="30" customHeight="1" x14ac:dyDescent="0.25">
      <c r="A157" s="25">
        <v>1</v>
      </c>
      <c r="B157" s="25">
        <v>1</v>
      </c>
      <c r="C157" s="117" t="s">
        <v>68</v>
      </c>
      <c r="D157" s="390">
        <f>SUM(D158:D159)</f>
        <v>20500</v>
      </c>
      <c r="E157" s="390">
        <f t="shared" ref="E157:U157" si="284">SUM(E158:E159)</f>
        <v>18791</v>
      </c>
      <c r="F157" s="390">
        <f t="shared" si="284"/>
        <v>18906</v>
      </c>
      <c r="G157" s="390">
        <f t="shared" si="276"/>
        <v>100.61199510403918</v>
      </c>
      <c r="H157" s="353">
        <f t="shared" ref="H157:O157" si="285">SUM(H158:H159)</f>
        <v>38978.174999999996</v>
      </c>
      <c r="I157" s="353">
        <f t="shared" si="285"/>
        <v>38978.174999999996</v>
      </c>
      <c r="J157" s="353">
        <f t="shared" si="285"/>
        <v>38978.174999999996</v>
      </c>
      <c r="K157" s="353">
        <f t="shared" si="285"/>
        <v>38978.174999999996</v>
      </c>
      <c r="L157" s="353">
        <f t="shared" si="285"/>
        <v>38978.174999999996</v>
      </c>
      <c r="M157" s="353">
        <f t="shared" si="285"/>
        <v>38978.174999999996</v>
      </c>
      <c r="N157" s="353">
        <f t="shared" si="285"/>
        <v>38978.174999999996</v>
      </c>
      <c r="O157" s="353">
        <f t="shared" si="285"/>
        <v>38978.174999999996</v>
      </c>
      <c r="P157" s="353">
        <f t="shared" ref="P157:Q157" si="286">SUM(P158:P159)</f>
        <v>38978.174999999996</v>
      </c>
      <c r="Q157" s="353">
        <f t="shared" si="286"/>
        <v>37978.174999999996</v>
      </c>
      <c r="R157" s="353">
        <f t="shared" ref="R157" si="287">SUM(R158:R159)</f>
        <v>37978.174999999996</v>
      </c>
      <c r="S157" s="734">
        <f t="shared" si="284"/>
        <v>35063.327083333337</v>
      </c>
      <c r="T157" s="353">
        <f t="shared" si="284"/>
        <v>35176.640790000005</v>
      </c>
      <c r="U157" s="353">
        <f t="shared" si="284"/>
        <v>113.31370666667135</v>
      </c>
      <c r="V157" s="353">
        <f t="shared" ref="V157:W157" si="288">SUM(V158:V159)</f>
        <v>-23.536449999999999</v>
      </c>
      <c r="W157" s="353">
        <f t="shared" si="288"/>
        <v>35153.104340000005</v>
      </c>
      <c r="X157" s="390">
        <f t="shared" si="281"/>
        <v>100.32316872382749</v>
      </c>
      <c r="Y157" s="718"/>
      <c r="Z157" s="70"/>
    </row>
    <row r="158" spans="1:27" ht="60" x14ac:dyDescent="0.25">
      <c r="A158" s="25">
        <v>1</v>
      </c>
      <c r="B158" s="25">
        <v>1</v>
      </c>
      <c r="C158" s="47" t="s">
        <v>74</v>
      </c>
      <c r="D158" s="390">
        <v>15500</v>
      </c>
      <c r="E158" s="391">
        <f>ROUND(D158/12*$C$3,0)</f>
        <v>14208</v>
      </c>
      <c r="F158" s="391">
        <v>13491</v>
      </c>
      <c r="G158" s="390">
        <f t="shared" si="276"/>
        <v>94.953547297297305</v>
      </c>
      <c r="H158" s="353">
        <v>34292.974999999999</v>
      </c>
      <c r="I158" s="353">
        <v>34292.974999999999</v>
      </c>
      <c r="J158" s="353">
        <v>34292.974999999999</v>
      </c>
      <c r="K158" s="353">
        <v>34292.974999999999</v>
      </c>
      <c r="L158" s="353">
        <v>34292.974999999999</v>
      </c>
      <c r="M158" s="353">
        <v>34292.974999999999</v>
      </c>
      <c r="N158" s="353">
        <v>34292.974999999999</v>
      </c>
      <c r="O158" s="353">
        <v>34292.974999999999</v>
      </c>
      <c r="P158" s="353">
        <v>34292.974999999999</v>
      </c>
      <c r="Q158" s="353">
        <v>33292.974999999999</v>
      </c>
      <c r="R158" s="353">
        <v>33292.974999999999</v>
      </c>
      <c r="S158" s="734">
        <f t="shared" ref="S158:S160" si="289">H158/12*$C$3+(I158-H158)/11*10+(J158-I158)/10*9+(K158-J158)/9*8+(L158-K158)/8*7+(M158-L158)/7*6+(N158-M158)/6*5+(O158-N158)/5*4+(P158-O158)/4*3+(Q158-P158)/3*2+(R158-Q158)/2*1</f>
        <v>30768.560416666667</v>
      </c>
      <c r="T158" s="353">
        <f>W158-V158</f>
        <v>29970.383460000005</v>
      </c>
      <c r="U158" s="353">
        <f t="shared" si="271"/>
        <v>-798.17695666666259</v>
      </c>
      <c r="V158" s="353">
        <v>-11.827</v>
      </c>
      <c r="W158" s="353">
        <v>29958.556460000003</v>
      </c>
      <c r="X158" s="390">
        <f t="shared" si="281"/>
        <v>97.405868373892773</v>
      </c>
      <c r="Y158" s="718"/>
      <c r="Z158" s="70"/>
    </row>
    <row r="159" spans="1:27" ht="45" x14ac:dyDescent="0.25">
      <c r="A159" s="25">
        <v>1</v>
      </c>
      <c r="B159" s="25">
        <v>1</v>
      </c>
      <c r="C159" s="170" t="s">
        <v>65</v>
      </c>
      <c r="D159" s="392">
        <v>5000</v>
      </c>
      <c r="E159" s="419">
        <f>ROUND(D159/12*$C$3,0)</f>
        <v>4583</v>
      </c>
      <c r="F159" s="430">
        <v>5415</v>
      </c>
      <c r="G159" s="392">
        <f t="shared" si="276"/>
        <v>118.1540475670958</v>
      </c>
      <c r="H159" s="353">
        <v>4685.2</v>
      </c>
      <c r="I159" s="353">
        <v>4685.2</v>
      </c>
      <c r="J159" s="353">
        <v>4685.2</v>
      </c>
      <c r="K159" s="353">
        <v>4685.2</v>
      </c>
      <c r="L159" s="353">
        <v>4685.2</v>
      </c>
      <c r="M159" s="353">
        <v>4685.2</v>
      </c>
      <c r="N159" s="353">
        <v>4685.2</v>
      </c>
      <c r="O159" s="353">
        <v>4685.2</v>
      </c>
      <c r="P159" s="353">
        <v>4685.2</v>
      </c>
      <c r="Q159" s="353">
        <v>4685.2</v>
      </c>
      <c r="R159" s="353">
        <v>4685.2</v>
      </c>
      <c r="S159" s="734">
        <f t="shared" si="289"/>
        <v>4294.7666666666664</v>
      </c>
      <c r="T159" s="353">
        <f t="shared" ref="T159:T160" si="290">W159-V159</f>
        <v>5206.2573300000004</v>
      </c>
      <c r="U159" s="356">
        <f t="shared" si="271"/>
        <v>911.49066333333394</v>
      </c>
      <c r="V159" s="356">
        <v>-11.709449999999999</v>
      </c>
      <c r="W159" s="356">
        <v>5194.5478800000001</v>
      </c>
      <c r="X159" s="392">
        <f t="shared" si="281"/>
        <v>121.22328717896977</v>
      </c>
      <c r="Y159" s="718"/>
      <c r="Z159" s="70"/>
    </row>
    <row r="160" spans="1:27" s="71" customFormat="1" ht="30.75" thickBot="1" x14ac:dyDescent="0.3">
      <c r="A160" s="25">
        <v>1</v>
      </c>
      <c r="B160" s="25">
        <v>1</v>
      </c>
      <c r="C160" s="77" t="s">
        <v>79</v>
      </c>
      <c r="D160" s="390">
        <v>13860</v>
      </c>
      <c r="E160" s="391">
        <f>ROUND(D160/12*$C$3,0)</f>
        <v>12705</v>
      </c>
      <c r="F160" s="390">
        <v>12679</v>
      </c>
      <c r="G160" s="390">
        <f>F160/E160*100</f>
        <v>99.795356158992519</v>
      </c>
      <c r="H160" s="353">
        <v>11240.7372</v>
      </c>
      <c r="I160" s="353">
        <v>11240.7372</v>
      </c>
      <c r="J160" s="353">
        <v>11240.7372</v>
      </c>
      <c r="K160" s="353">
        <v>11240.7372</v>
      </c>
      <c r="L160" s="353">
        <v>11240.7372</v>
      </c>
      <c r="M160" s="353">
        <v>11240.7372</v>
      </c>
      <c r="N160" s="353">
        <v>11240.7372</v>
      </c>
      <c r="O160" s="353">
        <v>11240.7372</v>
      </c>
      <c r="P160" s="353">
        <v>11240.7372</v>
      </c>
      <c r="Q160" s="353">
        <v>11240.7372</v>
      </c>
      <c r="R160" s="353">
        <v>11240.7372</v>
      </c>
      <c r="S160" s="734">
        <f t="shared" si="289"/>
        <v>10304.009099999999</v>
      </c>
      <c r="T160" s="353">
        <f t="shared" si="290"/>
        <v>10283.7336</v>
      </c>
      <c r="U160" s="353">
        <f t="shared" si="271"/>
        <v>-20.275499999999738</v>
      </c>
      <c r="V160" s="353">
        <v>-2.9587399999999997</v>
      </c>
      <c r="W160" s="353">
        <v>10280.77486</v>
      </c>
      <c r="X160" s="390">
        <f t="shared" si="281"/>
        <v>99.803227075954354</v>
      </c>
      <c r="Y160" s="718"/>
      <c r="Z160" s="70"/>
      <c r="AA160" s="288"/>
    </row>
    <row r="161" spans="1:27" ht="15" customHeight="1" thickBot="1" x14ac:dyDescent="0.3">
      <c r="A161" s="25">
        <v>1</v>
      </c>
      <c r="B161" s="25">
        <v>1</v>
      </c>
      <c r="C161" s="80" t="s">
        <v>3</v>
      </c>
      <c r="D161" s="397"/>
      <c r="E161" s="397"/>
      <c r="F161" s="431"/>
      <c r="G161" s="432"/>
      <c r="H161" s="428">
        <f>H157+H154+H160</f>
        <v>51323.528999999995</v>
      </c>
      <c r="I161" s="428">
        <f>I157+I154+I160</f>
        <v>51323.528999999995</v>
      </c>
      <c r="J161" s="428">
        <f>J157+J154+J160</f>
        <v>51323.528999999995</v>
      </c>
      <c r="K161" s="428">
        <f>K157+K154+K160</f>
        <v>51323.528999999995</v>
      </c>
      <c r="L161" s="428">
        <f>L157+L154+L160</f>
        <v>51323.528999999995</v>
      </c>
      <c r="M161" s="428">
        <f t="shared" ref="M161:N161" si="291">M157+M154+M160</f>
        <v>51323.528999999995</v>
      </c>
      <c r="N161" s="428">
        <f t="shared" si="291"/>
        <v>51323.528999999995</v>
      </c>
      <c r="O161" s="428">
        <f t="shared" ref="O161:W161" si="292">O157+O154+O160</f>
        <v>51323.528999999995</v>
      </c>
      <c r="P161" s="428">
        <f t="shared" ref="P161:Q161" si="293">P157+P154+P160</f>
        <v>51323.528999999995</v>
      </c>
      <c r="Q161" s="428">
        <f t="shared" si="293"/>
        <v>50323.528999999995</v>
      </c>
      <c r="R161" s="428">
        <f t="shared" ref="R161" si="294">R157+R154+R160</f>
        <v>50323.528999999995</v>
      </c>
      <c r="S161" s="428">
        <f t="shared" si="292"/>
        <v>46379.90158333334</v>
      </c>
      <c r="T161" s="428">
        <f t="shared" si="292"/>
        <v>46822.005990000005</v>
      </c>
      <c r="U161" s="428">
        <f t="shared" si="292"/>
        <v>442.10440666667165</v>
      </c>
      <c r="V161" s="428">
        <f t="shared" si="292"/>
        <v>-26.495189999999997</v>
      </c>
      <c r="W161" s="428">
        <f t="shared" si="292"/>
        <v>46795.510800000004</v>
      </c>
      <c r="X161" s="397">
        <f t="shared" si="281"/>
        <v>100.95322411556289</v>
      </c>
      <c r="Y161" s="718"/>
      <c r="Z161" s="70"/>
    </row>
    <row r="162" spans="1:27" ht="15" customHeight="1" x14ac:dyDescent="0.25">
      <c r="A162" s="25">
        <v>1</v>
      </c>
      <c r="B162" s="25">
        <v>1</v>
      </c>
      <c r="C162" s="21"/>
      <c r="D162" s="410"/>
      <c r="E162" s="410"/>
      <c r="F162" s="410"/>
      <c r="G162" s="410"/>
      <c r="H162" s="433"/>
      <c r="I162" s="433"/>
      <c r="J162" s="433"/>
      <c r="K162" s="433"/>
      <c r="L162" s="433"/>
      <c r="M162" s="433"/>
      <c r="N162" s="433"/>
      <c r="O162" s="433"/>
      <c r="P162" s="433"/>
      <c r="Q162" s="433"/>
      <c r="R162" s="433"/>
      <c r="S162" s="433"/>
      <c r="T162" s="433"/>
      <c r="U162" s="433">
        <f t="shared" si="271"/>
        <v>0</v>
      </c>
      <c r="V162" s="433"/>
      <c r="W162" s="433"/>
      <c r="X162" s="434"/>
      <c r="Y162" s="718"/>
      <c r="Z162" s="70"/>
    </row>
    <row r="163" spans="1:27" ht="43.5" customHeight="1" x14ac:dyDescent="0.25">
      <c r="A163" s="25">
        <v>1</v>
      </c>
      <c r="B163" s="25">
        <v>1</v>
      </c>
      <c r="C163" s="49" t="s">
        <v>116</v>
      </c>
      <c r="D163" s="348"/>
      <c r="E163" s="348"/>
      <c r="F163" s="348"/>
      <c r="G163" s="348"/>
      <c r="H163" s="389"/>
      <c r="I163" s="389"/>
      <c r="J163" s="389"/>
      <c r="K163" s="389"/>
      <c r="L163" s="389"/>
      <c r="M163" s="389"/>
      <c r="N163" s="389"/>
      <c r="O163" s="389"/>
      <c r="P163" s="389"/>
      <c r="Q163" s="389"/>
      <c r="R163" s="389"/>
      <c r="S163" s="389"/>
      <c r="T163" s="389"/>
      <c r="U163" s="389">
        <f t="shared" si="271"/>
        <v>0</v>
      </c>
      <c r="V163" s="389"/>
      <c r="W163" s="389"/>
      <c r="X163" s="390"/>
      <c r="Y163" s="718"/>
      <c r="Z163" s="70"/>
    </row>
    <row r="164" spans="1:27" ht="30" x14ac:dyDescent="0.25">
      <c r="A164" s="25">
        <v>1</v>
      </c>
      <c r="B164" s="25">
        <v>1</v>
      </c>
      <c r="C164" s="117" t="s">
        <v>76</v>
      </c>
      <c r="D164" s="390">
        <f>SUM(D165:D166)</f>
        <v>248</v>
      </c>
      <c r="E164" s="390">
        <f>SUM(E165:E166)</f>
        <v>228</v>
      </c>
      <c r="F164" s="390">
        <f>SUM(F165:F166)</f>
        <v>261</v>
      </c>
      <c r="G164" s="390">
        <f t="shared" ref="G164:G169" si="295">F164/E164*100</f>
        <v>114.4736842105263</v>
      </c>
      <c r="H164" s="353">
        <f>SUM(H165:H166)</f>
        <v>1356.1632</v>
      </c>
      <c r="I164" s="353">
        <f>SUM(I165:I166)</f>
        <v>1356.1632</v>
      </c>
      <c r="J164" s="353">
        <f>SUM(J165:J166)</f>
        <v>1356.1632</v>
      </c>
      <c r="K164" s="353">
        <f>SUM(K165:K166)</f>
        <v>1356.1632</v>
      </c>
      <c r="L164" s="353">
        <f>SUM(L165:L166)</f>
        <v>1356.1632</v>
      </c>
      <c r="M164" s="353">
        <f t="shared" ref="M164:N164" si="296">SUM(M165:M166)</f>
        <v>1356.1632</v>
      </c>
      <c r="N164" s="353">
        <f t="shared" si="296"/>
        <v>1356.1632</v>
      </c>
      <c r="O164" s="353">
        <f t="shared" ref="O164:W164" si="297">SUM(O165:O166)</f>
        <v>1356.1632</v>
      </c>
      <c r="P164" s="353">
        <f t="shared" ref="P164:Q164" si="298">SUM(P165:P166)</f>
        <v>1356.1632</v>
      </c>
      <c r="Q164" s="353">
        <f t="shared" si="298"/>
        <v>1356.1632</v>
      </c>
      <c r="R164" s="353">
        <f t="shared" ref="R164" si="299">SUM(R165:R166)</f>
        <v>1356.1632</v>
      </c>
      <c r="S164" s="734">
        <f t="shared" si="297"/>
        <v>1243.1495999999997</v>
      </c>
      <c r="T164" s="353">
        <f t="shared" si="297"/>
        <v>1427.2524000000001</v>
      </c>
      <c r="U164" s="353">
        <f t="shared" si="297"/>
        <v>184.10280000000029</v>
      </c>
      <c r="V164" s="353">
        <f t="shared" si="297"/>
        <v>-1.09368</v>
      </c>
      <c r="W164" s="353">
        <f t="shared" si="297"/>
        <v>1426.1587200000001</v>
      </c>
      <c r="X164" s="390">
        <f t="shared" ref="X164:X171" si="300">T164/S164*100</f>
        <v>114.80938416422291</v>
      </c>
      <c r="Y164" s="718"/>
      <c r="Z164" s="70"/>
    </row>
    <row r="165" spans="1:27" ht="30" x14ac:dyDescent="0.25">
      <c r="A165" s="25">
        <v>1</v>
      </c>
      <c r="B165" s="25">
        <v>1</v>
      </c>
      <c r="C165" s="47" t="s">
        <v>70</v>
      </c>
      <c r="D165" s="390">
        <v>63</v>
      </c>
      <c r="E165" s="391">
        <f>ROUND(D165/12*$C$3,0)</f>
        <v>58</v>
      </c>
      <c r="F165" s="390">
        <v>64</v>
      </c>
      <c r="G165" s="390">
        <f t="shared" si="295"/>
        <v>110.34482758620689</v>
      </c>
      <c r="H165" s="353">
        <v>344.50919999999996</v>
      </c>
      <c r="I165" s="353">
        <v>344.50919999999996</v>
      </c>
      <c r="J165" s="353">
        <v>344.50919999999996</v>
      </c>
      <c r="K165" s="353">
        <v>344.50919999999996</v>
      </c>
      <c r="L165" s="353">
        <v>344.50919999999996</v>
      </c>
      <c r="M165" s="353">
        <v>344.50919999999996</v>
      </c>
      <c r="N165" s="353">
        <v>344.50919999999996</v>
      </c>
      <c r="O165" s="353">
        <v>344.50919999999996</v>
      </c>
      <c r="P165" s="353">
        <v>344.50919999999996</v>
      </c>
      <c r="Q165" s="353">
        <v>344.50919999999996</v>
      </c>
      <c r="R165" s="353">
        <v>344.50919999999996</v>
      </c>
      <c r="S165" s="734">
        <f t="shared" ref="S165:S166" si="301">H165/12*$C$3+(I165-H165)/11*10+(J165-I165)/10*9+(K165-J165)/9*8+(L165-K165)/8*7+(M165-L165)/7*6+(N165-M165)/6*5+(O165-N165)/5*4+(P165-O165)/4*3+(Q165-P165)/3*2+(R165-Q165)/2*1</f>
        <v>315.80009999999993</v>
      </c>
      <c r="T165" s="353">
        <f t="shared" ref="T165:T166" si="302">W165-V165</f>
        <v>349.9776</v>
      </c>
      <c r="U165" s="353">
        <f t="shared" si="271"/>
        <v>34.177500000000066</v>
      </c>
      <c r="V165" s="353">
        <v>0</v>
      </c>
      <c r="W165" s="353">
        <v>349.9776</v>
      </c>
      <c r="X165" s="390">
        <f t="shared" si="300"/>
        <v>110.82251082251085</v>
      </c>
      <c r="Y165" s="718"/>
      <c r="Z165" s="70"/>
    </row>
    <row r="166" spans="1:27" ht="31.5" customHeight="1" x14ac:dyDescent="0.25">
      <c r="A166" s="25">
        <v>1</v>
      </c>
      <c r="B166" s="25">
        <v>1</v>
      </c>
      <c r="C166" s="47" t="s">
        <v>71</v>
      </c>
      <c r="D166" s="390">
        <v>185</v>
      </c>
      <c r="E166" s="391">
        <f>ROUND(D166/12*$C$3,0)</f>
        <v>170</v>
      </c>
      <c r="F166" s="390">
        <v>197</v>
      </c>
      <c r="G166" s="390">
        <f t="shared" si="295"/>
        <v>115.88235294117648</v>
      </c>
      <c r="H166" s="353">
        <v>1011.6539999999999</v>
      </c>
      <c r="I166" s="353">
        <v>1011.6539999999999</v>
      </c>
      <c r="J166" s="353">
        <v>1011.6539999999999</v>
      </c>
      <c r="K166" s="353">
        <v>1011.6539999999999</v>
      </c>
      <c r="L166" s="353">
        <v>1011.6539999999999</v>
      </c>
      <c r="M166" s="353">
        <v>1011.6539999999999</v>
      </c>
      <c r="N166" s="353">
        <v>1011.6539999999999</v>
      </c>
      <c r="O166" s="353">
        <v>1011.6539999999999</v>
      </c>
      <c r="P166" s="353">
        <v>1011.6539999999999</v>
      </c>
      <c r="Q166" s="353">
        <v>1011.6539999999999</v>
      </c>
      <c r="R166" s="353">
        <v>1011.6539999999999</v>
      </c>
      <c r="S166" s="734">
        <f t="shared" si="301"/>
        <v>927.34949999999992</v>
      </c>
      <c r="T166" s="353">
        <f t="shared" si="302"/>
        <v>1077.2748000000001</v>
      </c>
      <c r="U166" s="353">
        <f t="shared" si="271"/>
        <v>149.92530000000022</v>
      </c>
      <c r="V166" s="353">
        <v>-1.09368</v>
      </c>
      <c r="W166" s="353">
        <v>1076.1811200000002</v>
      </c>
      <c r="X166" s="390">
        <f t="shared" si="300"/>
        <v>116.1670761670762</v>
      </c>
      <c r="Y166" s="718"/>
      <c r="Z166" s="70"/>
    </row>
    <row r="167" spans="1:27" ht="30" x14ac:dyDescent="0.25">
      <c r="A167" s="25">
        <v>1</v>
      </c>
      <c r="B167" s="25">
        <v>1</v>
      </c>
      <c r="C167" s="117" t="s">
        <v>68</v>
      </c>
      <c r="D167" s="390">
        <f>SUM(D168:D169)</f>
        <v>17130</v>
      </c>
      <c r="E167" s="390">
        <f t="shared" ref="E167:U167" si="303">SUM(E168:E169)</f>
        <v>15703</v>
      </c>
      <c r="F167" s="390">
        <f t="shared" si="303"/>
        <v>14367</v>
      </c>
      <c r="G167" s="390">
        <f t="shared" si="295"/>
        <v>91.49207157867923</v>
      </c>
      <c r="H167" s="353">
        <f t="shared" ref="H167:O167" si="304">SUM(H168:H169)</f>
        <v>35947.891199999998</v>
      </c>
      <c r="I167" s="353">
        <f t="shared" si="304"/>
        <v>35947.891199999998</v>
      </c>
      <c r="J167" s="353">
        <f t="shared" si="304"/>
        <v>35947.891199999998</v>
      </c>
      <c r="K167" s="353">
        <f t="shared" si="304"/>
        <v>35947.891199999998</v>
      </c>
      <c r="L167" s="353">
        <f t="shared" si="304"/>
        <v>35947.891199999998</v>
      </c>
      <c r="M167" s="353">
        <f t="shared" si="304"/>
        <v>35931.891199999998</v>
      </c>
      <c r="N167" s="353">
        <f t="shared" si="304"/>
        <v>35931.891199999998</v>
      </c>
      <c r="O167" s="353">
        <f t="shared" si="304"/>
        <v>35931.891199999998</v>
      </c>
      <c r="P167" s="353">
        <f t="shared" ref="P167:Q167" si="305">SUM(P168:P169)</f>
        <v>35931.891199999998</v>
      </c>
      <c r="Q167" s="353">
        <f t="shared" si="305"/>
        <v>35931.891199999998</v>
      </c>
      <c r="R167" s="353">
        <f t="shared" ref="R167" si="306">SUM(R168:R169)</f>
        <v>35931.891199999998</v>
      </c>
      <c r="S167" s="734">
        <f t="shared" si="303"/>
        <v>32938.519314285717</v>
      </c>
      <c r="T167" s="353">
        <f t="shared" si="303"/>
        <v>32188.070230000001</v>
      </c>
      <c r="U167" s="353">
        <f t="shared" si="303"/>
        <v>-750.44908428571193</v>
      </c>
      <c r="V167" s="353">
        <f t="shared" ref="V167:W167" si="307">SUM(V168:V169)</f>
        <v>-5.2771000000000008</v>
      </c>
      <c r="W167" s="353">
        <f t="shared" si="307"/>
        <v>32182.793130000002</v>
      </c>
      <c r="X167" s="390">
        <f t="shared" si="300"/>
        <v>97.72166721544086</v>
      </c>
      <c r="Y167" s="718"/>
      <c r="Z167" s="70"/>
    </row>
    <row r="168" spans="1:27" ht="43.5" customHeight="1" x14ac:dyDescent="0.25">
      <c r="A168" s="25">
        <v>1</v>
      </c>
      <c r="B168" s="25">
        <v>1</v>
      </c>
      <c r="C168" s="47" t="s">
        <v>74</v>
      </c>
      <c r="D168" s="390">
        <v>15600</v>
      </c>
      <c r="E168" s="391">
        <f>ROUND(D168/12*$C$3,0)</f>
        <v>14300</v>
      </c>
      <c r="F168" s="391">
        <v>12959</v>
      </c>
      <c r="G168" s="390">
        <f t="shared" si="295"/>
        <v>90.622377622377627</v>
      </c>
      <c r="H168" s="353">
        <v>34514.22</v>
      </c>
      <c r="I168" s="353">
        <v>34514.22</v>
      </c>
      <c r="J168" s="353">
        <v>34514.22</v>
      </c>
      <c r="K168" s="353">
        <v>34514.22</v>
      </c>
      <c r="L168" s="353">
        <v>34514.22</v>
      </c>
      <c r="M168" s="353">
        <v>34498.22</v>
      </c>
      <c r="N168" s="353">
        <v>34498.22</v>
      </c>
      <c r="O168" s="353">
        <v>34498.22</v>
      </c>
      <c r="P168" s="353">
        <v>34498.22</v>
      </c>
      <c r="Q168" s="353">
        <v>34498.22</v>
      </c>
      <c r="R168" s="353">
        <v>34498.22</v>
      </c>
      <c r="S168" s="734">
        <f t="shared" ref="S168:S170" si="308">H168/12*$C$3+(I168-H168)/11*10+(J168-I168)/10*9+(K168-J168)/9*8+(L168-K168)/8*7+(M168-L168)/7*6+(N168-M168)/6*5+(O168-N168)/5*4+(P168-O168)/4*3+(Q168-P168)/3*2+(R168-Q168)/2*1</f>
        <v>31624.320714285714</v>
      </c>
      <c r="T168" s="353">
        <f t="shared" ref="T168:T170" si="309">W168-V168</f>
        <v>30839.735670000002</v>
      </c>
      <c r="U168" s="353">
        <f t="shared" si="271"/>
        <v>-784.58504428571177</v>
      </c>
      <c r="V168" s="353">
        <v>0</v>
      </c>
      <c r="W168" s="353">
        <v>30839.735670000002</v>
      </c>
      <c r="X168" s="390">
        <f t="shared" si="300"/>
        <v>97.519045384803192</v>
      </c>
      <c r="Y168" s="718"/>
      <c r="Z168" s="70"/>
    </row>
    <row r="169" spans="1:27" ht="43.5" customHeight="1" x14ac:dyDescent="0.25">
      <c r="A169" s="25">
        <v>1</v>
      </c>
      <c r="B169" s="25">
        <v>1</v>
      </c>
      <c r="C169" s="170" t="s">
        <v>65</v>
      </c>
      <c r="D169" s="392">
        <v>1530</v>
      </c>
      <c r="E169" s="419">
        <f>ROUND(D169/12*$C$3,0)</f>
        <v>1403</v>
      </c>
      <c r="F169" s="430">
        <v>1408</v>
      </c>
      <c r="G169" s="392">
        <f t="shared" si="295"/>
        <v>100.35637918745546</v>
      </c>
      <c r="H169" s="353">
        <v>1433.6712</v>
      </c>
      <c r="I169" s="353">
        <v>1433.6712</v>
      </c>
      <c r="J169" s="353">
        <v>1433.6712</v>
      </c>
      <c r="K169" s="353">
        <v>1433.6712</v>
      </c>
      <c r="L169" s="353">
        <v>1433.6712</v>
      </c>
      <c r="M169" s="353">
        <v>1433.6712</v>
      </c>
      <c r="N169" s="353">
        <v>1433.6712</v>
      </c>
      <c r="O169" s="353">
        <v>1433.6712</v>
      </c>
      <c r="P169" s="353">
        <v>1433.6712</v>
      </c>
      <c r="Q169" s="353">
        <v>1433.6712</v>
      </c>
      <c r="R169" s="353">
        <v>1433.6712</v>
      </c>
      <c r="S169" s="734">
        <f t="shared" si="308"/>
        <v>1314.1985999999999</v>
      </c>
      <c r="T169" s="353">
        <f t="shared" si="309"/>
        <v>1348.3345599999998</v>
      </c>
      <c r="U169" s="356">
        <f t="shared" si="271"/>
        <v>34.135959999999841</v>
      </c>
      <c r="V169" s="356">
        <v>-5.2771000000000008</v>
      </c>
      <c r="W169" s="356">
        <v>1343.0574599999998</v>
      </c>
      <c r="X169" s="392">
        <f t="shared" si="300"/>
        <v>102.59747347166552</v>
      </c>
      <c r="Y169" s="718"/>
      <c r="Z169" s="70"/>
    </row>
    <row r="170" spans="1:27" s="71" customFormat="1" ht="31.5" customHeight="1" thickBot="1" x14ac:dyDescent="0.3">
      <c r="A170" s="25">
        <v>1</v>
      </c>
      <c r="B170" s="25">
        <v>1</v>
      </c>
      <c r="C170" s="77" t="s">
        <v>79</v>
      </c>
      <c r="D170" s="390">
        <v>22870</v>
      </c>
      <c r="E170" s="391">
        <f>ROUND(D170/12*$C$3,0)</f>
        <v>20964</v>
      </c>
      <c r="F170" s="390">
        <v>20940</v>
      </c>
      <c r="G170" s="390">
        <f>F170/E170*100</f>
        <v>99.885518030910134</v>
      </c>
      <c r="H170" s="353">
        <v>18548.027399999999</v>
      </c>
      <c r="I170" s="353">
        <v>18548.027399999999</v>
      </c>
      <c r="J170" s="353">
        <v>18548.027399999999</v>
      </c>
      <c r="K170" s="353">
        <v>18548.027399999999</v>
      </c>
      <c r="L170" s="353">
        <v>18548.027399999999</v>
      </c>
      <c r="M170" s="353">
        <v>18548.027399999999</v>
      </c>
      <c r="N170" s="353">
        <v>18548.027399999999</v>
      </c>
      <c r="O170" s="353">
        <v>18548.027399999999</v>
      </c>
      <c r="P170" s="353">
        <v>18548.027399999999</v>
      </c>
      <c r="Q170" s="353">
        <v>18548.027399999999</v>
      </c>
      <c r="R170" s="353">
        <v>18548.027399999999</v>
      </c>
      <c r="S170" s="734">
        <f t="shared" si="308"/>
        <v>17002.35845</v>
      </c>
      <c r="T170" s="353">
        <f t="shared" si="309"/>
        <v>16982.758799999996</v>
      </c>
      <c r="U170" s="353">
        <f t="shared" si="271"/>
        <v>-19.599650000003749</v>
      </c>
      <c r="V170" s="353">
        <v>0</v>
      </c>
      <c r="W170" s="353">
        <v>16982.758799999996</v>
      </c>
      <c r="X170" s="390">
        <f t="shared" si="300"/>
        <v>99.884723933696364</v>
      </c>
      <c r="Y170" s="718"/>
      <c r="Z170" s="70"/>
      <c r="AA170" s="288"/>
    </row>
    <row r="171" spans="1:27" ht="15" customHeight="1" thickBot="1" x14ac:dyDescent="0.3">
      <c r="A171" s="25">
        <v>1</v>
      </c>
      <c r="B171" s="25">
        <v>1</v>
      </c>
      <c r="C171" s="80" t="s">
        <v>3</v>
      </c>
      <c r="D171" s="397"/>
      <c r="E171" s="397"/>
      <c r="F171" s="397"/>
      <c r="G171" s="394"/>
      <c r="H171" s="426">
        <f>H167+H164+H170</f>
        <v>55852.0818</v>
      </c>
      <c r="I171" s="426">
        <f>I167+I164+I170</f>
        <v>55852.0818</v>
      </c>
      <c r="J171" s="426">
        <f>J167+J164+J170</f>
        <v>55852.0818</v>
      </c>
      <c r="K171" s="426">
        <f>K167+K164+K170</f>
        <v>55852.0818</v>
      </c>
      <c r="L171" s="426">
        <f>L167+L164+L170</f>
        <v>55852.0818</v>
      </c>
      <c r="M171" s="426">
        <f t="shared" ref="M171:N171" si="310">M167+M164+M170</f>
        <v>55836.0818</v>
      </c>
      <c r="N171" s="426">
        <f t="shared" si="310"/>
        <v>55836.0818</v>
      </c>
      <c r="O171" s="426">
        <f t="shared" ref="O171:W171" si="311">O167+O164+O170</f>
        <v>55836.0818</v>
      </c>
      <c r="P171" s="426">
        <f t="shared" ref="P171:Q171" si="312">P167+P164+P170</f>
        <v>55836.0818</v>
      </c>
      <c r="Q171" s="426">
        <f t="shared" si="312"/>
        <v>55836.0818</v>
      </c>
      <c r="R171" s="426">
        <f t="shared" ref="R171" si="313">R167+R164+R170</f>
        <v>55836.0818</v>
      </c>
      <c r="S171" s="426">
        <f t="shared" si="311"/>
        <v>51184.027364285714</v>
      </c>
      <c r="T171" s="426">
        <f t="shared" si="311"/>
        <v>50598.081429999998</v>
      </c>
      <c r="U171" s="426">
        <f t="shared" si="311"/>
        <v>-585.94593428571534</v>
      </c>
      <c r="V171" s="426">
        <f t="shared" si="311"/>
        <v>-6.3707800000000008</v>
      </c>
      <c r="W171" s="426">
        <f t="shared" si="311"/>
        <v>50591.710650000001</v>
      </c>
      <c r="X171" s="397">
        <f t="shared" si="300"/>
        <v>98.855217214316809</v>
      </c>
      <c r="Y171" s="718"/>
      <c r="Z171" s="70"/>
    </row>
    <row r="172" spans="1:27" ht="15" customHeight="1" x14ac:dyDescent="0.25">
      <c r="A172" s="25">
        <v>1</v>
      </c>
      <c r="B172" s="25">
        <v>1</v>
      </c>
      <c r="C172" s="21"/>
      <c r="D172" s="410"/>
      <c r="E172" s="410"/>
      <c r="F172" s="410"/>
      <c r="G172" s="410"/>
      <c r="H172" s="433"/>
      <c r="I172" s="433"/>
      <c r="J172" s="433"/>
      <c r="K172" s="433"/>
      <c r="L172" s="433"/>
      <c r="M172" s="433"/>
      <c r="N172" s="433"/>
      <c r="O172" s="433"/>
      <c r="P172" s="433"/>
      <c r="Q172" s="433"/>
      <c r="R172" s="433"/>
      <c r="S172" s="433"/>
      <c r="T172" s="433"/>
      <c r="U172" s="433">
        <f t="shared" si="271"/>
        <v>0</v>
      </c>
      <c r="V172" s="433"/>
      <c r="W172" s="433"/>
      <c r="X172" s="434"/>
      <c r="Y172" s="718"/>
      <c r="Z172" s="70"/>
    </row>
    <row r="173" spans="1:27" ht="29.25" x14ac:dyDescent="0.25">
      <c r="A173" s="25">
        <v>1</v>
      </c>
      <c r="B173" s="25">
        <v>1</v>
      </c>
      <c r="C173" s="49" t="s">
        <v>117</v>
      </c>
      <c r="D173" s="348"/>
      <c r="E173" s="348"/>
      <c r="F173" s="348"/>
      <c r="G173" s="348"/>
      <c r="H173" s="353"/>
      <c r="I173" s="353"/>
      <c r="J173" s="353"/>
      <c r="K173" s="353"/>
      <c r="L173" s="353"/>
      <c r="M173" s="353"/>
      <c r="N173" s="353"/>
      <c r="O173" s="353"/>
      <c r="P173" s="353"/>
      <c r="Q173" s="353"/>
      <c r="R173" s="353"/>
      <c r="S173" s="353"/>
      <c r="T173" s="353"/>
      <c r="U173" s="353">
        <f t="shared" si="271"/>
        <v>0</v>
      </c>
      <c r="V173" s="353"/>
      <c r="W173" s="353"/>
      <c r="X173" s="390"/>
      <c r="Y173" s="718"/>
      <c r="Z173" s="70"/>
    </row>
    <row r="174" spans="1:27" ht="30" x14ac:dyDescent="0.25">
      <c r="A174" s="25">
        <v>1</v>
      </c>
      <c r="B174" s="25">
        <v>1</v>
      </c>
      <c r="C174" s="117" t="s">
        <v>76</v>
      </c>
      <c r="D174" s="390">
        <f>SUM(D175:D176)</f>
        <v>113</v>
      </c>
      <c r="E174" s="391">
        <f>SUM(E175:E176)</f>
        <v>104</v>
      </c>
      <c r="F174" s="390">
        <f>SUM(F175:F176)</f>
        <v>117</v>
      </c>
      <c r="G174" s="390">
        <f t="shared" ref="G174:G180" si="314">F174/E174*100</f>
        <v>112.5</v>
      </c>
      <c r="H174" s="353">
        <f>SUM(H175:H176)</f>
        <v>617.92920000000004</v>
      </c>
      <c r="I174" s="353">
        <f>SUM(I175:I176)</f>
        <v>617.92920000000004</v>
      </c>
      <c r="J174" s="353">
        <f>SUM(J175:J176)</f>
        <v>617.92920000000004</v>
      </c>
      <c r="K174" s="353">
        <f>SUM(K175:K176)</f>
        <v>617.92920000000004</v>
      </c>
      <c r="L174" s="353">
        <f>SUM(L175:L176)</f>
        <v>617.92920000000004</v>
      </c>
      <c r="M174" s="353">
        <f t="shared" ref="M174:N174" si="315">SUM(M175:M176)</f>
        <v>617.92920000000004</v>
      </c>
      <c r="N174" s="353">
        <f t="shared" si="315"/>
        <v>617.92920000000004</v>
      </c>
      <c r="O174" s="353">
        <f t="shared" ref="O174:W174" si="316">SUM(O175:O176)</f>
        <v>617.92920000000004</v>
      </c>
      <c r="P174" s="353">
        <f t="shared" ref="P174:Q174" si="317">SUM(P175:P176)</f>
        <v>617.92920000000004</v>
      </c>
      <c r="Q174" s="353">
        <f t="shared" si="317"/>
        <v>617.92920000000004</v>
      </c>
      <c r="R174" s="353">
        <f t="shared" ref="R174" si="318">SUM(R175:R176)</f>
        <v>617.92920000000004</v>
      </c>
      <c r="S174" s="734">
        <f t="shared" si="316"/>
        <v>566.43509999999992</v>
      </c>
      <c r="T174" s="353">
        <f t="shared" si="316"/>
        <v>639.80280000000005</v>
      </c>
      <c r="U174" s="353">
        <f t="shared" si="316"/>
        <v>73.367700000000099</v>
      </c>
      <c r="V174" s="353">
        <f t="shared" si="316"/>
        <v>0</v>
      </c>
      <c r="W174" s="353">
        <f t="shared" si="316"/>
        <v>639.80280000000005</v>
      </c>
      <c r="X174" s="390">
        <f t="shared" ref="X174:X181" si="319">T174/S174*100</f>
        <v>112.95253419147227</v>
      </c>
      <c r="Y174" s="718"/>
      <c r="Z174" s="70"/>
    </row>
    <row r="175" spans="1:27" ht="30" x14ac:dyDescent="0.25">
      <c r="A175" s="25">
        <v>1</v>
      </c>
      <c r="B175" s="25">
        <v>1</v>
      </c>
      <c r="C175" s="47" t="s">
        <v>70</v>
      </c>
      <c r="D175" s="390">
        <v>29</v>
      </c>
      <c r="E175" s="391">
        <f>ROUND(D175/12*$C$3,0)</f>
        <v>27</v>
      </c>
      <c r="F175" s="390">
        <v>28</v>
      </c>
      <c r="G175" s="390">
        <f t="shared" si="314"/>
        <v>103.7037037037037</v>
      </c>
      <c r="H175" s="353">
        <v>158.58359999999999</v>
      </c>
      <c r="I175" s="353">
        <v>158.58359999999999</v>
      </c>
      <c r="J175" s="353">
        <v>158.58359999999999</v>
      </c>
      <c r="K175" s="353">
        <v>158.58359999999999</v>
      </c>
      <c r="L175" s="353">
        <v>158.58359999999999</v>
      </c>
      <c r="M175" s="353">
        <v>158.58359999999999</v>
      </c>
      <c r="N175" s="353">
        <v>158.58359999999999</v>
      </c>
      <c r="O175" s="353">
        <v>158.58359999999999</v>
      </c>
      <c r="P175" s="353">
        <v>158.58359999999999</v>
      </c>
      <c r="Q175" s="353">
        <v>158.58359999999999</v>
      </c>
      <c r="R175" s="353">
        <v>158.58359999999999</v>
      </c>
      <c r="S175" s="734">
        <f t="shared" ref="S175:S176" si="320">H175/12*$C$3+(I175-H175)/11*10+(J175-I175)/10*9+(K175-J175)/9*8+(L175-K175)/8*7+(M175-L175)/7*6+(N175-M175)/6*5+(O175-N175)/5*4+(P175-O175)/4*3+(Q175-P175)/3*2+(R175-Q175)/2*1</f>
        <v>145.36829999999998</v>
      </c>
      <c r="T175" s="353">
        <f t="shared" ref="T175:T176" si="321">W175-V175</f>
        <v>153.11519999999999</v>
      </c>
      <c r="U175" s="353">
        <f t="shared" si="271"/>
        <v>7.7469000000000108</v>
      </c>
      <c r="V175" s="353">
        <v>0</v>
      </c>
      <c r="W175" s="353">
        <v>153.11519999999999</v>
      </c>
      <c r="X175" s="390">
        <f t="shared" si="319"/>
        <v>105.32915360501569</v>
      </c>
      <c r="Y175" s="718"/>
      <c r="Z175" s="70"/>
    </row>
    <row r="176" spans="1:27" ht="30" x14ac:dyDescent="0.25">
      <c r="A176" s="25">
        <v>1</v>
      </c>
      <c r="B176" s="25">
        <v>1</v>
      </c>
      <c r="C176" s="47" t="s">
        <v>71</v>
      </c>
      <c r="D176" s="390">
        <v>84</v>
      </c>
      <c r="E176" s="391">
        <f>ROUND(D176/12*$C$3,0)</f>
        <v>77</v>
      </c>
      <c r="F176" s="390">
        <v>89</v>
      </c>
      <c r="G176" s="390">
        <f t="shared" si="314"/>
        <v>115.58441558441559</v>
      </c>
      <c r="H176" s="353">
        <v>459.34559999999999</v>
      </c>
      <c r="I176" s="353">
        <v>459.34559999999999</v>
      </c>
      <c r="J176" s="353">
        <v>459.34559999999999</v>
      </c>
      <c r="K176" s="353">
        <v>459.34559999999999</v>
      </c>
      <c r="L176" s="353">
        <v>459.34559999999999</v>
      </c>
      <c r="M176" s="353">
        <v>459.34559999999999</v>
      </c>
      <c r="N176" s="353">
        <v>459.34559999999999</v>
      </c>
      <c r="O176" s="353">
        <v>459.34559999999999</v>
      </c>
      <c r="P176" s="353">
        <v>459.34559999999999</v>
      </c>
      <c r="Q176" s="353">
        <v>459.34559999999999</v>
      </c>
      <c r="R176" s="353">
        <v>459.34559999999999</v>
      </c>
      <c r="S176" s="734">
        <f t="shared" si="320"/>
        <v>421.06679999999994</v>
      </c>
      <c r="T176" s="353">
        <f t="shared" si="321"/>
        <v>486.68760000000003</v>
      </c>
      <c r="U176" s="353">
        <f t="shared" si="271"/>
        <v>65.620800000000088</v>
      </c>
      <c r="V176" s="353">
        <v>0</v>
      </c>
      <c r="W176" s="353">
        <v>486.68760000000003</v>
      </c>
      <c r="X176" s="390">
        <f t="shared" si="319"/>
        <v>115.58441558441561</v>
      </c>
      <c r="Y176" s="718"/>
      <c r="Z176" s="70"/>
    </row>
    <row r="177" spans="1:27" ht="30" x14ac:dyDescent="0.25">
      <c r="A177" s="25">
        <v>1</v>
      </c>
      <c r="B177" s="25">
        <v>1</v>
      </c>
      <c r="C177" s="139" t="s">
        <v>68</v>
      </c>
      <c r="D177" s="390">
        <f>SUM(D178:D179)</f>
        <v>17900</v>
      </c>
      <c r="E177" s="391">
        <f>SUM(E178:E179)</f>
        <v>16408</v>
      </c>
      <c r="F177" s="390">
        <f>SUM(F178:F179)</f>
        <v>15546</v>
      </c>
      <c r="G177" s="390">
        <f t="shared" si="314"/>
        <v>94.746465138956609</v>
      </c>
      <c r="H177" s="353">
        <f>SUM(H178:H179)</f>
        <v>36541.870999999999</v>
      </c>
      <c r="I177" s="353">
        <f>SUM(I178:I179)</f>
        <v>36541.870999999999</v>
      </c>
      <c r="J177" s="353">
        <f>SUM(J178:J179)</f>
        <v>36541.870999999999</v>
      </c>
      <c r="K177" s="353">
        <f>SUM(K178:K179)</f>
        <v>36541.870999999999</v>
      </c>
      <c r="L177" s="353">
        <f>SUM(L178:L179)</f>
        <v>36541.870999999999</v>
      </c>
      <c r="M177" s="353">
        <f t="shared" ref="M177:N177" si="322">SUM(M178:M179)</f>
        <v>36525.870999999999</v>
      </c>
      <c r="N177" s="353">
        <f t="shared" si="322"/>
        <v>36525.870999999999</v>
      </c>
      <c r="O177" s="353">
        <f t="shared" ref="O177:W177" si="323">SUM(O178:O179)</f>
        <v>36525.870999999999</v>
      </c>
      <c r="P177" s="353">
        <f t="shared" ref="P177:Q177" si="324">SUM(P178:P179)</f>
        <v>36525.870999999999</v>
      </c>
      <c r="Q177" s="353">
        <f t="shared" si="324"/>
        <v>36525.870999999999</v>
      </c>
      <c r="R177" s="353">
        <f t="shared" ref="R177" si="325">SUM(R178:R179)</f>
        <v>36525.870999999999</v>
      </c>
      <c r="S177" s="734">
        <f t="shared" si="323"/>
        <v>33483.000797619046</v>
      </c>
      <c r="T177" s="353">
        <f t="shared" si="323"/>
        <v>32436.877959999998</v>
      </c>
      <c r="U177" s="353">
        <f t="shared" si="323"/>
        <v>-1046.1228376190502</v>
      </c>
      <c r="V177" s="353">
        <f t="shared" si="323"/>
        <v>-74.862210000000005</v>
      </c>
      <c r="W177" s="353">
        <f t="shared" si="323"/>
        <v>32362.015749999999</v>
      </c>
      <c r="X177" s="390">
        <f t="shared" si="319"/>
        <v>96.875659849181034</v>
      </c>
      <c r="Y177" s="718"/>
      <c r="Z177" s="70"/>
    </row>
    <row r="178" spans="1:27" ht="59.25" customHeight="1" x14ac:dyDescent="0.25">
      <c r="A178" s="25">
        <v>1</v>
      </c>
      <c r="B178" s="25">
        <v>1</v>
      </c>
      <c r="C178" s="47" t="s">
        <v>74</v>
      </c>
      <c r="D178" s="390">
        <v>15500</v>
      </c>
      <c r="E178" s="391">
        <f>ROUND(D178/12*$C$3,0)</f>
        <v>14208</v>
      </c>
      <c r="F178" s="390">
        <v>12321</v>
      </c>
      <c r="G178" s="390">
        <f t="shared" si="314"/>
        <v>86.71875</v>
      </c>
      <c r="H178" s="353">
        <v>34292.974999999999</v>
      </c>
      <c r="I178" s="353">
        <v>34292.974999999999</v>
      </c>
      <c r="J178" s="353">
        <v>34292.974999999999</v>
      </c>
      <c r="K178" s="353">
        <v>34292.974999999999</v>
      </c>
      <c r="L178" s="353">
        <v>34292.974999999999</v>
      </c>
      <c r="M178" s="353">
        <v>34276.974999999999</v>
      </c>
      <c r="N178" s="353">
        <v>34276.974999999999</v>
      </c>
      <c r="O178" s="353">
        <v>34276.974999999999</v>
      </c>
      <c r="P178" s="353">
        <v>34276.974999999999</v>
      </c>
      <c r="Q178" s="353">
        <v>34276.974999999999</v>
      </c>
      <c r="R178" s="353">
        <v>34276.974999999999</v>
      </c>
      <c r="S178" s="734">
        <f t="shared" ref="S178:S180" si="326">H178/12*$C$3+(I178-H178)/11*10+(J178-I178)/10*9+(K178-J178)/9*8+(L178-K178)/8*7+(M178-L178)/7*6+(N178-M178)/6*5+(O178-N178)/5*4+(P178-O178)/4*3+(Q178-P178)/3*2+(R178-Q178)/2*1</f>
        <v>31421.512797619049</v>
      </c>
      <c r="T178" s="353">
        <f t="shared" ref="T178:T180" si="327">W178-V178</f>
        <v>29116.073619999999</v>
      </c>
      <c r="U178" s="353">
        <f t="shared" si="271"/>
        <v>-2305.4391776190496</v>
      </c>
      <c r="V178" s="353">
        <v>-74.361500000000007</v>
      </c>
      <c r="W178" s="353">
        <v>29041.71212</v>
      </c>
      <c r="X178" s="390">
        <f t="shared" si="319"/>
        <v>92.662863839599268</v>
      </c>
      <c r="Y178" s="718"/>
      <c r="Z178" s="70"/>
    </row>
    <row r="179" spans="1:27" ht="45" x14ac:dyDescent="0.25">
      <c r="A179" s="25">
        <v>1</v>
      </c>
      <c r="B179" s="25">
        <v>1</v>
      </c>
      <c r="C179" s="47" t="s">
        <v>65</v>
      </c>
      <c r="D179" s="390">
        <v>2400</v>
      </c>
      <c r="E179" s="391">
        <f>ROUND(D179/12*$C$3,0)</f>
        <v>2200</v>
      </c>
      <c r="F179" s="390">
        <v>3225</v>
      </c>
      <c r="G179" s="390">
        <f t="shared" si="314"/>
        <v>146.59090909090909</v>
      </c>
      <c r="H179" s="353">
        <v>2248.8960000000002</v>
      </c>
      <c r="I179" s="353">
        <v>2248.8960000000002</v>
      </c>
      <c r="J179" s="353">
        <v>2248.8960000000002</v>
      </c>
      <c r="K179" s="353">
        <v>2248.8960000000002</v>
      </c>
      <c r="L179" s="353">
        <v>2248.8960000000002</v>
      </c>
      <c r="M179" s="353">
        <v>2248.8960000000002</v>
      </c>
      <c r="N179" s="353">
        <v>2248.8960000000002</v>
      </c>
      <c r="O179" s="353">
        <v>2248.8960000000002</v>
      </c>
      <c r="P179" s="353">
        <v>2248.8960000000002</v>
      </c>
      <c r="Q179" s="353">
        <v>2248.8960000000002</v>
      </c>
      <c r="R179" s="353">
        <v>2248.8960000000002</v>
      </c>
      <c r="S179" s="734">
        <f t="shared" si="326"/>
        <v>2061.4880000000003</v>
      </c>
      <c r="T179" s="353">
        <f t="shared" si="327"/>
        <v>3320.8043399999997</v>
      </c>
      <c r="U179" s="353">
        <f t="shared" si="271"/>
        <v>1259.3163399999994</v>
      </c>
      <c r="V179" s="353">
        <v>-0.50070999999999999</v>
      </c>
      <c r="W179" s="353">
        <v>3320.3036299999999</v>
      </c>
      <c r="X179" s="390">
        <f t="shared" si="319"/>
        <v>161.08773565502196</v>
      </c>
      <c r="Y179" s="718"/>
      <c r="Z179" s="70"/>
    </row>
    <row r="180" spans="1:27" s="71" customFormat="1" ht="31.5" customHeight="1" thickBot="1" x14ac:dyDescent="0.3">
      <c r="A180" s="25">
        <v>1</v>
      </c>
      <c r="B180" s="25">
        <v>1</v>
      </c>
      <c r="C180" s="77" t="s">
        <v>79</v>
      </c>
      <c r="D180" s="390">
        <v>13730</v>
      </c>
      <c r="E180" s="391">
        <f>ROUND(D180/12*$C$3,0)</f>
        <v>12586</v>
      </c>
      <c r="F180" s="390">
        <v>12753</v>
      </c>
      <c r="G180" s="390">
        <f t="shared" si="314"/>
        <v>101.32687112664867</v>
      </c>
      <c r="H180" s="353">
        <v>11135.304599999999</v>
      </c>
      <c r="I180" s="353">
        <v>11135.304599999999</v>
      </c>
      <c r="J180" s="353">
        <v>11135.304599999999</v>
      </c>
      <c r="K180" s="353">
        <v>11135.304599999999</v>
      </c>
      <c r="L180" s="353">
        <v>11135.304599999999</v>
      </c>
      <c r="M180" s="353">
        <v>11135.304599999999</v>
      </c>
      <c r="N180" s="353">
        <v>11135.304599999999</v>
      </c>
      <c r="O180" s="353">
        <v>11135.304599999999</v>
      </c>
      <c r="P180" s="353">
        <v>11135.304599999999</v>
      </c>
      <c r="Q180" s="353">
        <v>11135.304599999999</v>
      </c>
      <c r="R180" s="353">
        <v>11135.304599999999</v>
      </c>
      <c r="S180" s="734">
        <f t="shared" si="326"/>
        <v>10207.36255</v>
      </c>
      <c r="T180" s="353">
        <f t="shared" si="327"/>
        <v>10342.93806</v>
      </c>
      <c r="U180" s="353">
        <f t="shared" si="271"/>
        <v>135.57551000000058</v>
      </c>
      <c r="V180" s="353">
        <v>-8.1099999999999992E-2</v>
      </c>
      <c r="W180" s="353">
        <v>10342.856960000001</v>
      </c>
      <c r="X180" s="390">
        <f t="shared" si="319"/>
        <v>101.32821293782692</v>
      </c>
      <c r="Y180" s="718"/>
      <c r="Z180" s="70"/>
      <c r="AA180" s="288"/>
    </row>
    <row r="181" spans="1:27" ht="15.75" thickBot="1" x14ac:dyDescent="0.3">
      <c r="A181" s="25">
        <v>1</v>
      </c>
      <c r="B181" s="25">
        <v>1</v>
      </c>
      <c r="C181" s="202" t="s">
        <v>3</v>
      </c>
      <c r="D181" s="393"/>
      <c r="E181" s="393"/>
      <c r="F181" s="393"/>
      <c r="G181" s="432"/>
      <c r="H181" s="428">
        <f t="shared" ref="H181:S181" si="328">H177+H174+H180</f>
        <v>48295.104800000001</v>
      </c>
      <c r="I181" s="428">
        <f t="shared" si="328"/>
        <v>48295.104800000001</v>
      </c>
      <c r="J181" s="428">
        <f t="shared" si="328"/>
        <v>48295.104800000001</v>
      </c>
      <c r="K181" s="428">
        <f t="shared" si="328"/>
        <v>48295.104800000001</v>
      </c>
      <c r="L181" s="428">
        <f t="shared" si="328"/>
        <v>48295.104800000001</v>
      </c>
      <c r="M181" s="428">
        <f t="shared" si="328"/>
        <v>48279.104800000001</v>
      </c>
      <c r="N181" s="428">
        <f t="shared" si="328"/>
        <v>48279.104800000001</v>
      </c>
      <c r="O181" s="428">
        <f t="shared" si="328"/>
        <v>48279.104800000001</v>
      </c>
      <c r="P181" s="428">
        <f t="shared" ref="P181:Q181" si="329">P177+P174+P180</f>
        <v>48279.104800000001</v>
      </c>
      <c r="Q181" s="428">
        <f t="shared" si="329"/>
        <v>48279.104800000001</v>
      </c>
      <c r="R181" s="428">
        <f t="shared" ref="R181" si="330">R177+R174+R180</f>
        <v>48279.104800000001</v>
      </c>
      <c r="S181" s="428">
        <f t="shared" si="328"/>
        <v>44256.798447619047</v>
      </c>
      <c r="T181" s="428">
        <f t="shared" ref="T181:U181" si="331">T177+T174+T180</f>
        <v>43419.618819999996</v>
      </c>
      <c r="U181" s="428">
        <f t="shared" si="331"/>
        <v>-837.17962761904948</v>
      </c>
      <c r="V181" s="428">
        <f>V177+V174+V180</f>
        <v>-74.943310000000011</v>
      </c>
      <c r="W181" s="428">
        <f>W177+W174+W180</f>
        <v>43344.675510000001</v>
      </c>
      <c r="X181" s="397">
        <f t="shared" si="319"/>
        <v>98.108359264599969</v>
      </c>
      <c r="Y181" s="718"/>
      <c r="Z181" s="70"/>
    </row>
    <row r="182" spans="1:27" ht="15" customHeight="1" x14ac:dyDescent="0.25">
      <c r="A182" s="25">
        <v>1</v>
      </c>
      <c r="B182" s="25">
        <v>1</v>
      </c>
      <c r="C182" s="21"/>
      <c r="D182" s="410"/>
      <c r="E182" s="410"/>
      <c r="F182" s="410"/>
      <c r="G182" s="410"/>
      <c r="H182" s="433"/>
      <c r="I182" s="433"/>
      <c r="J182" s="433"/>
      <c r="K182" s="433"/>
      <c r="L182" s="433"/>
      <c r="M182" s="433"/>
      <c r="N182" s="433"/>
      <c r="O182" s="433"/>
      <c r="P182" s="433"/>
      <c r="Q182" s="433"/>
      <c r="R182" s="433"/>
      <c r="S182" s="433"/>
      <c r="T182" s="433"/>
      <c r="U182" s="433">
        <f t="shared" si="271"/>
        <v>0</v>
      </c>
      <c r="V182" s="433"/>
      <c r="W182" s="433"/>
      <c r="X182" s="434"/>
      <c r="Y182" s="718"/>
      <c r="Z182" s="70"/>
    </row>
    <row r="183" spans="1:27" ht="31.5" customHeight="1" x14ac:dyDescent="0.25">
      <c r="A183" s="25">
        <v>1</v>
      </c>
      <c r="B183" s="25">
        <v>1</v>
      </c>
      <c r="C183" s="49" t="s">
        <v>118</v>
      </c>
      <c r="D183" s="348"/>
      <c r="E183" s="348"/>
      <c r="F183" s="348"/>
      <c r="G183" s="348"/>
      <c r="H183" s="353"/>
      <c r="I183" s="353"/>
      <c r="J183" s="353"/>
      <c r="K183" s="353"/>
      <c r="L183" s="353"/>
      <c r="M183" s="353"/>
      <c r="N183" s="353"/>
      <c r="O183" s="353"/>
      <c r="P183" s="353"/>
      <c r="Q183" s="353"/>
      <c r="R183" s="353"/>
      <c r="S183" s="353"/>
      <c r="T183" s="353"/>
      <c r="U183" s="353">
        <f t="shared" si="271"/>
        <v>0</v>
      </c>
      <c r="V183" s="353"/>
      <c r="W183" s="353"/>
      <c r="X183" s="348"/>
      <c r="Y183" s="718"/>
      <c r="Z183" s="70"/>
    </row>
    <row r="184" spans="1:27" ht="45" customHeight="1" x14ac:dyDescent="0.25">
      <c r="A184" s="25">
        <v>1</v>
      </c>
      <c r="B184" s="25">
        <v>1</v>
      </c>
      <c r="C184" s="117" t="s">
        <v>76</v>
      </c>
      <c r="D184" s="390">
        <f>SUM(D185:D186)</f>
        <v>251</v>
      </c>
      <c r="E184" s="390">
        <f>SUM(E185:E186)</f>
        <v>230</v>
      </c>
      <c r="F184" s="390">
        <f>SUM(F185:F186)</f>
        <v>259</v>
      </c>
      <c r="G184" s="390">
        <f t="shared" ref="G184:G190" si="332">F184/E184*100</f>
        <v>112.60869565217391</v>
      </c>
      <c r="H184" s="353">
        <f>SUM(H185:H186)</f>
        <v>1372.5683999999999</v>
      </c>
      <c r="I184" s="353">
        <f>SUM(I185:I186)</f>
        <v>1372.5683999999999</v>
      </c>
      <c r="J184" s="353">
        <f>SUM(J185:J186)</f>
        <v>1372.5683999999999</v>
      </c>
      <c r="K184" s="353">
        <f>SUM(K185:K186)</f>
        <v>1372.5683999999999</v>
      </c>
      <c r="L184" s="353">
        <f>SUM(L185:L186)</f>
        <v>1372.5683999999999</v>
      </c>
      <c r="M184" s="353">
        <f t="shared" ref="M184:N184" si="333">SUM(M185:M186)</f>
        <v>1372.5683999999999</v>
      </c>
      <c r="N184" s="353">
        <f t="shared" si="333"/>
        <v>1372.5683999999999</v>
      </c>
      <c r="O184" s="353">
        <f t="shared" ref="O184:W184" si="334">SUM(O185:O186)</f>
        <v>1372.5683999999999</v>
      </c>
      <c r="P184" s="353">
        <f t="shared" ref="P184:Q184" si="335">SUM(P185:P186)</f>
        <v>1372.5683999999999</v>
      </c>
      <c r="Q184" s="353">
        <f t="shared" si="335"/>
        <v>1372.5683999999999</v>
      </c>
      <c r="R184" s="353">
        <f t="shared" ref="R184" si="336">SUM(R185:R186)</f>
        <v>1372.5683999999999</v>
      </c>
      <c r="S184" s="734">
        <f t="shared" si="334"/>
        <v>1258.1876999999999</v>
      </c>
      <c r="T184" s="353">
        <f t="shared" si="334"/>
        <v>1416.3156000000001</v>
      </c>
      <c r="U184" s="353">
        <f t="shared" si="334"/>
        <v>158.12790000000018</v>
      </c>
      <c r="V184" s="353">
        <f t="shared" si="334"/>
        <v>-9.8431200000000008</v>
      </c>
      <c r="W184" s="353">
        <f t="shared" si="334"/>
        <v>1406.4724800000001</v>
      </c>
      <c r="X184" s="390">
        <f t="shared" ref="X184:X191" si="337">T184/S184*100</f>
        <v>112.56791017747194</v>
      </c>
      <c r="Y184" s="718"/>
      <c r="Z184" s="70"/>
    </row>
    <row r="185" spans="1:27" ht="30" x14ac:dyDescent="0.25">
      <c r="A185" s="25">
        <v>1</v>
      </c>
      <c r="B185" s="25">
        <v>1</v>
      </c>
      <c r="C185" s="47" t="s">
        <v>70</v>
      </c>
      <c r="D185" s="390">
        <v>143</v>
      </c>
      <c r="E185" s="391">
        <f>ROUND(D185/12*$C$3,0)</f>
        <v>131</v>
      </c>
      <c r="F185" s="391">
        <v>154</v>
      </c>
      <c r="G185" s="390">
        <f t="shared" si="332"/>
        <v>117.55725190839695</v>
      </c>
      <c r="H185" s="353">
        <v>781.98119999999994</v>
      </c>
      <c r="I185" s="353">
        <v>781.98119999999994</v>
      </c>
      <c r="J185" s="353">
        <v>781.98119999999994</v>
      </c>
      <c r="K185" s="353">
        <v>781.98119999999994</v>
      </c>
      <c r="L185" s="353">
        <v>781.98119999999994</v>
      </c>
      <c r="M185" s="353">
        <v>781.98119999999994</v>
      </c>
      <c r="N185" s="353">
        <v>781.98119999999994</v>
      </c>
      <c r="O185" s="353">
        <v>781.98119999999994</v>
      </c>
      <c r="P185" s="353">
        <v>781.98119999999994</v>
      </c>
      <c r="Q185" s="353">
        <v>781.98119999999994</v>
      </c>
      <c r="R185" s="353">
        <v>781.98119999999994</v>
      </c>
      <c r="S185" s="734">
        <f t="shared" ref="S185:S186" si="338">H185/12*$C$3+(I185-H185)/11*10+(J185-I185)/10*9+(K185-J185)/9*8+(L185-K185)/8*7+(M185-L185)/7*6+(N185-M185)/6*5+(O185-N185)/5*4+(P185-O185)/4*3+(Q185-P185)/3*2+(R185-Q185)/2*1</f>
        <v>716.81610000000001</v>
      </c>
      <c r="T185" s="353">
        <f t="shared" ref="T185:T190" si="339">W185-V185</f>
        <v>842.13360000000011</v>
      </c>
      <c r="U185" s="353">
        <f t="shared" si="271"/>
        <v>125.31750000000011</v>
      </c>
      <c r="V185" s="353">
        <v>0</v>
      </c>
      <c r="W185" s="353">
        <v>842.13360000000011</v>
      </c>
      <c r="X185" s="390">
        <f t="shared" si="337"/>
        <v>117.48251748251749</v>
      </c>
      <c r="Y185" s="718"/>
      <c r="Z185" s="70"/>
    </row>
    <row r="186" spans="1:27" ht="35.1" customHeight="1" x14ac:dyDescent="0.25">
      <c r="A186" s="25">
        <v>1</v>
      </c>
      <c r="B186" s="25">
        <v>1</v>
      </c>
      <c r="C186" s="47" t="s">
        <v>71</v>
      </c>
      <c r="D186" s="390">
        <v>108</v>
      </c>
      <c r="E186" s="391">
        <f>ROUND(D186/12*$C$3,0)</f>
        <v>99</v>
      </c>
      <c r="F186" s="390">
        <v>105</v>
      </c>
      <c r="G186" s="390">
        <f t="shared" si="332"/>
        <v>106.06060606060606</v>
      </c>
      <c r="H186" s="353">
        <v>590.58719999999994</v>
      </c>
      <c r="I186" s="353">
        <v>590.58719999999994</v>
      </c>
      <c r="J186" s="353">
        <v>590.58719999999994</v>
      </c>
      <c r="K186" s="353">
        <v>590.58719999999994</v>
      </c>
      <c r="L186" s="353">
        <v>590.58719999999994</v>
      </c>
      <c r="M186" s="353">
        <v>590.58719999999994</v>
      </c>
      <c r="N186" s="353">
        <v>590.58719999999994</v>
      </c>
      <c r="O186" s="353">
        <v>590.58719999999994</v>
      </c>
      <c r="P186" s="353">
        <v>590.58719999999994</v>
      </c>
      <c r="Q186" s="353">
        <v>590.58719999999994</v>
      </c>
      <c r="R186" s="353">
        <v>590.58719999999994</v>
      </c>
      <c r="S186" s="734">
        <f t="shared" si="338"/>
        <v>541.37159999999994</v>
      </c>
      <c r="T186" s="353">
        <f t="shared" si="339"/>
        <v>574.18200000000002</v>
      </c>
      <c r="U186" s="353">
        <f t="shared" si="271"/>
        <v>32.810400000000072</v>
      </c>
      <c r="V186" s="353">
        <v>-9.8431200000000008</v>
      </c>
      <c r="W186" s="353">
        <v>564.33888000000002</v>
      </c>
      <c r="X186" s="390">
        <f t="shared" si="337"/>
        <v>106.06060606060608</v>
      </c>
      <c r="Y186" s="718"/>
      <c r="Z186" s="70"/>
    </row>
    <row r="187" spans="1:27" ht="39.75" customHeight="1" x14ac:dyDescent="0.25">
      <c r="A187" s="25">
        <v>1</v>
      </c>
      <c r="B187" s="25">
        <v>1</v>
      </c>
      <c r="C187" s="117" t="s">
        <v>68</v>
      </c>
      <c r="D187" s="390">
        <f>SUM(D188:D189)</f>
        <v>21600</v>
      </c>
      <c r="E187" s="390">
        <f>SUM(E188:E189)</f>
        <v>19800</v>
      </c>
      <c r="F187" s="390">
        <f>SUM(F188:F189)</f>
        <v>19110</v>
      </c>
      <c r="G187" s="390">
        <f t="shared" si="332"/>
        <v>96.515151515151516</v>
      </c>
      <c r="H187" s="353">
        <f>SUM(H188:H189)</f>
        <v>37885.64</v>
      </c>
      <c r="I187" s="353">
        <f>SUM(I188:I189)</f>
        <v>37885.64</v>
      </c>
      <c r="J187" s="353">
        <f>SUM(J188:J189)</f>
        <v>37885.64</v>
      </c>
      <c r="K187" s="353">
        <f>SUM(K188:K189)</f>
        <v>37885.64</v>
      </c>
      <c r="L187" s="353">
        <f>SUM(L188:L189)</f>
        <v>37885.64</v>
      </c>
      <c r="M187" s="353">
        <f t="shared" ref="M187:N187" si="340">SUM(M188:M189)</f>
        <v>38045.64</v>
      </c>
      <c r="N187" s="353">
        <f t="shared" si="340"/>
        <v>38045.64</v>
      </c>
      <c r="O187" s="353">
        <f t="shared" ref="O187:W187" si="341">SUM(O188:O189)</f>
        <v>38045.64</v>
      </c>
      <c r="P187" s="353">
        <f t="shared" ref="P187:Q187" si="342">SUM(P188:P189)</f>
        <v>38045.64</v>
      </c>
      <c r="Q187" s="353">
        <f t="shared" si="342"/>
        <v>38045.64</v>
      </c>
      <c r="R187" s="353">
        <f t="shared" ref="R187" si="343">SUM(R188:R189)</f>
        <v>38045.64</v>
      </c>
      <c r="S187" s="734">
        <f t="shared" si="341"/>
        <v>34865.646190476189</v>
      </c>
      <c r="T187" s="353">
        <f t="shared" si="341"/>
        <v>34854.212160000003</v>
      </c>
      <c r="U187" s="353">
        <f t="shared" si="341"/>
        <v>-11.434030476184489</v>
      </c>
      <c r="V187" s="353">
        <f t="shared" si="341"/>
        <v>-8.1957299999999993</v>
      </c>
      <c r="W187" s="353">
        <f t="shared" si="341"/>
        <v>34846.016430000003</v>
      </c>
      <c r="X187" s="390">
        <f t="shared" si="337"/>
        <v>99.967205453718762</v>
      </c>
      <c r="Y187" s="718"/>
      <c r="Z187" s="70"/>
    </row>
    <row r="188" spans="1:27" ht="61.5" customHeight="1" x14ac:dyDescent="0.25">
      <c r="A188" s="25">
        <v>1</v>
      </c>
      <c r="B188" s="25">
        <v>1</v>
      </c>
      <c r="C188" s="47" t="s">
        <v>74</v>
      </c>
      <c r="D188" s="390">
        <v>13600</v>
      </c>
      <c r="E188" s="391">
        <f>ROUND(D188/12*$C$3,0)</f>
        <v>12467</v>
      </c>
      <c r="F188" s="391">
        <v>12146</v>
      </c>
      <c r="G188" s="390">
        <f t="shared" si="332"/>
        <v>97.425202534691593</v>
      </c>
      <c r="H188" s="353">
        <v>30389.319999999996</v>
      </c>
      <c r="I188" s="353">
        <v>30389.319999999996</v>
      </c>
      <c r="J188" s="353">
        <v>30389.319999999996</v>
      </c>
      <c r="K188" s="353">
        <v>30389.319999999996</v>
      </c>
      <c r="L188" s="353">
        <v>30389.319999999996</v>
      </c>
      <c r="M188" s="353">
        <v>30549.319999999996</v>
      </c>
      <c r="N188" s="353">
        <v>30549.319999999996</v>
      </c>
      <c r="O188" s="353">
        <v>30549.319999999996</v>
      </c>
      <c r="P188" s="353">
        <v>30549.319999999996</v>
      </c>
      <c r="Q188" s="353">
        <v>30549.319999999996</v>
      </c>
      <c r="R188" s="353">
        <v>30549.319999999996</v>
      </c>
      <c r="S188" s="734">
        <f t="shared" ref="S188:S190" si="344">H188/12*$C$3+(I188-H188)/11*10+(J188-I188)/10*9+(K188-J188)/9*8+(L188-K188)/8*7+(M188-L188)/7*6+(N188-M188)/6*5+(O188-N188)/5*4+(P188-O188)/4*3+(Q188-P188)/3*2+(R188-Q188)/2*1</f>
        <v>27994.019523809522</v>
      </c>
      <c r="T188" s="353">
        <f t="shared" si="339"/>
        <v>28324.423240000004</v>
      </c>
      <c r="U188" s="353">
        <f t="shared" si="271"/>
        <v>330.40371619048165</v>
      </c>
      <c r="V188" s="353">
        <v>-5.5657399999999999</v>
      </c>
      <c r="W188" s="353">
        <v>28318.857500000006</v>
      </c>
      <c r="X188" s="390">
        <f t="shared" si="337"/>
        <v>101.1802653631411</v>
      </c>
      <c r="Y188" s="718"/>
      <c r="Z188" s="70"/>
    </row>
    <row r="189" spans="1:27" ht="45" x14ac:dyDescent="0.25">
      <c r="A189" s="25">
        <v>1</v>
      </c>
      <c r="B189" s="25">
        <v>1</v>
      </c>
      <c r="C189" s="47" t="s">
        <v>65</v>
      </c>
      <c r="D189" s="390">
        <v>8000</v>
      </c>
      <c r="E189" s="391">
        <f>ROUND(D189/12*$C$3,0)</f>
        <v>7333</v>
      </c>
      <c r="F189" s="391">
        <v>6964</v>
      </c>
      <c r="G189" s="390">
        <f t="shared" si="332"/>
        <v>94.967953088776753</v>
      </c>
      <c r="H189" s="353">
        <v>7496.32</v>
      </c>
      <c r="I189" s="353">
        <v>7496.32</v>
      </c>
      <c r="J189" s="353">
        <v>7496.32</v>
      </c>
      <c r="K189" s="353">
        <v>7496.32</v>
      </c>
      <c r="L189" s="353">
        <v>7496.32</v>
      </c>
      <c r="M189" s="353">
        <v>7496.32</v>
      </c>
      <c r="N189" s="353">
        <v>7496.32</v>
      </c>
      <c r="O189" s="353">
        <v>7496.32</v>
      </c>
      <c r="P189" s="353">
        <v>7496.32</v>
      </c>
      <c r="Q189" s="353">
        <v>7496.32</v>
      </c>
      <c r="R189" s="353">
        <v>7496.32</v>
      </c>
      <c r="S189" s="734">
        <f t="shared" si="344"/>
        <v>6871.6266666666661</v>
      </c>
      <c r="T189" s="353">
        <f t="shared" si="339"/>
        <v>6529.78892</v>
      </c>
      <c r="U189" s="353">
        <f t="shared" si="271"/>
        <v>-341.83774666666613</v>
      </c>
      <c r="V189" s="353">
        <v>-2.6299899999999998</v>
      </c>
      <c r="W189" s="353">
        <v>6527.1589299999996</v>
      </c>
      <c r="X189" s="390">
        <f t="shared" si="337"/>
        <v>95.025373710640096</v>
      </c>
      <c r="Y189" s="718"/>
      <c r="Z189" s="70"/>
    </row>
    <row r="190" spans="1:27" s="71" customFormat="1" ht="31.5" customHeight="1" thickBot="1" x14ac:dyDescent="0.3">
      <c r="A190" s="25">
        <v>1</v>
      </c>
      <c r="B190" s="25">
        <v>1</v>
      </c>
      <c r="C190" s="77" t="s">
        <v>79</v>
      </c>
      <c r="D190" s="390">
        <v>10268</v>
      </c>
      <c r="E190" s="391">
        <f>ROUND(D190/12*$C$3,0)</f>
        <v>9412</v>
      </c>
      <c r="F190" s="390">
        <v>9229</v>
      </c>
      <c r="G190" s="390">
        <f t="shared" si="332"/>
        <v>98.055673608159793</v>
      </c>
      <c r="H190" s="353">
        <v>8327.5533599999999</v>
      </c>
      <c r="I190" s="353">
        <v>8327.5533599999999</v>
      </c>
      <c r="J190" s="353">
        <v>8327.5533599999999</v>
      </c>
      <c r="K190" s="353">
        <v>8327.5533599999999</v>
      </c>
      <c r="L190" s="353">
        <v>8327.5533599999999</v>
      </c>
      <c r="M190" s="353">
        <v>8327.5533599999999</v>
      </c>
      <c r="N190" s="353">
        <v>8327.5533599999999</v>
      </c>
      <c r="O190" s="353">
        <v>8327.5533599999999</v>
      </c>
      <c r="P190" s="353">
        <v>8327.5533599999999</v>
      </c>
      <c r="Q190" s="353">
        <v>8327.5533599999999</v>
      </c>
      <c r="R190" s="353">
        <v>8327.5533599999999</v>
      </c>
      <c r="S190" s="734">
        <f t="shared" si="344"/>
        <v>7633.5905799999991</v>
      </c>
      <c r="T190" s="353">
        <f t="shared" si="339"/>
        <v>7484.9035800000011</v>
      </c>
      <c r="U190" s="353">
        <f t="shared" si="271"/>
        <v>-148.68699999999808</v>
      </c>
      <c r="V190" s="353">
        <v>-8.1099999999999992E-2</v>
      </c>
      <c r="W190" s="353">
        <v>7484.8224800000007</v>
      </c>
      <c r="X190" s="390">
        <f t="shared" si="337"/>
        <v>98.052201012855505</v>
      </c>
      <c r="Y190" s="718"/>
      <c r="Z190" s="70"/>
      <c r="AA190" s="288"/>
    </row>
    <row r="191" spans="1:27" ht="15.75" thickBot="1" x14ac:dyDescent="0.3">
      <c r="A191" s="25">
        <v>1</v>
      </c>
      <c r="B191" s="25">
        <v>1</v>
      </c>
      <c r="C191" s="177" t="s">
        <v>3</v>
      </c>
      <c r="D191" s="393"/>
      <c r="E191" s="393"/>
      <c r="F191" s="393"/>
      <c r="G191" s="435"/>
      <c r="H191" s="428">
        <f t="shared" ref="H191:S191" si="345">H187+H184+H190</f>
        <v>47585.761759999994</v>
      </c>
      <c r="I191" s="428">
        <f t="shared" si="345"/>
        <v>47585.761759999994</v>
      </c>
      <c r="J191" s="428">
        <f t="shared" si="345"/>
        <v>47585.761759999994</v>
      </c>
      <c r="K191" s="428">
        <f t="shared" si="345"/>
        <v>47585.761759999994</v>
      </c>
      <c r="L191" s="428">
        <f t="shared" si="345"/>
        <v>47585.761759999994</v>
      </c>
      <c r="M191" s="428">
        <f t="shared" si="345"/>
        <v>47745.761759999994</v>
      </c>
      <c r="N191" s="428">
        <f t="shared" si="345"/>
        <v>47745.761759999994</v>
      </c>
      <c r="O191" s="428">
        <f t="shared" si="345"/>
        <v>47745.761759999994</v>
      </c>
      <c r="P191" s="428">
        <f t="shared" ref="P191:Q191" si="346">P187+P184+P190</f>
        <v>47745.761759999994</v>
      </c>
      <c r="Q191" s="428">
        <f t="shared" si="346"/>
        <v>47745.761759999994</v>
      </c>
      <c r="R191" s="428">
        <f t="shared" ref="R191" si="347">R187+R184+R190</f>
        <v>47745.761759999994</v>
      </c>
      <c r="S191" s="428">
        <f t="shared" si="345"/>
        <v>43757.424470476188</v>
      </c>
      <c r="T191" s="428">
        <f t="shared" ref="T191:W191" si="348">T187+T184+T190</f>
        <v>43755.431340000003</v>
      </c>
      <c r="U191" s="428">
        <f t="shared" si="348"/>
        <v>-1.9931304761823867</v>
      </c>
      <c r="V191" s="428">
        <f t="shared" si="348"/>
        <v>-18.119949999999999</v>
      </c>
      <c r="W191" s="428">
        <f t="shared" si="348"/>
        <v>43737.311390000003</v>
      </c>
      <c r="X191" s="397">
        <f t="shared" si="337"/>
        <v>99.995445046182894</v>
      </c>
      <c r="Y191" s="718"/>
      <c r="Z191" s="70"/>
    </row>
    <row r="192" spans="1:27" ht="15" customHeight="1" x14ac:dyDescent="0.25">
      <c r="A192" s="25">
        <v>1</v>
      </c>
      <c r="B192" s="25">
        <v>1</v>
      </c>
      <c r="C192" s="52"/>
      <c r="D192" s="364"/>
      <c r="E192" s="364"/>
      <c r="F192" s="364"/>
      <c r="G192" s="366"/>
      <c r="H192" s="436"/>
      <c r="I192" s="436"/>
      <c r="J192" s="436"/>
      <c r="K192" s="436"/>
      <c r="L192" s="436"/>
      <c r="M192" s="436"/>
      <c r="N192" s="436"/>
      <c r="O192" s="436"/>
      <c r="P192" s="436"/>
      <c r="Q192" s="436"/>
      <c r="R192" s="436"/>
      <c r="S192" s="436"/>
      <c r="T192" s="436"/>
      <c r="U192" s="436">
        <f t="shared" si="271"/>
        <v>0</v>
      </c>
      <c r="V192" s="436"/>
      <c r="W192" s="436"/>
      <c r="X192" s="437"/>
      <c r="Y192" s="718"/>
      <c r="Z192" s="70"/>
    </row>
    <row r="193" spans="1:27" ht="29.25" x14ac:dyDescent="0.25">
      <c r="A193" s="25">
        <v>1</v>
      </c>
      <c r="B193" s="25">
        <v>1</v>
      </c>
      <c r="C193" s="762" t="s">
        <v>147</v>
      </c>
      <c r="D193" s="410"/>
      <c r="E193" s="410"/>
      <c r="F193" s="410"/>
      <c r="G193" s="410"/>
      <c r="H193" s="353"/>
      <c r="I193" s="353"/>
      <c r="J193" s="353"/>
      <c r="K193" s="353"/>
      <c r="L193" s="353"/>
      <c r="M193" s="353"/>
      <c r="N193" s="353"/>
      <c r="O193" s="353"/>
      <c r="P193" s="353"/>
      <c r="Q193" s="353"/>
      <c r="R193" s="353"/>
      <c r="S193" s="353"/>
      <c r="T193" s="353"/>
      <c r="U193" s="438">
        <f t="shared" si="271"/>
        <v>0</v>
      </c>
      <c r="V193" s="438"/>
      <c r="W193" s="438"/>
      <c r="X193" s="410"/>
      <c r="Y193" s="718"/>
      <c r="Z193" s="70"/>
    </row>
    <row r="194" spans="1:27" ht="30" customHeight="1" x14ac:dyDescent="0.25">
      <c r="A194" s="25">
        <v>1</v>
      </c>
      <c r="B194" s="25">
        <v>1</v>
      </c>
      <c r="C194" s="139" t="s">
        <v>76</v>
      </c>
      <c r="D194" s="390">
        <f>SUM(D195:D198)</f>
        <v>6339</v>
      </c>
      <c r="E194" s="390">
        <f t="shared" ref="E194:F194" si="349">SUM(E195:E198)</f>
        <v>5810</v>
      </c>
      <c r="F194" s="390">
        <f t="shared" si="349"/>
        <v>5029</v>
      </c>
      <c r="G194" s="390">
        <f t="shared" ref="G194:G204" si="350">F194/E194*100</f>
        <v>86.557659208261612</v>
      </c>
      <c r="H194" s="353">
        <f t="shared" ref="H194:I194" si="351">SUM(H195:H198)</f>
        <v>10442.153679999999</v>
      </c>
      <c r="I194" s="353">
        <f t="shared" si="351"/>
        <v>10442.153679999999</v>
      </c>
      <c r="J194" s="353">
        <f t="shared" ref="J194" si="352">SUM(J195:J198)</f>
        <v>10442.153679999999</v>
      </c>
      <c r="K194" s="353">
        <f t="shared" ref="K194:M194" si="353">SUM(K195:K198)</f>
        <v>10047.09928</v>
      </c>
      <c r="L194" s="353">
        <f t="shared" si="353"/>
        <v>10047.09928</v>
      </c>
      <c r="M194" s="353">
        <f t="shared" si="353"/>
        <v>10760.59928</v>
      </c>
      <c r="N194" s="353">
        <f t="shared" ref="N194" si="354">SUM(N195:N198)</f>
        <v>10760.59928</v>
      </c>
      <c r="O194" s="353">
        <f t="shared" ref="O194:U194" si="355">SUM(O195:O198)</f>
        <v>8866.3542799999996</v>
      </c>
      <c r="P194" s="353">
        <f t="shared" ref="P194:Q194" si="356">SUM(P195:P198)</f>
        <v>8866.3542799999996</v>
      </c>
      <c r="Q194" s="353">
        <f t="shared" si="356"/>
        <v>8334.5502799999995</v>
      </c>
      <c r="R194" s="353">
        <f t="shared" ref="R194" si="357">SUM(R195:R198)</f>
        <v>8030.6622800000005</v>
      </c>
      <c r="S194" s="734">
        <f t="shared" si="355"/>
        <v>7810.5101685714299</v>
      </c>
      <c r="T194" s="353">
        <f t="shared" si="355"/>
        <v>8320.750399999999</v>
      </c>
      <c r="U194" s="353">
        <f t="shared" si="355"/>
        <v>510.24023142857095</v>
      </c>
      <c r="V194" s="353">
        <f t="shared" ref="V194:W194" si="358">SUM(V195:V198)</f>
        <v>-45.047120000000007</v>
      </c>
      <c r="W194" s="353">
        <f t="shared" si="358"/>
        <v>8275.7032799999997</v>
      </c>
      <c r="X194" s="390">
        <f>T194/S194*100</f>
        <v>106.53273884056532</v>
      </c>
      <c r="Y194" s="718"/>
      <c r="Z194" s="70"/>
    </row>
    <row r="195" spans="1:27" ht="27" customHeight="1" x14ac:dyDescent="0.25">
      <c r="A195" s="25">
        <v>1</v>
      </c>
      <c r="B195" s="25">
        <v>1</v>
      </c>
      <c r="C195" s="47" t="s">
        <v>44</v>
      </c>
      <c r="D195" s="390">
        <v>5000</v>
      </c>
      <c r="E195" s="739">
        <f t="shared" ref="E195" si="359">ROUND(D195/12*$C$3,0)</f>
        <v>4583</v>
      </c>
      <c r="F195" s="390">
        <v>4189</v>
      </c>
      <c r="G195" s="390">
        <f t="shared" si="350"/>
        <v>91.403011128082042</v>
      </c>
      <c r="H195" s="353">
        <v>7090</v>
      </c>
      <c r="I195" s="353">
        <v>7090</v>
      </c>
      <c r="J195" s="353">
        <v>7090</v>
      </c>
      <c r="K195" s="353">
        <v>7090</v>
      </c>
      <c r="L195" s="353">
        <v>7090</v>
      </c>
      <c r="M195" s="353">
        <v>7803.5</v>
      </c>
      <c r="N195" s="353">
        <v>7803.5</v>
      </c>
      <c r="O195" s="353">
        <v>5909.2550000000001</v>
      </c>
      <c r="P195" s="353">
        <v>5909.2550000000001</v>
      </c>
      <c r="Q195" s="353">
        <v>5909.2550000000001</v>
      </c>
      <c r="R195" s="353">
        <v>5909.2550000000001</v>
      </c>
      <c r="S195" s="734">
        <f t="shared" ref="S195:S198" si="360">H195/12*$C$3+(I195-H195)/11*10+(J195-I195)/10*9+(K195-J195)/9*8+(L195-K195)/8*7+(M195-L195)/7*6+(N195-M195)/6*5+(O195-N195)/5*4+(P195-O195)/4*3+(Q195-P195)/3*2+(R195-Q195)/2*1</f>
        <v>5595.3420952380957</v>
      </c>
      <c r="T195" s="353">
        <f t="shared" ref="T195:T204" si="361">W195-V195</f>
        <v>6878.5079800000003</v>
      </c>
      <c r="U195" s="353">
        <f t="shared" si="271"/>
        <v>1283.1658847619046</v>
      </c>
      <c r="V195" s="353">
        <v>-45.047120000000007</v>
      </c>
      <c r="W195" s="353">
        <v>6833.4608600000001</v>
      </c>
      <c r="X195" s="390">
        <f>T195/S195*100</f>
        <v>122.93275125847873</v>
      </c>
      <c r="Y195" s="718"/>
      <c r="Z195" s="70"/>
    </row>
    <row r="196" spans="1:27" ht="30" customHeight="1" x14ac:dyDescent="0.25">
      <c r="A196" s="25">
        <v>1</v>
      </c>
      <c r="B196" s="25">
        <v>1</v>
      </c>
      <c r="C196" s="47" t="s">
        <v>45</v>
      </c>
      <c r="D196" s="392">
        <v>1317</v>
      </c>
      <c r="E196" s="419">
        <f t="shared" ref="E196" si="362">ROUND(D196/12*$C$3,0)</f>
        <v>1207</v>
      </c>
      <c r="F196" s="392">
        <v>809</v>
      </c>
      <c r="G196" s="392">
        <f t="shared" si="350"/>
        <v>67.025683512841766</v>
      </c>
      <c r="H196" s="353">
        <v>3231.84888</v>
      </c>
      <c r="I196" s="353">
        <v>3231.84888</v>
      </c>
      <c r="J196" s="353">
        <v>3231.84888</v>
      </c>
      <c r="K196" s="353">
        <v>2836.79448</v>
      </c>
      <c r="L196" s="353">
        <v>2836.79448</v>
      </c>
      <c r="M196" s="353">
        <v>2836.79448</v>
      </c>
      <c r="N196" s="353">
        <v>2836.79448</v>
      </c>
      <c r="O196" s="353">
        <v>2836.79448</v>
      </c>
      <c r="P196" s="353">
        <v>2836.79448</v>
      </c>
      <c r="Q196" s="353">
        <v>2304.9904799999999</v>
      </c>
      <c r="R196" s="353">
        <v>2001.10248</v>
      </c>
      <c r="S196" s="734">
        <f t="shared" si="360"/>
        <v>2104.8886733333334</v>
      </c>
      <c r="T196" s="353">
        <f t="shared" si="361"/>
        <v>1272.7220199999997</v>
      </c>
      <c r="U196" s="353">
        <f t="shared" si="271"/>
        <v>-832.16665333333367</v>
      </c>
      <c r="V196" s="353">
        <v>0</v>
      </c>
      <c r="W196" s="353">
        <v>1272.7220199999997</v>
      </c>
      <c r="X196" s="390">
        <f>T196/S196*100</f>
        <v>60.46505148343536</v>
      </c>
      <c r="Y196" s="718"/>
      <c r="Z196" s="70"/>
    </row>
    <row r="197" spans="1:27" ht="30" customHeight="1" x14ac:dyDescent="0.25">
      <c r="B197" s="25">
        <v>1</v>
      </c>
      <c r="C197" s="47" t="s">
        <v>70</v>
      </c>
      <c r="D197" s="392"/>
      <c r="E197" s="419"/>
      <c r="F197" s="392"/>
      <c r="G197" s="425"/>
      <c r="H197" s="353"/>
      <c r="I197" s="353"/>
      <c r="J197" s="353"/>
      <c r="K197" s="353"/>
      <c r="L197" s="353"/>
      <c r="M197" s="353"/>
      <c r="N197" s="353"/>
      <c r="O197" s="353"/>
      <c r="P197" s="353"/>
      <c r="Q197" s="353"/>
      <c r="R197" s="353"/>
      <c r="S197" s="734">
        <f t="shared" si="360"/>
        <v>0</v>
      </c>
      <c r="T197" s="353">
        <f t="shared" si="361"/>
        <v>0</v>
      </c>
      <c r="U197" s="360">
        <f t="shared" si="271"/>
        <v>0</v>
      </c>
      <c r="V197" s="360"/>
      <c r="W197" s="360"/>
      <c r="X197" s="423"/>
      <c r="Y197" s="718"/>
      <c r="Z197" s="70"/>
    </row>
    <row r="198" spans="1:27" ht="30" customHeight="1" x14ac:dyDescent="0.25">
      <c r="B198" s="25">
        <v>1</v>
      </c>
      <c r="C198" s="47" t="s">
        <v>71</v>
      </c>
      <c r="D198" s="392">
        <v>22</v>
      </c>
      <c r="E198" s="419">
        <f>ROUND(D198/12*$C$3,0)</f>
        <v>20</v>
      </c>
      <c r="F198" s="392">
        <v>31</v>
      </c>
      <c r="G198" s="425">
        <f t="shared" si="350"/>
        <v>155</v>
      </c>
      <c r="H198" s="353">
        <v>120.30479999999999</v>
      </c>
      <c r="I198" s="353">
        <v>120.30479999999999</v>
      </c>
      <c r="J198" s="353">
        <v>120.30479999999999</v>
      </c>
      <c r="K198" s="353">
        <v>120.30479999999999</v>
      </c>
      <c r="L198" s="353">
        <v>120.30479999999999</v>
      </c>
      <c r="M198" s="353">
        <v>120.30479999999999</v>
      </c>
      <c r="N198" s="353">
        <v>120.30479999999999</v>
      </c>
      <c r="O198" s="353">
        <v>120.30479999999999</v>
      </c>
      <c r="P198" s="353">
        <v>120.30479999999999</v>
      </c>
      <c r="Q198" s="353">
        <v>120.30479999999999</v>
      </c>
      <c r="R198" s="353">
        <v>120.30479999999999</v>
      </c>
      <c r="S198" s="734">
        <f t="shared" si="360"/>
        <v>110.2794</v>
      </c>
      <c r="T198" s="353">
        <f t="shared" si="361"/>
        <v>169.5204</v>
      </c>
      <c r="U198" s="353">
        <f t="shared" si="271"/>
        <v>59.241</v>
      </c>
      <c r="V198" s="353">
        <v>0</v>
      </c>
      <c r="W198" s="353">
        <v>169.5204</v>
      </c>
      <c r="X198" s="390">
        <f t="shared" ref="X198:X205" si="363">T198/S198*100</f>
        <v>153.71900826446281</v>
      </c>
      <c r="Y198" s="718"/>
      <c r="Z198" s="70"/>
    </row>
    <row r="199" spans="1:27" ht="30" customHeight="1" x14ac:dyDescent="0.25">
      <c r="A199" s="25">
        <v>1</v>
      </c>
      <c r="B199" s="25">
        <v>1</v>
      </c>
      <c r="C199" s="139" t="s">
        <v>68</v>
      </c>
      <c r="D199" s="390">
        <f>SUM(D200:D203)</f>
        <v>9646</v>
      </c>
      <c r="E199" s="390">
        <f t="shared" ref="E199" si="364">SUM(E200:E203)</f>
        <v>8842</v>
      </c>
      <c r="F199" s="390">
        <f>F200+F202+F203</f>
        <v>5046</v>
      </c>
      <c r="G199" s="425">
        <f t="shared" si="350"/>
        <v>57.068536530196788</v>
      </c>
      <c r="H199" s="353">
        <f t="shared" ref="H199:I199" si="365">SUM(H200:H203)</f>
        <v>13525.5834</v>
      </c>
      <c r="I199" s="353">
        <f t="shared" si="365"/>
        <v>13525.5834</v>
      </c>
      <c r="J199" s="353">
        <f t="shared" ref="J199" si="366">SUM(J200:J203)</f>
        <v>13525.5834</v>
      </c>
      <c r="K199" s="353">
        <f t="shared" ref="K199:M199" si="367">SUM(K200:K203)</f>
        <v>13525.5834</v>
      </c>
      <c r="L199" s="353">
        <f t="shared" si="367"/>
        <v>13525.5834</v>
      </c>
      <c r="M199" s="353">
        <f t="shared" si="367"/>
        <v>12707.5461</v>
      </c>
      <c r="N199" s="353">
        <f t="shared" ref="N199" si="368">SUM(N200:N203)</f>
        <v>12707.5461</v>
      </c>
      <c r="O199" s="353">
        <f t="shared" ref="O199:P199" si="369">SUM(O200:O203)</f>
        <v>14604.665849999999</v>
      </c>
      <c r="P199" s="353">
        <f t="shared" si="369"/>
        <v>14604.665849999999</v>
      </c>
      <c r="Q199" s="353">
        <f t="shared" ref="Q199:R199" si="370">SUM(Q200:Q203)</f>
        <v>14453.38882</v>
      </c>
      <c r="R199" s="353">
        <f t="shared" si="370"/>
        <v>11602.738819999999</v>
      </c>
      <c r="S199" s="734">
        <f t="shared" ref="S199" si="371">SUM(S200:S203)</f>
        <v>11688.796068095238</v>
      </c>
      <c r="T199" s="353">
        <f t="shared" ref="T199:V199" si="372">SUM(T200:T203)</f>
        <v>8652.8698200000017</v>
      </c>
      <c r="U199" s="353">
        <f t="shared" si="372"/>
        <v>-3035.9262480952361</v>
      </c>
      <c r="V199" s="353">
        <f t="shared" si="372"/>
        <v>-9.36721</v>
      </c>
      <c r="W199" s="360">
        <f t="shared" ref="W199" si="373">SUM(W200:W203)</f>
        <v>8643.5026100000014</v>
      </c>
      <c r="X199" s="353">
        <f t="shared" si="363"/>
        <v>74.027040677167363</v>
      </c>
      <c r="Y199" s="718"/>
      <c r="Z199" s="70"/>
    </row>
    <row r="200" spans="1:27" ht="30" customHeight="1" x14ac:dyDescent="0.25">
      <c r="A200" s="25">
        <v>1</v>
      </c>
      <c r="B200" s="25">
        <v>1</v>
      </c>
      <c r="C200" s="170" t="s">
        <v>64</v>
      </c>
      <c r="D200" s="390">
        <v>4644</v>
      </c>
      <c r="E200" s="739">
        <f t="shared" ref="E200" si="374">ROUND(D200/12*$C$3,0)</f>
        <v>4257</v>
      </c>
      <c r="F200" s="422">
        <v>1912</v>
      </c>
      <c r="G200" s="392">
        <f t="shared" si="350"/>
        <v>44.914258867747243</v>
      </c>
      <c r="H200" s="353">
        <v>5009.7285000000002</v>
      </c>
      <c r="I200" s="353">
        <v>5009.7285000000002</v>
      </c>
      <c r="J200" s="353">
        <v>5009.7285000000002</v>
      </c>
      <c r="K200" s="353">
        <v>5009.7285000000002</v>
      </c>
      <c r="L200" s="353">
        <v>5009.7285000000002</v>
      </c>
      <c r="M200" s="353">
        <v>4191.6912000000002</v>
      </c>
      <c r="N200" s="353">
        <v>4191.6912000000002</v>
      </c>
      <c r="O200" s="353">
        <v>6088.8109499999991</v>
      </c>
      <c r="P200" s="353">
        <v>6088.8109499999991</v>
      </c>
      <c r="Q200" s="353">
        <v>6088.8109499999991</v>
      </c>
      <c r="R200" s="353">
        <v>3438.160949999999</v>
      </c>
      <c r="S200" s="734">
        <f t="shared" ref="S200:S204" si="375">H200/12*$C$3+(I200-H200)/11*10+(J200-I200)/10*9+(K200-J200)/9*8+(L200-K200)/8*7+(M200-L200)/7*6+(N200-M200)/6*5+(O200-N200)/5*4+(P200-O200)/4*3+(Q200-P200)/3*2+(R200-Q200)/2*1</f>
        <v>4083.4470964285711</v>
      </c>
      <c r="T200" s="353">
        <f t="shared" si="361"/>
        <v>2582.13096</v>
      </c>
      <c r="U200" s="353">
        <f t="shared" si="271"/>
        <v>-1501.3161364285711</v>
      </c>
      <c r="V200" s="360">
        <v>-8.61008</v>
      </c>
      <c r="W200" s="353">
        <v>2573.52088</v>
      </c>
      <c r="X200" s="438">
        <f t="shared" si="363"/>
        <v>63.234098520790461</v>
      </c>
      <c r="Y200" s="718"/>
      <c r="Z200" s="70"/>
    </row>
    <row r="201" spans="1:27" ht="30" customHeight="1" x14ac:dyDescent="0.25">
      <c r="C201" s="761" t="s">
        <v>102</v>
      </c>
      <c r="D201" s="434"/>
      <c r="E201" s="741"/>
      <c r="F201" s="390"/>
      <c r="G201" s="392"/>
      <c r="H201" s="353"/>
      <c r="I201" s="353"/>
      <c r="J201" s="353"/>
      <c r="K201" s="353"/>
      <c r="L201" s="353"/>
      <c r="M201" s="353"/>
      <c r="N201" s="353"/>
      <c r="O201" s="353"/>
      <c r="P201" s="353"/>
      <c r="Q201" s="353"/>
      <c r="R201" s="353"/>
      <c r="S201" s="734">
        <f t="shared" si="375"/>
        <v>0</v>
      </c>
      <c r="T201" s="353"/>
      <c r="U201" s="360"/>
      <c r="V201" s="353"/>
      <c r="W201" s="353"/>
      <c r="X201" s="360"/>
      <c r="Y201" s="718"/>
      <c r="Z201" s="70"/>
    </row>
    <row r="202" spans="1:27" ht="66" customHeight="1" x14ac:dyDescent="0.25">
      <c r="B202" s="25">
        <v>1</v>
      </c>
      <c r="C202" s="47" t="s">
        <v>74</v>
      </c>
      <c r="D202" s="434">
        <v>3002</v>
      </c>
      <c r="E202" s="391">
        <f t="shared" ref="E202:E204" si="376">ROUND(D202/12*$C$3,0)</f>
        <v>2752</v>
      </c>
      <c r="F202" s="390">
        <v>2156</v>
      </c>
      <c r="G202" s="392">
        <f t="shared" si="350"/>
        <v>78.343023255813947</v>
      </c>
      <c r="H202" s="353">
        <v>6641.7748999999994</v>
      </c>
      <c r="I202" s="353">
        <v>6641.7748999999994</v>
      </c>
      <c r="J202" s="353">
        <v>6641.7748999999994</v>
      </c>
      <c r="K202" s="353">
        <v>6641.7748999999994</v>
      </c>
      <c r="L202" s="353">
        <v>6641.7748999999994</v>
      </c>
      <c r="M202" s="353">
        <v>6641.7748999999994</v>
      </c>
      <c r="N202" s="353">
        <v>6641.7748999999994</v>
      </c>
      <c r="O202" s="353">
        <v>6641.7748999999994</v>
      </c>
      <c r="P202" s="353">
        <v>6641.7748999999994</v>
      </c>
      <c r="Q202" s="353">
        <v>6641.7748999999994</v>
      </c>
      <c r="R202" s="353">
        <v>6641.7748999999994</v>
      </c>
      <c r="S202" s="734">
        <f t="shared" si="375"/>
        <v>6088.293658333333</v>
      </c>
      <c r="T202" s="353">
        <f t="shared" si="361"/>
        <v>5226.0807000000013</v>
      </c>
      <c r="U202" s="353">
        <f t="shared" si="271"/>
        <v>-862.2129583333317</v>
      </c>
      <c r="V202" s="353">
        <v>-0.32195999999999997</v>
      </c>
      <c r="W202" s="360">
        <v>5225.7587400000011</v>
      </c>
      <c r="X202" s="353">
        <f t="shared" si="363"/>
        <v>85.838183788109816</v>
      </c>
      <c r="Y202" s="718"/>
      <c r="Z202" s="70"/>
    </row>
    <row r="203" spans="1:27" ht="58.5" customHeight="1" x14ac:dyDescent="0.25">
      <c r="B203" s="25">
        <v>1</v>
      </c>
      <c r="C203" s="47" t="s">
        <v>65</v>
      </c>
      <c r="D203" s="422">
        <v>2000</v>
      </c>
      <c r="E203" s="391">
        <f t="shared" si="376"/>
        <v>1833</v>
      </c>
      <c r="F203" s="422">
        <v>978</v>
      </c>
      <c r="G203" s="392">
        <f t="shared" si="350"/>
        <v>53.35515548281505</v>
      </c>
      <c r="H203" s="353">
        <v>1874.08</v>
      </c>
      <c r="I203" s="353">
        <v>1874.08</v>
      </c>
      <c r="J203" s="353">
        <v>1874.08</v>
      </c>
      <c r="K203" s="353">
        <v>1874.08</v>
      </c>
      <c r="L203" s="353">
        <v>1874.08</v>
      </c>
      <c r="M203" s="353">
        <v>1874.08</v>
      </c>
      <c r="N203" s="353">
        <v>1874.08</v>
      </c>
      <c r="O203" s="353">
        <v>1874.08</v>
      </c>
      <c r="P203" s="353">
        <v>1874.08</v>
      </c>
      <c r="Q203" s="353">
        <v>1722.80297</v>
      </c>
      <c r="R203" s="353">
        <v>1522.80297</v>
      </c>
      <c r="S203" s="734">
        <f t="shared" si="375"/>
        <v>1517.0553133333333</v>
      </c>
      <c r="T203" s="353">
        <f t="shared" si="361"/>
        <v>844.65816000000007</v>
      </c>
      <c r="U203" s="360">
        <f t="shared" si="271"/>
        <v>-672.39715333333322</v>
      </c>
      <c r="V203" s="360">
        <v>-0.43517</v>
      </c>
      <c r="W203" s="353">
        <v>844.2229900000001</v>
      </c>
      <c r="X203" s="353">
        <f t="shared" si="363"/>
        <v>55.677479428491253</v>
      </c>
      <c r="Y203" s="718"/>
      <c r="Z203" s="70"/>
    </row>
    <row r="204" spans="1:27" s="71" customFormat="1" ht="31.5" customHeight="1" thickBot="1" x14ac:dyDescent="0.3">
      <c r="A204" s="25">
        <v>1</v>
      </c>
      <c r="B204" s="25">
        <v>1</v>
      </c>
      <c r="C204" s="77" t="s">
        <v>79</v>
      </c>
      <c r="D204" s="390">
        <v>15900</v>
      </c>
      <c r="E204" s="391">
        <f t="shared" si="376"/>
        <v>14575</v>
      </c>
      <c r="F204" s="390">
        <v>14179</v>
      </c>
      <c r="G204" s="390">
        <f t="shared" si="350"/>
        <v>97.283018867924525</v>
      </c>
      <c r="H204" s="353">
        <v>12976.32</v>
      </c>
      <c r="I204" s="353">
        <v>12976.32</v>
      </c>
      <c r="J204" s="353">
        <v>12976.32</v>
      </c>
      <c r="K204" s="353">
        <v>12976.32</v>
      </c>
      <c r="L204" s="353">
        <v>12976.32</v>
      </c>
      <c r="M204" s="353">
        <v>12976.32</v>
      </c>
      <c r="N204" s="353">
        <v>12976.32</v>
      </c>
      <c r="O204" s="353">
        <v>12976.32</v>
      </c>
      <c r="P204" s="353">
        <v>12976.32</v>
      </c>
      <c r="Q204" s="353">
        <f>D204*Y204/1000</f>
        <v>12895.218000000001</v>
      </c>
      <c r="R204" s="353">
        <f>E204*Z204/1000</f>
        <v>0</v>
      </c>
      <c r="S204" s="734">
        <f t="shared" si="375"/>
        <v>5393.2829999999994</v>
      </c>
      <c r="T204" s="353">
        <f t="shared" si="361"/>
        <v>11501.074619999999</v>
      </c>
      <c r="U204" s="353">
        <f t="shared" si="271"/>
        <v>6107.79162</v>
      </c>
      <c r="V204" s="353">
        <v>-19.86046</v>
      </c>
      <c r="W204" s="353">
        <v>11481.21416</v>
      </c>
      <c r="X204" s="390">
        <f t="shared" si="363"/>
        <v>213.24812030075191</v>
      </c>
      <c r="Y204" s="718">
        <v>811.02</v>
      </c>
      <c r="Z204" s="70"/>
      <c r="AA204" s="288"/>
    </row>
    <row r="205" spans="1:27" ht="15.75" thickBot="1" x14ac:dyDescent="0.3">
      <c r="A205" s="25">
        <v>1</v>
      </c>
      <c r="B205" s="25">
        <v>1</v>
      </c>
      <c r="C205" s="179" t="s">
        <v>3</v>
      </c>
      <c r="D205" s="393"/>
      <c r="E205" s="393"/>
      <c r="F205" s="393"/>
      <c r="G205" s="394"/>
      <c r="H205" s="408">
        <f>H199+H194+H204</f>
        <v>36944.057079999999</v>
      </c>
      <c r="I205" s="408">
        <f>I199+I194+I204</f>
        <v>36944.057079999999</v>
      </c>
      <c r="J205" s="408">
        <f>J199+J194+J204</f>
        <v>36944.057079999999</v>
      </c>
      <c r="K205" s="408">
        <f>K199+K194+K204</f>
        <v>36549.002679999998</v>
      </c>
      <c r="L205" s="408">
        <f>L199+L194+L204</f>
        <v>36549.002679999998</v>
      </c>
      <c r="M205" s="408">
        <f t="shared" ref="M205:N205" si="377">M199+M194+M204</f>
        <v>36444.465380000001</v>
      </c>
      <c r="N205" s="408">
        <f t="shared" si="377"/>
        <v>36444.465380000001</v>
      </c>
      <c r="O205" s="408">
        <f t="shared" ref="O205:W205" si="378">O199+O194+O204</f>
        <v>36447.340129999997</v>
      </c>
      <c r="P205" s="408">
        <f t="shared" ref="P205:Q205" si="379">P199+P194+P204</f>
        <v>36447.340129999997</v>
      </c>
      <c r="Q205" s="408">
        <f t="shared" si="379"/>
        <v>35683.157099999997</v>
      </c>
      <c r="R205" s="408">
        <f t="shared" ref="R205" si="380">R199+R194+R204</f>
        <v>19633.401099999999</v>
      </c>
      <c r="S205" s="426">
        <f t="shared" si="378"/>
        <v>24892.589236666667</v>
      </c>
      <c r="T205" s="426">
        <f t="shared" si="378"/>
        <v>28474.69484</v>
      </c>
      <c r="U205" s="426">
        <f t="shared" si="378"/>
        <v>3582.1056033333348</v>
      </c>
      <c r="V205" s="426">
        <f t="shared" si="378"/>
        <v>-74.27479000000001</v>
      </c>
      <c r="W205" s="396">
        <f t="shared" si="378"/>
        <v>28400.420050000001</v>
      </c>
      <c r="X205" s="397">
        <f t="shared" si="363"/>
        <v>114.39024911903061</v>
      </c>
      <c r="Y205" s="718"/>
      <c r="Z205" s="70"/>
    </row>
    <row r="206" spans="1:27" ht="15" customHeight="1" x14ac:dyDescent="0.25">
      <c r="A206" s="25">
        <v>1</v>
      </c>
      <c r="B206" s="25">
        <v>1</v>
      </c>
      <c r="C206" s="4"/>
      <c r="D206" s="385"/>
      <c r="E206" s="385"/>
      <c r="F206" s="385"/>
      <c r="G206" s="385"/>
      <c r="H206" s="490"/>
      <c r="I206" s="490"/>
      <c r="J206" s="490"/>
      <c r="K206" s="490"/>
      <c r="L206" s="490"/>
      <c r="M206" s="490"/>
      <c r="N206" s="490"/>
      <c r="O206" s="490"/>
      <c r="P206" s="490"/>
      <c r="Q206" s="490"/>
      <c r="R206" s="490"/>
      <c r="S206" s="386"/>
      <c r="T206" s="387"/>
      <c r="U206" s="387">
        <f t="shared" si="271"/>
        <v>0</v>
      </c>
      <c r="V206" s="387"/>
      <c r="W206" s="387"/>
      <c r="X206" s="385"/>
      <c r="Y206" s="718"/>
      <c r="Z206" s="70"/>
    </row>
    <row r="207" spans="1:27" ht="43.5" customHeight="1" x14ac:dyDescent="0.25">
      <c r="A207" s="25">
        <v>1</v>
      </c>
      <c r="B207" s="25">
        <v>1</v>
      </c>
      <c r="C207" s="49" t="s">
        <v>119</v>
      </c>
      <c r="D207" s="348"/>
      <c r="E207" s="348"/>
      <c r="F207" s="348"/>
      <c r="G207" s="348"/>
      <c r="H207" s="351"/>
      <c r="I207" s="351"/>
      <c r="J207" s="351"/>
      <c r="K207" s="351"/>
      <c r="L207" s="351"/>
      <c r="M207" s="351"/>
      <c r="N207" s="351"/>
      <c r="O207" s="351"/>
      <c r="P207" s="351"/>
      <c r="Q207" s="351"/>
      <c r="R207" s="351"/>
      <c r="S207" s="351"/>
      <c r="T207" s="351"/>
      <c r="U207" s="351">
        <f t="shared" si="271"/>
        <v>0</v>
      </c>
      <c r="V207" s="351"/>
      <c r="W207" s="351"/>
      <c r="X207" s="348"/>
      <c r="Y207" s="718"/>
      <c r="Z207" s="70"/>
    </row>
    <row r="208" spans="1:27" ht="26.25" customHeight="1" x14ac:dyDescent="0.25">
      <c r="A208" s="25">
        <v>1</v>
      </c>
      <c r="B208" s="25">
        <v>1</v>
      </c>
      <c r="C208" s="139" t="s">
        <v>76</v>
      </c>
      <c r="D208" s="390">
        <f>SUM(D209:D210)</f>
        <v>561</v>
      </c>
      <c r="E208" s="390">
        <f>SUM(E209:E210)</f>
        <v>515</v>
      </c>
      <c r="F208" s="390">
        <f>SUM(F209:F210)</f>
        <v>357</v>
      </c>
      <c r="G208" s="390">
        <f t="shared" ref="G208:G214" si="381">F208/E208*100</f>
        <v>69.320388349514559</v>
      </c>
      <c r="H208" s="353">
        <f>SUM(H209:H210)</f>
        <v>779.62984000000006</v>
      </c>
      <c r="I208" s="353">
        <f>SUM(I209:I210)</f>
        <v>779.62984000000006</v>
      </c>
      <c r="J208" s="353">
        <f>SUM(J209:J210)</f>
        <v>779.62984000000006</v>
      </c>
      <c r="K208" s="353">
        <f>SUM(K209:K210)</f>
        <v>779.62984000000006</v>
      </c>
      <c r="L208" s="353">
        <f>SUM(L209:L210)</f>
        <v>779.62984000000006</v>
      </c>
      <c r="M208" s="353">
        <f t="shared" ref="M208:N208" si="382">SUM(M209:M210)</f>
        <v>1039.2798399999999</v>
      </c>
      <c r="N208" s="353">
        <f t="shared" si="382"/>
        <v>1039.2798399999999</v>
      </c>
      <c r="O208" s="353">
        <f t="shared" ref="O208:W208" si="383">SUM(O209:O210)</f>
        <v>661.00234</v>
      </c>
      <c r="P208" s="353">
        <f t="shared" ref="P208:Q208" si="384">SUM(P209:P210)</f>
        <v>661.00234</v>
      </c>
      <c r="Q208" s="353">
        <f t="shared" si="384"/>
        <v>661.00234</v>
      </c>
      <c r="R208" s="353">
        <f t="shared" ref="R208" si="385">SUM(R209:R210)</f>
        <v>661.00234</v>
      </c>
      <c r="S208" s="734">
        <f t="shared" si="383"/>
        <v>634.59582952380958</v>
      </c>
      <c r="T208" s="353">
        <f t="shared" si="383"/>
        <v>509.74993999999992</v>
      </c>
      <c r="U208" s="353">
        <f t="shared" si="383"/>
        <v>-124.84588952380963</v>
      </c>
      <c r="V208" s="353">
        <f t="shared" si="383"/>
        <v>-29.360810000000001</v>
      </c>
      <c r="W208" s="353">
        <f t="shared" si="383"/>
        <v>480.38912999999991</v>
      </c>
      <c r="X208" s="390">
        <f t="shared" ref="X208:X215" si="386">T208/S208*100</f>
        <v>80.326708163605176</v>
      </c>
      <c r="Y208" s="718"/>
      <c r="Z208" s="70"/>
    </row>
    <row r="209" spans="1:27" ht="30.75" customHeight="1" x14ac:dyDescent="0.25">
      <c r="A209" s="25">
        <v>1</v>
      </c>
      <c r="B209" s="25">
        <v>1</v>
      </c>
      <c r="C209" s="47" t="s">
        <v>44</v>
      </c>
      <c r="D209" s="390">
        <v>400</v>
      </c>
      <c r="E209" s="739">
        <f t="shared" ref="E209" si="387">ROUND(D209/12*$C$3,0)</f>
        <v>367</v>
      </c>
      <c r="F209" s="390">
        <v>258</v>
      </c>
      <c r="G209" s="390">
        <f t="shared" si="381"/>
        <v>70.299727520435979</v>
      </c>
      <c r="H209" s="353">
        <v>535</v>
      </c>
      <c r="I209" s="353">
        <v>535</v>
      </c>
      <c r="J209" s="353">
        <v>535</v>
      </c>
      <c r="K209" s="353">
        <v>535</v>
      </c>
      <c r="L209" s="353">
        <v>535</v>
      </c>
      <c r="M209" s="353">
        <v>794.65</v>
      </c>
      <c r="N209" s="353">
        <v>794.65</v>
      </c>
      <c r="O209" s="353">
        <v>416.3725</v>
      </c>
      <c r="P209" s="353">
        <v>416.3725</v>
      </c>
      <c r="Q209" s="353">
        <v>416.3725</v>
      </c>
      <c r="R209" s="353">
        <v>416.3725</v>
      </c>
      <c r="S209" s="734">
        <f t="shared" ref="S209:S210" si="388">H209/12*$C$3+(I209-H209)/11*10+(J209-I209)/10*9+(K209-J209)/9*8+(L209-K209)/8*7+(M209-L209)/7*6+(N209-M209)/6*5+(O209-N209)/5*4+(P209-O209)/4*3+(Q209-P209)/3*2+(R209-Q209)/2*1</f>
        <v>410.35180952380961</v>
      </c>
      <c r="T209" s="353">
        <f t="shared" ref="T209:T210" si="389">W209-V209</f>
        <v>354.31223999999997</v>
      </c>
      <c r="U209" s="353">
        <f t="shared" si="271"/>
        <v>-56.039569523809632</v>
      </c>
      <c r="V209" s="353">
        <v>-15.13386</v>
      </c>
      <c r="W209" s="353">
        <v>339.17837999999995</v>
      </c>
      <c r="X209" s="390">
        <f t="shared" si="386"/>
        <v>86.343530545450648</v>
      </c>
      <c r="Y209" s="718"/>
      <c r="Z209" s="70"/>
    </row>
    <row r="210" spans="1:27" ht="33" customHeight="1" x14ac:dyDescent="0.25">
      <c r="A210" s="25">
        <v>1</v>
      </c>
      <c r="B210" s="25">
        <v>1</v>
      </c>
      <c r="C210" s="47" t="s">
        <v>45</v>
      </c>
      <c r="D210" s="390">
        <v>161</v>
      </c>
      <c r="E210" s="391">
        <f>ROUND(D210/12*$C$3,0)</f>
        <v>148</v>
      </c>
      <c r="F210" s="390">
        <v>99</v>
      </c>
      <c r="G210" s="392">
        <f t="shared" si="381"/>
        <v>66.891891891891902</v>
      </c>
      <c r="H210" s="353">
        <v>244.62984</v>
      </c>
      <c r="I210" s="353">
        <v>244.62984</v>
      </c>
      <c r="J210" s="353">
        <v>244.62984</v>
      </c>
      <c r="K210" s="353">
        <v>244.62984</v>
      </c>
      <c r="L210" s="353">
        <v>244.62984</v>
      </c>
      <c r="M210" s="353">
        <v>244.62984</v>
      </c>
      <c r="N210" s="353">
        <v>244.62984</v>
      </c>
      <c r="O210" s="353">
        <v>244.62984</v>
      </c>
      <c r="P210" s="353">
        <v>244.62984</v>
      </c>
      <c r="Q210" s="353">
        <v>244.62984</v>
      </c>
      <c r="R210" s="353">
        <v>244.62984</v>
      </c>
      <c r="S210" s="734">
        <f t="shared" si="388"/>
        <v>224.24401999999998</v>
      </c>
      <c r="T210" s="353">
        <f t="shared" si="389"/>
        <v>155.43769999999998</v>
      </c>
      <c r="U210" s="353">
        <f t="shared" si="271"/>
        <v>-68.806319999999999</v>
      </c>
      <c r="V210" s="353">
        <v>-14.226949999999999</v>
      </c>
      <c r="W210" s="353">
        <v>141.21074999999999</v>
      </c>
      <c r="X210" s="390">
        <f t="shared" si="386"/>
        <v>69.316318892249612</v>
      </c>
      <c r="Y210" s="718"/>
      <c r="Z210" s="70"/>
    </row>
    <row r="211" spans="1:27" ht="30" x14ac:dyDescent="0.25">
      <c r="A211" s="25">
        <v>1</v>
      </c>
      <c r="B211" s="25">
        <v>1</v>
      </c>
      <c r="C211" s="139" t="s">
        <v>68</v>
      </c>
      <c r="D211" s="392">
        <f>SUM(D212)</f>
        <v>400</v>
      </c>
      <c r="E211" s="392">
        <f t="shared" ref="E211:W211" si="390">SUM(E212)</f>
        <v>367</v>
      </c>
      <c r="F211" s="392">
        <f t="shared" si="390"/>
        <v>203</v>
      </c>
      <c r="G211" s="392">
        <f t="shared" si="381"/>
        <v>55.313351498637594</v>
      </c>
      <c r="H211" s="353">
        <f t="shared" ref="H211:R211" si="391">SUM(H212)</f>
        <v>408.20009999999996</v>
      </c>
      <c r="I211" s="353">
        <f t="shared" si="391"/>
        <v>408.20009999999996</v>
      </c>
      <c r="J211" s="353">
        <f t="shared" si="391"/>
        <v>408.20009999999996</v>
      </c>
      <c r="K211" s="353">
        <f t="shared" si="391"/>
        <v>408.20009999999996</v>
      </c>
      <c r="L211" s="353">
        <f t="shared" si="391"/>
        <v>408.20009999999996</v>
      </c>
      <c r="M211" s="353">
        <f t="shared" si="391"/>
        <v>293.42</v>
      </c>
      <c r="N211" s="353">
        <f t="shared" si="391"/>
        <v>293.42</v>
      </c>
      <c r="O211" s="353">
        <f t="shared" si="391"/>
        <v>353.42</v>
      </c>
      <c r="P211" s="353">
        <f t="shared" si="391"/>
        <v>353.42</v>
      </c>
      <c r="Q211" s="353">
        <f t="shared" si="391"/>
        <v>353.42</v>
      </c>
      <c r="R211" s="353">
        <f t="shared" si="391"/>
        <v>353.42</v>
      </c>
      <c r="S211" s="734">
        <f t="shared" si="390"/>
        <v>323.80048214285716</v>
      </c>
      <c r="T211" s="353">
        <f t="shared" si="390"/>
        <v>212.41855999999999</v>
      </c>
      <c r="U211" s="353">
        <f t="shared" si="390"/>
        <v>0</v>
      </c>
      <c r="V211" s="353">
        <f t="shared" si="390"/>
        <v>0</v>
      </c>
      <c r="W211" s="353">
        <f t="shared" si="390"/>
        <v>212.41855999999999</v>
      </c>
      <c r="X211" s="390">
        <f t="shared" si="386"/>
        <v>65.601681194002452</v>
      </c>
      <c r="Y211" s="718"/>
      <c r="Z211" s="70"/>
    </row>
    <row r="212" spans="1:27" ht="33" customHeight="1" x14ac:dyDescent="0.25">
      <c r="A212" s="25">
        <v>1</v>
      </c>
      <c r="B212" s="25">
        <v>1</v>
      </c>
      <c r="C212" s="170" t="s">
        <v>64</v>
      </c>
      <c r="D212" s="392">
        <v>400</v>
      </c>
      <c r="E212" s="742">
        <f t="shared" ref="E212" si="392">ROUND(D212/12*$C$3,0)</f>
        <v>367</v>
      </c>
      <c r="F212" s="425">
        <v>203</v>
      </c>
      <c r="G212" s="392">
        <f t="shared" si="381"/>
        <v>55.313351498637594</v>
      </c>
      <c r="H212" s="353">
        <v>408.20009999999996</v>
      </c>
      <c r="I212" s="353">
        <v>408.20009999999996</v>
      </c>
      <c r="J212" s="353">
        <v>408.20009999999996</v>
      </c>
      <c r="K212" s="353">
        <v>408.20009999999996</v>
      </c>
      <c r="L212" s="353">
        <v>408.20009999999996</v>
      </c>
      <c r="M212" s="353">
        <v>293.42</v>
      </c>
      <c r="N212" s="353">
        <v>293.42</v>
      </c>
      <c r="O212" s="353">
        <v>353.42</v>
      </c>
      <c r="P212" s="353">
        <v>353.42</v>
      </c>
      <c r="Q212" s="353">
        <v>353.42</v>
      </c>
      <c r="R212" s="353">
        <v>353.42</v>
      </c>
      <c r="S212" s="734">
        <f t="shared" ref="S212:S214" si="393">H212/12*$C$3+(I212-H212)/11*10+(J212-I212)/10*9+(K212-J212)/9*8+(L212-K212)/8*7+(M212-L212)/7*6+(N212-M212)/6*5+(O212-N212)/5*4+(P212-O212)/4*3+(Q212-P212)/3*2+(R212-Q212)/2*1</f>
        <v>323.80048214285716</v>
      </c>
      <c r="T212" s="353">
        <f t="shared" ref="T212:T214" si="394">W212-V212</f>
        <v>212.41855999999999</v>
      </c>
      <c r="U212" s="356">
        <v>0</v>
      </c>
      <c r="V212" s="356">
        <v>0</v>
      </c>
      <c r="W212" s="356">
        <v>212.41855999999999</v>
      </c>
      <c r="X212" s="392">
        <f t="shared" si="386"/>
        <v>65.601681194002452</v>
      </c>
      <c r="Y212" s="718"/>
      <c r="Z212" s="70"/>
    </row>
    <row r="213" spans="1:27" ht="33" customHeight="1" x14ac:dyDescent="0.25">
      <c r="C213" s="761" t="s">
        <v>102</v>
      </c>
      <c r="D213" s="392"/>
      <c r="E213" s="742"/>
      <c r="F213" s="425"/>
      <c r="G213" s="392"/>
      <c r="H213" s="353"/>
      <c r="I213" s="353"/>
      <c r="J213" s="353"/>
      <c r="K213" s="353"/>
      <c r="L213" s="353"/>
      <c r="M213" s="353"/>
      <c r="N213" s="353"/>
      <c r="O213" s="353"/>
      <c r="P213" s="353"/>
      <c r="Q213" s="353"/>
      <c r="R213" s="353"/>
      <c r="S213" s="734">
        <f t="shared" si="393"/>
        <v>0</v>
      </c>
      <c r="T213" s="353"/>
      <c r="U213" s="356"/>
      <c r="V213" s="356"/>
      <c r="W213" s="356"/>
      <c r="X213" s="392"/>
      <c r="Y213" s="718"/>
      <c r="Z213" s="70"/>
    </row>
    <row r="214" spans="1:27" s="71" customFormat="1" ht="31.5" customHeight="1" thickBot="1" x14ac:dyDescent="0.3">
      <c r="A214" s="25">
        <v>1</v>
      </c>
      <c r="B214" s="25">
        <v>1</v>
      </c>
      <c r="C214" s="77" t="s">
        <v>79</v>
      </c>
      <c r="D214" s="390">
        <v>150</v>
      </c>
      <c r="E214" s="391">
        <f>ROUND(D214/12*$C$3,0)</f>
        <v>138</v>
      </c>
      <c r="F214" s="390">
        <v>124</v>
      </c>
      <c r="G214" s="390">
        <f t="shared" si="381"/>
        <v>89.85507246376811</v>
      </c>
      <c r="H214" s="353">
        <v>121.65300000000001</v>
      </c>
      <c r="I214" s="353">
        <v>121.65300000000001</v>
      </c>
      <c r="J214" s="353">
        <v>121.65300000000001</v>
      </c>
      <c r="K214" s="353">
        <v>121.65300000000001</v>
      </c>
      <c r="L214" s="353">
        <v>121.65300000000001</v>
      </c>
      <c r="M214" s="353">
        <v>121.65300000000001</v>
      </c>
      <c r="N214" s="353">
        <v>121.65300000000001</v>
      </c>
      <c r="O214" s="353">
        <v>121.65300000000001</v>
      </c>
      <c r="P214" s="353">
        <v>121.65300000000001</v>
      </c>
      <c r="Q214" s="353">
        <v>121.65300000000001</v>
      </c>
      <c r="R214" s="353">
        <v>121.65300000000001</v>
      </c>
      <c r="S214" s="734">
        <f t="shared" si="393"/>
        <v>111.51525000000001</v>
      </c>
      <c r="T214" s="353">
        <f t="shared" si="394"/>
        <v>100.56648</v>
      </c>
      <c r="U214" s="353">
        <f t="shared" si="271"/>
        <v>-10.94877000000001</v>
      </c>
      <c r="V214" s="353">
        <v>-0.24331</v>
      </c>
      <c r="W214" s="353">
        <v>100.32317</v>
      </c>
      <c r="X214" s="390">
        <f t="shared" si="386"/>
        <v>90.181818181818173</v>
      </c>
      <c r="Y214" s="718"/>
      <c r="Z214" s="70"/>
      <c r="AA214" s="288"/>
    </row>
    <row r="215" spans="1:27" ht="15.75" thickBot="1" x14ac:dyDescent="0.3">
      <c r="A215" s="25">
        <v>1</v>
      </c>
      <c r="B215" s="25">
        <v>1</v>
      </c>
      <c r="C215" s="80" t="s">
        <v>3</v>
      </c>
      <c r="D215" s="397"/>
      <c r="E215" s="397"/>
      <c r="F215" s="397"/>
      <c r="G215" s="394"/>
      <c r="H215" s="426">
        <f>H211+H208+H214</f>
        <v>1309.4829400000001</v>
      </c>
      <c r="I215" s="426">
        <f>I211+I208+I214</f>
        <v>1309.4829400000001</v>
      </c>
      <c r="J215" s="426">
        <f>J211+J208+J214</f>
        <v>1309.4829400000001</v>
      </c>
      <c r="K215" s="426">
        <f>K211+K208+K214</f>
        <v>1309.4829400000001</v>
      </c>
      <c r="L215" s="426">
        <f>L211+L208+L214</f>
        <v>1309.4829400000001</v>
      </c>
      <c r="M215" s="426">
        <f t="shared" ref="M215:N215" si="395">M211+M208+M214</f>
        <v>1454.35284</v>
      </c>
      <c r="N215" s="426">
        <f t="shared" si="395"/>
        <v>1454.35284</v>
      </c>
      <c r="O215" s="426">
        <f t="shared" ref="O215:W215" si="396">O211+O208+O214</f>
        <v>1136.0753400000001</v>
      </c>
      <c r="P215" s="426">
        <f t="shared" ref="P215:Q215" si="397">P211+P208+P214</f>
        <v>1136.0753400000001</v>
      </c>
      <c r="Q215" s="426">
        <f t="shared" si="397"/>
        <v>1136.0753400000001</v>
      </c>
      <c r="R215" s="426">
        <f t="shared" ref="R215" si="398">R211+R208+R214</f>
        <v>1136.0753400000001</v>
      </c>
      <c r="S215" s="426">
        <f t="shared" si="396"/>
        <v>1069.9115616666668</v>
      </c>
      <c r="T215" s="426">
        <f t="shared" si="396"/>
        <v>822.73497999999984</v>
      </c>
      <c r="U215" s="426">
        <f t="shared" si="396"/>
        <v>-135.79465952380963</v>
      </c>
      <c r="V215" s="426">
        <f t="shared" si="396"/>
        <v>-29.604120000000002</v>
      </c>
      <c r="W215" s="426">
        <f t="shared" si="396"/>
        <v>793.13085999999987</v>
      </c>
      <c r="X215" s="397">
        <f t="shared" si="386"/>
        <v>76.897475406133125</v>
      </c>
      <c r="Y215" s="718"/>
      <c r="Z215" s="70"/>
    </row>
    <row r="216" spans="1:27" ht="15" hidden="1" customHeight="1" x14ac:dyDescent="0.25">
      <c r="A216" s="25">
        <v>1</v>
      </c>
      <c r="B216" s="25">
        <v>1</v>
      </c>
      <c r="C216" s="55"/>
      <c r="D216" s="414"/>
      <c r="E216" s="414"/>
      <c r="F216" s="414"/>
      <c r="G216" s="410"/>
      <c r="H216" s="412"/>
      <c r="I216" s="412"/>
      <c r="J216" s="412"/>
      <c r="K216" s="412"/>
      <c r="L216" s="412"/>
      <c r="M216" s="412"/>
      <c r="N216" s="412"/>
      <c r="O216" s="412"/>
      <c r="P216" s="412"/>
      <c r="Q216" s="412"/>
      <c r="R216" s="412"/>
      <c r="S216" s="412"/>
      <c r="T216" s="412"/>
      <c r="U216" s="412">
        <f t="shared" ref="U216:U279" si="399">T216-S216</f>
        <v>0</v>
      </c>
      <c r="V216" s="412"/>
      <c r="W216" s="412"/>
      <c r="X216" s="414"/>
      <c r="Y216" s="718"/>
      <c r="Z216" s="70"/>
    </row>
    <row r="217" spans="1:27" ht="29.25" hidden="1" customHeight="1" x14ac:dyDescent="0.25">
      <c r="B217" s="25">
        <v>1</v>
      </c>
      <c r="C217" s="276"/>
      <c r="D217" s="439"/>
      <c r="E217" s="439"/>
      <c r="F217" s="439"/>
      <c r="G217" s="440"/>
      <c r="H217" s="441"/>
      <c r="I217" s="441"/>
      <c r="J217" s="441"/>
      <c r="K217" s="441"/>
      <c r="L217" s="441"/>
      <c r="M217" s="441"/>
      <c r="N217" s="441"/>
      <c r="O217" s="441"/>
      <c r="P217" s="441"/>
      <c r="Q217" s="441"/>
      <c r="R217" s="441"/>
      <c r="S217" s="441"/>
      <c r="T217" s="441"/>
      <c r="U217" s="441">
        <f t="shared" si="399"/>
        <v>0</v>
      </c>
      <c r="V217" s="441"/>
      <c r="W217" s="441"/>
      <c r="X217" s="442"/>
      <c r="Y217" s="718"/>
      <c r="Z217" s="70"/>
    </row>
    <row r="218" spans="1:27" ht="30.75" hidden="1" customHeight="1" x14ac:dyDescent="0.25">
      <c r="B218" s="25">
        <v>1</v>
      </c>
      <c r="C218" s="139"/>
      <c r="D218" s="390"/>
      <c r="E218" s="390"/>
      <c r="F218" s="390"/>
      <c r="G218" s="390"/>
      <c r="H218" s="353"/>
      <c r="I218" s="353"/>
      <c r="J218" s="353"/>
      <c r="K218" s="353"/>
      <c r="L218" s="353"/>
      <c r="M218" s="353"/>
      <c r="N218" s="353"/>
      <c r="O218" s="353"/>
      <c r="P218" s="353"/>
      <c r="Q218" s="353"/>
      <c r="R218" s="353"/>
      <c r="S218" s="353"/>
      <c r="T218" s="353"/>
      <c r="U218" s="353">
        <f t="shared" si="399"/>
        <v>0</v>
      </c>
      <c r="V218" s="353"/>
      <c r="W218" s="353"/>
      <c r="X218" s="390"/>
      <c r="Y218" s="718"/>
      <c r="Z218" s="70"/>
    </row>
    <row r="219" spans="1:27" ht="38.1" hidden="1" customHeight="1" x14ac:dyDescent="0.25">
      <c r="B219" s="25">
        <v>1</v>
      </c>
      <c r="C219" s="47"/>
      <c r="D219" s="390"/>
      <c r="E219" s="391"/>
      <c r="F219" s="390"/>
      <c r="G219" s="390"/>
      <c r="H219" s="353"/>
      <c r="I219" s="353"/>
      <c r="J219" s="353"/>
      <c r="K219" s="353"/>
      <c r="L219" s="353"/>
      <c r="M219" s="353"/>
      <c r="N219" s="353"/>
      <c r="O219" s="353"/>
      <c r="P219" s="353"/>
      <c r="Q219" s="353"/>
      <c r="R219" s="353"/>
      <c r="S219" s="353"/>
      <c r="T219" s="353"/>
      <c r="U219" s="353">
        <f t="shared" si="399"/>
        <v>0</v>
      </c>
      <c r="V219" s="353"/>
      <c r="W219" s="353"/>
      <c r="X219" s="390"/>
      <c r="Y219" s="718"/>
      <c r="Z219" s="70"/>
    </row>
    <row r="220" spans="1:27" ht="38.1" hidden="1" customHeight="1" x14ac:dyDescent="0.25">
      <c r="B220" s="25">
        <v>1</v>
      </c>
      <c r="C220" s="47"/>
      <c r="D220" s="390"/>
      <c r="E220" s="391"/>
      <c r="F220" s="390"/>
      <c r="G220" s="390"/>
      <c r="H220" s="353"/>
      <c r="I220" s="353"/>
      <c r="J220" s="353"/>
      <c r="K220" s="353"/>
      <c r="L220" s="353"/>
      <c r="M220" s="353"/>
      <c r="N220" s="353"/>
      <c r="O220" s="353"/>
      <c r="P220" s="353"/>
      <c r="Q220" s="353"/>
      <c r="R220" s="353"/>
      <c r="S220" s="353"/>
      <c r="T220" s="353"/>
      <c r="U220" s="353">
        <f t="shared" si="399"/>
        <v>0</v>
      </c>
      <c r="V220" s="353"/>
      <c r="W220" s="353"/>
      <c r="X220" s="390"/>
      <c r="Y220" s="718"/>
      <c r="Z220" s="70"/>
    </row>
    <row r="221" spans="1:27" hidden="1" x14ac:dyDescent="0.25">
      <c r="B221" s="25">
        <v>1</v>
      </c>
      <c r="C221" s="47"/>
      <c r="D221" s="390"/>
      <c r="E221" s="391"/>
      <c r="F221" s="390"/>
      <c r="G221" s="390"/>
      <c r="H221" s="353"/>
      <c r="I221" s="353"/>
      <c r="J221" s="353"/>
      <c r="K221" s="353"/>
      <c r="L221" s="353"/>
      <c r="M221" s="353"/>
      <c r="N221" s="353"/>
      <c r="O221" s="353"/>
      <c r="P221" s="353"/>
      <c r="Q221" s="353"/>
      <c r="R221" s="353"/>
      <c r="S221" s="353"/>
      <c r="T221" s="353"/>
      <c r="U221" s="353">
        <f t="shared" si="399"/>
        <v>0</v>
      </c>
      <c r="V221" s="353"/>
      <c r="W221" s="353"/>
      <c r="X221" s="390"/>
      <c r="Y221" s="718"/>
      <c r="Z221" s="70"/>
    </row>
    <row r="222" spans="1:27" hidden="1" x14ac:dyDescent="0.25">
      <c r="B222" s="25">
        <v>1</v>
      </c>
      <c r="C222" s="47"/>
      <c r="D222" s="390"/>
      <c r="E222" s="391"/>
      <c r="F222" s="390"/>
      <c r="G222" s="390"/>
      <c r="H222" s="353"/>
      <c r="I222" s="353"/>
      <c r="J222" s="353"/>
      <c r="K222" s="353"/>
      <c r="L222" s="353"/>
      <c r="M222" s="353"/>
      <c r="N222" s="353"/>
      <c r="O222" s="353"/>
      <c r="P222" s="353"/>
      <c r="Q222" s="353"/>
      <c r="R222" s="353"/>
      <c r="S222" s="353"/>
      <c r="T222" s="353"/>
      <c r="U222" s="353">
        <f t="shared" si="399"/>
        <v>0</v>
      </c>
      <c r="V222" s="353"/>
      <c r="W222" s="353"/>
      <c r="X222" s="390"/>
      <c r="Y222" s="718"/>
      <c r="Z222" s="70"/>
    </row>
    <row r="223" spans="1:27" hidden="1" x14ac:dyDescent="0.25">
      <c r="B223" s="25">
        <v>1</v>
      </c>
      <c r="C223" s="139"/>
      <c r="D223" s="390"/>
      <c r="E223" s="390"/>
      <c r="F223" s="390"/>
      <c r="G223" s="390"/>
      <c r="H223" s="353"/>
      <c r="I223" s="353"/>
      <c r="J223" s="353"/>
      <c r="K223" s="353"/>
      <c r="L223" s="353"/>
      <c r="M223" s="353"/>
      <c r="N223" s="353"/>
      <c r="O223" s="353"/>
      <c r="P223" s="353"/>
      <c r="Q223" s="353"/>
      <c r="R223" s="353"/>
      <c r="S223" s="353"/>
      <c r="T223" s="353"/>
      <c r="U223" s="353">
        <f t="shared" si="399"/>
        <v>0</v>
      </c>
      <c r="V223" s="353"/>
      <c r="W223" s="353"/>
      <c r="X223" s="390"/>
      <c r="Y223" s="718"/>
      <c r="Z223" s="70"/>
    </row>
    <row r="224" spans="1:27" hidden="1" x14ac:dyDescent="0.25">
      <c r="B224" s="25">
        <v>1</v>
      </c>
      <c r="C224" s="47"/>
      <c r="D224" s="390"/>
      <c r="E224" s="391"/>
      <c r="F224" s="390"/>
      <c r="G224" s="390"/>
      <c r="H224" s="353"/>
      <c r="I224" s="353"/>
      <c r="J224" s="353"/>
      <c r="K224" s="353"/>
      <c r="L224" s="353"/>
      <c r="M224" s="353"/>
      <c r="N224" s="353"/>
      <c r="O224" s="353"/>
      <c r="P224" s="353"/>
      <c r="Q224" s="353"/>
      <c r="R224" s="353"/>
      <c r="S224" s="353"/>
      <c r="T224" s="353"/>
      <c r="U224" s="353">
        <f t="shared" si="399"/>
        <v>0</v>
      </c>
      <c r="V224" s="353"/>
      <c r="W224" s="353"/>
      <c r="X224" s="390"/>
      <c r="Y224" s="718"/>
      <c r="Z224" s="70"/>
    </row>
    <row r="225" spans="1:27" ht="45" hidden="1" customHeight="1" x14ac:dyDescent="0.25">
      <c r="B225" s="25">
        <v>1</v>
      </c>
      <c r="C225" s="47"/>
      <c r="D225" s="390"/>
      <c r="E225" s="391"/>
      <c r="F225" s="390"/>
      <c r="G225" s="390"/>
      <c r="H225" s="353"/>
      <c r="I225" s="353"/>
      <c r="J225" s="353"/>
      <c r="K225" s="353"/>
      <c r="L225" s="353"/>
      <c r="M225" s="353"/>
      <c r="N225" s="353"/>
      <c r="O225" s="353"/>
      <c r="P225" s="353"/>
      <c r="Q225" s="353"/>
      <c r="R225" s="353"/>
      <c r="S225" s="353"/>
      <c r="T225" s="353"/>
      <c r="U225" s="353">
        <f t="shared" si="399"/>
        <v>0</v>
      </c>
      <c r="V225" s="353"/>
      <c r="W225" s="353"/>
      <c r="X225" s="390"/>
      <c r="Y225" s="718"/>
      <c r="Z225" s="70"/>
    </row>
    <row r="226" spans="1:27" ht="45" hidden="1" customHeight="1" x14ac:dyDescent="0.25">
      <c r="B226" s="25">
        <v>1</v>
      </c>
      <c r="C226" s="47"/>
      <c r="D226" s="390"/>
      <c r="E226" s="391"/>
      <c r="F226" s="390"/>
      <c r="G226" s="390"/>
      <c r="H226" s="353"/>
      <c r="I226" s="353"/>
      <c r="J226" s="353"/>
      <c r="K226" s="353"/>
      <c r="L226" s="353"/>
      <c r="M226" s="353"/>
      <c r="N226" s="353"/>
      <c r="O226" s="353"/>
      <c r="P226" s="353"/>
      <c r="Q226" s="353"/>
      <c r="R226" s="353"/>
      <c r="S226" s="353"/>
      <c r="T226" s="353"/>
      <c r="U226" s="353">
        <f t="shared" si="399"/>
        <v>0</v>
      </c>
      <c r="V226" s="353"/>
      <c r="W226" s="353"/>
      <c r="X226" s="390"/>
      <c r="Y226" s="718"/>
      <c r="Z226" s="70"/>
    </row>
    <row r="227" spans="1:27" s="71" customFormat="1" ht="31.5" hidden="1" customHeight="1" thickBot="1" x14ac:dyDescent="0.3">
      <c r="A227" s="25"/>
      <c r="B227" s="25">
        <v>1</v>
      </c>
      <c r="C227" s="77"/>
      <c r="D227" s="390"/>
      <c r="E227" s="391"/>
      <c r="F227" s="390"/>
      <c r="G227" s="390"/>
      <c r="H227" s="353"/>
      <c r="I227" s="353"/>
      <c r="J227" s="353"/>
      <c r="K227" s="353"/>
      <c r="L227" s="353"/>
      <c r="M227" s="353"/>
      <c r="N227" s="353"/>
      <c r="O227" s="353"/>
      <c r="P227" s="353"/>
      <c r="Q227" s="353"/>
      <c r="R227" s="353"/>
      <c r="S227" s="353"/>
      <c r="T227" s="353"/>
      <c r="U227" s="353">
        <f t="shared" si="399"/>
        <v>0</v>
      </c>
      <c r="V227" s="353"/>
      <c r="W227" s="353"/>
      <c r="X227" s="390"/>
      <c r="Y227" s="718"/>
      <c r="Z227" s="70"/>
      <c r="AA227" s="288"/>
    </row>
    <row r="228" spans="1:27" ht="15.75" hidden="1" thickBot="1" x14ac:dyDescent="0.3">
      <c r="B228" s="25">
        <v>1</v>
      </c>
      <c r="C228" s="75"/>
      <c r="D228" s="397"/>
      <c r="E228" s="397"/>
      <c r="F228" s="397"/>
      <c r="G228" s="394"/>
      <c r="H228" s="443"/>
      <c r="I228" s="443"/>
      <c r="J228" s="443"/>
      <c r="K228" s="443"/>
      <c r="L228" s="443"/>
      <c r="M228" s="443"/>
      <c r="N228" s="443"/>
      <c r="O228" s="443"/>
      <c r="P228" s="443"/>
      <c r="Q228" s="443"/>
      <c r="R228" s="443"/>
      <c r="S228" s="443"/>
      <c r="T228" s="443"/>
      <c r="U228" s="444">
        <f t="shared" si="399"/>
        <v>0</v>
      </c>
      <c r="V228" s="444"/>
      <c r="W228" s="444"/>
      <c r="X228" s="397"/>
      <c r="Y228" s="718"/>
      <c r="Z228" s="70"/>
    </row>
    <row r="229" spans="1:27" ht="15" customHeight="1" x14ac:dyDescent="0.25">
      <c r="A229" s="25">
        <v>1</v>
      </c>
      <c r="B229" s="25">
        <v>1</v>
      </c>
      <c r="C229" s="52"/>
      <c r="D229" s="364"/>
      <c r="E229" s="364"/>
      <c r="F229" s="364"/>
      <c r="G229" s="366"/>
      <c r="H229" s="368"/>
      <c r="I229" s="368"/>
      <c r="J229" s="368"/>
      <c r="K229" s="368"/>
      <c r="L229" s="368"/>
      <c r="M229" s="368"/>
      <c r="N229" s="368"/>
      <c r="O229" s="368"/>
      <c r="P229" s="368"/>
      <c r="Q229" s="368"/>
      <c r="R229" s="368"/>
      <c r="S229" s="368"/>
      <c r="T229" s="368"/>
      <c r="U229" s="368">
        <f t="shared" si="399"/>
        <v>0</v>
      </c>
      <c r="V229" s="368"/>
      <c r="W229" s="368"/>
      <c r="X229" s="364"/>
      <c r="Y229" s="718"/>
      <c r="Z229" s="70"/>
    </row>
    <row r="230" spans="1:27" ht="29.25" customHeight="1" x14ac:dyDescent="0.25">
      <c r="A230" s="25">
        <v>1</v>
      </c>
      <c r="B230" s="25">
        <v>1</v>
      </c>
      <c r="C230" s="49" t="s">
        <v>148</v>
      </c>
      <c r="D230" s="348"/>
      <c r="E230" s="348"/>
      <c r="F230" s="348"/>
      <c r="G230" s="348"/>
      <c r="H230" s="351"/>
      <c r="I230" s="351"/>
      <c r="J230" s="351"/>
      <c r="K230" s="351"/>
      <c r="L230" s="351"/>
      <c r="M230" s="351"/>
      <c r="N230" s="351"/>
      <c r="O230" s="351"/>
      <c r="P230" s="351"/>
      <c r="Q230" s="351"/>
      <c r="R230" s="351"/>
      <c r="S230" s="351"/>
      <c r="T230" s="351"/>
      <c r="U230" s="351">
        <f t="shared" si="399"/>
        <v>0</v>
      </c>
      <c r="V230" s="351"/>
      <c r="W230" s="351"/>
      <c r="X230" s="348"/>
      <c r="Y230" s="718"/>
      <c r="Z230" s="70"/>
    </row>
    <row r="231" spans="1:27" ht="30" x14ac:dyDescent="0.25">
      <c r="A231" s="25">
        <v>1</v>
      </c>
      <c r="B231" s="25">
        <v>1</v>
      </c>
      <c r="C231" s="139" t="s">
        <v>76</v>
      </c>
      <c r="D231" s="390">
        <f>SUM(D232:D233)</f>
        <v>1208</v>
      </c>
      <c r="E231" s="390">
        <f>SUM(E232:E233)</f>
        <v>1108</v>
      </c>
      <c r="F231" s="390">
        <f>SUM(F232:F233)</f>
        <v>524</v>
      </c>
      <c r="G231" s="390">
        <f t="shared" ref="G231:G237" si="400">F231/E231*100</f>
        <v>47.292418772563174</v>
      </c>
      <c r="H231" s="351">
        <f>SUM(H232:H233)</f>
        <v>2706.8475200000003</v>
      </c>
      <c r="I231" s="351">
        <f>SUM(I232:I233)</f>
        <v>2706.8475200000003</v>
      </c>
      <c r="J231" s="351">
        <f>SUM(J232:J233)</f>
        <v>2706.8475200000003</v>
      </c>
      <c r="K231" s="351">
        <f>SUM(K232:K233)</f>
        <v>2706.8475200000003</v>
      </c>
      <c r="L231" s="351">
        <f>SUM(L232:L233)</f>
        <v>2706.8475200000003</v>
      </c>
      <c r="M231" s="351">
        <f t="shared" ref="M231:N231" si="401">SUM(M232:M233)</f>
        <v>3865.3475200000003</v>
      </c>
      <c r="N231" s="351">
        <f t="shared" si="401"/>
        <v>3865.3475200000003</v>
      </c>
      <c r="O231" s="351">
        <f t="shared" ref="O231:W231" si="402">SUM(O232:O233)</f>
        <v>1814.03502</v>
      </c>
      <c r="P231" s="351">
        <f t="shared" ref="P231:Q231" si="403">SUM(P232:P233)</f>
        <v>1814.03502</v>
      </c>
      <c r="Q231" s="351">
        <f t="shared" si="403"/>
        <v>1814.03502</v>
      </c>
      <c r="R231" s="351">
        <f t="shared" ref="R231" si="404">SUM(R232:R233)</f>
        <v>1358.2030199999999</v>
      </c>
      <c r="S231" s="733">
        <f t="shared" si="402"/>
        <v>1605.3108933333331</v>
      </c>
      <c r="T231" s="351">
        <f t="shared" si="402"/>
        <v>630.76321999999993</v>
      </c>
      <c r="U231" s="351">
        <f t="shared" si="402"/>
        <v>-974.54767333333314</v>
      </c>
      <c r="V231" s="351">
        <f t="shared" si="402"/>
        <v>-29.751090000000001</v>
      </c>
      <c r="W231" s="351">
        <f t="shared" si="402"/>
        <v>601.01212999999996</v>
      </c>
      <c r="X231" s="390">
        <f t="shared" ref="X231:X238" si="405">T231/S231*100</f>
        <v>39.292278063986565</v>
      </c>
      <c r="Y231" s="718"/>
      <c r="Z231" s="70"/>
    </row>
    <row r="232" spans="1:27" ht="30" x14ac:dyDescent="0.25">
      <c r="A232" s="25">
        <v>1</v>
      </c>
      <c r="B232" s="25">
        <v>1</v>
      </c>
      <c r="C232" s="47" t="s">
        <v>44</v>
      </c>
      <c r="D232" s="390">
        <v>950</v>
      </c>
      <c r="E232" s="739">
        <f t="shared" ref="E232" si="406">ROUND(D232/12*$C$3,0)</f>
        <v>871</v>
      </c>
      <c r="F232" s="390">
        <v>399</v>
      </c>
      <c r="G232" s="390">
        <f t="shared" si="400"/>
        <v>45.809414466130882</v>
      </c>
      <c r="H232" s="351">
        <v>1859</v>
      </c>
      <c r="I232" s="351">
        <v>1859</v>
      </c>
      <c r="J232" s="351">
        <v>1859</v>
      </c>
      <c r="K232" s="351">
        <v>1859</v>
      </c>
      <c r="L232" s="351">
        <v>1859</v>
      </c>
      <c r="M232" s="351">
        <v>3017.5</v>
      </c>
      <c r="N232" s="351">
        <v>3017.5</v>
      </c>
      <c r="O232" s="351">
        <v>966.1875</v>
      </c>
      <c r="P232" s="351">
        <v>966.1875</v>
      </c>
      <c r="Q232" s="351">
        <v>966.1875</v>
      </c>
      <c r="R232" s="351">
        <v>966.1875</v>
      </c>
      <c r="S232" s="733">
        <f t="shared" ref="S232:S233" si="407">H232/12*$C$3+(I232-H232)/11*10+(J232-I232)/10*9+(K232-J232)/9*8+(L232-K232)/8*7+(M232-L232)/7*6+(N232-M232)/6*5+(O232-N232)/5*4+(P232-O232)/4*3+(Q232-P232)/3*2+(R232-Q232)/2*1</f>
        <v>1056.0333333333331</v>
      </c>
      <c r="T232" s="353">
        <f t="shared" ref="T232:T233" si="408">W232-V232</f>
        <v>419.63854999999995</v>
      </c>
      <c r="U232" s="351">
        <f t="shared" si="399"/>
        <v>-636.39478333333318</v>
      </c>
      <c r="V232" s="351">
        <v>-19.39489</v>
      </c>
      <c r="W232" s="351">
        <v>400.24365999999998</v>
      </c>
      <c r="X232" s="390">
        <f t="shared" si="405"/>
        <v>39.737244720810587</v>
      </c>
      <c r="Y232" s="718"/>
      <c r="Z232" s="70"/>
    </row>
    <row r="233" spans="1:27" ht="30" x14ac:dyDescent="0.25">
      <c r="A233" s="25">
        <v>1</v>
      </c>
      <c r="B233" s="25">
        <v>1</v>
      </c>
      <c r="C233" s="47" t="s">
        <v>45</v>
      </c>
      <c r="D233" s="390">
        <v>258</v>
      </c>
      <c r="E233" s="391">
        <f>ROUND(D233/12*$C$3,0)</f>
        <v>237</v>
      </c>
      <c r="F233" s="390">
        <v>125</v>
      </c>
      <c r="G233" s="390">
        <f t="shared" si="400"/>
        <v>52.742616033755276</v>
      </c>
      <c r="H233" s="429">
        <v>847.84752000000003</v>
      </c>
      <c r="I233" s="429">
        <v>847.84752000000003</v>
      </c>
      <c r="J233" s="429">
        <v>847.84752000000003</v>
      </c>
      <c r="K233" s="429">
        <v>847.84752000000003</v>
      </c>
      <c r="L233" s="429">
        <v>847.84752000000003</v>
      </c>
      <c r="M233" s="429">
        <v>847.84752000000003</v>
      </c>
      <c r="N233" s="429">
        <v>847.84752000000003</v>
      </c>
      <c r="O233" s="429">
        <v>847.84752000000003</v>
      </c>
      <c r="P233" s="429">
        <v>847.84752000000003</v>
      </c>
      <c r="Q233" s="429">
        <v>847.84752000000003</v>
      </c>
      <c r="R233" s="429">
        <v>392.01552000000004</v>
      </c>
      <c r="S233" s="733">
        <f t="shared" si="407"/>
        <v>549.27755999999999</v>
      </c>
      <c r="T233" s="353">
        <f t="shared" si="408"/>
        <v>211.12467000000001</v>
      </c>
      <c r="U233" s="429">
        <f t="shared" si="399"/>
        <v>-338.15288999999996</v>
      </c>
      <c r="V233" s="429">
        <v>-10.356200000000001</v>
      </c>
      <c r="W233" s="429">
        <v>200.76847000000001</v>
      </c>
      <c r="X233" s="390">
        <f t="shared" si="405"/>
        <v>38.436791410157007</v>
      </c>
      <c r="Y233" s="718"/>
      <c r="Z233" s="70"/>
    </row>
    <row r="234" spans="1:27" ht="30" x14ac:dyDescent="0.25">
      <c r="A234" s="25">
        <v>1</v>
      </c>
      <c r="B234" s="25">
        <v>1</v>
      </c>
      <c r="C234" s="139" t="s">
        <v>68</v>
      </c>
      <c r="D234" s="392">
        <f>SUM(D235)</f>
        <v>330</v>
      </c>
      <c r="E234" s="392">
        <f t="shared" ref="E234:W234" si="409">SUM(E235)</f>
        <v>303</v>
      </c>
      <c r="F234" s="392">
        <f t="shared" si="409"/>
        <v>6</v>
      </c>
      <c r="G234" s="390">
        <f t="shared" si="400"/>
        <v>1.9801980198019802</v>
      </c>
      <c r="H234" s="429">
        <f t="shared" ref="H234:R234" si="410">SUM(H235)</f>
        <v>1312.9553000000001</v>
      </c>
      <c r="I234" s="429">
        <f t="shared" si="410"/>
        <v>1312.9553000000001</v>
      </c>
      <c r="J234" s="429">
        <f t="shared" si="410"/>
        <v>1312.9553000000001</v>
      </c>
      <c r="K234" s="429">
        <f t="shared" si="410"/>
        <v>1312.9553000000001</v>
      </c>
      <c r="L234" s="429">
        <f t="shared" si="410"/>
        <v>1312.9553000000001</v>
      </c>
      <c r="M234" s="429">
        <f t="shared" si="410"/>
        <v>390.52909999999997</v>
      </c>
      <c r="N234" s="429">
        <f t="shared" si="410"/>
        <v>390.52909999999997</v>
      </c>
      <c r="O234" s="429">
        <f t="shared" si="410"/>
        <v>743.94909999999993</v>
      </c>
      <c r="P234" s="429">
        <f t="shared" si="410"/>
        <v>743.94909999999993</v>
      </c>
      <c r="Q234" s="429">
        <f t="shared" si="410"/>
        <v>291.57150000000001</v>
      </c>
      <c r="R234" s="429">
        <f t="shared" si="410"/>
        <v>291.57150000000001</v>
      </c>
      <c r="S234" s="746">
        <f t="shared" si="409"/>
        <v>394.04226309523807</v>
      </c>
      <c r="T234" s="429">
        <f t="shared" si="409"/>
        <v>10.167399999999999</v>
      </c>
      <c r="U234" s="429">
        <f t="shared" si="409"/>
        <v>-383.87486309523808</v>
      </c>
      <c r="V234" s="429">
        <f t="shared" si="409"/>
        <v>0</v>
      </c>
      <c r="W234" s="429">
        <f t="shared" si="409"/>
        <v>10.167399999999999</v>
      </c>
      <c r="X234" s="429">
        <f t="shared" si="405"/>
        <v>2.5802815972414077</v>
      </c>
      <c r="Y234" s="718"/>
      <c r="Z234" s="70"/>
    </row>
    <row r="235" spans="1:27" ht="30" x14ac:dyDescent="0.25">
      <c r="A235" s="25">
        <v>1</v>
      </c>
      <c r="B235" s="25">
        <v>1</v>
      </c>
      <c r="C235" s="170" t="s">
        <v>64</v>
      </c>
      <c r="D235" s="392">
        <v>330</v>
      </c>
      <c r="E235" s="742">
        <f t="shared" ref="E235" si="411">ROUND(D235/12*$C$3,0)</f>
        <v>303</v>
      </c>
      <c r="F235" s="392">
        <v>6</v>
      </c>
      <c r="G235" s="392">
        <f t="shared" si="400"/>
        <v>1.9801980198019802</v>
      </c>
      <c r="H235" s="429">
        <v>1312.9553000000001</v>
      </c>
      <c r="I235" s="429">
        <v>1312.9553000000001</v>
      </c>
      <c r="J235" s="429">
        <v>1312.9553000000001</v>
      </c>
      <c r="K235" s="429">
        <v>1312.9553000000001</v>
      </c>
      <c r="L235" s="429">
        <v>1312.9553000000001</v>
      </c>
      <c r="M235" s="429">
        <v>390.52909999999997</v>
      </c>
      <c r="N235" s="429">
        <v>390.52909999999997</v>
      </c>
      <c r="O235" s="429">
        <v>743.94909999999993</v>
      </c>
      <c r="P235" s="429">
        <v>743.94909999999993</v>
      </c>
      <c r="Q235" s="429">
        <v>291.57150000000001</v>
      </c>
      <c r="R235" s="429">
        <v>291.57150000000001</v>
      </c>
      <c r="S235" s="746">
        <f t="shared" ref="S235" si="412">H235/12*$C$3+(I235-H235)/11*10+(J235-I235)/10*9+(K235-J235)/9*8+(L235-K235)/8*7+(M235-L235)/7*6+(N235-M235)/6*5+(O235-N235)/5*4+(P235-O235)/4*3+(Q235-P235)/3*2+(R235-Q235)/2*1</f>
        <v>394.04226309523807</v>
      </c>
      <c r="T235" s="353">
        <f t="shared" ref="T235:T237" si="413">W235-V235</f>
        <v>10.167399999999999</v>
      </c>
      <c r="U235" s="429">
        <f t="shared" si="399"/>
        <v>-383.87486309523808</v>
      </c>
      <c r="V235" s="429">
        <v>0</v>
      </c>
      <c r="W235" s="429">
        <v>10.167399999999999</v>
      </c>
      <c r="X235" s="429">
        <f t="shared" si="405"/>
        <v>2.5802815972414077</v>
      </c>
      <c r="Y235" s="718"/>
      <c r="Z235" s="70"/>
    </row>
    <row r="236" spans="1:27" ht="45" x14ac:dyDescent="0.25">
      <c r="C236" s="761" t="s">
        <v>102</v>
      </c>
      <c r="D236" s="392"/>
      <c r="E236" s="742"/>
      <c r="F236" s="392"/>
      <c r="G236" s="392"/>
      <c r="H236" s="429"/>
      <c r="I236" s="429"/>
      <c r="J236" s="429"/>
      <c r="K236" s="429"/>
      <c r="L236" s="429"/>
      <c r="M236" s="429"/>
      <c r="N236" s="429"/>
      <c r="O236" s="429"/>
      <c r="P236" s="429"/>
      <c r="Q236" s="429"/>
      <c r="R236" s="429"/>
      <c r="S236" s="746"/>
      <c r="T236" s="353"/>
      <c r="U236" s="429"/>
      <c r="V236" s="429"/>
      <c r="W236" s="429"/>
      <c r="X236" s="429"/>
      <c r="Y236" s="718"/>
      <c r="Z236" s="70"/>
    </row>
    <row r="237" spans="1:27" s="71" customFormat="1" ht="31.5" customHeight="1" thickBot="1" x14ac:dyDescent="0.3">
      <c r="A237" s="25">
        <v>1</v>
      </c>
      <c r="B237" s="25">
        <v>1</v>
      </c>
      <c r="C237" s="77" t="s">
        <v>79</v>
      </c>
      <c r="D237" s="390">
        <v>1000</v>
      </c>
      <c r="E237" s="391">
        <f>ROUND(D237/12*$C$3,0)</f>
        <v>917</v>
      </c>
      <c r="F237" s="390">
        <v>757</v>
      </c>
      <c r="G237" s="390">
        <f t="shared" si="400"/>
        <v>82.551799345692473</v>
      </c>
      <c r="H237" s="353">
        <v>1216.53</v>
      </c>
      <c r="I237" s="353">
        <v>1216.53</v>
      </c>
      <c r="J237" s="353">
        <v>1216.53</v>
      </c>
      <c r="K237" s="353">
        <v>1216.53</v>
      </c>
      <c r="L237" s="353">
        <v>1216.53</v>
      </c>
      <c r="M237" s="353">
        <v>1216.53</v>
      </c>
      <c r="N237" s="353">
        <v>1216.53</v>
      </c>
      <c r="O237" s="353">
        <v>811.02</v>
      </c>
      <c r="P237" s="353">
        <v>811.02</v>
      </c>
      <c r="Q237" s="353">
        <v>811.02</v>
      </c>
      <c r="R237" s="353">
        <v>811.02</v>
      </c>
      <c r="S237" s="734">
        <f t="shared" ref="S237" si="414">H237/12*$C$3+(I237-H237)/11*10+(J237-I237)/10*9+(K237-J237)/9*8+(L237-K237)/8*7+(M237-L237)/7*6+(N237-M237)/6*5+(O237-N237)/5*4+(P237-O237)/4*3+(Q237-P237)/3*2+(R237-Q237)/2*1</f>
        <v>790.7444999999999</v>
      </c>
      <c r="T237" s="353">
        <f t="shared" si="413"/>
        <v>613.94214000000011</v>
      </c>
      <c r="U237" s="429">
        <f t="shared" si="399"/>
        <v>-176.80235999999979</v>
      </c>
      <c r="V237" s="429">
        <v>-3.6495800000000003</v>
      </c>
      <c r="W237" s="429">
        <v>610.29256000000009</v>
      </c>
      <c r="X237" s="390">
        <f t="shared" si="405"/>
        <v>77.641025641025664</v>
      </c>
      <c r="Y237" s="718"/>
      <c r="Z237" s="70"/>
      <c r="AA237" s="288"/>
    </row>
    <row r="238" spans="1:27" ht="15.75" thickBot="1" x14ac:dyDescent="0.3">
      <c r="A238" s="25">
        <v>1</v>
      </c>
      <c r="B238" s="25">
        <v>1</v>
      </c>
      <c r="C238" s="80" t="s">
        <v>3</v>
      </c>
      <c r="D238" s="397"/>
      <c r="E238" s="397"/>
      <c r="F238" s="397"/>
      <c r="G238" s="394"/>
      <c r="H238" s="426">
        <f>H231+H234+H237</f>
        <v>5236.3328200000005</v>
      </c>
      <c r="I238" s="426">
        <f>I231+I234+I237</f>
        <v>5236.3328200000005</v>
      </c>
      <c r="J238" s="426">
        <f>J231+J234+J237</f>
        <v>5236.3328200000005</v>
      </c>
      <c r="K238" s="426">
        <f>K231+K234+K237</f>
        <v>5236.3328200000005</v>
      </c>
      <c r="L238" s="426">
        <f>L231+L234+L237</f>
        <v>5236.3328200000005</v>
      </c>
      <c r="M238" s="426">
        <f t="shared" ref="M238:N238" si="415">M231+M234+M237</f>
        <v>5472.4066199999997</v>
      </c>
      <c r="N238" s="426">
        <f t="shared" si="415"/>
        <v>5472.4066199999997</v>
      </c>
      <c r="O238" s="426">
        <f t="shared" ref="O238:W238" si="416">O231+O234+O237</f>
        <v>3369.0041200000001</v>
      </c>
      <c r="P238" s="426">
        <f t="shared" ref="P238:Q238" si="417">P231+P234+P237</f>
        <v>3369.0041200000001</v>
      </c>
      <c r="Q238" s="426">
        <f t="shared" si="417"/>
        <v>2916.6265200000003</v>
      </c>
      <c r="R238" s="426">
        <f t="shared" ref="R238" si="418">R231+R234+R237</f>
        <v>2460.7945199999999</v>
      </c>
      <c r="S238" s="426">
        <f t="shared" si="416"/>
        <v>2790.0976564285711</v>
      </c>
      <c r="T238" s="426">
        <f t="shared" si="416"/>
        <v>1254.8727600000002</v>
      </c>
      <c r="U238" s="426">
        <f t="shared" si="416"/>
        <v>-1535.2248964285709</v>
      </c>
      <c r="V238" s="426">
        <f t="shared" si="416"/>
        <v>-33.400670000000005</v>
      </c>
      <c r="W238" s="426">
        <f t="shared" si="416"/>
        <v>1221.4720900000002</v>
      </c>
      <c r="X238" s="397">
        <f t="shared" si="405"/>
        <v>44.975944017898073</v>
      </c>
      <c r="Y238" s="718"/>
      <c r="Z238" s="70"/>
    </row>
    <row r="239" spans="1:27" ht="15" customHeight="1" x14ac:dyDescent="0.25">
      <c r="A239" s="25">
        <v>1</v>
      </c>
      <c r="B239" s="25">
        <v>1</v>
      </c>
      <c r="C239" s="55"/>
      <c r="D239" s="414"/>
      <c r="E239" s="414"/>
      <c r="F239" s="414"/>
      <c r="G239" s="410"/>
      <c r="H239" s="433"/>
      <c r="I239" s="433"/>
      <c r="J239" s="433"/>
      <c r="K239" s="433"/>
      <c r="L239" s="433"/>
      <c r="M239" s="433"/>
      <c r="N239" s="433"/>
      <c r="O239" s="433"/>
      <c r="P239" s="433"/>
      <c r="Q239" s="433"/>
      <c r="R239" s="433"/>
      <c r="S239" s="433"/>
      <c r="T239" s="433"/>
      <c r="U239" s="433">
        <f t="shared" si="399"/>
        <v>0</v>
      </c>
      <c r="V239" s="433"/>
      <c r="W239" s="433"/>
      <c r="X239" s="434"/>
      <c r="Y239" s="718"/>
      <c r="Z239" s="70"/>
    </row>
    <row r="240" spans="1:27" ht="38.25" customHeight="1" x14ac:dyDescent="0.25">
      <c r="A240" s="25">
        <v>1</v>
      </c>
      <c r="B240" s="25">
        <v>1</v>
      </c>
      <c r="C240" s="112" t="s">
        <v>120</v>
      </c>
      <c r="D240" s="390"/>
      <c r="E240" s="390"/>
      <c r="F240" s="390"/>
      <c r="G240" s="390"/>
      <c r="H240" s="389"/>
      <c r="I240" s="389"/>
      <c r="J240" s="389"/>
      <c r="K240" s="389"/>
      <c r="L240" s="389"/>
      <c r="M240" s="389"/>
      <c r="N240" s="389"/>
      <c r="O240" s="389"/>
      <c r="P240" s="389"/>
      <c r="Q240" s="389"/>
      <c r="R240" s="389"/>
      <c r="S240" s="389"/>
      <c r="T240" s="389"/>
      <c r="U240" s="389">
        <f t="shared" si="399"/>
        <v>0</v>
      </c>
      <c r="V240" s="389"/>
      <c r="W240" s="389"/>
      <c r="X240" s="390"/>
      <c r="Y240" s="718"/>
      <c r="Z240" s="70"/>
    </row>
    <row r="241" spans="1:27" ht="30" x14ac:dyDescent="0.25">
      <c r="A241" s="25">
        <v>1</v>
      </c>
      <c r="B241" s="25">
        <v>1</v>
      </c>
      <c r="C241" s="139" t="s">
        <v>76</v>
      </c>
      <c r="D241" s="390">
        <f>SUM(D242:D243)</f>
        <v>843</v>
      </c>
      <c r="E241" s="390">
        <f>SUM(E242:E243)</f>
        <v>773</v>
      </c>
      <c r="F241" s="390">
        <f>SUM(F242:F243)</f>
        <v>706</v>
      </c>
      <c r="G241" s="390">
        <f t="shared" ref="G241:G247" si="419">F241/E241*100</f>
        <v>91.332470892626134</v>
      </c>
      <c r="H241" s="353">
        <f>SUM(H242:H243)</f>
        <v>1498.5069600000002</v>
      </c>
      <c r="I241" s="353">
        <f>SUM(I242:I243)</f>
        <v>1498.5069600000002</v>
      </c>
      <c r="J241" s="353">
        <f>SUM(J242:J243)</f>
        <v>1498.5069600000002</v>
      </c>
      <c r="K241" s="353">
        <f>SUM(K242:K243)</f>
        <v>1498.5069600000002</v>
      </c>
      <c r="L241" s="353">
        <f>SUM(L242:L243)</f>
        <v>1498.5069600000002</v>
      </c>
      <c r="M241" s="353">
        <f t="shared" ref="M241:N241" si="420">SUM(M242:M243)</f>
        <v>1888.5069600000002</v>
      </c>
      <c r="N241" s="353">
        <f t="shared" si="420"/>
        <v>1888.5069600000002</v>
      </c>
      <c r="O241" s="353">
        <f t="shared" ref="O241:W241" si="421">SUM(O242:O243)</f>
        <v>1241.55196</v>
      </c>
      <c r="P241" s="353">
        <f t="shared" ref="P241:Q241" si="422">SUM(P242:P243)</f>
        <v>1241.55196</v>
      </c>
      <c r="Q241" s="353">
        <f t="shared" si="422"/>
        <v>1241.55196</v>
      </c>
      <c r="R241" s="353">
        <f t="shared" ref="R241" si="423">SUM(R242:R243)</f>
        <v>923.98899999999992</v>
      </c>
      <c r="S241" s="734">
        <f t="shared" si="421"/>
        <v>1031.5716142857141</v>
      </c>
      <c r="T241" s="353">
        <f t="shared" si="421"/>
        <v>886.69103999999993</v>
      </c>
      <c r="U241" s="353">
        <f t="shared" si="421"/>
        <v>-144.8805742857142</v>
      </c>
      <c r="V241" s="353">
        <f t="shared" si="421"/>
        <v>-1.0933199999999998</v>
      </c>
      <c r="W241" s="353">
        <f t="shared" si="421"/>
        <v>885.59771999999998</v>
      </c>
      <c r="X241" s="390">
        <f t="shared" ref="X241:X248" si="424">T241/S241*100</f>
        <v>85.955354695753911</v>
      </c>
      <c r="Y241" s="718"/>
      <c r="Z241" s="70"/>
    </row>
    <row r="242" spans="1:27" ht="30" x14ac:dyDescent="0.25">
      <c r="A242" s="25">
        <v>1</v>
      </c>
      <c r="B242" s="25">
        <v>1</v>
      </c>
      <c r="C242" s="47" t="s">
        <v>44</v>
      </c>
      <c r="D242" s="390">
        <v>743</v>
      </c>
      <c r="E242" s="739">
        <f t="shared" ref="E242" si="425">ROUND(D242/12*$C$3,0)</f>
        <v>681</v>
      </c>
      <c r="F242" s="390">
        <v>669</v>
      </c>
      <c r="G242" s="390">
        <f t="shared" si="419"/>
        <v>98.23788546255507</v>
      </c>
      <c r="H242" s="353">
        <v>1029</v>
      </c>
      <c r="I242" s="353">
        <v>1029</v>
      </c>
      <c r="J242" s="353">
        <v>1029</v>
      </c>
      <c r="K242" s="353">
        <v>1029</v>
      </c>
      <c r="L242" s="353">
        <v>1029</v>
      </c>
      <c r="M242" s="353">
        <v>1419</v>
      </c>
      <c r="N242" s="353">
        <v>1419</v>
      </c>
      <c r="O242" s="353">
        <v>772.04499999999996</v>
      </c>
      <c r="P242" s="353">
        <v>772.04499999999996</v>
      </c>
      <c r="Q242" s="353">
        <v>772.04499999999996</v>
      </c>
      <c r="R242" s="353">
        <v>772.04499999999996</v>
      </c>
      <c r="S242" s="734">
        <f t="shared" ref="S242:S243" si="426">H242/12*$C$3+(I242-H242)/11*10+(J242-I242)/10*9+(K242-J242)/9*8+(L242-K242)/8*7+(M242-L242)/7*6+(N242-M242)/6*5+(O242-N242)/5*4+(P242-O242)/4*3+(Q242-P242)/3*2+(R242-Q242)/2*1</f>
        <v>759.97171428571414</v>
      </c>
      <c r="T242" s="353">
        <f t="shared" ref="T242:T247" si="427">W242-V242</f>
        <v>836.87657999999999</v>
      </c>
      <c r="U242" s="353">
        <f t="shared" si="399"/>
        <v>76.904865714285847</v>
      </c>
      <c r="V242" s="353">
        <v>-0.37519999999999998</v>
      </c>
      <c r="W242" s="353">
        <v>836.50138000000004</v>
      </c>
      <c r="X242" s="390">
        <f t="shared" si="424"/>
        <v>110.11943790389194</v>
      </c>
      <c r="Y242" s="718"/>
      <c r="Z242" s="70"/>
    </row>
    <row r="243" spans="1:27" ht="30" x14ac:dyDescent="0.25">
      <c r="A243" s="25">
        <v>1</v>
      </c>
      <c r="B243" s="25">
        <v>1</v>
      </c>
      <c r="C243" s="47" t="s">
        <v>45</v>
      </c>
      <c r="D243" s="390">
        <v>100</v>
      </c>
      <c r="E243" s="391">
        <f>ROUND(D243/12*$C$3,0)</f>
        <v>92</v>
      </c>
      <c r="F243" s="390">
        <v>37</v>
      </c>
      <c r="G243" s="390">
        <f t="shared" si="419"/>
        <v>40.217391304347828</v>
      </c>
      <c r="H243" s="353">
        <v>469.50696000000005</v>
      </c>
      <c r="I243" s="353">
        <v>469.50696000000005</v>
      </c>
      <c r="J243" s="353">
        <v>469.50696000000005</v>
      </c>
      <c r="K243" s="353">
        <v>469.50696000000005</v>
      </c>
      <c r="L243" s="353">
        <v>469.50696000000005</v>
      </c>
      <c r="M243" s="353">
        <v>469.50696000000005</v>
      </c>
      <c r="N243" s="353">
        <v>469.50696000000005</v>
      </c>
      <c r="O243" s="353">
        <v>469.50696000000005</v>
      </c>
      <c r="P243" s="353">
        <v>469.50696000000005</v>
      </c>
      <c r="Q243" s="353">
        <v>469.50696000000005</v>
      </c>
      <c r="R243" s="353">
        <v>151.94399999999999</v>
      </c>
      <c r="S243" s="734">
        <f t="shared" si="426"/>
        <v>271.59990000000005</v>
      </c>
      <c r="T243" s="353">
        <f t="shared" si="427"/>
        <v>49.814459999999997</v>
      </c>
      <c r="U243" s="353">
        <f t="shared" si="399"/>
        <v>-221.78544000000005</v>
      </c>
      <c r="V243" s="353">
        <v>-0.71811999999999998</v>
      </c>
      <c r="W243" s="353">
        <v>49.096339999999998</v>
      </c>
      <c r="X243" s="390">
        <f t="shared" si="424"/>
        <v>18.341118682297004</v>
      </c>
      <c r="Y243" s="718"/>
      <c r="Z243" s="70"/>
    </row>
    <row r="244" spans="1:27" ht="30" x14ac:dyDescent="0.25">
      <c r="A244" s="25">
        <v>1</v>
      </c>
      <c r="B244" s="25">
        <v>1</v>
      </c>
      <c r="C244" s="139" t="s">
        <v>68</v>
      </c>
      <c r="D244" s="392">
        <f>SUM(D245)</f>
        <v>1412</v>
      </c>
      <c r="E244" s="392">
        <f t="shared" ref="E244:W244" si="428">SUM(E245)</f>
        <v>1294</v>
      </c>
      <c r="F244" s="392">
        <f t="shared" si="428"/>
        <v>1244</v>
      </c>
      <c r="G244" s="390">
        <f t="shared" si="419"/>
        <v>96.136012364760433</v>
      </c>
      <c r="H244" s="353">
        <f t="shared" ref="H244:R244" si="429">SUM(H245)</f>
        <v>805.79759999999999</v>
      </c>
      <c r="I244" s="353">
        <f t="shared" si="429"/>
        <v>805.79759999999999</v>
      </c>
      <c r="J244" s="353">
        <f t="shared" si="429"/>
        <v>805.79759999999999</v>
      </c>
      <c r="K244" s="353">
        <f t="shared" si="429"/>
        <v>805.79759999999999</v>
      </c>
      <c r="L244" s="353">
        <f t="shared" si="429"/>
        <v>805.79759999999999</v>
      </c>
      <c r="M244" s="353">
        <f t="shared" si="429"/>
        <v>740.73259999999993</v>
      </c>
      <c r="N244" s="353">
        <f t="shared" si="429"/>
        <v>740.73259999999993</v>
      </c>
      <c r="O244" s="353">
        <f t="shared" si="429"/>
        <v>1558.5822000000001</v>
      </c>
      <c r="P244" s="353">
        <f t="shared" si="429"/>
        <v>1558.5822000000001</v>
      </c>
      <c r="Q244" s="353">
        <f t="shared" si="429"/>
        <v>1558.5822000000001</v>
      </c>
      <c r="R244" s="353">
        <f t="shared" si="429"/>
        <v>1381.8722</v>
      </c>
      <c r="S244" s="734">
        <f t="shared" si="428"/>
        <v>1248.8024800000001</v>
      </c>
      <c r="T244" s="353">
        <f t="shared" si="428"/>
        <v>1395.60592</v>
      </c>
      <c r="U244" s="353">
        <f t="shared" si="428"/>
        <v>146.80343999999991</v>
      </c>
      <c r="V244" s="353">
        <f t="shared" si="428"/>
        <v>-1.85802</v>
      </c>
      <c r="W244" s="353">
        <f t="shared" si="428"/>
        <v>1393.7479000000001</v>
      </c>
      <c r="X244" s="390">
        <f t="shared" si="424"/>
        <v>111.75553719271922</v>
      </c>
      <c r="Y244" s="718"/>
      <c r="Z244" s="70"/>
    </row>
    <row r="245" spans="1:27" ht="30" x14ac:dyDescent="0.25">
      <c r="A245" s="25">
        <v>1</v>
      </c>
      <c r="B245" s="25">
        <v>1</v>
      </c>
      <c r="C245" s="170" t="s">
        <v>64</v>
      </c>
      <c r="D245" s="392">
        <v>1412</v>
      </c>
      <c r="E245" s="742">
        <f t="shared" ref="E245" si="430">ROUND(D245/12*$C$3,0)</f>
        <v>1294</v>
      </c>
      <c r="F245" s="392">
        <v>1244</v>
      </c>
      <c r="G245" s="392">
        <f t="shared" si="419"/>
        <v>96.136012364760433</v>
      </c>
      <c r="H245" s="353">
        <v>805.79759999999999</v>
      </c>
      <c r="I245" s="353">
        <v>805.79759999999999</v>
      </c>
      <c r="J245" s="353">
        <v>805.79759999999999</v>
      </c>
      <c r="K245" s="353">
        <v>805.79759999999999</v>
      </c>
      <c r="L245" s="353">
        <v>805.79759999999999</v>
      </c>
      <c r="M245" s="353">
        <v>740.73259999999993</v>
      </c>
      <c r="N245" s="353">
        <v>740.73259999999993</v>
      </c>
      <c r="O245" s="353">
        <v>1558.5822000000001</v>
      </c>
      <c r="P245" s="353">
        <v>1558.5822000000001</v>
      </c>
      <c r="Q245" s="353">
        <v>1558.5822000000001</v>
      </c>
      <c r="R245" s="353">
        <v>1381.8722</v>
      </c>
      <c r="S245" s="734">
        <f t="shared" ref="S245" si="431">H245/12*$C$3+(I245-H245)/11*10+(J245-I245)/10*9+(K245-J245)/9*8+(L245-K245)/8*7+(M245-L245)/7*6+(N245-M245)/6*5+(O245-N245)/5*4+(P245-O245)/4*3+(Q245-P245)/3*2+(R245-Q245)/2*1</f>
        <v>1248.8024800000001</v>
      </c>
      <c r="T245" s="353">
        <f t="shared" si="427"/>
        <v>1395.60592</v>
      </c>
      <c r="U245" s="353">
        <f t="shared" si="399"/>
        <v>146.80343999999991</v>
      </c>
      <c r="V245" s="353">
        <v>-1.85802</v>
      </c>
      <c r="W245" s="360">
        <v>1393.7479000000001</v>
      </c>
      <c r="X245" s="423">
        <f t="shared" si="424"/>
        <v>111.75553719271922</v>
      </c>
      <c r="Y245" s="718"/>
      <c r="Z245" s="70"/>
    </row>
    <row r="246" spans="1:27" ht="45" x14ac:dyDescent="0.25">
      <c r="C246" s="761" t="s">
        <v>102</v>
      </c>
      <c r="D246" s="392"/>
      <c r="E246" s="742"/>
      <c r="F246" s="392"/>
      <c r="G246" s="392"/>
      <c r="H246" s="353"/>
      <c r="I246" s="353"/>
      <c r="J246" s="353"/>
      <c r="K246" s="353"/>
      <c r="L246" s="353"/>
      <c r="M246" s="353"/>
      <c r="N246" s="353"/>
      <c r="O246" s="353"/>
      <c r="P246" s="353"/>
      <c r="Q246" s="353"/>
      <c r="R246" s="353"/>
      <c r="S246" s="734"/>
      <c r="T246" s="353"/>
      <c r="U246" s="360"/>
      <c r="V246" s="360"/>
      <c r="W246" s="353"/>
      <c r="X246" s="390"/>
      <c r="Y246" s="718"/>
      <c r="Z246" s="70"/>
    </row>
    <row r="247" spans="1:27" s="71" customFormat="1" ht="31.5" customHeight="1" thickBot="1" x14ac:dyDescent="0.3">
      <c r="A247" s="25">
        <v>1</v>
      </c>
      <c r="B247" s="25">
        <v>1</v>
      </c>
      <c r="C247" s="77" t="s">
        <v>79</v>
      </c>
      <c r="D247" s="390">
        <v>370</v>
      </c>
      <c r="E247" s="391">
        <f>ROUND(D247/12*$C$3,0)</f>
        <v>339</v>
      </c>
      <c r="F247" s="390">
        <v>356</v>
      </c>
      <c r="G247" s="390">
        <f t="shared" si="419"/>
        <v>105.01474926253687</v>
      </c>
      <c r="H247" s="353">
        <v>300.07739999999995</v>
      </c>
      <c r="I247" s="353">
        <v>300.07739999999995</v>
      </c>
      <c r="J247" s="353">
        <v>300.07739999999995</v>
      </c>
      <c r="K247" s="353">
        <v>300.07739999999995</v>
      </c>
      <c r="L247" s="353">
        <v>300.07739999999995</v>
      </c>
      <c r="M247" s="353">
        <v>300.07739999999995</v>
      </c>
      <c r="N247" s="353">
        <v>300.07739999999995</v>
      </c>
      <c r="O247" s="353">
        <v>300.07739999999995</v>
      </c>
      <c r="P247" s="353">
        <v>300.07739999999995</v>
      </c>
      <c r="Q247" s="353">
        <v>300.07739999999995</v>
      </c>
      <c r="R247" s="353">
        <v>300.07739999999995</v>
      </c>
      <c r="S247" s="734">
        <f t="shared" ref="S247" si="432">H247/12*$C$3+(I247-H247)/11*10+(J247-I247)/10*9+(K247-J247)/9*8+(L247-K247)/8*7+(M247-L247)/7*6+(N247-M247)/6*5+(O247-N247)/5*4+(P247-O247)/4*3+(Q247-P247)/3*2+(R247-Q247)/2*1</f>
        <v>275.07094999999998</v>
      </c>
      <c r="T247" s="353">
        <f t="shared" si="427"/>
        <v>289.53413999999998</v>
      </c>
      <c r="U247" s="353">
        <f t="shared" si="399"/>
        <v>14.463189999999997</v>
      </c>
      <c r="V247" s="353">
        <v>-0.81101999999999996</v>
      </c>
      <c r="W247" s="353">
        <v>288.72311999999999</v>
      </c>
      <c r="X247" s="390">
        <f t="shared" si="424"/>
        <v>105.25798525798527</v>
      </c>
      <c r="Y247" s="718"/>
      <c r="Z247" s="70"/>
      <c r="AA247" s="288"/>
    </row>
    <row r="248" spans="1:27" ht="15.75" thickBot="1" x14ac:dyDescent="0.3">
      <c r="A248" s="25">
        <v>1</v>
      </c>
      <c r="B248" s="25">
        <v>1</v>
      </c>
      <c r="C248" s="173" t="s">
        <v>3</v>
      </c>
      <c r="D248" s="445"/>
      <c r="E248" s="445"/>
      <c r="F248" s="445"/>
      <c r="G248" s="446"/>
      <c r="H248" s="447">
        <f>H241+H244+H247</f>
        <v>2604.3819600000002</v>
      </c>
      <c r="I248" s="447">
        <f>I241+I244+I247</f>
        <v>2604.3819600000002</v>
      </c>
      <c r="J248" s="447">
        <f>J241+J244+J247</f>
        <v>2604.3819600000002</v>
      </c>
      <c r="K248" s="447">
        <f>K241+K244+K247</f>
        <v>2604.3819600000002</v>
      </c>
      <c r="L248" s="447">
        <f>L241+L244+L247</f>
        <v>2604.3819600000002</v>
      </c>
      <c r="M248" s="447">
        <f t="shared" ref="M248:N248" si="433">M241+M244+M247</f>
        <v>2929.3169600000001</v>
      </c>
      <c r="N248" s="447">
        <f t="shared" si="433"/>
        <v>2929.3169600000001</v>
      </c>
      <c r="O248" s="447">
        <f t="shared" ref="O248:W248" si="434">O241+O244+O247</f>
        <v>3100.2115600000002</v>
      </c>
      <c r="P248" s="447">
        <f t="shared" ref="P248:Q248" si="435">P241+P244+P247</f>
        <v>3100.2115600000002</v>
      </c>
      <c r="Q248" s="447">
        <f t="shared" si="435"/>
        <v>3100.2115600000002</v>
      </c>
      <c r="R248" s="447">
        <f t="shared" ref="R248" si="436">R241+R244+R247</f>
        <v>2605.9386</v>
      </c>
      <c r="S248" s="447">
        <f t="shared" si="434"/>
        <v>2555.4450442857137</v>
      </c>
      <c r="T248" s="447">
        <f t="shared" si="434"/>
        <v>2571.8310999999994</v>
      </c>
      <c r="U248" s="447">
        <f t="shared" si="434"/>
        <v>16.386055714285703</v>
      </c>
      <c r="V248" s="447">
        <f t="shared" si="434"/>
        <v>-3.7623600000000001</v>
      </c>
      <c r="W248" s="447">
        <f t="shared" si="434"/>
        <v>2568.0687400000002</v>
      </c>
      <c r="X248" s="445">
        <f t="shared" si="424"/>
        <v>100.64122121314747</v>
      </c>
      <c r="Y248" s="718"/>
      <c r="Z248" s="70"/>
    </row>
    <row r="249" spans="1:27" ht="15" customHeight="1" thickBot="1" x14ac:dyDescent="0.3">
      <c r="A249" s="25">
        <v>1</v>
      </c>
      <c r="B249" s="25">
        <v>1</v>
      </c>
      <c r="C249" s="55"/>
      <c r="D249" s="448"/>
      <c r="E249" s="448"/>
      <c r="F249" s="414"/>
      <c r="G249" s="449"/>
      <c r="H249" s="450"/>
      <c r="I249" s="450"/>
      <c r="J249" s="450"/>
      <c r="K249" s="450"/>
      <c r="L249" s="450"/>
      <c r="M249" s="450"/>
      <c r="N249" s="450"/>
      <c r="O249" s="450"/>
      <c r="P249" s="450"/>
      <c r="Q249" s="450"/>
      <c r="R249" s="450"/>
      <c r="S249" s="450"/>
      <c r="T249" s="433"/>
      <c r="U249" s="433">
        <f t="shared" si="399"/>
        <v>0</v>
      </c>
      <c r="V249" s="433"/>
      <c r="W249" s="433"/>
      <c r="X249" s="451"/>
      <c r="Y249" s="718"/>
      <c r="Z249" s="70"/>
    </row>
    <row r="250" spans="1:27" ht="15" customHeight="1" x14ac:dyDescent="0.25">
      <c r="A250" s="25">
        <v>1</v>
      </c>
      <c r="B250" s="25">
        <v>1</v>
      </c>
      <c r="C250" s="167" t="s">
        <v>33</v>
      </c>
      <c r="D250" s="452"/>
      <c r="E250" s="452"/>
      <c r="F250" s="453"/>
      <c r="G250" s="452"/>
      <c r="H250" s="454"/>
      <c r="I250" s="454"/>
      <c r="J250" s="454"/>
      <c r="K250" s="454"/>
      <c r="L250" s="454"/>
      <c r="M250" s="454"/>
      <c r="N250" s="454"/>
      <c r="O250" s="454"/>
      <c r="P250" s="454"/>
      <c r="Q250" s="454"/>
      <c r="R250" s="454"/>
      <c r="S250" s="454"/>
      <c r="T250" s="455"/>
      <c r="U250" s="455">
        <f t="shared" si="399"/>
        <v>0</v>
      </c>
      <c r="V250" s="455"/>
      <c r="W250" s="455"/>
      <c r="X250" s="452"/>
      <c r="Y250" s="718"/>
      <c r="Z250" s="70"/>
    </row>
    <row r="251" spans="1:27" s="71" customFormat="1" ht="33.75" customHeight="1" x14ac:dyDescent="0.25">
      <c r="A251" s="25">
        <v>1</v>
      </c>
      <c r="B251" s="25">
        <v>1</v>
      </c>
      <c r="C251" s="218" t="s">
        <v>76</v>
      </c>
      <c r="D251" s="456">
        <f>SUM(D241,D231,D218,D208,D194,D184,D174,D164,D154,D144,D130,D120,D106,D92,D82,D72,D62,D52,D32,D42)</f>
        <v>141330</v>
      </c>
      <c r="E251" s="456">
        <f>SUM(E241,E231,E218,E208,E194,E184,E174,E164,E154,E144,E130,E120,E106,E92,E82,E72,E62,E52,E32,E42)</f>
        <v>129560</v>
      </c>
      <c r="F251" s="456">
        <f>SUM(F241,F231,F218,F208,F194,F184,F174,F164,F154,F144,F130,F120,F106,F92,F82,F72,F62,F52,F32,F42)</f>
        <v>123549</v>
      </c>
      <c r="G251" s="457">
        <f t="shared" ref="G251:G261" si="437">F251/E251*100</f>
        <v>95.360450756406294</v>
      </c>
      <c r="H251" s="458">
        <f t="shared" ref="H251:N251" si="438">SUM(H241,H231,H218,H208,H194,H184,H174,H164,H154,H144,H130,H120,H106,H92,H82,H72,H62,H52,H42,H32)</f>
        <v>218895.38716000001</v>
      </c>
      <c r="I251" s="458">
        <f t="shared" si="438"/>
        <v>218895.38716000001</v>
      </c>
      <c r="J251" s="458">
        <f t="shared" si="438"/>
        <v>218895.38716000001</v>
      </c>
      <c r="K251" s="458">
        <f t="shared" si="438"/>
        <v>218500.33275999999</v>
      </c>
      <c r="L251" s="458">
        <f t="shared" si="438"/>
        <v>218500.33275999999</v>
      </c>
      <c r="M251" s="458">
        <f t="shared" si="438"/>
        <v>258374.99866000001</v>
      </c>
      <c r="N251" s="458">
        <f t="shared" si="438"/>
        <v>258714.08667999998</v>
      </c>
      <c r="O251" s="458">
        <f t="shared" ref="O251:W251" si="439">SUM(O241,O231,O218,O208,O194,O184,O174,O164,O154,O144,O130,O120,O106,O92,O82,O72,O62,O52,O42,O32)</f>
        <v>218011.33122000005</v>
      </c>
      <c r="P251" s="458">
        <f t="shared" ref="P251:Q251" si="440">SUM(P241,P231,P218,P208,P194,P184,P174,P164,P154,P144,P130,P120,P106,P92,P82,P72,P62,P52,P42,P32)</f>
        <v>218011.33122000005</v>
      </c>
      <c r="Q251" s="458">
        <f t="shared" si="440"/>
        <v>217023.99910800002</v>
      </c>
      <c r="R251" s="458">
        <f t="shared" ref="R251" si="441">SUM(R241,R231,R218,R208,R194,R184,R174,R164,R154,R144,R130,R120,R106,R92,R82,R72,R62,R52,R42,R32)</f>
        <v>214578.91626000003</v>
      </c>
      <c r="S251" s="458">
        <f t="shared" si="439"/>
        <v>200320.83663714287</v>
      </c>
      <c r="T251" s="458">
        <f t="shared" si="439"/>
        <v>201676.47119000001</v>
      </c>
      <c r="U251" s="458">
        <f t="shared" si="439"/>
        <v>1355.6345528571292</v>
      </c>
      <c r="V251" s="458">
        <f t="shared" si="439"/>
        <v>-848.46452999999997</v>
      </c>
      <c r="W251" s="458">
        <f t="shared" si="439"/>
        <v>200828.00666000001</v>
      </c>
      <c r="X251" s="458">
        <f t="shared" ref="X251:X262" si="442">T251/S251*100</f>
        <v>100.67673167485454</v>
      </c>
      <c r="Y251" s="718"/>
      <c r="Z251" s="70"/>
      <c r="AA251" s="288"/>
    </row>
    <row r="252" spans="1:27" s="71" customFormat="1" ht="30" customHeight="1" x14ac:dyDescent="0.25">
      <c r="A252" s="25">
        <v>1</v>
      </c>
      <c r="B252" s="25">
        <v>1</v>
      </c>
      <c r="C252" s="174" t="s">
        <v>44</v>
      </c>
      <c r="D252" s="456">
        <f t="shared" ref="D252:F253" si="443">SUM(D242,D232,D219,D209,D195,D145,D131,D121,D107,D93,D83,D73,D63,D33)</f>
        <v>106340</v>
      </c>
      <c r="E252" s="456">
        <f t="shared" si="443"/>
        <v>97480</v>
      </c>
      <c r="F252" s="456">
        <f t="shared" si="443"/>
        <v>93363</v>
      </c>
      <c r="G252" s="457">
        <f t="shared" si="437"/>
        <v>95.776569552728759</v>
      </c>
      <c r="H252" s="458">
        <f>SUM(H242,H232,H219,H209,H195,H145,H131,H121,H107,H93,H83,H73,H63,H33)</f>
        <v>155801.76700000002</v>
      </c>
      <c r="I252" s="458">
        <f>SUM(I242,I232,I219,I209,I195,I145,I131,I121,I107,I93,I83,I73,I63,I33)</f>
        <v>155801.76700000002</v>
      </c>
      <c r="J252" s="458">
        <f t="shared" ref="J252" si="444">SUM(J242,J232,J219,J209,J195,J145,J131,J121,J107,J93,J83,J73,J63,J33)</f>
        <v>155801.76700000002</v>
      </c>
      <c r="K252" s="458">
        <f t="shared" ref="K252:L252" si="445">SUM(K242,K232,K219,K209,K195,K145,K131,K121,K107,K93,K83,K73,K63,K33)</f>
        <v>155801.76700000002</v>
      </c>
      <c r="L252" s="458">
        <f t="shared" si="445"/>
        <v>155801.76700000002</v>
      </c>
      <c r="M252" s="458">
        <f t="shared" ref="M252:N252" si="446">SUM(M242,M232,M219,M209,M195,M145,M131,M121,M107,M93,M83,M73,M63,M33)</f>
        <v>195676.43289999999</v>
      </c>
      <c r="N252" s="458">
        <f t="shared" si="446"/>
        <v>195592.78419999999</v>
      </c>
      <c r="O252" s="458">
        <f t="shared" ref="O252:T253" si="447">SUM(O242,O232,O219,O209,O195,O145,O131,O121,O107,O93,O83,O73,O63,O33)</f>
        <v>154890.02874000001</v>
      </c>
      <c r="P252" s="458">
        <f t="shared" ref="P252:Q252" si="448">SUM(P242,P232,P219,P209,P195,P145,P131,P121,P107,P93,P83,P73,P63,P33)</f>
        <v>154890.02874000001</v>
      </c>
      <c r="Q252" s="458">
        <f t="shared" si="448"/>
        <v>154890.02874000001</v>
      </c>
      <c r="R252" s="458">
        <f t="shared" ref="R252" si="449">SUM(R242,R232,R219,R209,R195,R145,R131,R121,R107,R93,R83,R73,R63,R33)</f>
        <v>154890.02874000001</v>
      </c>
      <c r="S252" s="458">
        <f t="shared" si="447"/>
        <v>144364.65985580953</v>
      </c>
      <c r="T252" s="458">
        <f t="shared" si="447"/>
        <v>147630.81160000002</v>
      </c>
      <c r="U252" s="458">
        <f t="shared" ref="U252" si="450">SUM(U242,U232,U219,U209,U195,U145,U131,U121,U107,U93,U83,U73,U63,U33)</f>
        <v>3266.1517441904589</v>
      </c>
      <c r="V252" s="458">
        <f>SUM(V242,V232,V219,V209,V195,V145,V131,V121,V107,V93,V83,V73,V63,V33)</f>
        <v>-675.24615000000006</v>
      </c>
      <c r="W252" s="458">
        <f>SUM(W242,W232,W219,W209,W195,W145,W131,W121,W107,W93,W83,W73,W63,W33)</f>
        <v>146955.56544999999</v>
      </c>
      <c r="X252" s="458">
        <f t="shared" si="442"/>
        <v>102.26243164182473</v>
      </c>
      <c r="Y252" s="718"/>
      <c r="Z252" s="70"/>
      <c r="AA252" s="288"/>
    </row>
    <row r="253" spans="1:27" s="71" customFormat="1" ht="30" customHeight="1" x14ac:dyDescent="0.25">
      <c r="A253" s="25">
        <v>1</v>
      </c>
      <c r="B253" s="25">
        <v>1</v>
      </c>
      <c r="C253" s="174" t="s">
        <v>45</v>
      </c>
      <c r="D253" s="456">
        <f t="shared" si="443"/>
        <v>33338</v>
      </c>
      <c r="E253" s="456">
        <f t="shared" si="443"/>
        <v>30562</v>
      </c>
      <c r="F253" s="456">
        <f t="shared" si="443"/>
        <v>28353</v>
      </c>
      <c r="G253" s="457">
        <f t="shared" si="437"/>
        <v>92.772069890713965</v>
      </c>
      <c r="H253" s="458">
        <f>SUM(H243,H233,H220,H210,H196,H146,H132,H122,H108,H94,H84,H74,H64,H34)</f>
        <v>53961.392160000003</v>
      </c>
      <c r="I253" s="458">
        <f>SUM(I243,I233,I220,I210,I196,I146,I132,I122,I108,I94,I84,I74,I64,I34)</f>
        <v>53961.392160000003</v>
      </c>
      <c r="J253" s="458">
        <f t="shared" ref="J253" si="451">SUM(J243,J233,J220,J210,J196,J146,J132,J122,J108,J94,J84,J74,J64,J34)</f>
        <v>53961.392160000003</v>
      </c>
      <c r="K253" s="458">
        <f t="shared" ref="K253:L253" si="452">SUM(K243,K233,K220,K210,K196,K146,K132,K122,K108,K94,K84,K74,K64,K34)</f>
        <v>53566.337759999995</v>
      </c>
      <c r="L253" s="458">
        <f t="shared" si="452"/>
        <v>53566.337759999995</v>
      </c>
      <c r="M253" s="458">
        <f t="shared" ref="M253:N253" si="453">SUM(M243,M233,M220,M210,M196,M146,M132,M122,M108,M94,M84,M74,M64,M34)</f>
        <v>53566.337759999995</v>
      </c>
      <c r="N253" s="458">
        <f t="shared" si="453"/>
        <v>54087.505680000002</v>
      </c>
      <c r="O253" s="458">
        <f t="shared" si="447"/>
        <v>54087.505680000002</v>
      </c>
      <c r="P253" s="458">
        <f t="shared" ref="P253:Q253" si="454">SUM(P243,P233,P220,P210,P196,P146,P132,P122,P108,P94,P84,P74,P64,P34)</f>
        <v>54087.505680000002</v>
      </c>
      <c r="Q253" s="458">
        <f t="shared" si="454"/>
        <v>53100.173567999998</v>
      </c>
      <c r="R253" s="458">
        <f t="shared" ref="R253" si="455">SUM(R243,R233,R220,R210,R196,R146,R132,R122,R108,R94,R84,R74,R64,R34)</f>
        <v>50655.090719999993</v>
      </c>
      <c r="S253" s="458">
        <f t="shared" si="447"/>
        <v>47666.993781333331</v>
      </c>
      <c r="T253" s="458">
        <f t="shared" si="447"/>
        <v>44016.613990000005</v>
      </c>
      <c r="U253" s="458">
        <f t="shared" ref="U253" si="456">SUM(U243,U233,U220,U210,U196,U146,U132,U122,U108,U94,U84,U74,U64,U34)</f>
        <v>-3650.3797913333301</v>
      </c>
      <c r="V253" s="458">
        <f>SUM(V243,V233,V220,V210,V196,V146,V132,V122,V108,V94,V84,V74,V64,V34)</f>
        <v>-136.58009999999999</v>
      </c>
      <c r="W253" s="458">
        <f>SUM(W243,W233,W220,W210,W196,W146,W132,W122,W108,W94,W84,W74,W64,W34)</f>
        <v>43880.033890000006</v>
      </c>
      <c r="X253" s="458">
        <f t="shared" si="442"/>
        <v>92.341913131591625</v>
      </c>
      <c r="Y253" s="718"/>
      <c r="Z253" s="70"/>
      <c r="AA253" s="288"/>
    </row>
    <row r="254" spans="1:27" s="71" customFormat="1" ht="44.25" customHeight="1" x14ac:dyDescent="0.25">
      <c r="A254" s="25">
        <v>1</v>
      </c>
      <c r="B254" s="25">
        <v>1</v>
      </c>
      <c r="C254" s="174" t="s">
        <v>70</v>
      </c>
      <c r="D254" s="456">
        <f>SUM(D221,D185,D175,D165,D155,D133,D109,D95,D53,D43)</f>
        <v>820</v>
      </c>
      <c r="E254" s="456">
        <f>SUM(E221,E185,E175,E165,E155,E133,E109,E95,E53,E43)</f>
        <v>754</v>
      </c>
      <c r="F254" s="456">
        <f>SUM(F221,F185,F175,F165,F155,F133,F109,F95,F53,F43)</f>
        <v>828</v>
      </c>
      <c r="G254" s="457">
        <f t="shared" si="437"/>
        <v>109.81432360742707</v>
      </c>
      <c r="H254" s="458">
        <f t="shared" ref="H254:N254" si="457">SUM(H221,H185,H175,H165,H155,H133,H109,H95,H53,H43)</f>
        <v>4582.5191999999997</v>
      </c>
      <c r="I254" s="458">
        <f t="shared" si="457"/>
        <v>4582.5191999999997</v>
      </c>
      <c r="J254" s="458">
        <f t="shared" si="457"/>
        <v>4582.5191999999997</v>
      </c>
      <c r="K254" s="458">
        <f t="shared" si="457"/>
        <v>4582.5191999999997</v>
      </c>
      <c r="L254" s="458">
        <f t="shared" si="457"/>
        <v>4582.5191999999997</v>
      </c>
      <c r="M254" s="458">
        <f t="shared" si="457"/>
        <v>4582.5191999999997</v>
      </c>
      <c r="N254" s="458">
        <f t="shared" si="457"/>
        <v>4484.0879999999997</v>
      </c>
      <c r="O254" s="458">
        <f t="shared" ref="O254:W254" si="458">SUM(O221,O185,O175,O165,O155,O133,O109,O95,O53,O43)</f>
        <v>4484.0879999999997</v>
      </c>
      <c r="P254" s="458">
        <f t="shared" ref="P254:Q254" si="459">SUM(P221,P185,P175,P165,P155,P133,P109,P95,P53,P43)</f>
        <v>4484.0879999999997</v>
      </c>
      <c r="Q254" s="458">
        <f t="shared" si="459"/>
        <v>4484.0879999999997</v>
      </c>
      <c r="R254" s="458">
        <f t="shared" ref="R254" si="460">SUM(R221,R185,R175,R165,R155,R133,R109,R95,R53,R43)</f>
        <v>4484.0879999999997</v>
      </c>
      <c r="S254" s="458">
        <f t="shared" si="458"/>
        <v>4118.6165999999994</v>
      </c>
      <c r="T254" s="458">
        <f t="shared" si="458"/>
        <v>4533.3036000000002</v>
      </c>
      <c r="U254" s="458">
        <f t="shared" si="458"/>
        <v>414.68700000000058</v>
      </c>
      <c r="V254" s="458">
        <f t="shared" si="458"/>
        <v>-20.233080000000001</v>
      </c>
      <c r="W254" s="458">
        <f t="shared" si="458"/>
        <v>4513.0705200000002</v>
      </c>
      <c r="X254" s="458">
        <f t="shared" si="442"/>
        <v>110.06859924762118</v>
      </c>
      <c r="Y254" s="718"/>
      <c r="Z254" s="70"/>
      <c r="AA254" s="288"/>
    </row>
    <row r="255" spans="1:27" s="71" customFormat="1" ht="30" customHeight="1" x14ac:dyDescent="0.25">
      <c r="A255" s="25">
        <v>1</v>
      </c>
      <c r="B255" s="25">
        <v>1</v>
      </c>
      <c r="C255" s="174" t="s">
        <v>71</v>
      </c>
      <c r="D255" s="456">
        <f>SUM(D222,D186,D176,D166,D156,D134,D110,D96,D54,D44,D198)</f>
        <v>832</v>
      </c>
      <c r="E255" s="456">
        <f>SUM(E222,E186,E176,E166,E156,E134,E110,E96,E54,E44,E198)</f>
        <v>764</v>
      </c>
      <c r="F255" s="456">
        <f>SUM(F222,F186,F176,F166,F156,F134,F110,F96,F54,F44,F198)</f>
        <v>1005</v>
      </c>
      <c r="G255" s="457">
        <f t="shared" si="437"/>
        <v>131.54450261780104</v>
      </c>
      <c r="H255" s="456">
        <f t="shared" ref="H255:N255" si="461">SUM(H222,H186,H176,H166,H156,H134,H110,H96,H54,H44,H198)</f>
        <v>4549.7088000000003</v>
      </c>
      <c r="I255" s="456">
        <f t="shared" si="461"/>
        <v>4549.7088000000003</v>
      </c>
      <c r="J255" s="456">
        <f t="shared" si="461"/>
        <v>4549.7088000000003</v>
      </c>
      <c r="K255" s="456">
        <f t="shared" si="461"/>
        <v>4549.7088000000003</v>
      </c>
      <c r="L255" s="456">
        <f t="shared" si="461"/>
        <v>4549.7088000000003</v>
      </c>
      <c r="M255" s="456">
        <f t="shared" si="461"/>
        <v>4549.7088000000003</v>
      </c>
      <c r="N255" s="456">
        <f t="shared" si="461"/>
        <v>4549.7088000000003</v>
      </c>
      <c r="O255" s="456">
        <f t="shared" ref="O255:W255" si="462">SUM(O222,O186,O176,O166,O156,O134,O110,O96,O54,O44,O198)</f>
        <v>4549.7088000000003</v>
      </c>
      <c r="P255" s="456">
        <f t="shared" ref="P255:Q255" si="463">SUM(P222,P186,P176,P166,P156,P134,P110,P96,P54,P44,P198)</f>
        <v>4549.7088000000003</v>
      </c>
      <c r="Q255" s="456">
        <f t="shared" si="463"/>
        <v>4549.7088000000003</v>
      </c>
      <c r="R255" s="456">
        <f t="shared" ref="R255" si="464">SUM(R222,R186,R176,R166,R156,R134,R110,R96,R54,R44,R198)</f>
        <v>4549.7088000000003</v>
      </c>
      <c r="S255" s="456">
        <f t="shared" si="462"/>
        <v>4170.5663999999997</v>
      </c>
      <c r="T255" s="456">
        <f t="shared" si="462"/>
        <v>5495.7420000000011</v>
      </c>
      <c r="U255" s="456">
        <f t="shared" si="462"/>
        <v>1325.1756000000003</v>
      </c>
      <c r="V255" s="456">
        <f t="shared" si="462"/>
        <v>-16.405200000000001</v>
      </c>
      <c r="W255" s="456">
        <f t="shared" si="462"/>
        <v>5479.3368</v>
      </c>
      <c r="X255" s="458">
        <f t="shared" si="442"/>
        <v>131.77447552447558</v>
      </c>
      <c r="Y255" s="718"/>
      <c r="Z255" s="70"/>
      <c r="AA255" s="288"/>
    </row>
    <row r="256" spans="1:27" s="71" customFormat="1" ht="45" customHeight="1" x14ac:dyDescent="0.25">
      <c r="A256" s="25">
        <v>1</v>
      </c>
      <c r="B256" s="25">
        <v>1</v>
      </c>
      <c r="C256" s="218" t="s">
        <v>68</v>
      </c>
      <c r="D256" s="456">
        <f>SUM(D244,D234,D223,D211,D199,D187,D177,D167,D157,D147,D135,D123,D111,D97,D85,D75,D65,D55,D45,D35)</f>
        <v>233042</v>
      </c>
      <c r="E256" s="456">
        <f>SUM(E244,E234,E223,E211,E199,E187,E177,E167,E157,E147,E135,E123,E111,E97,E85,E75,E65,E55,E45,E35)</f>
        <v>213624</v>
      </c>
      <c r="F256" s="456">
        <f>SUM(F244,F234,F223,F211,F199,F187,F177,F167,F157,F147,F135,F123,F111,F97,F85,F75,F65,F55,F45,F35)</f>
        <v>182823</v>
      </c>
      <c r="G256" s="457">
        <f t="shared" si="437"/>
        <v>85.581676216155486</v>
      </c>
      <c r="H256" s="458">
        <f t="shared" ref="H256:N256" si="465">SUM(H244,H234,H223,H211,H199,H187,H177,H167,H157,H147,H135,H123,H111,H97,H85,H75,H65,H55,H45,H35)</f>
        <v>320906.60044999997</v>
      </c>
      <c r="I256" s="458">
        <f t="shared" si="465"/>
        <v>320906.60044999997</v>
      </c>
      <c r="J256" s="458">
        <f t="shared" si="465"/>
        <v>320906.60044999997</v>
      </c>
      <c r="K256" s="458">
        <f t="shared" si="465"/>
        <v>320906.60044999997</v>
      </c>
      <c r="L256" s="458">
        <f t="shared" si="465"/>
        <v>320906.60044999997</v>
      </c>
      <c r="M256" s="458">
        <f t="shared" si="465"/>
        <v>335750.79008000001</v>
      </c>
      <c r="N256" s="458">
        <f t="shared" si="465"/>
        <v>330788.89808000001</v>
      </c>
      <c r="O256" s="458">
        <f t="shared" ref="O256:W256" si="466">SUM(O244,O234,O223,O211,O199,O187,O177,O167,O157,O147,O135,O123,O111,O97,O85,O75,O65,O55,O45,O35)</f>
        <v>365391.74947999994</v>
      </c>
      <c r="P256" s="458">
        <f t="shared" ref="P256:Q256" si="467">SUM(P244,P234,P223,P211,P199,P187,P177,P167,P157,P147,P135,P123,P111,P97,P85,P75,P65,P55,P45,P35)</f>
        <v>365391.74947999994</v>
      </c>
      <c r="Q256" s="458">
        <f t="shared" si="467"/>
        <v>363827.09484999994</v>
      </c>
      <c r="R256" s="458">
        <f t="shared" ref="R256" si="468">SUM(R244,R234,R223,R211,R199,R187,R177,R167,R157,R147,R135,R123,R111,R97,R85,R75,R65,R55,R45,R35)</f>
        <v>357707.3098499999</v>
      </c>
      <c r="S256" s="458">
        <f t="shared" si="466"/>
        <v>326332.35039059521</v>
      </c>
      <c r="T256" s="458">
        <f t="shared" si="466"/>
        <v>308029.53373000002</v>
      </c>
      <c r="U256" s="458">
        <f t="shared" si="466"/>
        <v>-18191.434738452372</v>
      </c>
      <c r="V256" s="458">
        <f t="shared" si="466"/>
        <v>-560.59043000000008</v>
      </c>
      <c r="W256" s="458">
        <f t="shared" si="466"/>
        <v>307468.94329999998</v>
      </c>
      <c r="X256" s="458">
        <f t="shared" si="442"/>
        <v>94.391356959036372</v>
      </c>
      <c r="Y256" s="718"/>
      <c r="Z256" s="70"/>
      <c r="AA256" s="288"/>
    </row>
    <row r="257" spans="1:28" s="71" customFormat="1" ht="30" x14ac:dyDescent="0.25">
      <c r="A257" s="25">
        <v>1</v>
      </c>
      <c r="B257" s="25">
        <v>1</v>
      </c>
      <c r="C257" s="174" t="s">
        <v>64</v>
      </c>
      <c r="D257" s="456">
        <f>SUM(D245,D235,D224,D212,D200,D148,D136,D124,D112,D98,D86,D76,D66,D36)</f>
        <v>98003</v>
      </c>
      <c r="E257" s="456">
        <f>SUM(E245,E235,E224,E212,E200,E148,E136,E124,E112,E98,E86,E76,E66,E36)</f>
        <v>89838</v>
      </c>
      <c r="F257" s="456">
        <f>SUM(F245,F235,F224,F212,F200,F148,F136,F124,F112,F98,F86,F76,F66,F36)</f>
        <v>66543</v>
      </c>
      <c r="G257" s="457">
        <f t="shared" si="437"/>
        <v>74.069992653442867</v>
      </c>
      <c r="H257" s="458">
        <f t="shared" ref="H257:N257" si="469">SUM(H245,H235,H224,H212,H200,H148,H136,H124,H112,H98,H86,H76,H66,H36)</f>
        <v>58660.651599999997</v>
      </c>
      <c r="I257" s="458">
        <f t="shared" si="469"/>
        <v>58660.651599999997</v>
      </c>
      <c r="J257" s="458">
        <f t="shared" si="469"/>
        <v>58660.651599999997</v>
      </c>
      <c r="K257" s="458">
        <f t="shared" si="469"/>
        <v>58660.651599999997</v>
      </c>
      <c r="L257" s="458">
        <f t="shared" si="469"/>
        <v>58660.651599999997</v>
      </c>
      <c r="M257" s="458">
        <f t="shared" si="469"/>
        <v>70427.636549999996</v>
      </c>
      <c r="N257" s="458">
        <f t="shared" si="469"/>
        <v>65465.744549999989</v>
      </c>
      <c r="O257" s="458">
        <f t="shared" ref="O257:W257" si="470">SUM(O245,O235,O224,O212,O200,O148,O136,O124,O112,O98,O86,O76,O66,O36)</f>
        <v>100068.59594999999</v>
      </c>
      <c r="P257" s="458">
        <f t="shared" ref="P257:Q257" si="471">SUM(P245,P235,P224,P212,P200,P148,P136,P124,P112,P98,P86,P76,P66,P36)</f>
        <v>100068.59594999999</v>
      </c>
      <c r="Q257" s="458">
        <f t="shared" si="471"/>
        <v>99616.218349999996</v>
      </c>
      <c r="R257" s="458">
        <f t="shared" ref="R257" si="472">SUM(R245,R235,R224,R212,R200,R148,R136,R124,R112,R98,R86,R76,R66,R36)</f>
        <v>93696.433349999992</v>
      </c>
      <c r="S257" s="458">
        <f t="shared" si="470"/>
        <v>84144.144619999992</v>
      </c>
      <c r="T257" s="458">
        <f t="shared" si="470"/>
        <v>74538.308510000003</v>
      </c>
      <c r="U257" s="458">
        <f t="shared" si="470"/>
        <v>-9494.4541878571417</v>
      </c>
      <c r="V257" s="458">
        <f t="shared" si="470"/>
        <v>-186.79755</v>
      </c>
      <c r="W257" s="458">
        <f t="shared" si="470"/>
        <v>74351.51096</v>
      </c>
      <c r="X257" s="458">
        <f t="shared" si="442"/>
        <v>88.584070640469974</v>
      </c>
      <c r="Y257" s="718"/>
      <c r="Z257" s="70"/>
      <c r="AA257" s="288"/>
    </row>
    <row r="258" spans="1:28" s="71" customFormat="1" ht="45" x14ac:dyDescent="0.25">
      <c r="A258" s="25"/>
      <c r="B258" s="25"/>
      <c r="C258" s="174" t="s">
        <v>102</v>
      </c>
      <c r="D258" s="456">
        <f>SUM(D246,D236,D213,D201,D149,D137,D125,D113,D99,D87,D77,D67,D37)</f>
        <v>0</v>
      </c>
      <c r="E258" s="456">
        <f t="shared" ref="E258:X258" si="473">SUM(E246,E236,E213,E201,E149,E137,E125,E113,E99,E87,E77,E67,E37)</f>
        <v>0</v>
      </c>
      <c r="F258" s="456">
        <f t="shared" si="473"/>
        <v>896</v>
      </c>
      <c r="G258" s="457">
        <f t="shared" si="473"/>
        <v>0</v>
      </c>
      <c r="H258" s="458">
        <f t="shared" si="473"/>
        <v>0</v>
      </c>
      <c r="I258" s="458">
        <f t="shared" si="473"/>
        <v>0</v>
      </c>
      <c r="J258" s="458">
        <f t="shared" si="473"/>
        <v>0</v>
      </c>
      <c r="K258" s="458">
        <f t="shared" si="473"/>
        <v>0</v>
      </c>
      <c r="L258" s="458">
        <f t="shared" si="473"/>
        <v>0</v>
      </c>
      <c r="M258" s="458">
        <f t="shared" si="473"/>
        <v>0</v>
      </c>
      <c r="N258" s="458">
        <f t="shared" si="473"/>
        <v>0</v>
      </c>
      <c r="O258" s="458">
        <f t="shared" si="473"/>
        <v>0</v>
      </c>
      <c r="P258" s="458">
        <f t="shared" ref="P258:Q258" si="474">SUM(P246,P236,P213,P201,P149,P137,P125,P113,P99,P87,P77,P67,P37)</f>
        <v>0</v>
      </c>
      <c r="Q258" s="458">
        <f t="shared" si="474"/>
        <v>0</v>
      </c>
      <c r="R258" s="458">
        <f t="shared" ref="R258" si="475">SUM(R246,R236,R213,R201,R149,R137,R125,R113,R99,R87,R77,R67,R37)</f>
        <v>0</v>
      </c>
      <c r="S258" s="458">
        <f t="shared" si="473"/>
        <v>0</v>
      </c>
      <c r="T258" s="458">
        <f t="shared" si="473"/>
        <v>0</v>
      </c>
      <c r="U258" s="458">
        <f t="shared" si="473"/>
        <v>0</v>
      </c>
      <c r="V258" s="458">
        <f t="shared" si="473"/>
        <v>0</v>
      </c>
      <c r="W258" s="458">
        <f t="shared" si="473"/>
        <v>930.96200999999996</v>
      </c>
      <c r="X258" s="458">
        <f t="shared" si="473"/>
        <v>0</v>
      </c>
      <c r="Y258" s="718"/>
      <c r="Z258" s="70"/>
      <c r="AA258" s="288"/>
    </row>
    <row r="259" spans="1:28" s="71" customFormat="1" ht="63.75" customHeight="1" x14ac:dyDescent="0.25">
      <c r="A259" s="25">
        <v>1</v>
      </c>
      <c r="B259" s="25">
        <v>1</v>
      </c>
      <c r="C259" s="174" t="s">
        <v>75</v>
      </c>
      <c r="D259" s="456">
        <f t="shared" ref="D259:F260" si="476">SUM(D225,D188,D178,D168,D158,D138,D114,D100,D56,D46,D202)</f>
        <v>106169</v>
      </c>
      <c r="E259" s="456">
        <f t="shared" si="476"/>
        <v>97321</v>
      </c>
      <c r="F259" s="456">
        <f t="shared" si="476"/>
        <v>88501</v>
      </c>
      <c r="G259" s="457">
        <f t="shared" si="437"/>
        <v>90.937207796878369</v>
      </c>
      <c r="H259" s="458">
        <f t="shared" ref="H259:S259" si="477">SUM(H225,H188,H178,H168,H158,H138,H114,H100,H56,H46,H202)</f>
        <v>235193.60404999999</v>
      </c>
      <c r="I259" s="458">
        <f t="shared" si="477"/>
        <v>235193.60404999999</v>
      </c>
      <c r="J259" s="458">
        <f t="shared" si="477"/>
        <v>235193.60404999999</v>
      </c>
      <c r="K259" s="458">
        <f t="shared" si="477"/>
        <v>235193.60404999999</v>
      </c>
      <c r="L259" s="458">
        <f t="shared" si="477"/>
        <v>235193.60404999999</v>
      </c>
      <c r="M259" s="458">
        <f t="shared" si="477"/>
        <v>237970.80872999999</v>
      </c>
      <c r="N259" s="458">
        <f t="shared" si="477"/>
        <v>237970.80872999999</v>
      </c>
      <c r="O259" s="458">
        <f t="shared" si="477"/>
        <v>237970.80872999999</v>
      </c>
      <c r="P259" s="458">
        <f t="shared" ref="P259:Q259" si="478">SUM(P225,P188,P178,P168,P158,P138,P114,P100,P56,P46,P202)</f>
        <v>237970.80872999999</v>
      </c>
      <c r="Q259" s="458">
        <f t="shared" si="478"/>
        <v>237009.80872999999</v>
      </c>
      <c r="R259" s="458">
        <f t="shared" ref="R259" si="479">SUM(R225,R188,R178,R168,R158,R138,R114,R100,R56,R46,R202)</f>
        <v>237009.80872999999</v>
      </c>
      <c r="S259" s="458">
        <f t="shared" si="477"/>
        <v>217333.93153345236</v>
      </c>
      <c r="T259" s="458">
        <f>SUM(T188,T178,T168,T158,T138,T114,T100,T56,T46,T202)</f>
        <v>207352.04557000002</v>
      </c>
      <c r="U259" s="458">
        <f>SUM(U188,U178,U168,U158,U138,U114,U100,U56,U46,U202)</f>
        <v>-9981.8859634523742</v>
      </c>
      <c r="V259" s="458">
        <f>SUM(V188,V178,V168,V158,V138,V114,V100,V56,V46,V202)</f>
        <v>-332.24477999999999</v>
      </c>
      <c r="W259" s="458">
        <f>SUM(W188,W178,W168,W158,W138,W114,W100,W56,W46,W202)</f>
        <v>207019.80079000001</v>
      </c>
      <c r="X259" s="458">
        <f t="shared" si="442"/>
        <v>95.407120327220554</v>
      </c>
      <c r="Y259" s="718"/>
      <c r="Z259" s="70"/>
      <c r="AA259" s="288"/>
    </row>
    <row r="260" spans="1:28" s="71" customFormat="1" ht="45" x14ac:dyDescent="0.25">
      <c r="A260" s="25">
        <v>1</v>
      </c>
      <c r="B260" s="25">
        <v>1</v>
      </c>
      <c r="C260" s="174" t="s">
        <v>65</v>
      </c>
      <c r="D260" s="456">
        <f t="shared" si="476"/>
        <v>28870</v>
      </c>
      <c r="E260" s="456">
        <f t="shared" si="476"/>
        <v>26465</v>
      </c>
      <c r="F260" s="456">
        <f t="shared" si="476"/>
        <v>27779</v>
      </c>
      <c r="G260" s="457">
        <f t="shared" si="437"/>
        <v>104.96504817683734</v>
      </c>
      <c r="H260" s="458">
        <f t="shared" ref="H260:S260" si="480">SUM(H226,H189,H179,H169,H159,H139,H115,H101,H57,H47,H203)</f>
        <v>27052.344800000006</v>
      </c>
      <c r="I260" s="458">
        <f t="shared" si="480"/>
        <v>27052.344800000006</v>
      </c>
      <c r="J260" s="458">
        <f t="shared" si="480"/>
        <v>27052.344800000006</v>
      </c>
      <c r="K260" s="458">
        <f t="shared" si="480"/>
        <v>27052.344800000006</v>
      </c>
      <c r="L260" s="458">
        <f t="shared" si="480"/>
        <v>27052.344800000006</v>
      </c>
      <c r="M260" s="458">
        <f t="shared" si="480"/>
        <v>27352.344800000006</v>
      </c>
      <c r="N260" s="458">
        <f t="shared" si="480"/>
        <v>27352.344800000006</v>
      </c>
      <c r="O260" s="458">
        <f t="shared" si="480"/>
        <v>27352.344800000006</v>
      </c>
      <c r="P260" s="458">
        <f t="shared" ref="P260:Q260" si="481">SUM(P226,P189,P179,P169,P159,P139,P115,P101,P57,P47,P203)</f>
        <v>27352.344800000006</v>
      </c>
      <c r="Q260" s="458">
        <f t="shared" si="481"/>
        <v>27201.067770000005</v>
      </c>
      <c r="R260" s="458">
        <f t="shared" ref="R260" si="482">SUM(R226,R189,R179,R169,R159,R139,R115,R101,R57,R47,R203)</f>
        <v>27001.067770000005</v>
      </c>
      <c r="S260" s="458">
        <f t="shared" si="480"/>
        <v>24854.274237142858</v>
      </c>
      <c r="T260" s="458">
        <f>SUM(T226,T189,T179,T169,T159,T139,T115,T101,T57,T47,T203)</f>
        <v>26139.179649999995</v>
      </c>
      <c r="U260" s="458">
        <f>SUM(U226,U189,U179,U169,U159,U139,U115,U101,U57,U47,U203)</f>
        <v>1284.9054128571438</v>
      </c>
      <c r="V260" s="458">
        <f>SUM(V226,V189,V179,V169,V159,V139,V115,V101,V57,V47,V203)</f>
        <v>-41.548099999999991</v>
      </c>
      <c r="W260" s="458">
        <f>SUM(W226,W189,W179,W169,W159,W139,W115,W101,W57,W47,W203)</f>
        <v>26097.631549999998</v>
      </c>
      <c r="X260" s="458">
        <f t="shared" si="442"/>
        <v>105.16975631876204</v>
      </c>
      <c r="Y260" s="718"/>
      <c r="Z260" s="70"/>
      <c r="AA260" s="288"/>
    </row>
    <row r="261" spans="1:28" s="71" customFormat="1" ht="38.25" customHeight="1" thickBot="1" x14ac:dyDescent="0.3">
      <c r="A261" s="25">
        <v>1</v>
      </c>
      <c r="B261" s="25">
        <v>1</v>
      </c>
      <c r="C261" s="207" t="s">
        <v>79</v>
      </c>
      <c r="D261" s="459">
        <f t="shared" ref="D261:F262" si="483">SUM(D247,D237,D227,D214,D204,D190,D180,D170,D160,D150,D140,D126,D116,D102,D88,D78,D68,D58,D48,D38)</f>
        <v>301506</v>
      </c>
      <c r="E261" s="459">
        <f t="shared" si="483"/>
        <v>276381</v>
      </c>
      <c r="F261" s="459">
        <f t="shared" si="483"/>
        <v>268058</v>
      </c>
      <c r="G261" s="457">
        <f t="shared" si="437"/>
        <v>96.988577362409131</v>
      </c>
      <c r="H261" s="459">
        <f>SUM(H247,H237,H227,H214,H204,H190,H180,H170,H160,H150,H140,H126,H116,H102,H88,H78,H68,H58,H48,H38)</f>
        <v>242175.43811999998</v>
      </c>
      <c r="I261" s="459">
        <f>SUM(I247,I237,I227,I214,I204,I190,I180,I170,I160,I150,I140,I126,I116,I102,I88,I78,I68,I58,I48,I38)</f>
        <v>242175.43811999998</v>
      </c>
      <c r="J261" s="459">
        <f t="shared" ref="J261" si="484">SUM(J247,J237,J227,J214,J204,J190,J180,J170,J160,J150,J140,J126,J116,J102,J88,J78,J68,J58,J48,J38)</f>
        <v>242175.43811999998</v>
      </c>
      <c r="K261" s="459">
        <f t="shared" ref="K261:L261" si="485">SUM(K247,K237,K227,K214,K204,K190,K180,K170,K160,K150,K140,K126,K116,K102,K88,K78,K68,K58,K48,K38)</f>
        <v>242175.43811999998</v>
      </c>
      <c r="L261" s="459">
        <f t="shared" si="485"/>
        <v>242175.43811999998</v>
      </c>
      <c r="M261" s="459">
        <f t="shared" ref="M261:N261" si="486">SUM(M247,M237,M227,M214,M204,M190,M180,M170,M160,M150,M140,M126,M116,M102,M88,M78,M68,M58,M48,M38)</f>
        <v>242175.43811999998</v>
      </c>
      <c r="N261" s="459">
        <f t="shared" si="486"/>
        <v>242175.43811999998</v>
      </c>
      <c r="O261" s="459">
        <f t="shared" ref="O261:T262" si="487">SUM(O247,O237,O227,O214,O204,O190,O180,O170,O160,O150,O140,O126,O116,O102,O88,O78,O68,O58,O48,O38)</f>
        <v>244608.49811999997</v>
      </c>
      <c r="P261" s="459">
        <f t="shared" ref="P261:Q261" si="488">SUM(P247,P237,P227,P214,P204,P190,P180,P170,P160,P150,P140,P126,P116,P102,P88,P78,P68,P58,P48,P38)</f>
        <v>244608.49811999997</v>
      </c>
      <c r="Q261" s="459">
        <f t="shared" si="488"/>
        <v>244527.39611999999</v>
      </c>
      <c r="R261" s="459">
        <f t="shared" ref="R261" si="489">SUM(R247,R237,R227,R214,R204,R190,R180,R170,R160,R150,R140,R126,R116,R102,R88,R78,R68,R58,R48,R38)</f>
        <v>231632.17811999997</v>
      </c>
      <c r="S261" s="459">
        <f t="shared" si="487"/>
        <v>217438.92261000001</v>
      </c>
      <c r="T261" s="459">
        <f t="shared" si="487"/>
        <v>217467.64963</v>
      </c>
      <c r="U261" s="459">
        <f t="shared" ref="U261" si="490">SUM(U247,U237,U227,U214,U204,U190,U180,U170,U160,U150,U140,U126,U116,U102,U88,U78,U68,U58,U48,U38)</f>
        <v>28.727020000002085</v>
      </c>
      <c r="V261" s="459">
        <f>SUM(V247,V237,V227,V214,V204,V190,V180,V170,V160,V150,V140,V126,V116,V102,V88,V78,V68,V58,V48,V38)</f>
        <v>-134.91632200000001</v>
      </c>
      <c r="W261" s="459">
        <f>SUM(W247,W237,W227,W214,W204,W190,W180,W170,W160,W150,W140,W126,W116,W102,W88,W78,W68,W58,W48,W38)</f>
        <v>217332.73330799997</v>
      </c>
      <c r="X261" s="460">
        <f t="shared" si="442"/>
        <v>100.01321153529238</v>
      </c>
      <c r="Y261" s="718"/>
      <c r="Z261" s="70"/>
      <c r="AA261" s="288"/>
    </row>
    <row r="262" spans="1:28" s="71" customFormat="1" ht="15" customHeight="1" thickBot="1" x14ac:dyDescent="0.3">
      <c r="A262" s="25">
        <v>1</v>
      </c>
      <c r="B262" s="25">
        <v>1</v>
      </c>
      <c r="C262" s="208" t="s">
        <v>72</v>
      </c>
      <c r="D262" s="461">
        <f t="shared" si="483"/>
        <v>0</v>
      </c>
      <c r="E262" s="461">
        <f t="shared" si="483"/>
        <v>0</v>
      </c>
      <c r="F262" s="461">
        <f t="shared" si="483"/>
        <v>0</v>
      </c>
      <c r="G262" s="462">
        <f>SUM(G228,G191,G181,G141,G117,G103,G59,G49)</f>
        <v>0</v>
      </c>
      <c r="H262" s="463">
        <f>SUM(H248,H238,H228,H215,H205,H191,H181,H171,H161,H151,H141,H127,H117,H103,H89,H79,H69,H59,H49,H39)</f>
        <v>781977.4257299999</v>
      </c>
      <c r="I262" s="463">
        <f>SUM(I248,I238,I228,I215,I205,I191,I181,I171,I161,I151,I141,I127,I117,I103,I89,I79,I69,I59,I49,I39)</f>
        <v>781977.4257299999</v>
      </c>
      <c r="J262" s="463">
        <f t="shared" ref="J262" si="491">SUM(J248,J238,J228,J215,J205,J191,J181,J171,J161,J151,J141,J127,J117,J103,J89,J79,J69,J59,J49,J39)</f>
        <v>781977.4257299999</v>
      </c>
      <c r="K262" s="463">
        <f t="shared" ref="K262:L262" si="492">SUM(K248,K238,K228,K215,K205,K191,K181,K171,K161,K151,K141,K127,K117,K103,K89,K79,K69,K59,K49,K39)</f>
        <v>781582.37132999988</v>
      </c>
      <c r="L262" s="463">
        <f t="shared" si="492"/>
        <v>781582.37132999988</v>
      </c>
      <c r="M262" s="463">
        <f t="shared" ref="M262:N262" si="493">SUM(M248,M238,M228,M215,M205,M191,M181,M171,M161,M151,M141,M127,M117,M103,M89,M79,M69,M59,M49,M39)</f>
        <v>836301.22686000005</v>
      </c>
      <c r="N262" s="463">
        <f t="shared" si="493"/>
        <v>831678.42287999997</v>
      </c>
      <c r="O262" s="463">
        <f t="shared" si="487"/>
        <v>828011.57881999994</v>
      </c>
      <c r="P262" s="463">
        <f t="shared" ref="P262:Q262" si="494">SUM(P248,P238,P228,P215,P205,P191,P181,P171,P161,P151,P141,P127,P117,P103,P89,P79,P69,P59,P49,P39)</f>
        <v>828011.57881999994</v>
      </c>
      <c r="Q262" s="463">
        <f t="shared" si="494"/>
        <v>825378.49007799989</v>
      </c>
      <c r="R262" s="463">
        <f t="shared" ref="R262" si="495">SUM(R248,R238,R228,R215,R205,R191,R181,R171,R161,R151,R141,R127,R117,R103,R89,R79,R69,R59,R49,R39)</f>
        <v>803918.40422999999</v>
      </c>
      <c r="S262" s="463">
        <f t="shared" si="487"/>
        <v>744092.10963773809</v>
      </c>
      <c r="T262" s="463">
        <f t="shared" si="487"/>
        <v>727173.65454999986</v>
      </c>
      <c r="U262" s="463">
        <f t="shared" ref="U262" si="496">SUM(U248,U238,U228,U215,U205,U191,U181,U171,U161,U151,U141,U127,U117,U103,U89,U79,U69,U59,U49,U39)</f>
        <v>-16807.07316559524</v>
      </c>
      <c r="V262" s="463">
        <f>SUM(V248,V238,V228,V215,V205,V191,V181,V171,V161,V151,V141,V127,V117,V103,V89,V79,V69,V59,V49,V39)</f>
        <v>-1543.971282</v>
      </c>
      <c r="W262" s="463">
        <f>SUM(W248,W238,W228,W215,W205,W191,W181,W171,W161,W151,W141,W127,W117,W103,W89,W79,W69,W59,W49,W39)</f>
        <v>725629.68326800002</v>
      </c>
      <c r="X262" s="464">
        <f t="shared" si="442"/>
        <v>97.726295593165872</v>
      </c>
      <c r="Y262" s="718"/>
      <c r="Z262" s="70"/>
      <c r="AA262" s="288"/>
    </row>
    <row r="263" spans="1:28" ht="15" customHeight="1" x14ac:dyDescent="0.25">
      <c r="A263" s="25">
        <v>1</v>
      </c>
      <c r="B263" s="25">
        <v>1</v>
      </c>
      <c r="C263" s="2"/>
      <c r="D263" s="465"/>
      <c r="E263" s="465"/>
      <c r="F263" s="465"/>
      <c r="G263" s="451"/>
      <c r="H263" s="451"/>
      <c r="I263" s="451"/>
      <c r="J263" s="451"/>
      <c r="K263" s="451"/>
      <c r="L263" s="451"/>
      <c r="M263" s="451"/>
      <c r="N263" s="451"/>
      <c r="O263" s="466"/>
      <c r="P263" s="466"/>
      <c r="Q263" s="466"/>
      <c r="R263" s="466"/>
      <c r="S263" s="466"/>
      <c r="T263" s="466"/>
      <c r="U263" s="466">
        <f t="shared" si="399"/>
        <v>0</v>
      </c>
      <c r="V263" s="466"/>
      <c r="W263" s="466"/>
      <c r="X263" s="449"/>
      <c r="Y263" s="718"/>
      <c r="Z263" s="70"/>
    </row>
    <row r="264" spans="1:28" ht="15" customHeight="1" thickBot="1" x14ac:dyDescent="0.3">
      <c r="A264" s="25">
        <v>1</v>
      </c>
      <c r="B264" s="25">
        <v>1</v>
      </c>
      <c r="C264" s="120" t="s">
        <v>48</v>
      </c>
      <c r="D264" s="467"/>
      <c r="E264" s="467"/>
      <c r="F264" s="467"/>
      <c r="G264" s="467"/>
      <c r="H264" s="467"/>
      <c r="I264" s="467"/>
      <c r="J264" s="467"/>
      <c r="K264" s="467"/>
      <c r="L264" s="467"/>
      <c r="M264" s="467"/>
      <c r="N264" s="467"/>
      <c r="O264" s="468"/>
      <c r="P264" s="468"/>
      <c r="Q264" s="468"/>
      <c r="R264" s="468"/>
      <c r="S264" s="468"/>
      <c r="T264" s="468"/>
      <c r="U264" s="468">
        <f t="shared" si="399"/>
        <v>0</v>
      </c>
      <c r="V264" s="468"/>
      <c r="W264" s="468"/>
      <c r="X264" s="469"/>
      <c r="Y264" s="718"/>
      <c r="Z264" s="70"/>
    </row>
    <row r="265" spans="1:28" ht="29.25" customHeight="1" x14ac:dyDescent="0.25">
      <c r="A265" s="25">
        <v>1</v>
      </c>
      <c r="B265" s="25">
        <v>1</v>
      </c>
      <c r="C265" s="78" t="s">
        <v>121</v>
      </c>
      <c r="D265" s="470"/>
      <c r="E265" s="470"/>
      <c r="F265" s="470"/>
      <c r="G265" s="470"/>
      <c r="H265" s="470"/>
      <c r="I265" s="470"/>
      <c r="J265" s="470"/>
      <c r="K265" s="470"/>
      <c r="L265" s="470"/>
      <c r="M265" s="470"/>
      <c r="N265" s="470"/>
      <c r="O265" s="471"/>
      <c r="P265" s="471"/>
      <c r="Q265" s="471"/>
      <c r="R265" s="471"/>
      <c r="S265" s="471"/>
      <c r="T265" s="415"/>
      <c r="U265" s="415">
        <f t="shared" si="399"/>
        <v>0</v>
      </c>
      <c r="V265" s="415"/>
      <c r="W265" s="415"/>
      <c r="X265" s="470"/>
      <c r="Y265" s="718"/>
      <c r="Z265" s="70"/>
    </row>
    <row r="266" spans="1:28" ht="30.75" customHeight="1" x14ac:dyDescent="0.25">
      <c r="A266" s="25">
        <v>1</v>
      </c>
      <c r="B266" s="25">
        <v>1</v>
      </c>
      <c r="C266" s="139" t="s">
        <v>76</v>
      </c>
      <c r="D266" s="390">
        <f>SUM(D267:D270)</f>
        <v>3068</v>
      </c>
      <c r="E266" s="390">
        <f>SUM(E267:E270)</f>
        <v>2812</v>
      </c>
      <c r="F266" s="390">
        <f>SUM(F267:F270)</f>
        <v>2562</v>
      </c>
      <c r="G266" s="390">
        <f t="shared" ref="G266:G276" si="497">F266/E266*100</f>
        <v>91.109530583214791</v>
      </c>
      <c r="H266" s="353">
        <f>SUM(H267:H270)</f>
        <v>6309.7930799999995</v>
      </c>
      <c r="I266" s="353">
        <f>SUM(I267:I270)</f>
        <v>6309.7930799999995</v>
      </c>
      <c r="J266" s="353">
        <f>SUM(J267:J270)</f>
        <v>6309.7930799999995</v>
      </c>
      <c r="K266" s="353">
        <f>SUM(K267:K270)</f>
        <v>6309.7930799999995</v>
      </c>
      <c r="L266" s="353">
        <f>SUM(L267:L270)</f>
        <v>6309.7930799999995</v>
      </c>
      <c r="M266" s="353">
        <f t="shared" ref="M266:N266" si="498">SUM(M267:M270)</f>
        <v>5844.4930799999993</v>
      </c>
      <c r="N266" s="353">
        <f t="shared" si="498"/>
        <v>5844.4930799999993</v>
      </c>
      <c r="O266" s="353">
        <f t="shared" ref="O266:W266" si="499">SUM(O267:O270)</f>
        <v>4739.7362799999992</v>
      </c>
      <c r="P266" s="353">
        <f t="shared" ref="P266:Q266" si="500">SUM(P267:P270)</f>
        <v>4739.7362799999992</v>
      </c>
      <c r="Q266" s="353">
        <f t="shared" si="500"/>
        <v>4739.7362799999992</v>
      </c>
      <c r="R266" s="353">
        <f t="shared" ref="R266" si="501">SUM(R267:R270)</f>
        <v>4739.7362799999992</v>
      </c>
      <c r="S266" s="734">
        <f t="shared" si="499"/>
        <v>4501.3429785714288</v>
      </c>
      <c r="T266" s="353">
        <f t="shared" si="499"/>
        <v>5096.6093600000004</v>
      </c>
      <c r="U266" s="353">
        <f t="shared" si="499"/>
        <v>595.26638142857155</v>
      </c>
      <c r="V266" s="353">
        <f t="shared" si="499"/>
        <v>-87.24848999999999</v>
      </c>
      <c r="W266" s="353">
        <f t="shared" si="499"/>
        <v>5009.3608700000004</v>
      </c>
      <c r="X266" s="390">
        <f t="shared" ref="X266:X277" si="502">T266/S266*100</f>
        <v>113.22419518491098</v>
      </c>
      <c r="Y266" s="718"/>
      <c r="Z266" s="70"/>
      <c r="AA266" s="70"/>
      <c r="AB266" s="51"/>
    </row>
    <row r="267" spans="1:28" ht="31.5" customHeight="1" x14ac:dyDescent="0.25">
      <c r="A267" s="25">
        <v>1</v>
      </c>
      <c r="B267" s="25">
        <v>1</v>
      </c>
      <c r="C267" s="47" t="s">
        <v>44</v>
      </c>
      <c r="D267" s="390">
        <v>2000</v>
      </c>
      <c r="E267" s="739">
        <f t="shared" ref="E267" si="503">ROUND(D267/12*$C$3,0)</f>
        <v>1833</v>
      </c>
      <c r="F267" s="390">
        <v>1935</v>
      </c>
      <c r="G267" s="390">
        <f t="shared" si="497"/>
        <v>105.56464811783961</v>
      </c>
      <c r="H267" s="353">
        <v>3913.0349999999999</v>
      </c>
      <c r="I267" s="353">
        <v>3913.0349999999999</v>
      </c>
      <c r="J267" s="353">
        <v>3913.0349999999999</v>
      </c>
      <c r="K267" s="353">
        <v>3913.0349999999999</v>
      </c>
      <c r="L267" s="353">
        <v>3913.0349999999999</v>
      </c>
      <c r="M267" s="353">
        <v>3447.7350000000001</v>
      </c>
      <c r="N267" s="353">
        <v>3447.7350000000001</v>
      </c>
      <c r="O267" s="353">
        <v>2342.9782</v>
      </c>
      <c r="P267" s="353">
        <v>2342.9782</v>
      </c>
      <c r="Q267" s="353">
        <v>2342.9782</v>
      </c>
      <c r="R267" s="353">
        <v>2342.9782</v>
      </c>
      <c r="S267" s="734">
        <f t="shared" ref="S267:S270" si="504">H267/12*$C$3+(I267-H267)/11*10+(J267-I267)/10*9+(K267-J267)/9*8+(L267-K267)/8*7+(M267-L267)/7*6+(N267-M267)/6*5+(O267-N267)/5*4+(P267-O267)/4*3+(Q267-P267)/3*2+(R267-Q267)/2*1</f>
        <v>2304.3147385714287</v>
      </c>
      <c r="T267" s="353">
        <f t="shared" ref="T267:T270" si="505">W267-V267</f>
        <v>3371.4688799999999</v>
      </c>
      <c r="U267" s="353">
        <f t="shared" si="399"/>
        <v>1067.1541414285712</v>
      </c>
      <c r="V267" s="353">
        <v>-63.201449999999994</v>
      </c>
      <c r="W267" s="353">
        <v>3308.2674299999999</v>
      </c>
      <c r="X267" s="390">
        <f t="shared" si="502"/>
        <v>146.31112771036473</v>
      </c>
      <c r="Y267" s="718"/>
      <c r="Z267" s="70"/>
      <c r="AA267" s="70"/>
      <c r="AB267" s="51"/>
    </row>
    <row r="268" spans="1:28" ht="30" customHeight="1" x14ac:dyDescent="0.25">
      <c r="A268" s="25">
        <v>1</v>
      </c>
      <c r="B268" s="25">
        <v>1</v>
      </c>
      <c r="C268" s="47" t="s">
        <v>45</v>
      </c>
      <c r="D268" s="390">
        <v>872</v>
      </c>
      <c r="E268" s="391">
        <f t="shared" ref="E268:E276" si="506">ROUND(D268/12*$C$3,0)</f>
        <v>799</v>
      </c>
      <c r="F268" s="390">
        <v>432</v>
      </c>
      <c r="G268" s="390">
        <f t="shared" si="497"/>
        <v>54.06758448060075</v>
      </c>
      <c r="H268" s="353">
        <v>1324.9516799999999</v>
      </c>
      <c r="I268" s="353">
        <v>1324.9516799999999</v>
      </c>
      <c r="J268" s="353">
        <v>1324.9516799999999</v>
      </c>
      <c r="K268" s="353">
        <v>1324.9516799999999</v>
      </c>
      <c r="L268" s="353">
        <v>1324.9516799999999</v>
      </c>
      <c r="M268" s="353">
        <v>1324.9516799999999</v>
      </c>
      <c r="N268" s="353">
        <v>1324.9516799999999</v>
      </c>
      <c r="O268" s="353">
        <v>1324.9516799999999</v>
      </c>
      <c r="P268" s="353">
        <v>1324.9516799999999</v>
      </c>
      <c r="Q268" s="353">
        <v>1324.9516799999999</v>
      </c>
      <c r="R268" s="353">
        <v>1324.9516799999999</v>
      </c>
      <c r="S268" s="734">
        <f t="shared" si="504"/>
        <v>1214.5390399999999</v>
      </c>
      <c r="T268" s="353">
        <f t="shared" si="505"/>
        <v>658.80248000000017</v>
      </c>
      <c r="U268" s="353">
        <f t="shared" si="399"/>
        <v>-555.73655999999971</v>
      </c>
      <c r="V268" s="353">
        <v>-7.6418400000000002</v>
      </c>
      <c r="W268" s="353">
        <v>651.16064000000017</v>
      </c>
      <c r="X268" s="390">
        <f t="shared" si="502"/>
        <v>54.243005642700481</v>
      </c>
      <c r="Y268" s="718"/>
      <c r="Z268" s="70"/>
      <c r="AA268" s="70"/>
      <c r="AB268" s="51"/>
    </row>
    <row r="269" spans="1:28" ht="28.5" customHeight="1" x14ac:dyDescent="0.25">
      <c r="A269" s="25">
        <v>1</v>
      </c>
      <c r="B269" s="25">
        <v>1</v>
      </c>
      <c r="C269" s="47" t="s">
        <v>70</v>
      </c>
      <c r="D269" s="390">
        <v>102</v>
      </c>
      <c r="E269" s="391">
        <f>ROUND(D269/12*$C$3,0)</f>
        <v>94</v>
      </c>
      <c r="F269" s="390">
        <v>100</v>
      </c>
      <c r="G269" s="390">
        <f t="shared" si="497"/>
        <v>106.38297872340425</v>
      </c>
      <c r="H269" s="353">
        <v>557.77679999999998</v>
      </c>
      <c r="I269" s="353">
        <v>557.77679999999998</v>
      </c>
      <c r="J269" s="353">
        <v>557.77679999999998</v>
      </c>
      <c r="K269" s="353">
        <v>557.77679999999998</v>
      </c>
      <c r="L269" s="353">
        <v>557.77679999999998</v>
      </c>
      <c r="M269" s="353">
        <v>557.77679999999998</v>
      </c>
      <c r="N269" s="353">
        <v>557.77679999999998</v>
      </c>
      <c r="O269" s="353">
        <v>557.77679999999998</v>
      </c>
      <c r="P269" s="353">
        <v>557.77679999999998</v>
      </c>
      <c r="Q269" s="353">
        <v>557.77679999999998</v>
      </c>
      <c r="R269" s="353">
        <v>557.77679999999998</v>
      </c>
      <c r="S269" s="734">
        <f t="shared" si="504"/>
        <v>511.29540000000003</v>
      </c>
      <c r="T269" s="353">
        <f t="shared" si="505"/>
        <v>546.84</v>
      </c>
      <c r="U269" s="353">
        <f t="shared" si="399"/>
        <v>35.544600000000003</v>
      </c>
      <c r="V269" s="353">
        <v>0</v>
      </c>
      <c r="W269" s="353">
        <v>546.84</v>
      </c>
      <c r="X269" s="390">
        <f t="shared" si="502"/>
        <v>106.95187165775401</v>
      </c>
      <c r="Y269" s="718"/>
      <c r="Z269" s="70"/>
      <c r="AA269" s="70"/>
      <c r="AB269" s="51"/>
    </row>
    <row r="270" spans="1:28" ht="33.75" customHeight="1" x14ac:dyDescent="0.25">
      <c r="A270" s="25">
        <v>1</v>
      </c>
      <c r="B270" s="25">
        <v>1</v>
      </c>
      <c r="C270" s="47" t="s">
        <v>71</v>
      </c>
      <c r="D270" s="390">
        <v>94</v>
      </c>
      <c r="E270" s="391">
        <f t="shared" si="506"/>
        <v>86</v>
      </c>
      <c r="F270" s="390">
        <v>95</v>
      </c>
      <c r="G270" s="390">
        <f t="shared" si="497"/>
        <v>110.46511627906976</v>
      </c>
      <c r="H270" s="353">
        <v>514.02959999999996</v>
      </c>
      <c r="I270" s="353">
        <v>514.02959999999996</v>
      </c>
      <c r="J270" s="353">
        <v>514.02959999999996</v>
      </c>
      <c r="K270" s="353">
        <v>514.02959999999996</v>
      </c>
      <c r="L270" s="353">
        <v>514.02959999999996</v>
      </c>
      <c r="M270" s="353">
        <v>514.02959999999996</v>
      </c>
      <c r="N270" s="353">
        <v>514.02959999999996</v>
      </c>
      <c r="O270" s="353">
        <v>514.02959999999996</v>
      </c>
      <c r="P270" s="353">
        <v>514.02959999999996</v>
      </c>
      <c r="Q270" s="353">
        <v>514.02959999999996</v>
      </c>
      <c r="R270" s="353">
        <v>514.02959999999996</v>
      </c>
      <c r="S270" s="734">
        <f t="shared" si="504"/>
        <v>471.19380000000001</v>
      </c>
      <c r="T270" s="353">
        <f t="shared" si="505"/>
        <v>519.49800000000005</v>
      </c>
      <c r="U270" s="353">
        <f t="shared" si="399"/>
        <v>48.304200000000037</v>
      </c>
      <c r="V270" s="353">
        <v>-16.405199999999997</v>
      </c>
      <c r="W270" s="353">
        <v>503.09280000000001</v>
      </c>
      <c r="X270" s="390">
        <f t="shared" si="502"/>
        <v>110.25145067698261</v>
      </c>
      <c r="Y270" s="718"/>
      <c r="Z270" s="70"/>
      <c r="AA270" s="70"/>
      <c r="AB270" s="51"/>
    </row>
    <row r="271" spans="1:28" ht="30" x14ac:dyDescent="0.25">
      <c r="A271" s="25">
        <v>1</v>
      </c>
      <c r="B271" s="25">
        <v>1</v>
      </c>
      <c r="C271" s="139" t="s">
        <v>68</v>
      </c>
      <c r="D271" s="390">
        <f>SUM(D272:D275)</f>
        <v>7884</v>
      </c>
      <c r="E271" s="390">
        <f>SUM(E272:E275)</f>
        <v>7228</v>
      </c>
      <c r="F271" s="390">
        <f>SUM(F272,F274,F275)</f>
        <v>4738</v>
      </c>
      <c r="G271" s="390">
        <f t="shared" si="497"/>
        <v>65.550636413945767</v>
      </c>
      <c r="H271" s="353">
        <f>SUM(H272:H275)</f>
        <v>12415.565499999999</v>
      </c>
      <c r="I271" s="353">
        <f>SUM(I272:I275)</f>
        <v>12415.565499999999</v>
      </c>
      <c r="J271" s="353">
        <f>SUM(J272:J275)</f>
        <v>12415.565499999999</v>
      </c>
      <c r="K271" s="353">
        <f>SUM(K272:K275)</f>
        <v>12415.565499999999</v>
      </c>
      <c r="L271" s="353">
        <f>SUM(L272:L275)</f>
        <v>12415.565499999999</v>
      </c>
      <c r="M271" s="353">
        <f t="shared" ref="M271:N271" si="507">SUM(M272:M275)</f>
        <v>12855.459199999999</v>
      </c>
      <c r="N271" s="353">
        <f t="shared" si="507"/>
        <v>12855.459199999999</v>
      </c>
      <c r="O271" s="353">
        <f t="shared" ref="O271:T271" si="508">SUM(O272,O274,O275)</f>
        <v>13594.2212</v>
      </c>
      <c r="P271" s="353">
        <f t="shared" si="508"/>
        <v>13594.2212</v>
      </c>
      <c r="Q271" s="353">
        <f t="shared" si="508"/>
        <v>12408.599999999999</v>
      </c>
      <c r="R271" s="353">
        <f t="shared" si="508"/>
        <v>11966.824999999999</v>
      </c>
      <c r="S271" s="734">
        <f t="shared" si="508"/>
        <v>11337.694751190476</v>
      </c>
      <c r="T271" s="353">
        <f t="shared" si="508"/>
        <v>7018.1776200000004</v>
      </c>
      <c r="U271" s="353">
        <f t="shared" ref="U271" si="509">SUM(U272:U275)</f>
        <v>-4319.517131190476</v>
      </c>
      <c r="V271" s="353">
        <f>SUM(V272,V274,V275)</f>
        <v>-145.4068</v>
      </c>
      <c r="W271" s="353">
        <f>SUM(W272,W274,W275)</f>
        <v>6872.7708200000006</v>
      </c>
      <c r="X271" s="390">
        <f t="shared" si="502"/>
        <v>61.901275118234068</v>
      </c>
      <c r="Y271" s="718"/>
      <c r="Z271" s="70"/>
    </row>
    <row r="272" spans="1:28" ht="30" x14ac:dyDescent="0.25">
      <c r="A272" s="25">
        <v>1</v>
      </c>
      <c r="B272" s="25">
        <v>1</v>
      </c>
      <c r="C272" s="47" t="s">
        <v>64</v>
      </c>
      <c r="D272" s="390">
        <v>2034</v>
      </c>
      <c r="E272" s="739">
        <f t="shared" ref="E272" si="510">ROUND(D272/12*$C$3,0)</f>
        <v>1865</v>
      </c>
      <c r="F272" s="390">
        <v>1400</v>
      </c>
      <c r="G272" s="390">
        <f t="shared" si="497"/>
        <v>75.067024128686327</v>
      </c>
      <c r="H272" s="353">
        <v>1272.3119999999999</v>
      </c>
      <c r="I272" s="353">
        <v>1272.3119999999999</v>
      </c>
      <c r="J272" s="353">
        <v>1272.3119999999999</v>
      </c>
      <c r="K272" s="353">
        <v>1272.3119999999999</v>
      </c>
      <c r="L272" s="353">
        <v>1272.3119999999999</v>
      </c>
      <c r="M272" s="353">
        <v>1712.2057</v>
      </c>
      <c r="N272" s="353">
        <v>1712.2057</v>
      </c>
      <c r="O272" s="353">
        <v>2450.9677000000001</v>
      </c>
      <c r="P272" s="353">
        <v>2450.9677000000001</v>
      </c>
      <c r="Q272" s="353">
        <v>2450.9677000000001</v>
      </c>
      <c r="R272" s="353">
        <v>2009.1927000000001</v>
      </c>
      <c r="S272" s="734">
        <f t="shared" ref="S272" si="511">H272/12*$C$3+(I272-H272)/11*10+(J272-I272)/10*9+(K272-J272)/9*8+(L272-K272)/8*7+(M272-L272)/7*6+(N272-M272)/6*5+(O272-N272)/5*4+(P272-O272)/4*3+(Q272-P272)/3*2+(R272-Q272)/2*1</f>
        <v>1913.4598428571433</v>
      </c>
      <c r="T272" s="353">
        <f t="shared" ref="T272:T276" si="512">W272-V272</f>
        <v>1740.8962599999998</v>
      </c>
      <c r="U272" s="353">
        <f t="shared" si="399"/>
        <v>-172.5635828571435</v>
      </c>
      <c r="V272" s="353">
        <v>-1.85802</v>
      </c>
      <c r="W272" s="353">
        <v>1739.0382399999999</v>
      </c>
      <c r="X272" s="390">
        <f t="shared" si="502"/>
        <v>90.981593708312431</v>
      </c>
      <c r="Y272" s="718"/>
      <c r="Z272" s="70"/>
    </row>
    <row r="273" spans="1:27" ht="45" x14ac:dyDescent="0.25">
      <c r="C273" s="761" t="s">
        <v>102</v>
      </c>
      <c r="D273" s="390"/>
      <c r="E273" s="739"/>
      <c r="F273" s="390">
        <v>5</v>
      </c>
      <c r="G273" s="390"/>
      <c r="H273" s="353"/>
      <c r="I273" s="353"/>
      <c r="J273" s="353"/>
      <c r="K273" s="353"/>
      <c r="L273" s="353"/>
      <c r="M273" s="353"/>
      <c r="N273" s="353"/>
      <c r="O273" s="353"/>
      <c r="P273" s="353"/>
      <c r="Q273" s="353"/>
      <c r="R273" s="353"/>
      <c r="S273" s="734"/>
      <c r="T273" s="353"/>
      <c r="U273" s="353"/>
      <c r="V273" s="353">
        <v>0</v>
      </c>
      <c r="W273" s="353">
        <v>4.5649499999999996</v>
      </c>
      <c r="X273" s="390"/>
      <c r="Y273" s="718"/>
      <c r="Z273" s="70"/>
    </row>
    <row r="274" spans="1:27" ht="54" customHeight="1" x14ac:dyDescent="0.25">
      <c r="A274" s="25">
        <v>1</v>
      </c>
      <c r="B274" s="25">
        <v>1</v>
      </c>
      <c r="C274" s="47" t="s">
        <v>74</v>
      </c>
      <c r="D274" s="390">
        <v>4300</v>
      </c>
      <c r="E274" s="391">
        <f t="shared" si="506"/>
        <v>3942</v>
      </c>
      <c r="F274" s="390">
        <v>2229</v>
      </c>
      <c r="G274" s="390">
        <f t="shared" si="497"/>
        <v>56.544901065449018</v>
      </c>
      <c r="H274" s="353">
        <v>9755.9259999999995</v>
      </c>
      <c r="I274" s="353">
        <v>9755.9259999999995</v>
      </c>
      <c r="J274" s="353">
        <v>9755.9259999999995</v>
      </c>
      <c r="K274" s="353">
        <v>9755.9259999999995</v>
      </c>
      <c r="L274" s="353">
        <v>9755.9259999999995</v>
      </c>
      <c r="M274" s="353">
        <v>9755.9259999999995</v>
      </c>
      <c r="N274" s="353">
        <v>9755.9259999999995</v>
      </c>
      <c r="O274" s="353">
        <v>9755.9259999999995</v>
      </c>
      <c r="P274" s="353">
        <v>9755.9259999999995</v>
      </c>
      <c r="Q274" s="353">
        <v>8646.7615999999998</v>
      </c>
      <c r="R274" s="353">
        <v>8646.7615999999998</v>
      </c>
      <c r="S274" s="734">
        <f t="shared" ref="S274:S276" si="513">H274/12*$C$3+(I274-H274)/11*10+(J274-I274)/10*9+(K274-J274)/9*8+(L274-K274)/8*7+(M274-L274)/7*6+(N274-M274)/6*5+(O274-N274)/5*4+(P274-O274)/4*3+(Q274-P274)/3*2+(R274-Q274)/2*1</f>
        <v>8203.4892333333337</v>
      </c>
      <c r="T274" s="353">
        <f t="shared" si="512"/>
        <v>4375.0825200000008</v>
      </c>
      <c r="U274" s="353">
        <f t="shared" si="399"/>
        <v>-3828.4067133333328</v>
      </c>
      <c r="V274" s="353">
        <v>-135.6009</v>
      </c>
      <c r="W274" s="353">
        <v>4239.4816200000005</v>
      </c>
      <c r="X274" s="390">
        <f t="shared" si="502"/>
        <v>53.33197125709237</v>
      </c>
      <c r="Y274" s="718"/>
      <c r="Z274" s="70"/>
    </row>
    <row r="275" spans="1:27" ht="45" x14ac:dyDescent="0.25">
      <c r="A275" s="25">
        <v>1</v>
      </c>
      <c r="B275" s="25">
        <v>1</v>
      </c>
      <c r="C275" s="47" t="s">
        <v>65</v>
      </c>
      <c r="D275" s="390">
        <v>1550</v>
      </c>
      <c r="E275" s="391">
        <f t="shared" si="506"/>
        <v>1421</v>
      </c>
      <c r="F275" s="390">
        <v>1109</v>
      </c>
      <c r="G275" s="390">
        <f t="shared" si="497"/>
        <v>78.043631245601688</v>
      </c>
      <c r="H275" s="353">
        <v>1387.3275000000001</v>
      </c>
      <c r="I275" s="353">
        <v>1387.3275000000001</v>
      </c>
      <c r="J275" s="353">
        <v>1387.3275000000001</v>
      </c>
      <c r="K275" s="353">
        <v>1387.3275000000001</v>
      </c>
      <c r="L275" s="353">
        <v>1387.3275000000001</v>
      </c>
      <c r="M275" s="353">
        <v>1387.3275000000001</v>
      </c>
      <c r="N275" s="353">
        <v>1387.3275000000001</v>
      </c>
      <c r="O275" s="353">
        <v>1387.3275000000001</v>
      </c>
      <c r="P275" s="353">
        <v>1387.3275000000001</v>
      </c>
      <c r="Q275" s="353">
        <v>1310.8706999999999</v>
      </c>
      <c r="R275" s="353">
        <v>1310.8706999999999</v>
      </c>
      <c r="S275" s="734">
        <f t="shared" si="513"/>
        <v>1220.7456749999999</v>
      </c>
      <c r="T275" s="353">
        <f t="shared" si="512"/>
        <v>902.19884000000002</v>
      </c>
      <c r="U275" s="353">
        <f t="shared" si="399"/>
        <v>-318.54683499999987</v>
      </c>
      <c r="V275" s="353">
        <v>-7.9478800000000005</v>
      </c>
      <c r="W275" s="353">
        <v>894.25095999999996</v>
      </c>
      <c r="X275" s="390">
        <f t="shared" si="502"/>
        <v>73.905552849900545</v>
      </c>
      <c r="Y275" s="718"/>
      <c r="Z275" s="70"/>
    </row>
    <row r="276" spans="1:27" s="71" customFormat="1" ht="33" customHeight="1" thickBot="1" x14ac:dyDescent="0.3">
      <c r="A276" s="25">
        <v>1</v>
      </c>
      <c r="B276" s="25">
        <v>1</v>
      </c>
      <c r="C276" s="77" t="s">
        <v>79</v>
      </c>
      <c r="D276" s="390">
        <v>10362</v>
      </c>
      <c r="E276" s="391">
        <f t="shared" si="506"/>
        <v>9499</v>
      </c>
      <c r="F276" s="390">
        <v>10072</v>
      </c>
      <c r="G276" s="390">
        <f t="shared" si="497"/>
        <v>106.03221391725445</v>
      </c>
      <c r="H276" s="353">
        <v>8677.9140000000007</v>
      </c>
      <c r="I276" s="353">
        <v>8677.9140000000007</v>
      </c>
      <c r="J276" s="353">
        <v>8677.9140000000007</v>
      </c>
      <c r="K276" s="353">
        <v>8677.9140000000007</v>
      </c>
      <c r="L276" s="353">
        <v>8677.9140000000007</v>
      </c>
      <c r="M276" s="353">
        <v>8677.9140000000007</v>
      </c>
      <c r="N276" s="353">
        <v>8677.9140000000007</v>
      </c>
      <c r="O276" s="353">
        <v>8677.9140000000007</v>
      </c>
      <c r="P276" s="353">
        <v>8677.9140000000007</v>
      </c>
      <c r="Q276" s="353">
        <v>8403.7892400000001</v>
      </c>
      <c r="R276" s="353">
        <v>8403.7892400000001</v>
      </c>
      <c r="S276" s="734">
        <f t="shared" si="513"/>
        <v>7772.0046600000005</v>
      </c>
      <c r="T276" s="353">
        <f t="shared" si="512"/>
        <v>8171.8375199999991</v>
      </c>
      <c r="U276" s="353">
        <f t="shared" si="399"/>
        <v>399.83285999999862</v>
      </c>
      <c r="V276" s="353">
        <v>-8.6476500000000005</v>
      </c>
      <c r="W276" s="353">
        <v>8163.1898699999992</v>
      </c>
      <c r="X276" s="390">
        <f t="shared" si="502"/>
        <v>105.14452676614836</v>
      </c>
      <c r="Y276" s="718">
        <v>811.02</v>
      </c>
      <c r="Z276" s="70"/>
      <c r="AA276" s="288"/>
    </row>
    <row r="277" spans="1:27" s="8" customFormat="1" ht="15.75" thickBot="1" x14ac:dyDescent="0.3">
      <c r="A277" s="25">
        <v>1</v>
      </c>
      <c r="B277" s="25">
        <v>1</v>
      </c>
      <c r="C277" s="123" t="s">
        <v>3</v>
      </c>
      <c r="D277" s="445"/>
      <c r="E277" s="445"/>
      <c r="F277" s="445"/>
      <c r="G277" s="446"/>
      <c r="H277" s="472">
        <f>H271+H266+H276</f>
        <v>27403.272580000001</v>
      </c>
      <c r="I277" s="472">
        <f>I271+I266+I276</f>
        <v>27403.272580000001</v>
      </c>
      <c r="J277" s="472">
        <f>J271+J266+J276</f>
        <v>27403.272580000001</v>
      </c>
      <c r="K277" s="472">
        <f>K271+K266+K276</f>
        <v>27403.272580000001</v>
      </c>
      <c r="L277" s="472">
        <f>L271+L266+L276</f>
        <v>27403.272580000001</v>
      </c>
      <c r="M277" s="472">
        <f t="shared" ref="M277:N277" si="514">M271+M266+M276</f>
        <v>27377.866279999998</v>
      </c>
      <c r="N277" s="472">
        <f t="shared" si="514"/>
        <v>27377.866279999998</v>
      </c>
      <c r="O277" s="472">
        <f t="shared" ref="O277:W277" si="515">O271+O266+O276</f>
        <v>27011.871479999998</v>
      </c>
      <c r="P277" s="472">
        <f t="shared" ref="P277:Q277" si="516">P271+P266+P276</f>
        <v>27011.871479999998</v>
      </c>
      <c r="Q277" s="472">
        <f t="shared" si="516"/>
        <v>25552.125519999994</v>
      </c>
      <c r="R277" s="472">
        <f t="shared" ref="R277" si="517">R271+R266+R276</f>
        <v>25110.35052</v>
      </c>
      <c r="S277" s="472">
        <f t="shared" si="515"/>
        <v>23611.042389761904</v>
      </c>
      <c r="T277" s="472">
        <f t="shared" si="515"/>
        <v>20286.624499999998</v>
      </c>
      <c r="U277" s="472">
        <f t="shared" si="515"/>
        <v>-3324.4178897619058</v>
      </c>
      <c r="V277" s="472">
        <f t="shared" si="515"/>
        <v>-241.30293999999998</v>
      </c>
      <c r="W277" s="472">
        <f t="shared" si="515"/>
        <v>20045.32156</v>
      </c>
      <c r="X277" s="445">
        <f t="shared" si="502"/>
        <v>85.920071486537068</v>
      </c>
      <c r="Y277" s="718"/>
      <c r="Z277" s="70"/>
      <c r="AA277" s="288"/>
    </row>
    <row r="278" spans="1:27" ht="15" customHeight="1" thickBot="1" x14ac:dyDescent="0.3">
      <c r="A278" s="25">
        <v>1</v>
      </c>
      <c r="B278" s="25">
        <v>1</v>
      </c>
      <c r="C278" s="25"/>
      <c r="D278" s="473"/>
      <c r="E278" s="473"/>
      <c r="F278" s="473"/>
      <c r="G278" s="474"/>
      <c r="H278" s="475"/>
      <c r="I278" s="475"/>
      <c r="J278" s="475"/>
      <c r="K278" s="475"/>
      <c r="L278" s="475"/>
      <c r="M278" s="475"/>
      <c r="N278" s="475"/>
      <c r="O278" s="475"/>
      <c r="P278" s="475"/>
      <c r="Q278" s="475"/>
      <c r="R278" s="475"/>
      <c r="S278" s="475"/>
      <c r="T278" s="476"/>
      <c r="U278" s="476">
        <f t="shared" si="399"/>
        <v>0</v>
      </c>
      <c r="V278" s="476"/>
      <c r="W278" s="476"/>
      <c r="X278" s="477"/>
      <c r="Y278" s="718"/>
      <c r="Z278" s="70"/>
    </row>
    <row r="279" spans="1:27" ht="15" customHeight="1" x14ac:dyDescent="0.25">
      <c r="A279" s="25">
        <v>1</v>
      </c>
      <c r="B279" s="25">
        <v>1</v>
      </c>
      <c r="C279" s="171" t="s">
        <v>36</v>
      </c>
      <c r="D279" s="478"/>
      <c r="E279" s="478"/>
      <c r="F279" s="478"/>
      <c r="G279" s="478"/>
      <c r="H279" s="479"/>
      <c r="I279" s="479"/>
      <c r="J279" s="479"/>
      <c r="K279" s="479"/>
      <c r="L279" s="479"/>
      <c r="M279" s="479"/>
      <c r="N279" s="479"/>
      <c r="O279" s="479"/>
      <c r="P279" s="479"/>
      <c r="Q279" s="479"/>
      <c r="R279" s="479"/>
      <c r="S279" s="479"/>
      <c r="T279" s="479"/>
      <c r="U279" s="479">
        <f t="shared" si="399"/>
        <v>0</v>
      </c>
      <c r="V279" s="479"/>
      <c r="W279" s="479"/>
      <c r="X279" s="480"/>
      <c r="Y279" s="718"/>
      <c r="Z279" s="70"/>
    </row>
    <row r="280" spans="1:27" ht="45.75" customHeight="1" x14ac:dyDescent="0.25">
      <c r="A280" s="25">
        <v>1</v>
      </c>
      <c r="B280" s="25">
        <v>1</v>
      </c>
      <c r="C280" s="125" t="s">
        <v>76</v>
      </c>
      <c r="D280" s="481">
        <f>D266</f>
        <v>3068</v>
      </c>
      <c r="E280" s="481">
        <f>E266</f>
        <v>2812</v>
      </c>
      <c r="F280" s="481">
        <f>F266</f>
        <v>2562</v>
      </c>
      <c r="G280" s="482">
        <f>G266</f>
        <v>91.109530583214791</v>
      </c>
      <c r="H280" s="483">
        <f>H266</f>
        <v>6309.7930799999995</v>
      </c>
      <c r="I280" s="483">
        <f t="shared" ref="I280:J280" si="518">I266</f>
        <v>6309.7930799999995</v>
      </c>
      <c r="J280" s="483">
        <f t="shared" si="518"/>
        <v>6309.7930799999995</v>
      </c>
      <c r="K280" s="483">
        <f t="shared" ref="K280:L280" si="519">K266</f>
        <v>6309.7930799999995</v>
      </c>
      <c r="L280" s="483">
        <f t="shared" si="519"/>
        <v>6309.7930799999995</v>
      </c>
      <c r="M280" s="483">
        <f t="shared" ref="M280:N280" si="520">M266</f>
        <v>5844.4930799999993</v>
      </c>
      <c r="N280" s="483">
        <f t="shared" si="520"/>
        <v>5844.4930799999993</v>
      </c>
      <c r="O280" s="483">
        <f t="shared" ref="O280:T280" si="521">O266</f>
        <v>4739.7362799999992</v>
      </c>
      <c r="P280" s="483">
        <f t="shared" si="521"/>
        <v>4739.7362799999992</v>
      </c>
      <c r="Q280" s="483">
        <f t="shared" si="521"/>
        <v>4739.7362799999992</v>
      </c>
      <c r="R280" s="483">
        <f t="shared" si="521"/>
        <v>4739.7362799999992</v>
      </c>
      <c r="S280" s="483">
        <f t="shared" si="521"/>
        <v>4501.3429785714288</v>
      </c>
      <c r="T280" s="483">
        <f t="shared" si="521"/>
        <v>5096.6093600000004</v>
      </c>
      <c r="U280" s="483">
        <f t="shared" ref="U280" si="522">U266</f>
        <v>595.26638142857155</v>
      </c>
      <c r="V280" s="483">
        <f>V266</f>
        <v>-87.24848999999999</v>
      </c>
      <c r="W280" s="483">
        <f>W266</f>
        <v>5009.3608700000004</v>
      </c>
      <c r="X280" s="481">
        <f t="shared" ref="X280:X285" si="523">T280/S280*100</f>
        <v>113.22419518491098</v>
      </c>
      <c r="Y280" s="718"/>
      <c r="Z280" s="70"/>
    </row>
    <row r="281" spans="1:27" ht="32.25" customHeight="1" x14ac:dyDescent="0.25">
      <c r="A281" s="25">
        <v>1</v>
      </c>
      <c r="B281" s="25">
        <v>1</v>
      </c>
      <c r="C281" s="124" t="s">
        <v>44</v>
      </c>
      <c r="D281" s="481">
        <f t="shared" ref="D281:W281" si="524">D267</f>
        <v>2000</v>
      </c>
      <c r="E281" s="481">
        <f t="shared" si="524"/>
        <v>1833</v>
      </c>
      <c r="F281" s="481">
        <f t="shared" si="524"/>
        <v>1935</v>
      </c>
      <c r="G281" s="482">
        <f t="shared" si="524"/>
        <v>105.56464811783961</v>
      </c>
      <c r="H281" s="483">
        <f t="shared" ref="H281:H286" si="525">H267</f>
        <v>3913.0349999999999</v>
      </c>
      <c r="I281" s="483">
        <f t="shared" ref="I281:J281" si="526">I267</f>
        <v>3913.0349999999999</v>
      </c>
      <c r="J281" s="483">
        <f t="shared" si="526"/>
        <v>3913.0349999999999</v>
      </c>
      <c r="K281" s="483">
        <f t="shared" ref="K281:L281" si="527">K267</f>
        <v>3913.0349999999999</v>
      </c>
      <c r="L281" s="483">
        <f t="shared" si="527"/>
        <v>3913.0349999999999</v>
      </c>
      <c r="M281" s="483">
        <f t="shared" ref="M281:N281" si="528">M267</f>
        <v>3447.7350000000001</v>
      </c>
      <c r="N281" s="483">
        <f t="shared" si="528"/>
        <v>3447.7350000000001</v>
      </c>
      <c r="O281" s="483">
        <f t="shared" si="524"/>
        <v>2342.9782</v>
      </c>
      <c r="P281" s="483">
        <f t="shared" ref="P281:Q281" si="529">P267</f>
        <v>2342.9782</v>
      </c>
      <c r="Q281" s="483">
        <f t="shared" si="529"/>
        <v>2342.9782</v>
      </c>
      <c r="R281" s="483">
        <f t="shared" ref="R281" si="530">R267</f>
        <v>2342.9782</v>
      </c>
      <c r="S281" s="483">
        <f t="shared" si="524"/>
        <v>2304.3147385714287</v>
      </c>
      <c r="T281" s="483">
        <f t="shared" si="524"/>
        <v>3371.4688799999999</v>
      </c>
      <c r="U281" s="483">
        <f t="shared" ref="U281" si="531">U267</f>
        <v>1067.1541414285712</v>
      </c>
      <c r="V281" s="483">
        <f t="shared" si="524"/>
        <v>-63.201449999999994</v>
      </c>
      <c r="W281" s="483">
        <f t="shared" si="524"/>
        <v>3308.2674299999999</v>
      </c>
      <c r="X281" s="483">
        <f t="shared" si="523"/>
        <v>146.31112771036473</v>
      </c>
      <c r="Y281" s="718"/>
      <c r="Z281" s="70"/>
    </row>
    <row r="282" spans="1:27" ht="38.25" customHeight="1" x14ac:dyDescent="0.25">
      <c r="A282" s="25">
        <v>1</v>
      </c>
      <c r="B282" s="25">
        <v>1</v>
      </c>
      <c r="C282" s="124" t="s">
        <v>45</v>
      </c>
      <c r="D282" s="481">
        <f t="shared" ref="D282:W282" si="532">D268</f>
        <v>872</v>
      </c>
      <c r="E282" s="481">
        <f t="shared" si="532"/>
        <v>799</v>
      </c>
      <c r="F282" s="481">
        <f t="shared" si="532"/>
        <v>432</v>
      </c>
      <c r="G282" s="482">
        <f t="shared" si="532"/>
        <v>54.06758448060075</v>
      </c>
      <c r="H282" s="483">
        <f t="shared" si="525"/>
        <v>1324.9516799999999</v>
      </c>
      <c r="I282" s="483">
        <f t="shared" ref="I282:J282" si="533">I268</f>
        <v>1324.9516799999999</v>
      </c>
      <c r="J282" s="483">
        <f t="shared" si="533"/>
        <v>1324.9516799999999</v>
      </c>
      <c r="K282" s="483">
        <f t="shared" ref="K282:L282" si="534">K268</f>
        <v>1324.9516799999999</v>
      </c>
      <c r="L282" s="483">
        <f t="shared" si="534"/>
        <v>1324.9516799999999</v>
      </c>
      <c r="M282" s="483">
        <f t="shared" ref="M282:N282" si="535">M268</f>
        <v>1324.9516799999999</v>
      </c>
      <c r="N282" s="483">
        <f t="shared" si="535"/>
        <v>1324.9516799999999</v>
      </c>
      <c r="O282" s="483">
        <f t="shared" si="532"/>
        <v>1324.9516799999999</v>
      </c>
      <c r="P282" s="483">
        <f t="shared" ref="P282:Q282" si="536">P268</f>
        <v>1324.9516799999999</v>
      </c>
      <c r="Q282" s="483">
        <f t="shared" si="536"/>
        <v>1324.9516799999999</v>
      </c>
      <c r="R282" s="483">
        <f t="shared" ref="R282" si="537">R268</f>
        <v>1324.9516799999999</v>
      </c>
      <c r="S282" s="483">
        <f t="shared" si="532"/>
        <v>1214.5390399999999</v>
      </c>
      <c r="T282" s="483">
        <f t="shared" si="532"/>
        <v>658.80248000000017</v>
      </c>
      <c r="U282" s="483">
        <f t="shared" ref="U282" si="538">U268</f>
        <v>-555.73655999999971</v>
      </c>
      <c r="V282" s="483">
        <f t="shared" si="532"/>
        <v>-7.6418400000000002</v>
      </c>
      <c r="W282" s="483">
        <f t="shared" si="532"/>
        <v>651.16064000000017</v>
      </c>
      <c r="X282" s="481">
        <f t="shared" si="523"/>
        <v>54.243005642700481</v>
      </c>
      <c r="Y282" s="718"/>
      <c r="Z282" s="70"/>
    </row>
    <row r="283" spans="1:27" ht="51" customHeight="1" x14ac:dyDescent="0.25">
      <c r="A283" s="25">
        <v>1</v>
      </c>
      <c r="B283" s="25">
        <v>1</v>
      </c>
      <c r="C283" s="124" t="s">
        <v>70</v>
      </c>
      <c r="D283" s="481">
        <f t="shared" ref="D283:W283" si="539">D269</f>
        <v>102</v>
      </c>
      <c r="E283" s="481">
        <f t="shared" si="539"/>
        <v>94</v>
      </c>
      <c r="F283" s="481">
        <f t="shared" si="539"/>
        <v>100</v>
      </c>
      <c r="G283" s="482">
        <f t="shared" si="539"/>
        <v>106.38297872340425</v>
      </c>
      <c r="H283" s="483">
        <f t="shared" si="525"/>
        <v>557.77679999999998</v>
      </c>
      <c r="I283" s="483">
        <f t="shared" ref="I283:J283" si="540">I269</f>
        <v>557.77679999999998</v>
      </c>
      <c r="J283" s="483">
        <f t="shared" si="540"/>
        <v>557.77679999999998</v>
      </c>
      <c r="K283" s="483">
        <f t="shared" ref="K283:L283" si="541">K269</f>
        <v>557.77679999999998</v>
      </c>
      <c r="L283" s="483">
        <f t="shared" si="541"/>
        <v>557.77679999999998</v>
      </c>
      <c r="M283" s="483">
        <f t="shared" ref="M283:N283" si="542">M269</f>
        <v>557.77679999999998</v>
      </c>
      <c r="N283" s="483">
        <f t="shared" si="542"/>
        <v>557.77679999999998</v>
      </c>
      <c r="O283" s="483">
        <f t="shared" si="539"/>
        <v>557.77679999999998</v>
      </c>
      <c r="P283" s="483">
        <f t="shared" ref="P283:Q283" si="543">P269</f>
        <v>557.77679999999998</v>
      </c>
      <c r="Q283" s="483">
        <f t="shared" si="543"/>
        <v>557.77679999999998</v>
      </c>
      <c r="R283" s="483">
        <f t="shared" ref="R283" si="544">R269</f>
        <v>557.77679999999998</v>
      </c>
      <c r="S283" s="483">
        <f t="shared" si="539"/>
        <v>511.29540000000003</v>
      </c>
      <c r="T283" s="483">
        <f t="shared" si="539"/>
        <v>546.84</v>
      </c>
      <c r="U283" s="483">
        <f t="shared" ref="U283" si="545">U269</f>
        <v>35.544600000000003</v>
      </c>
      <c r="V283" s="483">
        <f t="shared" si="539"/>
        <v>0</v>
      </c>
      <c r="W283" s="483">
        <f t="shared" si="539"/>
        <v>546.84</v>
      </c>
      <c r="X283" s="481">
        <f t="shared" si="523"/>
        <v>106.95187165775401</v>
      </c>
      <c r="Y283" s="718"/>
      <c r="Z283" s="70"/>
    </row>
    <row r="284" spans="1:27" ht="38.25" customHeight="1" x14ac:dyDescent="0.25">
      <c r="A284" s="25">
        <v>1</v>
      </c>
      <c r="B284" s="25">
        <v>1</v>
      </c>
      <c r="C284" s="124" t="s">
        <v>71</v>
      </c>
      <c r="D284" s="481">
        <f t="shared" ref="D284:W284" si="546">D270</f>
        <v>94</v>
      </c>
      <c r="E284" s="481">
        <f t="shared" si="546"/>
        <v>86</v>
      </c>
      <c r="F284" s="481">
        <f t="shared" si="546"/>
        <v>95</v>
      </c>
      <c r="G284" s="482">
        <f t="shared" si="546"/>
        <v>110.46511627906976</v>
      </c>
      <c r="H284" s="483">
        <f t="shared" si="525"/>
        <v>514.02959999999996</v>
      </c>
      <c r="I284" s="483">
        <f t="shared" ref="I284:J284" si="547">I270</f>
        <v>514.02959999999996</v>
      </c>
      <c r="J284" s="483">
        <f t="shared" si="547"/>
        <v>514.02959999999996</v>
      </c>
      <c r="K284" s="483">
        <f t="shared" ref="K284:L284" si="548">K270</f>
        <v>514.02959999999996</v>
      </c>
      <c r="L284" s="483">
        <f t="shared" si="548"/>
        <v>514.02959999999996</v>
      </c>
      <c r="M284" s="483">
        <f t="shared" ref="M284:N284" si="549">M270</f>
        <v>514.02959999999996</v>
      </c>
      <c r="N284" s="483">
        <f t="shared" si="549"/>
        <v>514.02959999999996</v>
      </c>
      <c r="O284" s="483">
        <f t="shared" si="546"/>
        <v>514.02959999999996</v>
      </c>
      <c r="P284" s="483">
        <f t="shared" ref="P284:Q284" si="550">P270</f>
        <v>514.02959999999996</v>
      </c>
      <c r="Q284" s="483">
        <f t="shared" si="550"/>
        <v>514.02959999999996</v>
      </c>
      <c r="R284" s="483">
        <f t="shared" ref="R284" si="551">R270</f>
        <v>514.02959999999996</v>
      </c>
      <c r="S284" s="483">
        <f t="shared" si="546"/>
        <v>471.19380000000001</v>
      </c>
      <c r="T284" s="483">
        <f t="shared" si="546"/>
        <v>519.49800000000005</v>
      </c>
      <c r="U284" s="483">
        <f t="shared" ref="U284" si="552">U270</f>
        <v>48.304200000000037</v>
      </c>
      <c r="V284" s="483">
        <f t="shared" si="546"/>
        <v>-16.405199999999997</v>
      </c>
      <c r="W284" s="483">
        <f t="shared" si="546"/>
        <v>503.09280000000001</v>
      </c>
      <c r="X284" s="481">
        <f t="shared" si="523"/>
        <v>110.25145067698261</v>
      </c>
      <c r="Y284" s="718"/>
      <c r="Z284" s="70"/>
    </row>
    <row r="285" spans="1:27" ht="30" x14ac:dyDescent="0.25">
      <c r="A285" s="25">
        <v>1</v>
      </c>
      <c r="B285" s="25">
        <v>1</v>
      </c>
      <c r="C285" s="125" t="s">
        <v>68</v>
      </c>
      <c r="D285" s="481">
        <f t="shared" ref="D285:W285" si="553">D271</f>
        <v>7884</v>
      </c>
      <c r="E285" s="481">
        <f t="shared" si="553"/>
        <v>7228</v>
      </c>
      <c r="F285" s="481">
        <f t="shared" si="553"/>
        <v>4738</v>
      </c>
      <c r="G285" s="482">
        <f t="shared" si="553"/>
        <v>65.550636413945767</v>
      </c>
      <c r="H285" s="483">
        <f t="shared" si="525"/>
        <v>12415.565499999999</v>
      </c>
      <c r="I285" s="483">
        <f t="shared" ref="I285:J285" si="554">I271</f>
        <v>12415.565499999999</v>
      </c>
      <c r="J285" s="483">
        <f t="shared" si="554"/>
        <v>12415.565499999999</v>
      </c>
      <c r="K285" s="483">
        <f t="shared" ref="K285:L285" si="555">K271</f>
        <v>12415.565499999999</v>
      </c>
      <c r="L285" s="483">
        <f t="shared" si="555"/>
        <v>12415.565499999999</v>
      </c>
      <c r="M285" s="483">
        <f t="shared" ref="M285:N285" si="556">M271</f>
        <v>12855.459199999999</v>
      </c>
      <c r="N285" s="483">
        <f t="shared" si="556"/>
        <v>12855.459199999999</v>
      </c>
      <c r="O285" s="483">
        <f t="shared" si="553"/>
        <v>13594.2212</v>
      </c>
      <c r="P285" s="483">
        <f t="shared" ref="P285:Q285" si="557">P271</f>
        <v>13594.2212</v>
      </c>
      <c r="Q285" s="483">
        <f t="shared" si="557"/>
        <v>12408.599999999999</v>
      </c>
      <c r="R285" s="483">
        <f t="shared" ref="R285" si="558">R271</f>
        <v>11966.824999999999</v>
      </c>
      <c r="S285" s="483">
        <f t="shared" si="553"/>
        <v>11337.694751190476</v>
      </c>
      <c r="T285" s="483">
        <f t="shared" si="553"/>
        <v>7018.1776200000004</v>
      </c>
      <c r="U285" s="483">
        <f t="shared" ref="U285" si="559">U271</f>
        <v>-4319.517131190476</v>
      </c>
      <c r="V285" s="483">
        <f t="shared" si="553"/>
        <v>-145.4068</v>
      </c>
      <c r="W285" s="483">
        <f t="shared" si="553"/>
        <v>6872.7708200000006</v>
      </c>
      <c r="X285" s="481">
        <f t="shared" si="523"/>
        <v>61.901275118234068</v>
      </c>
      <c r="Y285" s="718"/>
      <c r="Z285" s="70"/>
    </row>
    <row r="286" spans="1:27" ht="30" x14ac:dyDescent="0.25">
      <c r="A286" s="25">
        <v>1</v>
      </c>
      <c r="B286" s="25">
        <v>1</v>
      </c>
      <c r="C286" s="124" t="s">
        <v>64</v>
      </c>
      <c r="D286" s="481">
        <f t="shared" ref="D286:W286" si="560">D272</f>
        <v>2034</v>
      </c>
      <c r="E286" s="481">
        <f t="shared" si="560"/>
        <v>1865</v>
      </c>
      <c r="F286" s="481">
        <f t="shared" si="560"/>
        <v>1400</v>
      </c>
      <c r="G286" s="482">
        <f t="shared" si="560"/>
        <v>75.067024128686327</v>
      </c>
      <c r="H286" s="483">
        <f t="shared" si="525"/>
        <v>1272.3119999999999</v>
      </c>
      <c r="I286" s="483">
        <f t="shared" ref="I286:J286" si="561">I272</f>
        <v>1272.3119999999999</v>
      </c>
      <c r="J286" s="483">
        <f t="shared" si="561"/>
        <v>1272.3119999999999</v>
      </c>
      <c r="K286" s="483">
        <f t="shared" ref="K286:L286" si="562">K272</f>
        <v>1272.3119999999999</v>
      </c>
      <c r="L286" s="483">
        <f t="shared" si="562"/>
        <v>1272.3119999999999</v>
      </c>
      <c r="M286" s="483">
        <f t="shared" ref="M286:N286" si="563">M272</f>
        <v>1712.2057</v>
      </c>
      <c r="N286" s="483">
        <f t="shared" si="563"/>
        <v>1712.2057</v>
      </c>
      <c r="O286" s="483">
        <f t="shared" si="560"/>
        <v>2450.9677000000001</v>
      </c>
      <c r="P286" s="483">
        <f t="shared" ref="P286:Q286" si="564">P272</f>
        <v>2450.9677000000001</v>
      </c>
      <c r="Q286" s="483">
        <f t="shared" si="564"/>
        <v>2450.9677000000001</v>
      </c>
      <c r="R286" s="483">
        <f t="shared" ref="R286" si="565">R272</f>
        <v>2009.1927000000001</v>
      </c>
      <c r="S286" s="483">
        <f t="shared" si="560"/>
        <v>1913.4598428571433</v>
      </c>
      <c r="T286" s="483">
        <f t="shared" si="560"/>
        <v>1740.8962599999998</v>
      </c>
      <c r="U286" s="483">
        <f t="shared" ref="U286:X287" si="566">U272</f>
        <v>-172.5635828571435</v>
      </c>
      <c r="V286" s="483">
        <f t="shared" si="560"/>
        <v>-1.85802</v>
      </c>
      <c r="W286" s="483">
        <f t="shared" si="560"/>
        <v>1739.0382399999999</v>
      </c>
      <c r="X286" s="481">
        <f>X272</f>
        <v>90.981593708312431</v>
      </c>
      <c r="Y286" s="718"/>
      <c r="Z286" s="70"/>
    </row>
    <row r="287" spans="1:27" ht="45" x14ac:dyDescent="0.25">
      <c r="C287" s="124" t="s">
        <v>102</v>
      </c>
      <c r="D287" s="481">
        <f>D273</f>
        <v>0</v>
      </c>
      <c r="E287" s="481">
        <f t="shared" ref="E287:T287" si="567">E273</f>
        <v>0</v>
      </c>
      <c r="F287" s="481">
        <f t="shared" si="567"/>
        <v>5</v>
      </c>
      <c r="G287" s="481">
        <f t="shared" si="567"/>
        <v>0</v>
      </c>
      <c r="H287" s="481">
        <f t="shared" si="567"/>
        <v>0</v>
      </c>
      <c r="I287" s="481">
        <f t="shared" si="567"/>
        <v>0</v>
      </c>
      <c r="J287" s="481">
        <f t="shared" si="567"/>
        <v>0</v>
      </c>
      <c r="K287" s="481">
        <f t="shared" si="567"/>
        <v>0</v>
      </c>
      <c r="L287" s="481">
        <f t="shared" si="567"/>
        <v>0</v>
      </c>
      <c r="M287" s="481">
        <f t="shared" si="567"/>
        <v>0</v>
      </c>
      <c r="N287" s="481">
        <f t="shared" si="567"/>
        <v>0</v>
      </c>
      <c r="O287" s="481">
        <f t="shared" si="567"/>
        <v>0</v>
      </c>
      <c r="P287" s="481">
        <f t="shared" ref="P287:Q287" si="568">P273</f>
        <v>0</v>
      </c>
      <c r="Q287" s="481">
        <f t="shared" si="568"/>
        <v>0</v>
      </c>
      <c r="R287" s="481">
        <f t="shared" ref="R287" si="569">R273</f>
        <v>0</v>
      </c>
      <c r="S287" s="481">
        <f t="shared" si="567"/>
        <v>0</v>
      </c>
      <c r="T287" s="481">
        <f t="shared" si="567"/>
        <v>0</v>
      </c>
      <c r="U287" s="481">
        <f t="shared" si="566"/>
        <v>0</v>
      </c>
      <c r="V287" s="481">
        <f t="shared" si="566"/>
        <v>0</v>
      </c>
      <c r="W287" s="481">
        <f t="shared" si="566"/>
        <v>4.5649499999999996</v>
      </c>
      <c r="X287" s="481">
        <f t="shared" si="566"/>
        <v>0</v>
      </c>
      <c r="Y287" s="718"/>
      <c r="Z287" s="70"/>
    </row>
    <row r="288" spans="1:27" ht="44.25" customHeight="1" x14ac:dyDescent="0.25">
      <c r="A288" s="25">
        <v>1</v>
      </c>
      <c r="B288" s="25">
        <v>1</v>
      </c>
      <c r="C288" s="124" t="s">
        <v>46</v>
      </c>
      <c r="D288" s="481">
        <f t="shared" ref="D288:W288" si="570">D274</f>
        <v>4300</v>
      </c>
      <c r="E288" s="481">
        <f t="shared" si="570"/>
        <v>3942</v>
      </c>
      <c r="F288" s="481">
        <f t="shared" si="570"/>
        <v>2229</v>
      </c>
      <c r="G288" s="482">
        <f t="shared" si="570"/>
        <v>56.544901065449018</v>
      </c>
      <c r="H288" s="483">
        <f>H274</f>
        <v>9755.9259999999995</v>
      </c>
      <c r="I288" s="483">
        <f t="shared" ref="I288:J288" si="571">I274</f>
        <v>9755.9259999999995</v>
      </c>
      <c r="J288" s="483">
        <f t="shared" si="571"/>
        <v>9755.9259999999995</v>
      </c>
      <c r="K288" s="483">
        <f t="shared" ref="K288:L288" si="572">K274</f>
        <v>9755.9259999999995</v>
      </c>
      <c r="L288" s="483">
        <f t="shared" si="572"/>
        <v>9755.9259999999995</v>
      </c>
      <c r="M288" s="483">
        <f t="shared" ref="M288:N288" si="573">M274</f>
        <v>9755.9259999999995</v>
      </c>
      <c r="N288" s="483">
        <f t="shared" si="573"/>
        <v>9755.9259999999995</v>
      </c>
      <c r="O288" s="483">
        <f t="shared" si="570"/>
        <v>9755.9259999999995</v>
      </c>
      <c r="P288" s="483">
        <f t="shared" ref="P288:Q288" si="574">P274</f>
        <v>9755.9259999999995</v>
      </c>
      <c r="Q288" s="483">
        <f t="shared" si="574"/>
        <v>8646.7615999999998</v>
      </c>
      <c r="R288" s="483">
        <f t="shared" ref="R288" si="575">R274</f>
        <v>8646.7615999999998</v>
      </c>
      <c r="S288" s="483">
        <f t="shared" si="570"/>
        <v>8203.4892333333337</v>
      </c>
      <c r="T288" s="483">
        <f t="shared" si="570"/>
        <v>4375.0825200000008</v>
      </c>
      <c r="U288" s="483">
        <f t="shared" ref="U288" si="576">U274</f>
        <v>-3828.4067133333328</v>
      </c>
      <c r="V288" s="483">
        <f t="shared" si="570"/>
        <v>-135.6009</v>
      </c>
      <c r="W288" s="483">
        <f t="shared" si="570"/>
        <v>4239.4816200000005</v>
      </c>
      <c r="X288" s="481">
        <f>T288/S288*100</f>
        <v>53.33197125709237</v>
      </c>
      <c r="Y288" s="718"/>
      <c r="Z288" s="70"/>
    </row>
    <row r="289" spans="1:27" ht="44.25" customHeight="1" x14ac:dyDescent="0.25">
      <c r="A289" s="25">
        <v>1</v>
      </c>
      <c r="B289" s="25">
        <v>1</v>
      </c>
      <c r="C289" s="124" t="s">
        <v>65</v>
      </c>
      <c r="D289" s="481">
        <f t="shared" ref="D289:W289" si="577">D275</f>
        <v>1550</v>
      </c>
      <c r="E289" s="481">
        <f t="shared" si="577"/>
        <v>1421</v>
      </c>
      <c r="F289" s="481">
        <f t="shared" si="577"/>
        <v>1109</v>
      </c>
      <c r="G289" s="482">
        <f t="shared" si="577"/>
        <v>78.043631245601688</v>
      </c>
      <c r="H289" s="483">
        <f>H275</f>
        <v>1387.3275000000001</v>
      </c>
      <c r="I289" s="483">
        <f t="shared" ref="I289:J289" si="578">I275</f>
        <v>1387.3275000000001</v>
      </c>
      <c r="J289" s="483">
        <f t="shared" si="578"/>
        <v>1387.3275000000001</v>
      </c>
      <c r="K289" s="483">
        <f t="shared" ref="K289:L289" si="579">K275</f>
        <v>1387.3275000000001</v>
      </c>
      <c r="L289" s="483">
        <f t="shared" si="579"/>
        <v>1387.3275000000001</v>
      </c>
      <c r="M289" s="483">
        <f t="shared" ref="M289:N289" si="580">M275</f>
        <v>1387.3275000000001</v>
      </c>
      <c r="N289" s="483">
        <f t="shared" si="580"/>
        <v>1387.3275000000001</v>
      </c>
      <c r="O289" s="483">
        <f t="shared" si="577"/>
        <v>1387.3275000000001</v>
      </c>
      <c r="P289" s="483">
        <f t="shared" ref="P289:Q289" si="581">P275</f>
        <v>1387.3275000000001</v>
      </c>
      <c r="Q289" s="483">
        <f t="shared" si="581"/>
        <v>1310.8706999999999</v>
      </c>
      <c r="R289" s="483">
        <f t="shared" ref="R289" si="582">R275</f>
        <v>1310.8706999999999</v>
      </c>
      <c r="S289" s="483">
        <f t="shared" si="577"/>
        <v>1220.7456749999999</v>
      </c>
      <c r="T289" s="483">
        <f t="shared" si="577"/>
        <v>902.19884000000002</v>
      </c>
      <c r="U289" s="483">
        <f t="shared" ref="U289" si="583">U275</f>
        <v>-318.54683499999987</v>
      </c>
      <c r="V289" s="483">
        <f t="shared" si="577"/>
        <v>-7.9478800000000005</v>
      </c>
      <c r="W289" s="483">
        <f t="shared" si="577"/>
        <v>894.25095999999996</v>
      </c>
      <c r="X289" s="481">
        <f>X275</f>
        <v>73.905552849900545</v>
      </c>
      <c r="Y289" s="718"/>
      <c r="Z289" s="70"/>
    </row>
    <row r="290" spans="1:27" ht="38.25" customHeight="1" thickBot="1" x14ac:dyDescent="0.3">
      <c r="B290" s="25">
        <v>1</v>
      </c>
      <c r="C290" s="124" t="s">
        <v>79</v>
      </c>
      <c r="D290" s="484">
        <f t="shared" ref="D290:X290" si="584">SUM(D276)</f>
        <v>10362</v>
      </c>
      <c r="E290" s="484">
        <f t="shared" si="584"/>
        <v>9499</v>
      </c>
      <c r="F290" s="484">
        <f t="shared" si="584"/>
        <v>10072</v>
      </c>
      <c r="G290" s="484">
        <f t="shared" si="584"/>
        <v>106.03221391725445</v>
      </c>
      <c r="H290" s="484">
        <f t="shared" si="584"/>
        <v>8677.9140000000007</v>
      </c>
      <c r="I290" s="484">
        <f t="shared" ref="I290:J290" si="585">SUM(I276)</f>
        <v>8677.9140000000007</v>
      </c>
      <c r="J290" s="484">
        <f t="shared" si="585"/>
        <v>8677.9140000000007</v>
      </c>
      <c r="K290" s="484">
        <f t="shared" ref="K290:L290" si="586">SUM(K276)</f>
        <v>8677.9140000000007</v>
      </c>
      <c r="L290" s="484">
        <f t="shared" si="586"/>
        <v>8677.9140000000007</v>
      </c>
      <c r="M290" s="484">
        <f t="shared" ref="M290:N290" si="587">SUM(M276)</f>
        <v>8677.9140000000007</v>
      </c>
      <c r="N290" s="484">
        <f t="shared" si="587"/>
        <v>8677.9140000000007</v>
      </c>
      <c r="O290" s="484">
        <f t="shared" si="584"/>
        <v>8677.9140000000007</v>
      </c>
      <c r="P290" s="484">
        <f t="shared" ref="P290:Q290" si="588">SUM(P276)</f>
        <v>8677.9140000000007</v>
      </c>
      <c r="Q290" s="484">
        <f t="shared" si="588"/>
        <v>8403.7892400000001</v>
      </c>
      <c r="R290" s="484">
        <f t="shared" ref="R290" si="589">SUM(R276)</f>
        <v>8403.7892400000001</v>
      </c>
      <c r="S290" s="484">
        <f t="shared" si="584"/>
        <v>7772.0046600000005</v>
      </c>
      <c r="T290" s="484">
        <f t="shared" si="584"/>
        <v>8171.8375199999991</v>
      </c>
      <c r="U290" s="484">
        <f t="shared" ref="U290" si="590">SUM(U276)</f>
        <v>399.83285999999862</v>
      </c>
      <c r="V290" s="484">
        <f t="shared" si="584"/>
        <v>-8.6476500000000005</v>
      </c>
      <c r="W290" s="484">
        <f t="shared" si="584"/>
        <v>8163.1898699999992</v>
      </c>
      <c r="X290" s="484">
        <f t="shared" si="584"/>
        <v>105.14452676614836</v>
      </c>
      <c r="Y290" s="718"/>
      <c r="Z290" s="70"/>
    </row>
    <row r="291" spans="1:27" s="23" customFormat="1" ht="17.25" customHeight="1" thickBot="1" x14ac:dyDescent="0.3">
      <c r="A291" s="25">
        <v>1</v>
      </c>
      <c r="B291" s="25">
        <v>1</v>
      </c>
      <c r="C291" s="210" t="s">
        <v>73</v>
      </c>
      <c r="D291" s="485"/>
      <c r="E291" s="485"/>
      <c r="F291" s="485"/>
      <c r="G291" s="486"/>
      <c r="H291" s="487">
        <f t="shared" ref="H291:I291" si="591">H277</f>
        <v>27403.272580000001</v>
      </c>
      <c r="I291" s="487">
        <f t="shared" si="591"/>
        <v>27403.272580000001</v>
      </c>
      <c r="J291" s="487">
        <f t="shared" ref="J291" si="592">J277</f>
        <v>27403.272580000001</v>
      </c>
      <c r="K291" s="487">
        <f t="shared" ref="K291:L291" si="593">K277</f>
        <v>27403.272580000001</v>
      </c>
      <c r="L291" s="487">
        <f t="shared" si="593"/>
        <v>27403.272580000001</v>
      </c>
      <c r="M291" s="487">
        <f t="shared" ref="M291:N291" si="594">M277</f>
        <v>27377.866279999998</v>
      </c>
      <c r="N291" s="487">
        <f t="shared" si="594"/>
        <v>27377.866279999998</v>
      </c>
      <c r="O291" s="487">
        <f t="shared" ref="O291:X291" si="595">O277</f>
        <v>27011.871479999998</v>
      </c>
      <c r="P291" s="487">
        <f t="shared" ref="P291:Q291" si="596">P277</f>
        <v>27011.871479999998</v>
      </c>
      <c r="Q291" s="487">
        <f t="shared" si="596"/>
        <v>25552.125519999994</v>
      </c>
      <c r="R291" s="487">
        <f t="shared" ref="R291" si="597">R277</f>
        <v>25110.35052</v>
      </c>
      <c r="S291" s="487">
        <f t="shared" si="595"/>
        <v>23611.042389761904</v>
      </c>
      <c r="T291" s="487">
        <f t="shared" si="595"/>
        <v>20286.624499999998</v>
      </c>
      <c r="U291" s="487">
        <f t="shared" ref="U291" si="598">U277</f>
        <v>-3324.4178897619058</v>
      </c>
      <c r="V291" s="487">
        <f t="shared" si="595"/>
        <v>-241.30293999999998</v>
      </c>
      <c r="W291" s="487">
        <f t="shared" si="595"/>
        <v>20045.32156</v>
      </c>
      <c r="X291" s="487">
        <f t="shared" si="595"/>
        <v>85.920071486537068</v>
      </c>
      <c r="Y291" s="718"/>
      <c r="Z291" s="70"/>
      <c r="AA291" s="288"/>
    </row>
    <row r="292" spans="1:27" s="23" customFormat="1" ht="17.25" customHeight="1" x14ac:dyDescent="0.25">
      <c r="A292" s="25">
        <v>1</v>
      </c>
      <c r="B292" s="25">
        <v>1</v>
      </c>
      <c r="C292" s="122"/>
      <c r="D292" s="488"/>
      <c r="E292" s="488"/>
      <c r="F292" s="488"/>
      <c r="G292" s="451"/>
      <c r="H292" s="451"/>
      <c r="I292" s="451"/>
      <c r="J292" s="451"/>
      <c r="K292" s="451"/>
      <c r="L292" s="451"/>
      <c r="M292" s="451"/>
      <c r="N292" s="451"/>
      <c r="O292" s="489"/>
      <c r="P292" s="489"/>
      <c r="Q292" s="489"/>
      <c r="R292" s="489"/>
      <c r="S292" s="489"/>
      <c r="T292" s="489"/>
      <c r="U292" s="489">
        <f t="shared" ref="U292:U356" si="599">T292-S292</f>
        <v>0</v>
      </c>
      <c r="V292" s="489"/>
      <c r="W292" s="489"/>
      <c r="X292" s="448"/>
      <c r="Y292" s="718"/>
      <c r="Z292" s="70"/>
      <c r="AA292" s="288"/>
    </row>
    <row r="293" spans="1:27" ht="29.25" x14ac:dyDescent="0.25">
      <c r="A293" s="25">
        <v>1</v>
      </c>
      <c r="B293" s="25">
        <v>1</v>
      </c>
      <c r="C293" s="180" t="s">
        <v>122</v>
      </c>
      <c r="D293" s="411"/>
      <c r="E293" s="410"/>
      <c r="F293" s="410"/>
      <c r="G293" s="410"/>
      <c r="H293" s="410"/>
      <c r="I293" s="410"/>
      <c r="J293" s="410"/>
      <c r="K293" s="410"/>
      <c r="L293" s="410"/>
      <c r="M293" s="410"/>
      <c r="N293" s="410"/>
      <c r="O293" s="490"/>
      <c r="P293" s="490"/>
      <c r="Q293" s="490"/>
      <c r="R293" s="490"/>
      <c r="S293" s="490"/>
      <c r="T293" s="490"/>
      <c r="U293" s="490">
        <f t="shared" si="599"/>
        <v>0</v>
      </c>
      <c r="V293" s="490"/>
      <c r="W293" s="490"/>
      <c r="X293" s="491"/>
      <c r="Y293" s="718"/>
      <c r="Z293" s="70"/>
    </row>
    <row r="294" spans="1:27" ht="36" customHeight="1" x14ac:dyDescent="0.25">
      <c r="A294" s="25">
        <v>1</v>
      </c>
      <c r="B294" s="25">
        <v>1</v>
      </c>
      <c r="C294" s="219" t="s">
        <v>76</v>
      </c>
      <c r="D294" s="390">
        <f>SUM(D295:D298)</f>
        <v>3640</v>
      </c>
      <c r="E294" s="390">
        <f>SUM(E295:E298)</f>
        <v>3338</v>
      </c>
      <c r="F294" s="390">
        <f>SUM(F295:F298)</f>
        <v>2507</v>
      </c>
      <c r="G294" s="348">
        <f t="shared" ref="G294:G303" si="600">F294/E294*100</f>
        <v>75.104853205512285</v>
      </c>
      <c r="H294" s="353">
        <f>SUM(H295:H298)</f>
        <v>8808.7148400000005</v>
      </c>
      <c r="I294" s="353">
        <f>SUM(I295:I298)</f>
        <v>8808.7148400000005</v>
      </c>
      <c r="J294" s="353">
        <f>SUM(J295:J298)</f>
        <v>8808.7148400000005</v>
      </c>
      <c r="K294" s="353">
        <f>SUM(K295:K298)</f>
        <v>8808.7148400000005</v>
      </c>
      <c r="L294" s="353">
        <f>SUM(L295:L298)</f>
        <v>8808.7148400000005</v>
      </c>
      <c r="M294" s="353">
        <f t="shared" ref="M294:N294" si="601">SUM(M295:M298)</f>
        <v>9058.3858400000008</v>
      </c>
      <c r="N294" s="353">
        <f t="shared" si="601"/>
        <v>9058.3858400000008</v>
      </c>
      <c r="O294" s="353">
        <f t="shared" ref="O294:W294" si="602">SUM(O295:O298)</f>
        <v>7368.7448999999997</v>
      </c>
      <c r="P294" s="353">
        <f t="shared" ref="P294:Q294" si="603">SUM(P295:P298)</f>
        <v>7368.7448999999997</v>
      </c>
      <c r="Q294" s="353">
        <f t="shared" si="603"/>
        <v>6820.2270599999993</v>
      </c>
      <c r="R294" s="353">
        <f t="shared" ref="R294" si="604">SUM(R295:R298)</f>
        <v>6820.2270599999993</v>
      </c>
      <c r="S294" s="734">
        <f t="shared" si="602"/>
        <v>6571.2676722857141</v>
      </c>
      <c r="T294" s="353">
        <f t="shared" si="602"/>
        <v>5584.3120600000011</v>
      </c>
      <c r="U294" s="353">
        <f t="shared" si="602"/>
        <v>-986.95561228571307</v>
      </c>
      <c r="V294" s="353">
        <f t="shared" si="602"/>
        <v>-65.294939999999997</v>
      </c>
      <c r="W294" s="353">
        <f t="shared" si="602"/>
        <v>5519.0171200000004</v>
      </c>
      <c r="X294" s="390">
        <f t="shared" ref="X294:X305" si="605">T294/S294*100</f>
        <v>84.980742506530476</v>
      </c>
      <c r="Y294" s="718"/>
      <c r="Z294" s="70"/>
    </row>
    <row r="295" spans="1:27" ht="31.5" customHeight="1" x14ac:dyDescent="0.25">
      <c r="A295" s="25">
        <v>1</v>
      </c>
      <c r="B295" s="25">
        <v>1</v>
      </c>
      <c r="C295" s="47" t="s">
        <v>44</v>
      </c>
      <c r="D295" s="390">
        <v>2500</v>
      </c>
      <c r="E295" s="739">
        <f t="shared" ref="E295" si="606">ROUND(D295/12*$C$3,0)</f>
        <v>2292</v>
      </c>
      <c r="F295" s="390">
        <v>1974</v>
      </c>
      <c r="G295" s="348">
        <f t="shared" si="600"/>
        <v>86.125654450261777</v>
      </c>
      <c r="H295" s="353">
        <v>4987.9409999999998</v>
      </c>
      <c r="I295" s="353">
        <v>4987.9409999999998</v>
      </c>
      <c r="J295" s="353">
        <v>4987.9409999999998</v>
      </c>
      <c r="K295" s="353">
        <v>4987.9409999999998</v>
      </c>
      <c r="L295" s="353">
        <v>4987.9409999999998</v>
      </c>
      <c r="M295" s="353">
        <v>5237.6120000000001</v>
      </c>
      <c r="N295" s="353">
        <v>5237.6120000000001</v>
      </c>
      <c r="O295" s="353">
        <v>3547.9710599999999</v>
      </c>
      <c r="P295" s="353">
        <v>3547.9710599999999</v>
      </c>
      <c r="Q295" s="353">
        <v>3547.9710599999999</v>
      </c>
      <c r="R295" s="353">
        <v>3547.9710599999999</v>
      </c>
      <c r="S295" s="734">
        <f t="shared" ref="S295:S298" si="607">H295/12*$C$3+(I295-H295)/11*10+(J295-I295)/10*9+(K295-J295)/9*8+(L295-K295)/8*7+(M295-L295)/7*6+(N295-M295)/6*5+(O295-N295)/5*4+(P295-O295)/4*3+(Q295-P295)/3*2+(R295-Q295)/2*1</f>
        <v>3434.5702122857138</v>
      </c>
      <c r="T295" s="353">
        <f t="shared" ref="T295:T304" si="608">W295-V295</f>
        <v>3470.7961900000005</v>
      </c>
      <c r="U295" s="353">
        <f t="shared" si="599"/>
        <v>36.225977714286728</v>
      </c>
      <c r="V295" s="353">
        <v>-12.87608</v>
      </c>
      <c r="W295" s="353">
        <v>3457.9201100000005</v>
      </c>
      <c r="X295" s="390">
        <f t="shared" si="605"/>
        <v>101.05474558606208</v>
      </c>
      <c r="Y295" s="718"/>
      <c r="Z295" s="70"/>
    </row>
    <row r="296" spans="1:27" ht="33" customHeight="1" x14ac:dyDescent="0.25">
      <c r="A296" s="25">
        <v>1</v>
      </c>
      <c r="B296" s="25">
        <v>1</v>
      </c>
      <c r="C296" s="47" t="s">
        <v>45</v>
      </c>
      <c r="D296" s="390">
        <v>750</v>
      </c>
      <c r="E296" s="391">
        <f t="shared" ref="E296:E303" si="609">ROUND(D296/12*$C$3,0)</f>
        <v>688</v>
      </c>
      <c r="F296" s="390">
        <v>204</v>
      </c>
      <c r="G296" s="348">
        <f t="shared" si="600"/>
        <v>29.651162790697676</v>
      </c>
      <c r="H296" s="353">
        <v>1688.0978400000001</v>
      </c>
      <c r="I296" s="353">
        <v>1688.0978400000001</v>
      </c>
      <c r="J296" s="353">
        <v>1688.0978400000001</v>
      </c>
      <c r="K296" s="353">
        <v>1688.0978400000001</v>
      </c>
      <c r="L296" s="353">
        <v>1688.0978400000001</v>
      </c>
      <c r="M296" s="353">
        <v>1688.0978400000001</v>
      </c>
      <c r="N296" s="353">
        <v>1688.0978400000001</v>
      </c>
      <c r="O296" s="353">
        <v>1688.0978400000001</v>
      </c>
      <c r="P296" s="353">
        <v>1688.0978400000001</v>
      </c>
      <c r="Q296" s="353">
        <v>1139.58</v>
      </c>
      <c r="R296" s="353">
        <v>1139.58</v>
      </c>
      <c r="S296" s="734">
        <f t="shared" si="607"/>
        <v>1181.7444600000001</v>
      </c>
      <c r="T296" s="353">
        <f t="shared" si="608"/>
        <v>314.41227000000003</v>
      </c>
      <c r="U296" s="353">
        <f t="shared" si="599"/>
        <v>-867.33219000000008</v>
      </c>
      <c r="V296" s="353">
        <v>-52.418860000000002</v>
      </c>
      <c r="W296" s="353">
        <v>261.99341000000004</v>
      </c>
      <c r="X296" s="390">
        <f t="shared" si="605"/>
        <v>26.605774822079553</v>
      </c>
      <c r="Y296" s="718"/>
      <c r="Z296" s="70"/>
    </row>
    <row r="297" spans="1:27" ht="30" x14ac:dyDescent="0.25">
      <c r="A297" s="25">
        <v>1</v>
      </c>
      <c r="B297" s="25">
        <v>1</v>
      </c>
      <c r="C297" s="47" t="s">
        <v>70</v>
      </c>
      <c r="D297" s="390">
        <v>160</v>
      </c>
      <c r="E297" s="391">
        <f t="shared" si="609"/>
        <v>147</v>
      </c>
      <c r="F297" s="390">
        <v>147</v>
      </c>
      <c r="G297" s="348">
        <f t="shared" si="600"/>
        <v>100</v>
      </c>
      <c r="H297" s="353">
        <v>874.94399999999996</v>
      </c>
      <c r="I297" s="353">
        <v>874.94399999999996</v>
      </c>
      <c r="J297" s="353">
        <v>874.94399999999996</v>
      </c>
      <c r="K297" s="353">
        <v>874.94399999999996</v>
      </c>
      <c r="L297" s="353">
        <v>874.94399999999996</v>
      </c>
      <c r="M297" s="353">
        <v>874.94399999999996</v>
      </c>
      <c r="N297" s="353">
        <v>874.94399999999996</v>
      </c>
      <c r="O297" s="353">
        <v>874.94399999999996</v>
      </c>
      <c r="P297" s="353">
        <v>874.94399999999996</v>
      </c>
      <c r="Q297" s="353">
        <v>874.94399999999996</v>
      </c>
      <c r="R297" s="353">
        <v>874.94399999999996</v>
      </c>
      <c r="S297" s="734">
        <f t="shared" si="607"/>
        <v>802.03199999999993</v>
      </c>
      <c r="T297" s="353">
        <f t="shared" si="608"/>
        <v>803.85479999999995</v>
      </c>
      <c r="U297" s="353">
        <f t="shared" si="599"/>
        <v>1.8228000000000293</v>
      </c>
      <c r="V297" s="353">
        <v>0</v>
      </c>
      <c r="W297" s="353">
        <v>803.85479999999995</v>
      </c>
      <c r="X297" s="390">
        <f t="shared" si="605"/>
        <v>100.22727272727272</v>
      </c>
      <c r="Y297" s="718"/>
      <c r="Z297" s="70"/>
    </row>
    <row r="298" spans="1:27" ht="34.5" customHeight="1" x14ac:dyDescent="0.25">
      <c r="A298" s="25">
        <v>1</v>
      </c>
      <c r="B298" s="25">
        <v>1</v>
      </c>
      <c r="C298" s="47" t="s">
        <v>71</v>
      </c>
      <c r="D298" s="390">
        <v>230</v>
      </c>
      <c r="E298" s="391">
        <f t="shared" si="609"/>
        <v>211</v>
      </c>
      <c r="F298" s="390">
        <v>182</v>
      </c>
      <c r="G298" s="348">
        <f t="shared" si="600"/>
        <v>86.255924170616112</v>
      </c>
      <c r="H298" s="353">
        <v>1257.732</v>
      </c>
      <c r="I298" s="353">
        <v>1257.732</v>
      </c>
      <c r="J298" s="353">
        <v>1257.732</v>
      </c>
      <c r="K298" s="353">
        <v>1257.732</v>
      </c>
      <c r="L298" s="353">
        <v>1257.732</v>
      </c>
      <c r="M298" s="353">
        <v>1257.732</v>
      </c>
      <c r="N298" s="353">
        <v>1257.732</v>
      </c>
      <c r="O298" s="353">
        <v>1257.732</v>
      </c>
      <c r="P298" s="353">
        <v>1257.732</v>
      </c>
      <c r="Q298" s="353">
        <v>1257.732</v>
      </c>
      <c r="R298" s="353">
        <v>1257.732</v>
      </c>
      <c r="S298" s="734">
        <f t="shared" si="607"/>
        <v>1152.9209999999998</v>
      </c>
      <c r="T298" s="353">
        <f t="shared" si="608"/>
        <v>995.24880000000007</v>
      </c>
      <c r="U298" s="353">
        <f t="shared" si="599"/>
        <v>-157.67219999999975</v>
      </c>
      <c r="V298" s="353">
        <v>0</v>
      </c>
      <c r="W298" s="353">
        <v>995.24880000000007</v>
      </c>
      <c r="X298" s="390">
        <f t="shared" si="605"/>
        <v>86.324110671936779</v>
      </c>
      <c r="Y298" s="718"/>
      <c r="Z298" s="70"/>
    </row>
    <row r="299" spans="1:27" ht="44.25" customHeight="1" x14ac:dyDescent="0.25">
      <c r="A299" s="25">
        <v>1</v>
      </c>
      <c r="B299" s="25">
        <v>1</v>
      </c>
      <c r="C299" s="139" t="s">
        <v>68</v>
      </c>
      <c r="D299" s="390">
        <f>SUM(D300:D303)</f>
        <v>9059</v>
      </c>
      <c r="E299" s="390">
        <f>SUM(E300:E303)</f>
        <v>8304</v>
      </c>
      <c r="F299" s="390">
        <f>F300+F302+F303</f>
        <v>3358</v>
      </c>
      <c r="G299" s="348">
        <f t="shared" si="600"/>
        <v>40.438342967244701</v>
      </c>
      <c r="H299" s="353">
        <f>SUM(H300:H303)</f>
        <v>13509.033250000002</v>
      </c>
      <c r="I299" s="353">
        <f>SUM(I300:I303)</f>
        <v>13509.033250000002</v>
      </c>
      <c r="J299" s="353">
        <f>SUM(J300:J303)</f>
        <v>13509.033250000002</v>
      </c>
      <c r="K299" s="353">
        <f>SUM(K300:K303)</f>
        <v>13509.033250000002</v>
      </c>
      <c r="L299" s="353">
        <f>SUM(L300:L303)</f>
        <v>13509.033250000002</v>
      </c>
      <c r="M299" s="353">
        <f t="shared" ref="M299:N299" si="610">SUM(M300:M303)</f>
        <v>13486.060950000001</v>
      </c>
      <c r="N299" s="353">
        <f t="shared" si="610"/>
        <v>13486.060950000001</v>
      </c>
      <c r="O299" s="353">
        <f t="shared" ref="O299:W299" si="611">SUM(O300:O303)</f>
        <v>14104.545950000002</v>
      </c>
      <c r="P299" s="353">
        <f t="shared" ref="P299:Q299" si="612">SUM(P300:P303)</f>
        <v>14104.545950000002</v>
      </c>
      <c r="Q299" s="353">
        <f t="shared" si="612"/>
        <v>12864.545950000002</v>
      </c>
      <c r="R299" s="353">
        <f t="shared" ref="R299" si="613">SUM(R300:R303)</f>
        <v>12864.545950000002</v>
      </c>
      <c r="S299" s="734">
        <f t="shared" si="611"/>
        <v>12031.711269642858</v>
      </c>
      <c r="T299" s="353">
        <f t="shared" si="611"/>
        <v>7655.0259299999998</v>
      </c>
      <c r="U299" s="353">
        <f t="shared" si="611"/>
        <v>-4376.6853396428578</v>
      </c>
      <c r="V299" s="353">
        <f t="shared" si="611"/>
        <v>-24.25553</v>
      </c>
      <c r="W299" s="353">
        <f t="shared" si="611"/>
        <v>7630.7703999999994</v>
      </c>
      <c r="X299" s="390">
        <f t="shared" si="605"/>
        <v>63.623750258322374</v>
      </c>
      <c r="Y299" s="718"/>
      <c r="Z299" s="70"/>
    </row>
    <row r="300" spans="1:27" ht="30" x14ac:dyDescent="0.25">
      <c r="A300" s="25">
        <v>1</v>
      </c>
      <c r="B300" s="25">
        <v>1</v>
      </c>
      <c r="C300" s="47" t="s">
        <v>64</v>
      </c>
      <c r="D300" s="390">
        <v>4200</v>
      </c>
      <c r="E300" s="739">
        <f t="shared" ref="E300" si="614">ROUND(D300/12*$C$3,0)</f>
        <v>3850</v>
      </c>
      <c r="F300" s="390">
        <v>396</v>
      </c>
      <c r="G300" s="348">
        <f t="shared" si="600"/>
        <v>10.285714285714285</v>
      </c>
      <c r="H300" s="353">
        <v>3115.3972999999996</v>
      </c>
      <c r="I300" s="353">
        <v>3115.3972999999996</v>
      </c>
      <c r="J300" s="353">
        <v>3115.3972999999996</v>
      </c>
      <c r="K300" s="353">
        <v>3115.3972999999996</v>
      </c>
      <c r="L300" s="353">
        <v>3115.3972999999996</v>
      </c>
      <c r="M300" s="353">
        <v>3092.4250000000002</v>
      </c>
      <c r="N300" s="353">
        <v>3092.4250000000002</v>
      </c>
      <c r="O300" s="353">
        <v>3710.91</v>
      </c>
      <c r="P300" s="353">
        <v>3710.91</v>
      </c>
      <c r="Q300" s="353">
        <v>3710.91</v>
      </c>
      <c r="R300" s="353">
        <v>3710.91</v>
      </c>
      <c r="S300" s="734">
        <f t="shared" ref="S300" si="615">H300/12*$C$3+(I300-H300)/11*10+(J300-I300)/10*9+(K300-J300)/9*8+(L300-K300)/8*7+(M300-L300)/7*6+(N300-M300)/6*5+(O300-N300)/5*4+(P300-O300)/4*3+(Q300-P300)/3*2+(R300-Q300)/2*1</f>
        <v>3330.87831547619</v>
      </c>
      <c r="T300" s="353">
        <f t="shared" si="608"/>
        <v>571.13356999999996</v>
      </c>
      <c r="U300" s="353">
        <f t="shared" si="599"/>
        <v>-2759.74474547619</v>
      </c>
      <c r="V300" s="353">
        <v>-3.2256799999999997</v>
      </c>
      <c r="W300" s="353">
        <v>567.90788999999995</v>
      </c>
      <c r="X300" s="390">
        <f t="shared" si="605"/>
        <v>17.146635689041958</v>
      </c>
      <c r="Y300" s="718"/>
      <c r="Z300" s="70"/>
    </row>
    <row r="301" spans="1:27" ht="45" x14ac:dyDescent="0.25">
      <c r="C301" s="761" t="s">
        <v>102</v>
      </c>
      <c r="D301" s="390"/>
      <c r="E301" s="739"/>
      <c r="F301" s="390"/>
      <c r="G301" s="348"/>
      <c r="H301" s="353"/>
      <c r="I301" s="353"/>
      <c r="J301" s="353"/>
      <c r="K301" s="353"/>
      <c r="L301" s="353"/>
      <c r="M301" s="353"/>
      <c r="N301" s="353"/>
      <c r="O301" s="353"/>
      <c r="P301" s="353"/>
      <c r="Q301" s="353"/>
      <c r="R301" s="353"/>
      <c r="S301" s="734"/>
      <c r="T301" s="353"/>
      <c r="U301" s="353"/>
      <c r="V301" s="353"/>
      <c r="W301" s="353"/>
      <c r="X301" s="390"/>
      <c r="Y301" s="718"/>
      <c r="Z301" s="70"/>
    </row>
    <row r="302" spans="1:27" ht="58.9" customHeight="1" x14ac:dyDescent="0.25">
      <c r="A302" s="25">
        <v>1</v>
      </c>
      <c r="B302" s="25">
        <v>1</v>
      </c>
      <c r="C302" s="47" t="s">
        <v>74</v>
      </c>
      <c r="D302" s="390">
        <v>4400</v>
      </c>
      <c r="E302" s="391">
        <f t="shared" si="609"/>
        <v>4033</v>
      </c>
      <c r="F302" s="390">
        <v>2824</v>
      </c>
      <c r="G302" s="348">
        <f t="shared" si="600"/>
        <v>70.022315893875529</v>
      </c>
      <c r="H302" s="353">
        <v>9982.8080000000009</v>
      </c>
      <c r="I302" s="353">
        <v>9982.8080000000009</v>
      </c>
      <c r="J302" s="353">
        <v>9982.8080000000009</v>
      </c>
      <c r="K302" s="353">
        <v>9982.8080000000009</v>
      </c>
      <c r="L302" s="353">
        <v>9982.8080000000009</v>
      </c>
      <c r="M302" s="353">
        <v>9982.8080000000009</v>
      </c>
      <c r="N302" s="353">
        <v>9982.8080000000009</v>
      </c>
      <c r="O302" s="353">
        <v>9982.8080000000009</v>
      </c>
      <c r="P302" s="353">
        <v>9982.8080000000009</v>
      </c>
      <c r="Q302" s="353">
        <v>8742.8080000000009</v>
      </c>
      <c r="R302" s="353">
        <v>8742.8080000000009</v>
      </c>
      <c r="S302" s="734">
        <f t="shared" ref="S302:S304" si="616">H302/12*$C$3+(I302-H302)/11*10+(J302-I302)/10*9+(K302-J302)/9*8+(L302-K302)/8*7+(M302-L302)/7*6+(N302-M302)/6*5+(O302-N302)/5*4+(P302-O302)/4*3+(Q302-P302)/3*2+(R302-Q302)/2*1</f>
        <v>8324.2406666666684</v>
      </c>
      <c r="T302" s="353">
        <f t="shared" si="608"/>
        <v>6974.3466399999998</v>
      </c>
      <c r="U302" s="353">
        <f t="shared" si="599"/>
        <v>-1349.8940266666687</v>
      </c>
      <c r="V302" s="353">
        <v>-21.02985</v>
      </c>
      <c r="W302" s="353">
        <v>6953.3167899999999</v>
      </c>
      <c r="X302" s="390">
        <f t="shared" si="605"/>
        <v>83.783577617209673</v>
      </c>
      <c r="Y302" s="718"/>
      <c r="Z302" s="70"/>
    </row>
    <row r="303" spans="1:27" ht="45" customHeight="1" x14ac:dyDescent="0.25">
      <c r="A303" s="25">
        <v>1</v>
      </c>
      <c r="B303" s="25">
        <v>1</v>
      </c>
      <c r="C303" s="47" t="s">
        <v>65</v>
      </c>
      <c r="D303" s="390">
        <v>459</v>
      </c>
      <c r="E303" s="391">
        <f t="shared" si="609"/>
        <v>421</v>
      </c>
      <c r="F303" s="390">
        <v>138</v>
      </c>
      <c r="G303" s="348">
        <f t="shared" si="600"/>
        <v>32.779097387173394</v>
      </c>
      <c r="H303" s="353">
        <v>410.82794999999993</v>
      </c>
      <c r="I303" s="353">
        <v>410.82794999999993</v>
      </c>
      <c r="J303" s="353">
        <v>410.82794999999993</v>
      </c>
      <c r="K303" s="353">
        <v>410.82794999999993</v>
      </c>
      <c r="L303" s="353">
        <v>410.82794999999993</v>
      </c>
      <c r="M303" s="353">
        <v>410.82794999999993</v>
      </c>
      <c r="N303" s="353">
        <v>410.82794999999993</v>
      </c>
      <c r="O303" s="353">
        <v>410.82794999999993</v>
      </c>
      <c r="P303" s="353">
        <v>410.82794999999993</v>
      </c>
      <c r="Q303" s="353">
        <v>410.82794999999993</v>
      </c>
      <c r="R303" s="353">
        <v>410.82794999999993</v>
      </c>
      <c r="S303" s="734">
        <f t="shared" si="616"/>
        <v>376.59228749999994</v>
      </c>
      <c r="T303" s="353">
        <f t="shared" si="608"/>
        <v>109.54572</v>
      </c>
      <c r="U303" s="353">
        <f t="shared" si="599"/>
        <v>-267.04656749999992</v>
      </c>
      <c r="V303" s="353">
        <v>0</v>
      </c>
      <c r="W303" s="353">
        <v>109.54572</v>
      </c>
      <c r="X303" s="390">
        <f t="shared" si="605"/>
        <v>29.088678561958076</v>
      </c>
      <c r="Y303" s="718"/>
      <c r="Z303" s="70"/>
    </row>
    <row r="304" spans="1:27" s="71" customFormat="1" ht="30.75" thickBot="1" x14ac:dyDescent="0.3">
      <c r="B304" s="25">
        <v>1</v>
      </c>
      <c r="C304" s="77" t="s">
        <v>79</v>
      </c>
      <c r="D304" s="390">
        <v>6561</v>
      </c>
      <c r="E304" s="391">
        <f>ROUND(D304/12*$C$3,0)</f>
        <v>6014</v>
      </c>
      <c r="F304" s="390">
        <v>6116</v>
      </c>
      <c r="G304" s="348">
        <f>F304/E304*100</f>
        <v>101.69604256734286</v>
      </c>
      <c r="H304" s="353">
        <v>5920.4459999999999</v>
      </c>
      <c r="I304" s="353">
        <v>5920.4459999999999</v>
      </c>
      <c r="J304" s="353">
        <v>5920.4459999999999</v>
      </c>
      <c r="K304" s="353">
        <v>5920.4459999999999</v>
      </c>
      <c r="L304" s="353">
        <v>5920.4459999999999</v>
      </c>
      <c r="M304" s="353">
        <v>5920.4459999999999</v>
      </c>
      <c r="N304" s="353">
        <v>5920.4459999999999</v>
      </c>
      <c r="O304" s="353">
        <v>5920.4459999999999</v>
      </c>
      <c r="P304" s="353">
        <v>5920.4459999999999</v>
      </c>
      <c r="Q304" s="353">
        <v>5321.1022199999998</v>
      </c>
      <c r="R304" s="353">
        <v>5321.1022199999998</v>
      </c>
      <c r="S304" s="734">
        <f t="shared" si="616"/>
        <v>5027.5129799999995</v>
      </c>
      <c r="T304" s="353">
        <f t="shared" si="608"/>
        <v>4954.8890199999996</v>
      </c>
      <c r="U304" s="353">
        <f t="shared" si="599"/>
        <v>-72.623959999999897</v>
      </c>
      <c r="V304" s="353">
        <v>-1.62202</v>
      </c>
      <c r="W304" s="353">
        <v>4953.2669999999998</v>
      </c>
      <c r="X304" s="390">
        <f t="shared" si="605"/>
        <v>98.555469467927665</v>
      </c>
      <c r="Y304" s="718"/>
      <c r="Z304" s="70"/>
      <c r="AA304" s="288"/>
    </row>
    <row r="305" spans="1:27" s="8" customFormat="1" ht="15.75" thickBot="1" x14ac:dyDescent="0.3">
      <c r="A305" s="25">
        <v>1</v>
      </c>
      <c r="B305" s="25">
        <v>1</v>
      </c>
      <c r="C305" s="75" t="s">
        <v>3</v>
      </c>
      <c r="D305" s="445"/>
      <c r="E305" s="445"/>
      <c r="F305" s="445"/>
      <c r="G305" s="492"/>
      <c r="H305" s="472">
        <f>H299+H294+H304</f>
        <v>28238.194090000001</v>
      </c>
      <c r="I305" s="472">
        <f>I299+I294+I304</f>
        <v>28238.194090000001</v>
      </c>
      <c r="J305" s="472">
        <f>J299+J294+J304</f>
        <v>28238.194090000001</v>
      </c>
      <c r="K305" s="472">
        <f>K299+K294+K304</f>
        <v>28238.194090000001</v>
      </c>
      <c r="L305" s="472">
        <f>L299+L294+L304</f>
        <v>28238.194090000001</v>
      </c>
      <c r="M305" s="472">
        <f t="shared" ref="M305:N305" si="617">M299+M294+M304</f>
        <v>28464.892790000002</v>
      </c>
      <c r="N305" s="472">
        <f t="shared" si="617"/>
        <v>28464.892790000002</v>
      </c>
      <c r="O305" s="472">
        <f t="shared" ref="O305:W305" si="618">O299+O294+O304</f>
        <v>27393.736850000001</v>
      </c>
      <c r="P305" s="472">
        <f t="shared" ref="P305:Q305" si="619">P299+P294+P304</f>
        <v>27393.736850000001</v>
      </c>
      <c r="Q305" s="472">
        <f t="shared" si="619"/>
        <v>25005.875230000001</v>
      </c>
      <c r="R305" s="472">
        <f t="shared" ref="R305" si="620">R299+R294+R304</f>
        <v>25005.875230000001</v>
      </c>
      <c r="S305" s="472">
        <f t="shared" si="618"/>
        <v>23630.491921928573</v>
      </c>
      <c r="T305" s="472">
        <f t="shared" si="618"/>
        <v>18194.227009999999</v>
      </c>
      <c r="U305" s="472">
        <f t="shared" si="618"/>
        <v>-5436.2649119285707</v>
      </c>
      <c r="V305" s="472">
        <f t="shared" si="618"/>
        <v>-91.172489999999996</v>
      </c>
      <c r="W305" s="472">
        <f t="shared" si="618"/>
        <v>18103.054519999998</v>
      </c>
      <c r="X305" s="445">
        <f t="shared" si="605"/>
        <v>76.994702734546792</v>
      </c>
      <c r="Y305" s="718"/>
      <c r="Z305" s="70"/>
      <c r="AA305" s="288"/>
    </row>
    <row r="306" spans="1:27" ht="35.25" customHeight="1" x14ac:dyDescent="0.25">
      <c r="A306" s="25">
        <v>1</v>
      </c>
      <c r="B306" s="25">
        <v>1</v>
      </c>
      <c r="C306" s="211" t="s">
        <v>35</v>
      </c>
      <c r="D306" s="493"/>
      <c r="E306" s="493"/>
      <c r="F306" s="493"/>
      <c r="G306" s="494"/>
      <c r="H306" s="495"/>
      <c r="I306" s="495"/>
      <c r="J306" s="495"/>
      <c r="K306" s="495"/>
      <c r="L306" s="495"/>
      <c r="M306" s="495"/>
      <c r="N306" s="495"/>
      <c r="O306" s="495"/>
      <c r="P306" s="495"/>
      <c r="Q306" s="495"/>
      <c r="R306" s="495"/>
      <c r="S306" s="495"/>
      <c r="T306" s="495"/>
      <c r="U306" s="495">
        <f t="shared" si="599"/>
        <v>0</v>
      </c>
      <c r="V306" s="495"/>
      <c r="W306" s="495"/>
      <c r="X306" s="496"/>
      <c r="Y306" s="718"/>
      <c r="Z306" s="70"/>
    </row>
    <row r="307" spans="1:27" ht="30" x14ac:dyDescent="0.25">
      <c r="A307" s="25">
        <v>1</v>
      </c>
      <c r="B307" s="25">
        <v>1</v>
      </c>
      <c r="C307" s="135" t="s">
        <v>76</v>
      </c>
      <c r="D307" s="497">
        <f>D294</f>
        <v>3640</v>
      </c>
      <c r="E307" s="497">
        <f>E294</f>
        <v>3338</v>
      </c>
      <c r="F307" s="497">
        <f>F294</f>
        <v>2507</v>
      </c>
      <c r="G307" s="498">
        <f>G294</f>
        <v>75.104853205512285</v>
      </c>
      <c r="H307" s="499">
        <f>H294</f>
        <v>8808.7148400000005</v>
      </c>
      <c r="I307" s="499">
        <f t="shared" ref="I307:J307" si="621">I294</f>
        <v>8808.7148400000005</v>
      </c>
      <c r="J307" s="499">
        <f t="shared" si="621"/>
        <v>8808.7148400000005</v>
      </c>
      <c r="K307" s="499">
        <f t="shared" ref="K307:L307" si="622">K294</f>
        <v>8808.7148400000005</v>
      </c>
      <c r="L307" s="499">
        <f t="shared" si="622"/>
        <v>8808.7148400000005</v>
      </c>
      <c r="M307" s="499">
        <f t="shared" ref="M307:N307" si="623">M294</f>
        <v>9058.3858400000008</v>
      </c>
      <c r="N307" s="499">
        <f t="shared" si="623"/>
        <v>9058.3858400000008</v>
      </c>
      <c r="O307" s="499">
        <f t="shared" ref="O307:T307" si="624">O294</f>
        <v>7368.7448999999997</v>
      </c>
      <c r="P307" s="499">
        <f t="shared" si="624"/>
        <v>7368.7448999999997</v>
      </c>
      <c r="Q307" s="499">
        <f t="shared" si="624"/>
        <v>6820.2270599999993</v>
      </c>
      <c r="R307" s="499">
        <f t="shared" si="624"/>
        <v>6820.2270599999993</v>
      </c>
      <c r="S307" s="499">
        <f t="shared" si="624"/>
        <v>6571.2676722857141</v>
      </c>
      <c r="T307" s="499">
        <f t="shared" si="624"/>
        <v>5584.3120600000011</v>
      </c>
      <c r="U307" s="499">
        <f t="shared" ref="U307" si="625">U294</f>
        <v>-986.95561228571307</v>
      </c>
      <c r="V307" s="499">
        <f>V294</f>
        <v>-65.294939999999997</v>
      </c>
      <c r="W307" s="499">
        <f>W294</f>
        <v>5519.0171200000004</v>
      </c>
      <c r="X307" s="500">
        <f>X294</f>
        <v>84.980742506530476</v>
      </c>
      <c r="Y307" s="718"/>
      <c r="Z307" s="70"/>
    </row>
    <row r="308" spans="1:27" ht="27" customHeight="1" x14ac:dyDescent="0.25">
      <c r="A308" s="25">
        <v>1</v>
      </c>
      <c r="B308" s="25">
        <v>1</v>
      </c>
      <c r="C308" s="127" t="s">
        <v>44</v>
      </c>
      <c r="D308" s="497">
        <f t="shared" ref="D308:X308" si="626">D295</f>
        <v>2500</v>
      </c>
      <c r="E308" s="497">
        <f t="shared" si="626"/>
        <v>2292</v>
      </c>
      <c r="F308" s="497">
        <f t="shared" si="626"/>
        <v>1974</v>
      </c>
      <c r="G308" s="498">
        <f t="shared" si="626"/>
        <v>86.125654450261777</v>
      </c>
      <c r="H308" s="499">
        <f t="shared" ref="H308:H313" si="627">H295</f>
        <v>4987.9409999999998</v>
      </c>
      <c r="I308" s="499">
        <f t="shared" ref="I308:J308" si="628">I295</f>
        <v>4987.9409999999998</v>
      </c>
      <c r="J308" s="499">
        <f t="shared" si="628"/>
        <v>4987.9409999999998</v>
      </c>
      <c r="K308" s="499">
        <f t="shared" ref="K308:L308" si="629">K295</f>
        <v>4987.9409999999998</v>
      </c>
      <c r="L308" s="499">
        <f t="shared" si="629"/>
        <v>4987.9409999999998</v>
      </c>
      <c r="M308" s="499">
        <f t="shared" ref="M308:N308" si="630">M295</f>
        <v>5237.6120000000001</v>
      </c>
      <c r="N308" s="499">
        <f t="shared" si="630"/>
        <v>5237.6120000000001</v>
      </c>
      <c r="O308" s="499">
        <f t="shared" si="626"/>
        <v>3547.9710599999999</v>
      </c>
      <c r="P308" s="499">
        <f t="shared" ref="P308:Q308" si="631">P295</f>
        <v>3547.9710599999999</v>
      </c>
      <c r="Q308" s="499">
        <f t="shared" si="631"/>
        <v>3547.9710599999999</v>
      </c>
      <c r="R308" s="499">
        <f t="shared" ref="R308" si="632">R295</f>
        <v>3547.9710599999999</v>
      </c>
      <c r="S308" s="499">
        <f t="shared" si="626"/>
        <v>3434.5702122857138</v>
      </c>
      <c r="T308" s="499">
        <f t="shared" si="626"/>
        <v>3470.7961900000005</v>
      </c>
      <c r="U308" s="499">
        <f t="shared" ref="U308" si="633">U295</f>
        <v>36.225977714286728</v>
      </c>
      <c r="V308" s="499">
        <f t="shared" si="626"/>
        <v>-12.87608</v>
      </c>
      <c r="W308" s="499">
        <f t="shared" si="626"/>
        <v>3457.9201100000005</v>
      </c>
      <c r="X308" s="500">
        <f t="shared" si="626"/>
        <v>101.05474558606208</v>
      </c>
      <c r="Y308" s="718"/>
      <c r="Z308" s="70"/>
    </row>
    <row r="309" spans="1:27" ht="27" customHeight="1" x14ac:dyDescent="0.25">
      <c r="A309" s="25">
        <v>1</v>
      </c>
      <c r="B309" s="25">
        <v>1</v>
      </c>
      <c r="C309" s="127" t="s">
        <v>45</v>
      </c>
      <c r="D309" s="497">
        <f t="shared" ref="D309:X309" si="634">D296</f>
        <v>750</v>
      </c>
      <c r="E309" s="497">
        <f t="shared" si="634"/>
        <v>688</v>
      </c>
      <c r="F309" s="497">
        <f t="shared" si="634"/>
        <v>204</v>
      </c>
      <c r="G309" s="498">
        <f t="shared" si="634"/>
        <v>29.651162790697676</v>
      </c>
      <c r="H309" s="499">
        <f t="shared" si="627"/>
        <v>1688.0978400000001</v>
      </c>
      <c r="I309" s="499">
        <f t="shared" ref="I309:J309" si="635">I296</f>
        <v>1688.0978400000001</v>
      </c>
      <c r="J309" s="499">
        <f t="shared" si="635"/>
        <v>1688.0978400000001</v>
      </c>
      <c r="K309" s="499">
        <f t="shared" ref="K309:L309" si="636">K296</f>
        <v>1688.0978400000001</v>
      </c>
      <c r="L309" s="499">
        <f t="shared" si="636"/>
        <v>1688.0978400000001</v>
      </c>
      <c r="M309" s="499">
        <f t="shared" ref="M309:N309" si="637">M296</f>
        <v>1688.0978400000001</v>
      </c>
      <c r="N309" s="499">
        <f t="shared" si="637"/>
        <v>1688.0978400000001</v>
      </c>
      <c r="O309" s="499">
        <f t="shared" si="634"/>
        <v>1688.0978400000001</v>
      </c>
      <c r="P309" s="499">
        <f t="shared" ref="P309:Q309" si="638">P296</f>
        <v>1688.0978400000001</v>
      </c>
      <c r="Q309" s="499">
        <f t="shared" si="638"/>
        <v>1139.58</v>
      </c>
      <c r="R309" s="499">
        <f t="shared" ref="R309" si="639">R296</f>
        <v>1139.58</v>
      </c>
      <c r="S309" s="499">
        <f t="shared" si="634"/>
        <v>1181.7444600000001</v>
      </c>
      <c r="T309" s="499">
        <f t="shared" si="634"/>
        <v>314.41227000000003</v>
      </c>
      <c r="U309" s="499">
        <f t="shared" ref="U309" si="640">U296</f>
        <v>-867.33219000000008</v>
      </c>
      <c r="V309" s="499">
        <f t="shared" si="634"/>
        <v>-52.418860000000002</v>
      </c>
      <c r="W309" s="499">
        <f t="shared" si="634"/>
        <v>261.99341000000004</v>
      </c>
      <c r="X309" s="500">
        <f t="shared" si="634"/>
        <v>26.605774822079553</v>
      </c>
      <c r="Y309" s="718"/>
      <c r="Z309" s="70"/>
    </row>
    <row r="310" spans="1:27" ht="27" customHeight="1" x14ac:dyDescent="0.25">
      <c r="A310" s="25">
        <v>1</v>
      </c>
      <c r="B310" s="25">
        <v>1</v>
      </c>
      <c r="C310" s="127" t="s">
        <v>70</v>
      </c>
      <c r="D310" s="497">
        <f t="shared" ref="D310:X310" si="641">D297</f>
        <v>160</v>
      </c>
      <c r="E310" s="497">
        <f t="shared" si="641"/>
        <v>147</v>
      </c>
      <c r="F310" s="497">
        <f t="shared" si="641"/>
        <v>147</v>
      </c>
      <c r="G310" s="498">
        <f t="shared" si="641"/>
        <v>100</v>
      </c>
      <c r="H310" s="499">
        <f t="shared" si="627"/>
        <v>874.94399999999996</v>
      </c>
      <c r="I310" s="499">
        <f t="shared" ref="I310:J310" si="642">I297</f>
        <v>874.94399999999996</v>
      </c>
      <c r="J310" s="499">
        <f t="shared" si="642"/>
        <v>874.94399999999996</v>
      </c>
      <c r="K310" s="499">
        <f t="shared" ref="K310:L310" si="643">K297</f>
        <v>874.94399999999996</v>
      </c>
      <c r="L310" s="499">
        <f t="shared" si="643"/>
        <v>874.94399999999996</v>
      </c>
      <c r="M310" s="499">
        <f t="shared" ref="M310:N310" si="644">M297</f>
        <v>874.94399999999996</v>
      </c>
      <c r="N310" s="499">
        <f t="shared" si="644"/>
        <v>874.94399999999996</v>
      </c>
      <c r="O310" s="499">
        <f t="shared" si="641"/>
        <v>874.94399999999996</v>
      </c>
      <c r="P310" s="499">
        <f t="shared" ref="P310:Q310" si="645">P297</f>
        <v>874.94399999999996</v>
      </c>
      <c r="Q310" s="499">
        <f t="shared" si="645"/>
        <v>874.94399999999996</v>
      </c>
      <c r="R310" s="499">
        <f t="shared" ref="R310" si="646">R297</f>
        <v>874.94399999999996</v>
      </c>
      <c r="S310" s="499">
        <f t="shared" si="641"/>
        <v>802.03199999999993</v>
      </c>
      <c r="T310" s="499">
        <f t="shared" si="641"/>
        <v>803.85479999999995</v>
      </c>
      <c r="U310" s="499">
        <f t="shared" ref="U310" si="647">U297</f>
        <v>1.8228000000000293</v>
      </c>
      <c r="V310" s="499">
        <f t="shared" si="641"/>
        <v>0</v>
      </c>
      <c r="W310" s="499">
        <f t="shared" si="641"/>
        <v>803.85479999999995</v>
      </c>
      <c r="X310" s="500">
        <f t="shared" si="641"/>
        <v>100.22727272727272</v>
      </c>
      <c r="Y310" s="718"/>
      <c r="Z310" s="70"/>
    </row>
    <row r="311" spans="1:27" ht="27" customHeight="1" x14ac:dyDescent="0.25">
      <c r="A311" s="25">
        <v>1</v>
      </c>
      <c r="B311" s="25">
        <v>1</v>
      </c>
      <c r="C311" s="127" t="s">
        <v>71</v>
      </c>
      <c r="D311" s="497">
        <f t="shared" ref="D311:X311" si="648">D298</f>
        <v>230</v>
      </c>
      <c r="E311" s="497">
        <f t="shared" si="648"/>
        <v>211</v>
      </c>
      <c r="F311" s="497">
        <f t="shared" si="648"/>
        <v>182</v>
      </c>
      <c r="G311" s="498">
        <f t="shared" si="648"/>
        <v>86.255924170616112</v>
      </c>
      <c r="H311" s="499">
        <f t="shared" si="627"/>
        <v>1257.732</v>
      </c>
      <c r="I311" s="499">
        <f t="shared" ref="I311:J311" si="649">I298</f>
        <v>1257.732</v>
      </c>
      <c r="J311" s="499">
        <f t="shared" si="649"/>
        <v>1257.732</v>
      </c>
      <c r="K311" s="499">
        <f t="shared" ref="K311:L311" si="650">K298</f>
        <v>1257.732</v>
      </c>
      <c r="L311" s="499">
        <f t="shared" si="650"/>
        <v>1257.732</v>
      </c>
      <c r="M311" s="499">
        <f t="shared" ref="M311:N311" si="651">M298</f>
        <v>1257.732</v>
      </c>
      <c r="N311" s="499">
        <f t="shared" si="651"/>
        <v>1257.732</v>
      </c>
      <c r="O311" s="499">
        <f t="shared" si="648"/>
        <v>1257.732</v>
      </c>
      <c r="P311" s="499">
        <f t="shared" ref="P311:Q311" si="652">P298</f>
        <v>1257.732</v>
      </c>
      <c r="Q311" s="499">
        <f t="shared" si="652"/>
        <v>1257.732</v>
      </c>
      <c r="R311" s="499">
        <f t="shared" ref="R311" si="653">R298</f>
        <v>1257.732</v>
      </c>
      <c r="S311" s="499">
        <f t="shared" si="648"/>
        <v>1152.9209999999998</v>
      </c>
      <c r="T311" s="499">
        <f t="shared" si="648"/>
        <v>995.24880000000007</v>
      </c>
      <c r="U311" s="499">
        <f t="shared" ref="U311" si="654">U298</f>
        <v>-157.67219999999975</v>
      </c>
      <c r="V311" s="499">
        <f t="shared" si="648"/>
        <v>0</v>
      </c>
      <c r="W311" s="499">
        <f t="shared" si="648"/>
        <v>995.24880000000007</v>
      </c>
      <c r="X311" s="500">
        <f t="shared" si="648"/>
        <v>86.324110671936779</v>
      </c>
      <c r="Y311" s="718"/>
      <c r="Z311" s="70"/>
    </row>
    <row r="312" spans="1:27" ht="41.25" customHeight="1" x14ac:dyDescent="0.25">
      <c r="A312" s="25">
        <v>1</v>
      </c>
      <c r="B312" s="25">
        <v>1</v>
      </c>
      <c r="C312" s="135" t="s">
        <v>68</v>
      </c>
      <c r="D312" s="497">
        <f t="shared" ref="D312:X312" si="655">D299</f>
        <v>9059</v>
      </c>
      <c r="E312" s="497">
        <f t="shared" si="655"/>
        <v>8304</v>
      </c>
      <c r="F312" s="497">
        <f t="shared" si="655"/>
        <v>3358</v>
      </c>
      <c r="G312" s="498">
        <f t="shared" si="655"/>
        <v>40.438342967244701</v>
      </c>
      <c r="H312" s="499">
        <f t="shared" si="627"/>
        <v>13509.033250000002</v>
      </c>
      <c r="I312" s="499">
        <f t="shared" ref="I312:J312" si="656">I299</f>
        <v>13509.033250000002</v>
      </c>
      <c r="J312" s="499">
        <f t="shared" si="656"/>
        <v>13509.033250000002</v>
      </c>
      <c r="K312" s="499">
        <f t="shared" ref="K312:L312" si="657">K299</f>
        <v>13509.033250000002</v>
      </c>
      <c r="L312" s="499">
        <f t="shared" si="657"/>
        <v>13509.033250000002</v>
      </c>
      <c r="M312" s="499">
        <f t="shared" ref="M312:N312" si="658">M299</f>
        <v>13486.060950000001</v>
      </c>
      <c r="N312" s="499">
        <f t="shared" si="658"/>
        <v>13486.060950000001</v>
      </c>
      <c r="O312" s="499">
        <f t="shared" si="655"/>
        <v>14104.545950000002</v>
      </c>
      <c r="P312" s="499">
        <f t="shared" ref="P312:Q312" si="659">P299</f>
        <v>14104.545950000002</v>
      </c>
      <c r="Q312" s="499">
        <f t="shared" si="659"/>
        <v>12864.545950000002</v>
      </c>
      <c r="R312" s="499">
        <f t="shared" ref="R312" si="660">R299</f>
        <v>12864.545950000002</v>
      </c>
      <c r="S312" s="499">
        <f t="shared" si="655"/>
        <v>12031.711269642858</v>
      </c>
      <c r="T312" s="499">
        <f t="shared" si="655"/>
        <v>7655.0259299999998</v>
      </c>
      <c r="U312" s="499">
        <f t="shared" ref="U312" si="661">U299</f>
        <v>-4376.6853396428578</v>
      </c>
      <c r="V312" s="499">
        <f t="shared" si="655"/>
        <v>-24.25553</v>
      </c>
      <c r="W312" s="499">
        <f t="shared" si="655"/>
        <v>7630.7703999999994</v>
      </c>
      <c r="X312" s="500">
        <f t="shared" si="655"/>
        <v>63.623750258322374</v>
      </c>
      <c r="Y312" s="718"/>
      <c r="Z312" s="70"/>
    </row>
    <row r="313" spans="1:27" ht="30" x14ac:dyDescent="0.25">
      <c r="A313" s="25">
        <v>1</v>
      </c>
      <c r="B313" s="25">
        <v>1</v>
      </c>
      <c r="C313" s="127" t="s">
        <v>64</v>
      </c>
      <c r="D313" s="497">
        <f t="shared" ref="D313:X313" si="662">D300</f>
        <v>4200</v>
      </c>
      <c r="E313" s="497">
        <f t="shared" si="662"/>
        <v>3850</v>
      </c>
      <c r="F313" s="497">
        <f t="shared" si="662"/>
        <v>396</v>
      </c>
      <c r="G313" s="498">
        <f t="shared" si="662"/>
        <v>10.285714285714285</v>
      </c>
      <c r="H313" s="499">
        <f t="shared" si="627"/>
        <v>3115.3972999999996</v>
      </c>
      <c r="I313" s="499">
        <f t="shared" ref="I313:J313" si="663">I300</f>
        <v>3115.3972999999996</v>
      </c>
      <c r="J313" s="499">
        <f t="shared" si="663"/>
        <v>3115.3972999999996</v>
      </c>
      <c r="K313" s="499">
        <f t="shared" ref="K313:L313" si="664">K300</f>
        <v>3115.3972999999996</v>
      </c>
      <c r="L313" s="499">
        <f t="shared" si="664"/>
        <v>3115.3972999999996</v>
      </c>
      <c r="M313" s="499">
        <f t="shared" ref="M313:N313" si="665">M300</f>
        <v>3092.4250000000002</v>
      </c>
      <c r="N313" s="499">
        <f t="shared" si="665"/>
        <v>3092.4250000000002</v>
      </c>
      <c r="O313" s="499">
        <f t="shared" si="662"/>
        <v>3710.91</v>
      </c>
      <c r="P313" s="499">
        <f t="shared" ref="P313:Q313" si="666">P300</f>
        <v>3710.91</v>
      </c>
      <c r="Q313" s="499">
        <f t="shared" si="666"/>
        <v>3710.91</v>
      </c>
      <c r="R313" s="499">
        <f t="shared" ref="R313" si="667">R300</f>
        <v>3710.91</v>
      </c>
      <c r="S313" s="499">
        <f t="shared" si="662"/>
        <v>3330.87831547619</v>
      </c>
      <c r="T313" s="499">
        <f t="shared" si="662"/>
        <v>571.13356999999996</v>
      </c>
      <c r="U313" s="499">
        <f t="shared" ref="U313:X314" si="668">U300</f>
        <v>-2759.74474547619</v>
      </c>
      <c r="V313" s="499">
        <f t="shared" si="662"/>
        <v>-3.2256799999999997</v>
      </c>
      <c r="W313" s="499">
        <f t="shared" si="662"/>
        <v>567.90788999999995</v>
      </c>
      <c r="X313" s="497">
        <f t="shared" si="662"/>
        <v>17.146635689041958</v>
      </c>
      <c r="Y313" s="718"/>
      <c r="Z313" s="70"/>
    </row>
    <row r="314" spans="1:27" ht="45" x14ac:dyDescent="0.25">
      <c r="C314" s="127" t="s">
        <v>102</v>
      </c>
      <c r="D314" s="497">
        <f>D301</f>
        <v>0</v>
      </c>
      <c r="E314" s="497">
        <f t="shared" ref="E314:T314" si="669">E301</f>
        <v>0</v>
      </c>
      <c r="F314" s="497">
        <f t="shared" si="669"/>
        <v>0</v>
      </c>
      <c r="G314" s="497">
        <f t="shared" si="669"/>
        <v>0</v>
      </c>
      <c r="H314" s="497">
        <f t="shared" si="669"/>
        <v>0</v>
      </c>
      <c r="I314" s="497">
        <f t="shared" si="669"/>
        <v>0</v>
      </c>
      <c r="J314" s="497">
        <f t="shared" si="669"/>
        <v>0</v>
      </c>
      <c r="K314" s="497">
        <f t="shared" si="669"/>
        <v>0</v>
      </c>
      <c r="L314" s="497">
        <f t="shared" si="669"/>
        <v>0</v>
      </c>
      <c r="M314" s="497">
        <f t="shared" si="669"/>
        <v>0</v>
      </c>
      <c r="N314" s="497">
        <f t="shared" si="669"/>
        <v>0</v>
      </c>
      <c r="O314" s="497">
        <f t="shared" si="669"/>
        <v>0</v>
      </c>
      <c r="P314" s="497">
        <f t="shared" ref="P314:Q314" si="670">P301</f>
        <v>0</v>
      </c>
      <c r="Q314" s="497">
        <f t="shared" si="670"/>
        <v>0</v>
      </c>
      <c r="R314" s="497">
        <f t="shared" ref="R314" si="671">R301</f>
        <v>0</v>
      </c>
      <c r="S314" s="497">
        <f t="shared" si="669"/>
        <v>0</v>
      </c>
      <c r="T314" s="497">
        <f t="shared" si="669"/>
        <v>0</v>
      </c>
      <c r="U314" s="497">
        <f t="shared" si="668"/>
        <v>0</v>
      </c>
      <c r="V314" s="497">
        <f t="shared" si="668"/>
        <v>0</v>
      </c>
      <c r="W314" s="497">
        <f t="shared" si="668"/>
        <v>0</v>
      </c>
      <c r="X314" s="497">
        <f t="shared" si="668"/>
        <v>0</v>
      </c>
      <c r="Y314" s="718"/>
      <c r="Z314" s="70"/>
    </row>
    <row r="315" spans="1:27" ht="42.75" customHeight="1" x14ac:dyDescent="0.25">
      <c r="A315" s="25">
        <v>1</v>
      </c>
      <c r="B315" s="25">
        <v>1</v>
      </c>
      <c r="C315" s="127" t="s">
        <v>46</v>
      </c>
      <c r="D315" s="497">
        <f t="shared" ref="D315:X315" si="672">D302</f>
        <v>4400</v>
      </c>
      <c r="E315" s="497">
        <f t="shared" si="672"/>
        <v>4033</v>
      </c>
      <c r="F315" s="497">
        <f t="shared" si="672"/>
        <v>2824</v>
      </c>
      <c r="G315" s="498">
        <f t="shared" si="672"/>
        <v>70.022315893875529</v>
      </c>
      <c r="H315" s="499">
        <f>H302</f>
        <v>9982.8080000000009</v>
      </c>
      <c r="I315" s="499">
        <f t="shared" ref="I315:J315" si="673">I302</f>
        <v>9982.8080000000009</v>
      </c>
      <c r="J315" s="499">
        <f t="shared" si="673"/>
        <v>9982.8080000000009</v>
      </c>
      <c r="K315" s="499">
        <f t="shared" ref="K315:L315" si="674">K302</f>
        <v>9982.8080000000009</v>
      </c>
      <c r="L315" s="499">
        <f t="shared" si="674"/>
        <v>9982.8080000000009</v>
      </c>
      <c r="M315" s="499">
        <f t="shared" ref="M315:N315" si="675">M302</f>
        <v>9982.8080000000009</v>
      </c>
      <c r="N315" s="499">
        <f t="shared" si="675"/>
        <v>9982.8080000000009</v>
      </c>
      <c r="O315" s="499">
        <f t="shared" si="672"/>
        <v>9982.8080000000009</v>
      </c>
      <c r="P315" s="499">
        <f t="shared" ref="P315:Q315" si="676">P302</f>
        <v>9982.8080000000009</v>
      </c>
      <c r="Q315" s="499">
        <f t="shared" si="676"/>
        <v>8742.8080000000009</v>
      </c>
      <c r="R315" s="499">
        <f t="shared" ref="R315" si="677">R302</f>
        <v>8742.8080000000009</v>
      </c>
      <c r="S315" s="499">
        <f t="shared" si="672"/>
        <v>8324.2406666666684</v>
      </c>
      <c r="T315" s="499">
        <f t="shared" si="672"/>
        <v>6974.3466399999998</v>
      </c>
      <c r="U315" s="499">
        <f t="shared" ref="U315" si="678">U302</f>
        <v>-1349.8940266666687</v>
      </c>
      <c r="V315" s="499">
        <f t="shared" si="672"/>
        <v>-21.02985</v>
      </c>
      <c r="W315" s="499">
        <f t="shared" si="672"/>
        <v>6953.3167899999999</v>
      </c>
      <c r="X315" s="500">
        <f t="shared" si="672"/>
        <v>83.783577617209673</v>
      </c>
      <c r="Y315" s="718"/>
      <c r="Z315" s="70"/>
    </row>
    <row r="316" spans="1:27" ht="42.75" customHeight="1" x14ac:dyDescent="0.25">
      <c r="A316" s="25">
        <v>1</v>
      </c>
      <c r="B316" s="25">
        <v>1</v>
      </c>
      <c r="C316" s="127" t="s">
        <v>65</v>
      </c>
      <c r="D316" s="497">
        <f t="shared" ref="D316:X316" si="679">D303</f>
        <v>459</v>
      </c>
      <c r="E316" s="497">
        <f t="shared" si="679"/>
        <v>421</v>
      </c>
      <c r="F316" s="497">
        <f t="shared" si="679"/>
        <v>138</v>
      </c>
      <c r="G316" s="498">
        <f t="shared" si="679"/>
        <v>32.779097387173394</v>
      </c>
      <c r="H316" s="499">
        <f>H303</f>
        <v>410.82794999999993</v>
      </c>
      <c r="I316" s="499">
        <f t="shared" ref="I316:J316" si="680">I303</f>
        <v>410.82794999999993</v>
      </c>
      <c r="J316" s="499">
        <f t="shared" si="680"/>
        <v>410.82794999999993</v>
      </c>
      <c r="K316" s="499">
        <f t="shared" ref="K316:L316" si="681">K303</f>
        <v>410.82794999999993</v>
      </c>
      <c r="L316" s="499">
        <f t="shared" si="681"/>
        <v>410.82794999999993</v>
      </c>
      <c r="M316" s="499">
        <f t="shared" ref="M316:N316" si="682">M303</f>
        <v>410.82794999999993</v>
      </c>
      <c r="N316" s="499">
        <f t="shared" si="682"/>
        <v>410.82794999999993</v>
      </c>
      <c r="O316" s="499">
        <f t="shared" si="679"/>
        <v>410.82794999999993</v>
      </c>
      <c r="P316" s="499">
        <f t="shared" ref="P316:Q316" si="683">P303</f>
        <v>410.82794999999993</v>
      </c>
      <c r="Q316" s="499">
        <f t="shared" si="683"/>
        <v>410.82794999999993</v>
      </c>
      <c r="R316" s="499">
        <f t="shared" ref="R316" si="684">R303</f>
        <v>410.82794999999993</v>
      </c>
      <c r="S316" s="499">
        <f t="shared" si="679"/>
        <v>376.59228749999994</v>
      </c>
      <c r="T316" s="499">
        <f t="shared" si="679"/>
        <v>109.54572</v>
      </c>
      <c r="U316" s="499">
        <f t="shared" ref="U316" si="685">U303</f>
        <v>-267.04656749999992</v>
      </c>
      <c r="V316" s="499">
        <f t="shared" si="679"/>
        <v>0</v>
      </c>
      <c r="W316" s="499">
        <f t="shared" si="679"/>
        <v>109.54572</v>
      </c>
      <c r="X316" s="499">
        <f t="shared" si="679"/>
        <v>29.088678561958076</v>
      </c>
      <c r="Y316" s="718"/>
      <c r="Z316" s="70"/>
    </row>
    <row r="317" spans="1:27" ht="27" customHeight="1" thickBot="1" x14ac:dyDescent="0.3">
      <c r="A317" s="25">
        <v>1</v>
      </c>
      <c r="B317" s="25">
        <v>1</v>
      </c>
      <c r="C317" s="77" t="s">
        <v>79</v>
      </c>
      <c r="D317" s="501">
        <f t="shared" ref="D317:X317" si="686">D304</f>
        <v>6561</v>
      </c>
      <c r="E317" s="501">
        <f t="shared" si="686"/>
        <v>6014</v>
      </c>
      <c r="F317" s="501">
        <f t="shared" si="686"/>
        <v>6116</v>
      </c>
      <c r="G317" s="502">
        <f t="shared" si="686"/>
        <v>101.69604256734286</v>
      </c>
      <c r="H317" s="499">
        <f>H304</f>
        <v>5920.4459999999999</v>
      </c>
      <c r="I317" s="499">
        <f t="shared" ref="I317:J317" si="687">I304</f>
        <v>5920.4459999999999</v>
      </c>
      <c r="J317" s="499">
        <f t="shared" si="687"/>
        <v>5920.4459999999999</v>
      </c>
      <c r="K317" s="499">
        <f t="shared" ref="K317:L317" si="688">K304</f>
        <v>5920.4459999999999</v>
      </c>
      <c r="L317" s="499">
        <f t="shared" si="688"/>
        <v>5920.4459999999999</v>
      </c>
      <c r="M317" s="499">
        <f t="shared" ref="M317:N317" si="689">M304</f>
        <v>5920.4459999999999</v>
      </c>
      <c r="N317" s="499">
        <f t="shared" si="689"/>
        <v>5920.4459999999999</v>
      </c>
      <c r="O317" s="499">
        <f t="shared" si="686"/>
        <v>5920.4459999999999</v>
      </c>
      <c r="P317" s="499">
        <f t="shared" ref="P317:Q317" si="690">P304</f>
        <v>5920.4459999999999</v>
      </c>
      <c r="Q317" s="499">
        <f t="shared" si="690"/>
        <v>5321.1022199999998</v>
      </c>
      <c r="R317" s="499">
        <f t="shared" ref="R317" si="691">R304</f>
        <v>5321.1022199999998</v>
      </c>
      <c r="S317" s="499">
        <f t="shared" si="686"/>
        <v>5027.5129799999995</v>
      </c>
      <c r="T317" s="499">
        <f t="shared" si="686"/>
        <v>4954.8890199999996</v>
      </c>
      <c r="U317" s="503">
        <f t="shared" ref="U317" si="692">U304</f>
        <v>-72.623959999999897</v>
      </c>
      <c r="V317" s="503">
        <f t="shared" si="686"/>
        <v>-1.62202</v>
      </c>
      <c r="W317" s="503">
        <f t="shared" si="686"/>
        <v>4953.2669999999998</v>
      </c>
      <c r="X317" s="504">
        <f t="shared" si="686"/>
        <v>98.555469467927665</v>
      </c>
      <c r="Y317" s="718"/>
      <c r="Z317" s="70"/>
    </row>
    <row r="318" spans="1:27" s="8" customFormat="1" ht="15" customHeight="1" thickBot="1" x14ac:dyDescent="0.3">
      <c r="A318" s="25">
        <v>1</v>
      </c>
      <c r="B318" s="25">
        <v>1</v>
      </c>
      <c r="C318" s="212" t="s">
        <v>73</v>
      </c>
      <c r="D318" s="505">
        <f t="shared" ref="D318:X318" si="693">D305</f>
        <v>0</v>
      </c>
      <c r="E318" s="505">
        <f t="shared" si="693"/>
        <v>0</v>
      </c>
      <c r="F318" s="505">
        <f t="shared" si="693"/>
        <v>0</v>
      </c>
      <c r="G318" s="506">
        <f t="shared" si="693"/>
        <v>0</v>
      </c>
      <c r="H318" s="507">
        <f>H305</f>
        <v>28238.194090000001</v>
      </c>
      <c r="I318" s="507">
        <f t="shared" ref="I318:J318" si="694">I305</f>
        <v>28238.194090000001</v>
      </c>
      <c r="J318" s="507">
        <f t="shared" si="694"/>
        <v>28238.194090000001</v>
      </c>
      <c r="K318" s="507">
        <f t="shared" ref="K318:L318" si="695">K305</f>
        <v>28238.194090000001</v>
      </c>
      <c r="L318" s="507">
        <f t="shared" si="695"/>
        <v>28238.194090000001</v>
      </c>
      <c r="M318" s="507">
        <f t="shared" ref="M318:N318" si="696">M305</f>
        <v>28464.892790000002</v>
      </c>
      <c r="N318" s="507">
        <f t="shared" si="696"/>
        <v>28464.892790000002</v>
      </c>
      <c r="O318" s="507">
        <f t="shared" si="693"/>
        <v>27393.736850000001</v>
      </c>
      <c r="P318" s="507">
        <f t="shared" ref="P318:Q318" si="697">P305</f>
        <v>27393.736850000001</v>
      </c>
      <c r="Q318" s="507">
        <f t="shared" si="697"/>
        <v>25005.875230000001</v>
      </c>
      <c r="R318" s="507">
        <f t="shared" ref="R318" si="698">R305</f>
        <v>25005.875230000001</v>
      </c>
      <c r="S318" s="507">
        <f t="shared" si="693"/>
        <v>23630.491921928573</v>
      </c>
      <c r="T318" s="507">
        <f t="shared" si="693"/>
        <v>18194.227009999999</v>
      </c>
      <c r="U318" s="507">
        <f t="shared" ref="U318" si="699">U305</f>
        <v>-5436.2649119285707</v>
      </c>
      <c r="V318" s="507">
        <f t="shared" si="693"/>
        <v>-91.172489999999996</v>
      </c>
      <c r="W318" s="507">
        <f t="shared" si="693"/>
        <v>18103.054519999998</v>
      </c>
      <c r="X318" s="505">
        <f t="shared" si="693"/>
        <v>76.994702734546792</v>
      </c>
      <c r="Y318" s="718"/>
      <c r="Z318" s="70"/>
      <c r="AA318" s="288"/>
    </row>
    <row r="319" spans="1:27" x14ac:dyDescent="0.25">
      <c r="A319" s="25">
        <v>1</v>
      </c>
      <c r="B319" s="25">
        <v>1</v>
      </c>
      <c r="C319" s="129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508"/>
      <c r="P319" s="508"/>
      <c r="Q319" s="508"/>
      <c r="R319" s="508"/>
      <c r="S319" s="508"/>
      <c r="T319" s="508"/>
      <c r="U319" s="508">
        <f t="shared" si="599"/>
        <v>0</v>
      </c>
      <c r="V319" s="508"/>
      <c r="W319" s="508"/>
      <c r="X319" s="44"/>
      <c r="Y319" s="718"/>
      <c r="Z319" s="70"/>
    </row>
    <row r="320" spans="1:27" ht="29.25" customHeight="1" x14ac:dyDescent="0.25">
      <c r="A320" s="25">
        <v>1</v>
      </c>
      <c r="B320" s="25">
        <v>1</v>
      </c>
      <c r="C320" s="185" t="s">
        <v>123</v>
      </c>
      <c r="D320" s="509"/>
      <c r="E320" s="509"/>
      <c r="F320" s="509"/>
      <c r="G320" s="509"/>
      <c r="H320" s="509"/>
      <c r="I320" s="509"/>
      <c r="J320" s="509"/>
      <c r="K320" s="509"/>
      <c r="L320" s="509"/>
      <c r="M320" s="509"/>
      <c r="N320" s="509"/>
      <c r="O320" s="351"/>
      <c r="P320" s="351"/>
      <c r="Q320" s="351"/>
      <c r="R320" s="351"/>
      <c r="S320" s="351"/>
      <c r="T320" s="351"/>
      <c r="U320" s="351">
        <f t="shared" si="599"/>
        <v>0</v>
      </c>
      <c r="V320" s="351"/>
      <c r="W320" s="351"/>
      <c r="X320" s="509"/>
      <c r="Y320" s="718"/>
      <c r="Z320" s="70"/>
    </row>
    <row r="321" spans="1:27" ht="36.75" customHeight="1" x14ac:dyDescent="0.25">
      <c r="A321" s="25">
        <v>1</v>
      </c>
      <c r="B321" s="25">
        <v>1</v>
      </c>
      <c r="C321" s="117" t="s">
        <v>76</v>
      </c>
      <c r="D321" s="390">
        <f>SUM(D322:D326)</f>
        <v>10286</v>
      </c>
      <c r="E321" s="390">
        <f t="shared" ref="E321:F321" si="700">SUM(E322:E326)</f>
        <v>9429</v>
      </c>
      <c r="F321" s="390">
        <f t="shared" si="700"/>
        <v>9288</v>
      </c>
      <c r="G321" s="390">
        <f t="shared" ref="G321:G333" si="701">F321/E321*100</f>
        <v>98.504613426662431</v>
      </c>
      <c r="H321" s="353">
        <f t="shared" ref="H321:N321" si="702">SUM(H322:H326)</f>
        <v>21102.145199999999</v>
      </c>
      <c r="I321" s="353">
        <f t="shared" si="702"/>
        <v>21102.145199999999</v>
      </c>
      <c r="J321" s="353">
        <f t="shared" si="702"/>
        <v>21102.145199999999</v>
      </c>
      <c r="K321" s="353">
        <f t="shared" si="702"/>
        <v>21102.145199999999</v>
      </c>
      <c r="L321" s="353">
        <f t="shared" si="702"/>
        <v>21102.145199999999</v>
      </c>
      <c r="M321" s="353">
        <f t="shared" si="702"/>
        <v>21908.371200000001</v>
      </c>
      <c r="N321" s="353">
        <f t="shared" si="702"/>
        <v>21908.371200000001</v>
      </c>
      <c r="O321" s="353">
        <f t="shared" ref="O321:P321" si="703">SUM(O322:O326)</f>
        <v>18378.7392</v>
      </c>
      <c r="P321" s="353">
        <f t="shared" si="703"/>
        <v>18378.7392</v>
      </c>
      <c r="Q321" s="353">
        <f t="shared" ref="Q321:R321" si="704">SUM(Q322:Q326)</f>
        <v>17033.738399999998</v>
      </c>
      <c r="R321" s="353">
        <f t="shared" si="704"/>
        <v>17033.738399999998</v>
      </c>
      <c r="S321" s="734">
        <f t="shared" ref="S321" si="705">SUM(S322:S326)</f>
        <v>16314.311157142856</v>
      </c>
      <c r="T321" s="353">
        <f t="shared" ref="T321" si="706">SUM(T322:T326)</f>
        <v>16854.670169999998</v>
      </c>
      <c r="U321" s="353">
        <f t="shared" ref="U321" si="707">SUM(U322:U326)</f>
        <v>540.35901285714408</v>
      </c>
      <c r="V321" s="353">
        <f t="shared" ref="V321" si="708">SUM(V322:V326)</f>
        <v>-126.21066000000002</v>
      </c>
      <c r="W321" s="353">
        <f t="shared" ref="W321" si="709">SUM(W322:W326)</f>
        <v>16728.459510000001</v>
      </c>
      <c r="X321" s="390">
        <f>T321/S321*100</f>
        <v>103.31217792557889</v>
      </c>
      <c r="Y321" s="718"/>
      <c r="Z321" s="70"/>
    </row>
    <row r="322" spans="1:27" ht="38.25" customHeight="1" x14ac:dyDescent="0.25">
      <c r="A322" s="25">
        <v>1</v>
      </c>
      <c r="B322" s="25">
        <v>1</v>
      </c>
      <c r="C322" s="48" t="s">
        <v>44</v>
      </c>
      <c r="D322" s="390">
        <v>5800</v>
      </c>
      <c r="E322" s="739">
        <f t="shared" ref="E322" si="710">ROUND(D322/12*$C$3,0)</f>
        <v>5317</v>
      </c>
      <c r="F322" s="390">
        <v>5604</v>
      </c>
      <c r="G322" s="390">
        <f t="shared" si="701"/>
        <v>105.39778070340418</v>
      </c>
      <c r="H322" s="353">
        <v>8173.5959999999995</v>
      </c>
      <c r="I322" s="353">
        <v>8173.5959999999995</v>
      </c>
      <c r="J322" s="353">
        <v>8173.5959999999995</v>
      </c>
      <c r="K322" s="353">
        <v>8173.5959999999995</v>
      </c>
      <c r="L322" s="353">
        <v>8173.5959999999995</v>
      </c>
      <c r="M322" s="353">
        <v>8889.1720000000005</v>
      </c>
      <c r="N322" s="353">
        <v>8889.1720000000005</v>
      </c>
      <c r="O322" s="353">
        <v>7895.04</v>
      </c>
      <c r="P322" s="353">
        <v>7895.04</v>
      </c>
      <c r="Q322" s="353">
        <v>7895.04</v>
      </c>
      <c r="R322" s="353">
        <v>7895.04</v>
      </c>
      <c r="S322" s="734">
        <f t="shared" ref="S322:S326" si="711">H322/12*$C$3+(I322-H322)/11*10+(J322-I322)/10*9+(K322-J322)/9*8+(L322-K322)/8*7+(M322-L322)/7*6+(N322-M322)/6*5+(O322-N322)/5*4+(P322-O322)/4*3+(Q322-P322)/3*2+(R322-Q322)/2*1</f>
        <v>7310.5082571428566</v>
      </c>
      <c r="T322" s="353">
        <f t="shared" ref="T322:T326" si="712">W322-V322</f>
        <v>8714.8332499999997</v>
      </c>
      <c r="U322" s="353">
        <f t="shared" si="599"/>
        <v>1404.3249928571431</v>
      </c>
      <c r="V322" s="353">
        <v>-125.28193000000002</v>
      </c>
      <c r="W322" s="353">
        <v>8589.5513200000005</v>
      </c>
      <c r="X322" s="390">
        <f>T322/S322*100</f>
        <v>119.20967658418309</v>
      </c>
      <c r="Y322" s="718"/>
      <c r="Z322" s="70"/>
    </row>
    <row r="323" spans="1:27" ht="48.75" customHeight="1" x14ac:dyDescent="0.25">
      <c r="B323" s="25">
        <v>1</v>
      </c>
      <c r="C323" s="159" t="s">
        <v>89</v>
      </c>
      <c r="D323" s="390">
        <v>1740</v>
      </c>
      <c r="E323" s="391">
        <f t="shared" ref="E323:E334" si="713">ROUND(D323/12*$C$3,0)</f>
        <v>1595</v>
      </c>
      <c r="F323" s="390">
        <v>1131</v>
      </c>
      <c r="G323" s="390">
        <f t="shared" si="701"/>
        <v>70.909090909090907</v>
      </c>
      <c r="H323" s="353">
        <v>6128.8500000000013</v>
      </c>
      <c r="I323" s="353">
        <v>6128.8500000000013</v>
      </c>
      <c r="J323" s="353">
        <v>6128.8500000000013</v>
      </c>
      <c r="K323" s="353">
        <v>6128.8500000000013</v>
      </c>
      <c r="L323" s="353">
        <v>6128.8500000000013</v>
      </c>
      <c r="M323" s="353">
        <v>6219.5</v>
      </c>
      <c r="N323" s="353">
        <v>6219.5</v>
      </c>
      <c r="O323" s="353">
        <v>3684</v>
      </c>
      <c r="P323" s="353">
        <v>3684</v>
      </c>
      <c r="Q323" s="353">
        <v>3205.08</v>
      </c>
      <c r="R323" s="353">
        <v>3205.08</v>
      </c>
      <c r="S323" s="734">
        <f t="shared" si="711"/>
        <v>3348.1324999999997</v>
      </c>
      <c r="T323" s="353">
        <f t="shared" si="712"/>
        <v>2372.0723600000001</v>
      </c>
      <c r="U323" s="353">
        <f t="shared" si="599"/>
        <v>-976.06013999999959</v>
      </c>
      <c r="V323" s="353">
        <v>0</v>
      </c>
      <c r="W323" s="353">
        <v>2372.0723600000001</v>
      </c>
      <c r="X323" s="390">
        <f>T323/S323*100</f>
        <v>70.847625056654735</v>
      </c>
      <c r="Y323" s="718">
        <f>O323/D323*1000</f>
        <v>2117.2413793103447</v>
      </c>
      <c r="Z323" s="718">
        <f>T323/F323*1000</f>
        <v>2097.3230415561452</v>
      </c>
    </row>
    <row r="324" spans="1:27" ht="32.25" customHeight="1" x14ac:dyDescent="0.25">
      <c r="A324" s="25">
        <v>1</v>
      </c>
      <c r="B324" s="25">
        <v>1</v>
      </c>
      <c r="C324" s="48" t="s">
        <v>83</v>
      </c>
      <c r="D324" s="390">
        <v>2300</v>
      </c>
      <c r="E324" s="391">
        <f t="shared" si="713"/>
        <v>2108</v>
      </c>
      <c r="F324" s="390">
        <v>2121</v>
      </c>
      <c r="G324" s="390">
        <f t="shared" si="701"/>
        <v>100.61669829222011</v>
      </c>
      <c r="H324" s="353">
        <v>4360.7928000000002</v>
      </c>
      <c r="I324" s="353">
        <v>4360.7928000000002</v>
      </c>
      <c r="J324" s="353">
        <v>4360.7928000000002</v>
      </c>
      <c r="K324" s="353">
        <v>4360.7928000000002</v>
      </c>
      <c r="L324" s="353">
        <v>4360.7928000000002</v>
      </c>
      <c r="M324" s="353">
        <v>4360.7928000000002</v>
      </c>
      <c r="N324" s="353">
        <v>4360.7928000000002</v>
      </c>
      <c r="O324" s="353">
        <v>4360.7928000000002</v>
      </c>
      <c r="P324" s="353">
        <v>4360.7928000000002</v>
      </c>
      <c r="Q324" s="353">
        <v>3494.712</v>
      </c>
      <c r="R324" s="353">
        <v>3494.712</v>
      </c>
      <c r="S324" s="734">
        <f t="shared" si="711"/>
        <v>3420.0061999999998</v>
      </c>
      <c r="T324" s="353">
        <f t="shared" si="712"/>
        <v>3302.0453600000001</v>
      </c>
      <c r="U324" s="353">
        <f t="shared" si="599"/>
        <v>-117.96083999999973</v>
      </c>
      <c r="V324" s="353">
        <v>-0.92873000000000006</v>
      </c>
      <c r="W324" s="353">
        <v>3301.11663</v>
      </c>
      <c r="X324" s="390">
        <f t="shared" ref="X324:X335" si="714">T324/S324*100</f>
        <v>96.550858884407873</v>
      </c>
      <c r="Y324" s="718"/>
      <c r="Z324" s="70"/>
    </row>
    <row r="325" spans="1:27" ht="30" x14ac:dyDescent="0.25">
      <c r="A325" s="25">
        <v>1</v>
      </c>
      <c r="B325" s="25">
        <v>1</v>
      </c>
      <c r="C325" s="48" t="s">
        <v>84</v>
      </c>
      <c r="D325" s="390">
        <v>75</v>
      </c>
      <c r="E325" s="391">
        <f t="shared" si="713"/>
        <v>69</v>
      </c>
      <c r="F325" s="390">
        <v>96</v>
      </c>
      <c r="G325" s="390">
        <f t="shared" si="701"/>
        <v>139.13043478260869</v>
      </c>
      <c r="H325" s="353">
        <v>410.13</v>
      </c>
      <c r="I325" s="353">
        <v>410.13</v>
      </c>
      <c r="J325" s="353">
        <v>410.13</v>
      </c>
      <c r="K325" s="353">
        <v>410.13</v>
      </c>
      <c r="L325" s="353">
        <v>410.13</v>
      </c>
      <c r="M325" s="353">
        <v>410.13</v>
      </c>
      <c r="N325" s="353">
        <v>410.13</v>
      </c>
      <c r="O325" s="353">
        <v>410.13</v>
      </c>
      <c r="P325" s="353">
        <v>410.13</v>
      </c>
      <c r="Q325" s="353">
        <v>410.13</v>
      </c>
      <c r="R325" s="353">
        <v>410.13</v>
      </c>
      <c r="S325" s="734">
        <f t="shared" si="711"/>
        <v>375.95250000000004</v>
      </c>
      <c r="T325" s="353">
        <f t="shared" si="712"/>
        <v>524.96640000000002</v>
      </c>
      <c r="U325" s="353">
        <f t="shared" si="599"/>
        <v>149.01389999999998</v>
      </c>
      <c r="V325" s="353">
        <v>0</v>
      </c>
      <c r="W325" s="353">
        <v>524.96640000000002</v>
      </c>
      <c r="X325" s="390">
        <f t="shared" si="714"/>
        <v>139.63636363636363</v>
      </c>
      <c r="Y325" s="718"/>
      <c r="Z325" s="70"/>
    </row>
    <row r="326" spans="1:27" ht="30" x14ac:dyDescent="0.25">
      <c r="A326" s="25">
        <v>1</v>
      </c>
      <c r="B326" s="25">
        <v>1</v>
      </c>
      <c r="C326" s="48" t="s">
        <v>85</v>
      </c>
      <c r="D326" s="390">
        <v>371</v>
      </c>
      <c r="E326" s="391">
        <f t="shared" si="713"/>
        <v>340</v>
      </c>
      <c r="F326" s="390">
        <v>336</v>
      </c>
      <c r="G326" s="390">
        <f t="shared" si="701"/>
        <v>98.82352941176471</v>
      </c>
      <c r="H326" s="353">
        <v>2028.7764</v>
      </c>
      <c r="I326" s="353">
        <v>2028.7764</v>
      </c>
      <c r="J326" s="353">
        <v>2028.7764</v>
      </c>
      <c r="K326" s="353">
        <v>2028.7764</v>
      </c>
      <c r="L326" s="353">
        <v>2028.7764</v>
      </c>
      <c r="M326" s="353">
        <v>2028.7764</v>
      </c>
      <c r="N326" s="353">
        <v>2028.7764</v>
      </c>
      <c r="O326" s="353">
        <v>2028.7764</v>
      </c>
      <c r="P326" s="353">
        <v>2028.7764</v>
      </c>
      <c r="Q326" s="353">
        <v>2028.7764</v>
      </c>
      <c r="R326" s="353">
        <v>2028.7764</v>
      </c>
      <c r="S326" s="734">
        <f t="shared" si="711"/>
        <v>1859.7116999999998</v>
      </c>
      <c r="T326" s="353">
        <f t="shared" si="712"/>
        <v>1940.7528000000002</v>
      </c>
      <c r="U326" s="353">
        <f t="shared" si="599"/>
        <v>81.04110000000037</v>
      </c>
      <c r="V326" s="353">
        <v>0</v>
      </c>
      <c r="W326" s="353">
        <v>1940.7528000000002</v>
      </c>
      <c r="X326" s="390">
        <f t="shared" si="714"/>
        <v>104.35772383429112</v>
      </c>
      <c r="Y326" s="718"/>
      <c r="Z326" s="70"/>
    </row>
    <row r="327" spans="1:27" ht="45" x14ac:dyDescent="0.25">
      <c r="C327" s="159" t="s">
        <v>90</v>
      </c>
      <c r="D327" s="390">
        <v>71</v>
      </c>
      <c r="E327" s="391">
        <f t="shared" si="713"/>
        <v>65</v>
      </c>
      <c r="F327" s="390">
        <v>63</v>
      </c>
      <c r="G327" s="390">
        <f t="shared" si="701"/>
        <v>96.92307692307692</v>
      </c>
      <c r="H327" s="390"/>
      <c r="I327" s="390"/>
      <c r="J327" s="390"/>
      <c r="K327" s="390"/>
      <c r="L327" s="390"/>
      <c r="M327" s="390"/>
      <c r="N327" s="390"/>
      <c r="O327" s="353">
        <v>388.25639999999999</v>
      </c>
      <c r="P327" s="353">
        <v>388.25639999999999</v>
      </c>
      <c r="Q327" s="353">
        <v>388.25639999999999</v>
      </c>
      <c r="R327" s="353">
        <v>388.25639999999999</v>
      </c>
      <c r="S327" s="758">
        <f>O327/12*$C$3</f>
        <v>355.90170000000001</v>
      </c>
      <c r="T327" s="353">
        <f t="shared" ref="T327" si="715">W327-V327</f>
        <v>447.87960000000004</v>
      </c>
      <c r="U327" s="353">
        <f t="shared" ref="U327" si="716">T327-S327</f>
        <v>91.977900000000034</v>
      </c>
      <c r="V327" s="353">
        <v>0</v>
      </c>
      <c r="W327" s="353">
        <v>447.87960000000004</v>
      </c>
      <c r="X327" s="390">
        <f t="shared" ref="X327" si="717">T327/S327*100</f>
        <v>125.84362479864527</v>
      </c>
      <c r="Y327" s="718">
        <f>O327/D327*1000</f>
        <v>5468.4</v>
      </c>
      <c r="Z327" s="718">
        <f>T327/F327*1000</f>
        <v>7109.2000000000007</v>
      </c>
    </row>
    <row r="328" spans="1:27" ht="30" x14ac:dyDescent="0.25">
      <c r="A328" s="25">
        <v>1</v>
      </c>
      <c r="B328" s="25">
        <v>1</v>
      </c>
      <c r="C328" s="117" t="s">
        <v>68</v>
      </c>
      <c r="D328" s="390">
        <f>D329+D332+D333</f>
        <v>21622</v>
      </c>
      <c r="E328" s="390">
        <f t="shared" ref="E328:N328" si="718">E329+E332+E333</f>
        <v>19820</v>
      </c>
      <c r="F328" s="390">
        <f t="shared" si="718"/>
        <v>13542</v>
      </c>
      <c r="G328" s="390">
        <f t="shared" si="701"/>
        <v>68.324924318869833</v>
      </c>
      <c r="H328" s="353">
        <f t="shared" si="718"/>
        <v>29614.393500000002</v>
      </c>
      <c r="I328" s="353">
        <f t="shared" si="718"/>
        <v>29614.393500000002</v>
      </c>
      <c r="J328" s="353">
        <f t="shared" si="718"/>
        <v>29614.393500000002</v>
      </c>
      <c r="K328" s="353">
        <f t="shared" si="718"/>
        <v>29614.393500000002</v>
      </c>
      <c r="L328" s="353">
        <f t="shared" si="718"/>
        <v>29614.393500000002</v>
      </c>
      <c r="M328" s="353">
        <f t="shared" si="718"/>
        <v>28804.148100000002</v>
      </c>
      <c r="N328" s="353">
        <f t="shared" si="718"/>
        <v>28804.148100000002</v>
      </c>
      <c r="O328" s="353">
        <f t="shared" ref="O328:T328" si="719">O329+O332+O333</f>
        <v>32047.27976666667</v>
      </c>
      <c r="P328" s="353">
        <f t="shared" ref="P328:Q328" si="720">P329+P332+P333</f>
        <v>32047.27976666667</v>
      </c>
      <c r="Q328" s="353">
        <f t="shared" si="720"/>
        <v>31677.27976666667</v>
      </c>
      <c r="R328" s="353">
        <f t="shared" ref="R328" si="721">R329+R332+R333</f>
        <v>31677.27976666667</v>
      </c>
      <c r="S328" s="734">
        <f t="shared" si="719"/>
        <v>28799.869984523808</v>
      </c>
      <c r="T328" s="353">
        <f t="shared" si="719"/>
        <v>23317.343339999999</v>
      </c>
      <c r="U328" s="353">
        <f>U329+U332+U333</f>
        <v>-5482.5266445238112</v>
      </c>
      <c r="V328" s="353">
        <f>V329+V332+V333</f>
        <v>-75.314920000000001</v>
      </c>
      <c r="W328" s="353">
        <f>W329+W332+W333</f>
        <v>23242.028419999999</v>
      </c>
      <c r="X328" s="390">
        <f t="shared" si="714"/>
        <v>80.963363211466046</v>
      </c>
      <c r="Y328" s="718"/>
      <c r="Z328" s="70"/>
    </row>
    <row r="329" spans="1:27" ht="32.25" customHeight="1" x14ac:dyDescent="0.25">
      <c r="A329" s="25">
        <v>1</v>
      </c>
      <c r="B329" s="25">
        <v>1</v>
      </c>
      <c r="C329" s="48" t="s">
        <v>64</v>
      </c>
      <c r="D329" s="390">
        <v>8052</v>
      </c>
      <c r="E329" s="739">
        <f t="shared" ref="E329" si="722">ROUND(D329/12*$C$3,0)</f>
        <v>7381</v>
      </c>
      <c r="F329" s="390">
        <v>3322</v>
      </c>
      <c r="G329" s="390">
        <f t="shared" si="701"/>
        <v>45.007451564828614</v>
      </c>
      <c r="H329" s="353">
        <v>4417.75</v>
      </c>
      <c r="I329" s="353">
        <v>4417.75</v>
      </c>
      <c r="J329" s="353">
        <v>4417.75</v>
      </c>
      <c r="K329" s="353">
        <v>4417.75</v>
      </c>
      <c r="L329" s="353">
        <v>4417.75</v>
      </c>
      <c r="M329" s="353">
        <v>3607.5045999999998</v>
      </c>
      <c r="N329" s="353">
        <v>3607.5045999999998</v>
      </c>
      <c r="O329" s="353">
        <v>6850.6362666666664</v>
      </c>
      <c r="P329" s="353">
        <v>6850.6362666666664</v>
      </c>
      <c r="Q329" s="353">
        <v>6850.6362666666664</v>
      </c>
      <c r="R329" s="353">
        <v>6850.6362666666664</v>
      </c>
      <c r="S329" s="734">
        <f t="shared" ref="S329:S330" si="723">H329/12*$C$3+(I329-H329)/11*10+(J329-I329)/10*9+(K329-J329)/9*8+(L329-K329)/8*7+(M329-L329)/7*6+(N329-M329)/6*5+(O329-N329)/5*4+(P329-O329)/4*3+(Q329-P329)/3*2+(R329-Q329)/2*1</f>
        <v>5949.6134428571422</v>
      </c>
      <c r="T329" s="353">
        <f t="shared" ref="T329:T334" si="724">W329-V329</f>
        <v>4111.0584900000003</v>
      </c>
      <c r="U329" s="353">
        <f t="shared" si="599"/>
        <v>-1838.5549528571419</v>
      </c>
      <c r="V329" s="353">
        <v>-69.229039999999998</v>
      </c>
      <c r="W329" s="353">
        <v>4041.8294500000006</v>
      </c>
      <c r="X329" s="390">
        <f t="shared" si="714"/>
        <v>69.097909124424987</v>
      </c>
      <c r="Y329" s="718"/>
      <c r="Z329" s="70"/>
    </row>
    <row r="330" spans="1:27" ht="45" x14ac:dyDescent="0.25">
      <c r="C330" s="159" t="s">
        <v>91</v>
      </c>
      <c r="D330" s="390">
        <v>500</v>
      </c>
      <c r="E330" s="391">
        <f t="shared" si="713"/>
        <v>458</v>
      </c>
      <c r="F330" s="390">
        <v>412</v>
      </c>
      <c r="G330" s="390">
        <f t="shared" si="701"/>
        <v>89.956331877729255</v>
      </c>
      <c r="H330" s="390"/>
      <c r="I330" s="390"/>
      <c r="J330" s="390"/>
      <c r="K330" s="390"/>
      <c r="L330" s="390"/>
      <c r="M330" s="390"/>
      <c r="N330" s="390"/>
      <c r="O330" s="353">
        <v>441.77499999999998</v>
      </c>
      <c r="P330" s="353">
        <v>441.77499999999998</v>
      </c>
      <c r="Q330" s="353">
        <v>441.77499999999998</v>
      </c>
      <c r="R330" s="353">
        <v>441.77499999999998</v>
      </c>
      <c r="S330" s="734">
        <f t="shared" si="723"/>
        <v>353.41999999999996</v>
      </c>
      <c r="T330" s="353">
        <f t="shared" ref="T330" si="725">W330-V330</f>
        <v>504.27815000000004</v>
      </c>
      <c r="U330" s="353">
        <f t="shared" ref="U330" si="726">T330-S330</f>
        <v>150.85815000000008</v>
      </c>
      <c r="V330" s="353">
        <v>0</v>
      </c>
      <c r="W330" s="353">
        <v>504.27815000000004</v>
      </c>
      <c r="X330" s="390">
        <f t="shared" ref="X330" si="727">T330/S330*100</f>
        <v>142.68523286740989</v>
      </c>
      <c r="Y330" s="718">
        <f>O330/D330*1000</f>
        <v>883.55</v>
      </c>
      <c r="Z330" s="718">
        <f>T330/F330*1000</f>
        <v>1223.9760922330099</v>
      </c>
    </row>
    <row r="331" spans="1:27" ht="45" x14ac:dyDescent="0.25">
      <c r="C331" s="761" t="s">
        <v>102</v>
      </c>
      <c r="D331" s="390"/>
      <c r="E331" s="391"/>
      <c r="F331" s="390">
        <v>7</v>
      </c>
      <c r="G331" s="390"/>
      <c r="H331" s="390"/>
      <c r="I331" s="390"/>
      <c r="J331" s="390"/>
      <c r="K331" s="390"/>
      <c r="L331" s="390"/>
      <c r="M331" s="390"/>
      <c r="N331" s="390"/>
      <c r="O331" s="353"/>
      <c r="P331" s="353"/>
      <c r="Q331" s="353"/>
      <c r="R331" s="353"/>
      <c r="S331" s="734"/>
      <c r="T331" s="353"/>
      <c r="U331" s="353"/>
      <c r="V331" s="353">
        <v>0</v>
      </c>
      <c r="W331" s="353">
        <v>7.6986499999999998</v>
      </c>
      <c r="X331" s="390"/>
      <c r="Y331" s="718"/>
      <c r="Z331" s="70"/>
    </row>
    <row r="332" spans="1:27" ht="65.25" customHeight="1" x14ac:dyDescent="0.25">
      <c r="A332" s="25">
        <v>1</v>
      </c>
      <c r="B332" s="25">
        <v>1</v>
      </c>
      <c r="C332" s="47" t="s">
        <v>74</v>
      </c>
      <c r="D332" s="390">
        <v>9500</v>
      </c>
      <c r="E332" s="391">
        <f t="shared" si="713"/>
        <v>8708</v>
      </c>
      <c r="F332" s="390">
        <v>6904</v>
      </c>
      <c r="G332" s="390">
        <f t="shared" si="701"/>
        <v>79.283417547083147</v>
      </c>
      <c r="H332" s="353">
        <v>21553.79</v>
      </c>
      <c r="I332" s="353">
        <v>21553.79</v>
      </c>
      <c r="J332" s="353">
        <v>21553.79</v>
      </c>
      <c r="K332" s="353">
        <v>21553.79</v>
      </c>
      <c r="L332" s="353">
        <v>21553.79</v>
      </c>
      <c r="M332" s="353">
        <v>21553.79</v>
      </c>
      <c r="N332" s="353">
        <v>21553.79</v>
      </c>
      <c r="O332" s="353">
        <v>21553.79</v>
      </c>
      <c r="P332" s="353">
        <v>21553.79</v>
      </c>
      <c r="Q332" s="353">
        <v>21183.79</v>
      </c>
      <c r="R332" s="353">
        <v>21183.79</v>
      </c>
      <c r="S332" s="734">
        <f t="shared" ref="S332:S334" si="728">H332/12*$C$3+(I332-H332)/11*10+(J332-I332)/10*9+(K332-J332)/9*8+(L332-K332)/8*7+(M332-L332)/7*6+(N332-M332)/6*5+(O332-N332)/5*4+(P332-O332)/4*3+(Q332-P332)/3*2+(R332-Q332)/2*1</f>
        <v>19510.974166666667</v>
      </c>
      <c r="T332" s="353">
        <f t="shared" si="724"/>
        <v>16154.563969999997</v>
      </c>
      <c r="U332" s="353">
        <f t="shared" si="599"/>
        <v>-3356.4101966666694</v>
      </c>
      <c r="V332" s="353">
        <v>-5.70641</v>
      </c>
      <c r="W332" s="353">
        <v>16148.857559999997</v>
      </c>
      <c r="X332" s="390">
        <f t="shared" si="714"/>
        <v>82.797321302383281</v>
      </c>
      <c r="Y332" s="718"/>
      <c r="Z332" s="70"/>
    </row>
    <row r="333" spans="1:27" ht="45" x14ac:dyDescent="0.25">
      <c r="A333" s="25">
        <v>1</v>
      </c>
      <c r="B333" s="25">
        <v>1</v>
      </c>
      <c r="C333" s="48" t="s">
        <v>65</v>
      </c>
      <c r="D333" s="390">
        <v>4070</v>
      </c>
      <c r="E333" s="391">
        <f t="shared" si="713"/>
        <v>3731</v>
      </c>
      <c r="F333" s="390">
        <v>3316</v>
      </c>
      <c r="G333" s="390">
        <f t="shared" si="701"/>
        <v>88.876976681854742</v>
      </c>
      <c r="H333" s="353">
        <v>3642.8535000000002</v>
      </c>
      <c r="I333" s="353">
        <v>3642.8535000000002</v>
      </c>
      <c r="J333" s="353">
        <v>3642.8535000000002</v>
      </c>
      <c r="K333" s="353">
        <v>3642.8535000000002</v>
      </c>
      <c r="L333" s="353">
        <v>3642.8535000000002</v>
      </c>
      <c r="M333" s="353">
        <v>3642.8535000000002</v>
      </c>
      <c r="N333" s="353">
        <v>3642.8535000000002</v>
      </c>
      <c r="O333" s="353">
        <v>3642.8535000000002</v>
      </c>
      <c r="P333" s="353">
        <v>3642.8535000000002</v>
      </c>
      <c r="Q333" s="353">
        <v>3642.8535000000002</v>
      </c>
      <c r="R333" s="353">
        <v>3642.8535000000002</v>
      </c>
      <c r="S333" s="734">
        <f t="shared" si="728"/>
        <v>3339.2823749999998</v>
      </c>
      <c r="T333" s="353">
        <f t="shared" si="724"/>
        <v>3051.7208799999999</v>
      </c>
      <c r="U333" s="353">
        <f t="shared" si="599"/>
        <v>-287.56149499999992</v>
      </c>
      <c r="V333" s="353">
        <v>-0.37947000000000003</v>
      </c>
      <c r="W333" s="353">
        <v>3051.34141</v>
      </c>
      <c r="X333" s="390">
        <f t="shared" si="714"/>
        <v>91.388524158577638</v>
      </c>
      <c r="Y333" s="718"/>
      <c r="Z333" s="70"/>
    </row>
    <row r="334" spans="1:27" s="71" customFormat="1" ht="30.75" thickBot="1" x14ac:dyDescent="0.3">
      <c r="A334" s="71">
        <v>1</v>
      </c>
      <c r="B334" s="25">
        <v>1</v>
      </c>
      <c r="C334" s="77" t="s">
        <v>79</v>
      </c>
      <c r="D334" s="390">
        <v>31200</v>
      </c>
      <c r="E334" s="391">
        <f t="shared" si="713"/>
        <v>28600</v>
      </c>
      <c r="F334" s="390">
        <v>29337</v>
      </c>
      <c r="G334" s="390">
        <f>F334/E334*100</f>
        <v>102.57692307692308</v>
      </c>
      <c r="H334" s="353">
        <v>25303.824000000001</v>
      </c>
      <c r="I334" s="353">
        <v>25303.824000000001</v>
      </c>
      <c r="J334" s="353">
        <v>25303.824000000001</v>
      </c>
      <c r="K334" s="353">
        <v>25303.824000000001</v>
      </c>
      <c r="L334" s="353">
        <v>25303.824000000001</v>
      </c>
      <c r="M334" s="353">
        <v>25303.824000000001</v>
      </c>
      <c r="N334" s="353">
        <v>25303.824000000001</v>
      </c>
      <c r="O334" s="353">
        <v>25303.824000000001</v>
      </c>
      <c r="P334" s="353">
        <v>25303.824000000001</v>
      </c>
      <c r="Q334" s="353">
        <v>25303.824000000001</v>
      </c>
      <c r="R334" s="353">
        <v>25303.824000000001</v>
      </c>
      <c r="S334" s="734">
        <f t="shared" si="728"/>
        <v>23195.171999999999</v>
      </c>
      <c r="T334" s="353">
        <f t="shared" si="724"/>
        <v>23793.704759999997</v>
      </c>
      <c r="U334" s="353">
        <f t="shared" si="599"/>
        <v>598.53275999999823</v>
      </c>
      <c r="V334" s="353">
        <v>-11.01136</v>
      </c>
      <c r="W334" s="353">
        <v>23782.693399999996</v>
      </c>
      <c r="X334" s="390">
        <f t="shared" si="714"/>
        <v>102.58041958041957</v>
      </c>
      <c r="Y334" s="718"/>
      <c r="Z334" s="70"/>
      <c r="AA334" s="288"/>
    </row>
    <row r="335" spans="1:27" s="8" customFormat="1" ht="18.75" customHeight="1" thickBot="1" x14ac:dyDescent="0.3">
      <c r="A335" s="25">
        <v>1</v>
      </c>
      <c r="B335" s="25">
        <v>1</v>
      </c>
      <c r="C335" s="75" t="s">
        <v>3</v>
      </c>
      <c r="D335" s="445"/>
      <c r="E335" s="445"/>
      <c r="F335" s="445"/>
      <c r="G335" s="446"/>
      <c r="H335" s="447">
        <f t="shared" ref="H335:W335" si="729">H328+H321+H334</f>
        <v>76020.362699999998</v>
      </c>
      <c r="I335" s="447">
        <f t="shared" si="729"/>
        <v>76020.362699999998</v>
      </c>
      <c r="J335" s="447">
        <f t="shared" si="729"/>
        <v>76020.362699999998</v>
      </c>
      <c r="K335" s="447">
        <f t="shared" si="729"/>
        <v>76020.362699999998</v>
      </c>
      <c r="L335" s="447">
        <f t="shared" si="729"/>
        <v>76020.362699999998</v>
      </c>
      <c r="M335" s="447">
        <f t="shared" si="729"/>
        <v>76016.343300000008</v>
      </c>
      <c r="N335" s="447">
        <f t="shared" si="729"/>
        <v>76016.343300000008</v>
      </c>
      <c r="O335" s="447">
        <f t="shared" si="729"/>
        <v>75729.842966666678</v>
      </c>
      <c r="P335" s="447">
        <f t="shared" ref="P335:Q335" si="730">P328+P321+P334</f>
        <v>75729.842966666678</v>
      </c>
      <c r="Q335" s="447">
        <f t="shared" si="730"/>
        <v>74014.842166666669</v>
      </c>
      <c r="R335" s="447">
        <f t="shared" ref="R335" si="731">R328+R321+R334</f>
        <v>74014.842166666669</v>
      </c>
      <c r="S335" s="447">
        <f t="shared" si="729"/>
        <v>68309.353141666652</v>
      </c>
      <c r="T335" s="447">
        <f t="shared" si="729"/>
        <v>63965.718269999998</v>
      </c>
      <c r="U335" s="447">
        <f t="shared" si="729"/>
        <v>-4343.6348716666689</v>
      </c>
      <c r="V335" s="447">
        <f t="shared" si="729"/>
        <v>-212.53694000000002</v>
      </c>
      <c r="W335" s="447">
        <f t="shared" si="729"/>
        <v>63753.181329999999</v>
      </c>
      <c r="X335" s="445">
        <f t="shared" si="714"/>
        <v>93.641229682473508</v>
      </c>
      <c r="Y335" s="718"/>
      <c r="Z335" s="70"/>
      <c r="AA335" s="288"/>
    </row>
    <row r="336" spans="1:27" ht="15" customHeight="1" x14ac:dyDescent="0.25">
      <c r="A336" s="25">
        <v>1</v>
      </c>
      <c r="B336" s="25">
        <v>1</v>
      </c>
      <c r="C336" s="132" t="s">
        <v>37</v>
      </c>
      <c r="D336" s="510"/>
      <c r="E336" s="510"/>
      <c r="F336" s="510"/>
      <c r="G336" s="511"/>
      <c r="H336" s="511"/>
      <c r="I336" s="511"/>
      <c r="J336" s="511"/>
      <c r="K336" s="511"/>
      <c r="L336" s="511"/>
      <c r="M336" s="511"/>
      <c r="N336" s="511"/>
      <c r="O336" s="512"/>
      <c r="P336" s="512"/>
      <c r="Q336" s="512"/>
      <c r="R336" s="512"/>
      <c r="S336" s="512"/>
      <c r="T336" s="512"/>
      <c r="U336" s="512">
        <f t="shared" si="599"/>
        <v>0</v>
      </c>
      <c r="V336" s="512"/>
      <c r="W336" s="512"/>
      <c r="X336" s="510"/>
      <c r="Y336" s="718"/>
      <c r="Z336" s="70"/>
    </row>
    <row r="337" spans="1:27" ht="41.25" customHeight="1" x14ac:dyDescent="0.25">
      <c r="A337" s="25">
        <v>1</v>
      </c>
      <c r="B337" s="25">
        <v>1</v>
      </c>
      <c r="C337" s="136" t="s">
        <v>76</v>
      </c>
      <c r="D337" s="513">
        <f t="shared" ref="D337:X337" si="732">D321</f>
        <v>10286</v>
      </c>
      <c r="E337" s="513">
        <f t="shared" si="732"/>
        <v>9429</v>
      </c>
      <c r="F337" s="513">
        <f t="shared" si="732"/>
        <v>9288</v>
      </c>
      <c r="G337" s="514">
        <f t="shared" si="732"/>
        <v>98.504613426662431</v>
      </c>
      <c r="H337" s="515">
        <f t="shared" si="732"/>
        <v>21102.145199999999</v>
      </c>
      <c r="I337" s="515">
        <f t="shared" si="732"/>
        <v>21102.145199999999</v>
      </c>
      <c r="J337" s="515">
        <f t="shared" si="732"/>
        <v>21102.145199999999</v>
      </c>
      <c r="K337" s="515">
        <f t="shared" si="732"/>
        <v>21102.145199999999</v>
      </c>
      <c r="L337" s="515">
        <f t="shared" si="732"/>
        <v>21102.145199999999</v>
      </c>
      <c r="M337" s="515">
        <f t="shared" si="732"/>
        <v>21908.371200000001</v>
      </c>
      <c r="N337" s="515">
        <f t="shared" si="732"/>
        <v>21908.371200000001</v>
      </c>
      <c r="O337" s="515">
        <f t="shared" si="732"/>
        <v>18378.7392</v>
      </c>
      <c r="P337" s="515">
        <f t="shared" ref="P337:Q337" si="733">P321</f>
        <v>18378.7392</v>
      </c>
      <c r="Q337" s="515">
        <f t="shared" si="733"/>
        <v>17033.738399999998</v>
      </c>
      <c r="R337" s="515">
        <f t="shared" ref="R337" si="734">R321</f>
        <v>17033.738399999998</v>
      </c>
      <c r="S337" s="515">
        <f t="shared" si="732"/>
        <v>16314.311157142856</v>
      </c>
      <c r="T337" s="515">
        <f t="shared" si="732"/>
        <v>16854.670169999998</v>
      </c>
      <c r="U337" s="515">
        <f t="shared" si="732"/>
        <v>540.35901285714408</v>
      </c>
      <c r="V337" s="515">
        <f t="shared" si="732"/>
        <v>-126.21066000000002</v>
      </c>
      <c r="W337" s="515">
        <f t="shared" si="732"/>
        <v>16728.459510000001</v>
      </c>
      <c r="X337" s="516">
        <f t="shared" si="732"/>
        <v>103.31217792557889</v>
      </c>
      <c r="Y337" s="718"/>
      <c r="Z337" s="70"/>
    </row>
    <row r="338" spans="1:27" ht="33.75" customHeight="1" x14ac:dyDescent="0.25">
      <c r="A338" s="25">
        <v>1</v>
      </c>
      <c r="B338" s="25">
        <v>1</v>
      </c>
      <c r="C338" s="131" t="s">
        <v>44</v>
      </c>
      <c r="D338" s="513">
        <f t="shared" ref="D338:X338" si="735">D322</f>
        <v>5800</v>
      </c>
      <c r="E338" s="513">
        <f t="shared" si="735"/>
        <v>5317</v>
      </c>
      <c r="F338" s="513">
        <f t="shared" si="735"/>
        <v>5604</v>
      </c>
      <c r="G338" s="514">
        <f t="shared" si="735"/>
        <v>105.39778070340418</v>
      </c>
      <c r="H338" s="515">
        <f t="shared" si="735"/>
        <v>8173.5959999999995</v>
      </c>
      <c r="I338" s="515">
        <f t="shared" si="735"/>
        <v>8173.5959999999995</v>
      </c>
      <c r="J338" s="515">
        <f t="shared" si="735"/>
        <v>8173.5959999999995</v>
      </c>
      <c r="K338" s="515">
        <f t="shared" si="735"/>
        <v>8173.5959999999995</v>
      </c>
      <c r="L338" s="515">
        <f t="shared" si="735"/>
        <v>8173.5959999999995</v>
      </c>
      <c r="M338" s="515">
        <f t="shared" si="735"/>
        <v>8889.1720000000005</v>
      </c>
      <c r="N338" s="515">
        <f t="shared" si="735"/>
        <v>8889.1720000000005</v>
      </c>
      <c r="O338" s="515">
        <f t="shared" si="735"/>
        <v>7895.04</v>
      </c>
      <c r="P338" s="515">
        <f t="shared" ref="P338:Q338" si="736">P322</f>
        <v>7895.04</v>
      </c>
      <c r="Q338" s="515">
        <f t="shared" si="736"/>
        <v>7895.04</v>
      </c>
      <c r="R338" s="515">
        <f t="shared" ref="R338" si="737">R322</f>
        <v>7895.04</v>
      </c>
      <c r="S338" s="515">
        <f t="shared" si="735"/>
        <v>7310.5082571428566</v>
      </c>
      <c r="T338" s="515">
        <f t="shared" si="735"/>
        <v>8714.8332499999997</v>
      </c>
      <c r="U338" s="515">
        <f t="shared" si="735"/>
        <v>1404.3249928571431</v>
      </c>
      <c r="V338" s="515">
        <f t="shared" si="735"/>
        <v>-125.28193000000002</v>
      </c>
      <c r="W338" s="515">
        <f t="shared" si="735"/>
        <v>8589.5513200000005</v>
      </c>
      <c r="X338" s="516">
        <f t="shared" si="735"/>
        <v>119.20967658418309</v>
      </c>
      <c r="Y338" s="718"/>
      <c r="Z338" s="70"/>
    </row>
    <row r="339" spans="1:27" ht="50.25" customHeight="1" x14ac:dyDescent="0.25">
      <c r="B339" s="25">
        <v>1</v>
      </c>
      <c r="C339" s="136" t="s">
        <v>89</v>
      </c>
      <c r="D339" s="513">
        <f t="shared" ref="D339:X339" si="738">D323</f>
        <v>1740</v>
      </c>
      <c r="E339" s="513">
        <f t="shared" si="738"/>
        <v>1595</v>
      </c>
      <c r="F339" s="513">
        <f t="shared" si="738"/>
        <v>1131</v>
      </c>
      <c r="G339" s="514">
        <f t="shared" si="738"/>
        <v>70.909090909090907</v>
      </c>
      <c r="H339" s="515">
        <f t="shared" si="738"/>
        <v>6128.8500000000013</v>
      </c>
      <c r="I339" s="515">
        <f t="shared" si="738"/>
        <v>6128.8500000000013</v>
      </c>
      <c r="J339" s="515">
        <f t="shared" si="738"/>
        <v>6128.8500000000013</v>
      </c>
      <c r="K339" s="515">
        <f t="shared" si="738"/>
        <v>6128.8500000000013</v>
      </c>
      <c r="L339" s="515">
        <f t="shared" si="738"/>
        <v>6128.8500000000013</v>
      </c>
      <c r="M339" s="515">
        <f t="shared" si="738"/>
        <v>6219.5</v>
      </c>
      <c r="N339" s="515">
        <f t="shared" si="738"/>
        <v>6219.5</v>
      </c>
      <c r="O339" s="515">
        <f t="shared" si="738"/>
        <v>3684</v>
      </c>
      <c r="P339" s="515">
        <f t="shared" ref="P339:Q339" si="739">P323</f>
        <v>3684</v>
      </c>
      <c r="Q339" s="515">
        <f t="shared" si="739"/>
        <v>3205.08</v>
      </c>
      <c r="R339" s="515">
        <f t="shared" ref="R339" si="740">R323</f>
        <v>3205.08</v>
      </c>
      <c r="S339" s="515">
        <f t="shared" si="738"/>
        <v>3348.1324999999997</v>
      </c>
      <c r="T339" s="515">
        <f t="shared" si="738"/>
        <v>2372.0723600000001</v>
      </c>
      <c r="U339" s="515">
        <f t="shared" si="738"/>
        <v>-976.06013999999959</v>
      </c>
      <c r="V339" s="515">
        <f t="shared" si="738"/>
        <v>0</v>
      </c>
      <c r="W339" s="515">
        <f t="shared" si="738"/>
        <v>2372.0723600000001</v>
      </c>
      <c r="X339" s="516">
        <f t="shared" si="738"/>
        <v>70.847625056654735</v>
      </c>
      <c r="Y339" s="718"/>
      <c r="Z339" s="70"/>
    </row>
    <row r="340" spans="1:27" ht="33.75" customHeight="1" x14ac:dyDescent="0.25">
      <c r="A340" s="25">
        <v>1</v>
      </c>
      <c r="B340" s="25">
        <v>1</v>
      </c>
      <c r="C340" s="131" t="s">
        <v>83</v>
      </c>
      <c r="D340" s="513">
        <f t="shared" ref="D340:X340" si="741">D324</f>
        <v>2300</v>
      </c>
      <c r="E340" s="513">
        <f t="shared" si="741"/>
        <v>2108</v>
      </c>
      <c r="F340" s="513">
        <f t="shared" si="741"/>
        <v>2121</v>
      </c>
      <c r="G340" s="514">
        <f t="shared" si="741"/>
        <v>100.61669829222011</v>
      </c>
      <c r="H340" s="515">
        <f t="shared" ref="H340:I340" si="742">H324</f>
        <v>4360.7928000000002</v>
      </c>
      <c r="I340" s="515">
        <f t="shared" si="742"/>
        <v>4360.7928000000002</v>
      </c>
      <c r="J340" s="515">
        <f t="shared" ref="J340" si="743">J324</f>
        <v>4360.7928000000002</v>
      </c>
      <c r="K340" s="515">
        <f t="shared" ref="K340:L340" si="744">K324</f>
        <v>4360.7928000000002</v>
      </c>
      <c r="L340" s="515">
        <f t="shared" si="744"/>
        <v>4360.7928000000002</v>
      </c>
      <c r="M340" s="515">
        <f t="shared" ref="M340:N340" si="745">M324</f>
        <v>4360.7928000000002</v>
      </c>
      <c r="N340" s="515">
        <f t="shared" si="745"/>
        <v>4360.7928000000002</v>
      </c>
      <c r="O340" s="515">
        <f t="shared" si="741"/>
        <v>4360.7928000000002</v>
      </c>
      <c r="P340" s="515">
        <f t="shared" ref="P340:Q340" si="746">P324</f>
        <v>4360.7928000000002</v>
      </c>
      <c r="Q340" s="515">
        <f t="shared" si="746"/>
        <v>3494.712</v>
      </c>
      <c r="R340" s="515">
        <f t="shared" ref="R340" si="747">R324</f>
        <v>3494.712</v>
      </c>
      <c r="S340" s="515">
        <f t="shared" si="741"/>
        <v>3420.0061999999998</v>
      </c>
      <c r="T340" s="515">
        <f t="shared" si="741"/>
        <v>3302.0453600000001</v>
      </c>
      <c r="U340" s="515">
        <f t="shared" ref="U340" si="748">U324</f>
        <v>-117.96083999999973</v>
      </c>
      <c r="V340" s="515">
        <f t="shared" si="741"/>
        <v>-0.92873000000000006</v>
      </c>
      <c r="W340" s="515">
        <f t="shared" si="741"/>
        <v>3301.11663</v>
      </c>
      <c r="X340" s="516">
        <f t="shared" si="741"/>
        <v>96.550858884407873</v>
      </c>
      <c r="Y340" s="718"/>
      <c r="Z340" s="70"/>
    </row>
    <row r="341" spans="1:27" ht="47.25" customHeight="1" x14ac:dyDescent="0.25">
      <c r="A341" s="25">
        <v>1</v>
      </c>
      <c r="B341" s="25">
        <v>1</v>
      </c>
      <c r="C341" s="131" t="s">
        <v>84</v>
      </c>
      <c r="D341" s="513">
        <f t="shared" ref="D341:X341" si="749">D325</f>
        <v>75</v>
      </c>
      <c r="E341" s="513">
        <f t="shared" si="749"/>
        <v>69</v>
      </c>
      <c r="F341" s="513">
        <f t="shared" si="749"/>
        <v>96</v>
      </c>
      <c r="G341" s="514">
        <f t="shared" si="749"/>
        <v>139.13043478260869</v>
      </c>
      <c r="H341" s="515">
        <f t="shared" ref="H341:I341" si="750">H325</f>
        <v>410.13</v>
      </c>
      <c r="I341" s="515">
        <f t="shared" si="750"/>
        <v>410.13</v>
      </c>
      <c r="J341" s="515">
        <f t="shared" ref="J341" si="751">J325</f>
        <v>410.13</v>
      </c>
      <c r="K341" s="515">
        <f t="shared" ref="K341:L341" si="752">K325</f>
        <v>410.13</v>
      </c>
      <c r="L341" s="515">
        <f t="shared" si="752"/>
        <v>410.13</v>
      </c>
      <c r="M341" s="515">
        <f t="shared" ref="M341:N341" si="753">M325</f>
        <v>410.13</v>
      </c>
      <c r="N341" s="515">
        <f t="shared" si="753"/>
        <v>410.13</v>
      </c>
      <c r="O341" s="515">
        <f t="shared" si="749"/>
        <v>410.13</v>
      </c>
      <c r="P341" s="515">
        <f t="shared" ref="P341:Q341" si="754">P325</f>
        <v>410.13</v>
      </c>
      <c r="Q341" s="515">
        <f t="shared" si="754"/>
        <v>410.13</v>
      </c>
      <c r="R341" s="515">
        <f t="shared" ref="R341" si="755">R325</f>
        <v>410.13</v>
      </c>
      <c r="S341" s="515">
        <f t="shared" si="749"/>
        <v>375.95250000000004</v>
      </c>
      <c r="T341" s="515">
        <f t="shared" si="749"/>
        <v>524.96640000000002</v>
      </c>
      <c r="U341" s="515">
        <f t="shared" ref="U341" si="756">U325</f>
        <v>149.01389999999998</v>
      </c>
      <c r="V341" s="515">
        <f t="shared" si="749"/>
        <v>0</v>
      </c>
      <c r="W341" s="515">
        <f t="shared" si="749"/>
        <v>524.96640000000002</v>
      </c>
      <c r="X341" s="516">
        <f t="shared" si="749"/>
        <v>139.63636363636363</v>
      </c>
      <c r="Y341" s="718"/>
      <c r="Z341" s="70"/>
    </row>
    <row r="342" spans="1:27" ht="33.75" customHeight="1" x14ac:dyDescent="0.25">
      <c r="A342" s="25">
        <v>1</v>
      </c>
      <c r="B342" s="25">
        <v>1</v>
      </c>
      <c r="C342" s="131" t="s">
        <v>85</v>
      </c>
      <c r="D342" s="513">
        <f t="shared" ref="D342:X342" si="757">D326</f>
        <v>371</v>
      </c>
      <c r="E342" s="513">
        <f t="shared" si="757"/>
        <v>340</v>
      </c>
      <c r="F342" s="513">
        <f t="shared" si="757"/>
        <v>336</v>
      </c>
      <c r="G342" s="514">
        <f t="shared" si="757"/>
        <v>98.82352941176471</v>
      </c>
      <c r="H342" s="515">
        <f t="shared" ref="H342:I342" si="758">H326</f>
        <v>2028.7764</v>
      </c>
      <c r="I342" s="515">
        <f t="shared" si="758"/>
        <v>2028.7764</v>
      </c>
      <c r="J342" s="515">
        <f t="shared" ref="J342" si="759">J326</f>
        <v>2028.7764</v>
      </c>
      <c r="K342" s="515">
        <f t="shared" ref="K342:L342" si="760">K326</f>
        <v>2028.7764</v>
      </c>
      <c r="L342" s="515">
        <f t="shared" si="760"/>
        <v>2028.7764</v>
      </c>
      <c r="M342" s="515">
        <f t="shared" ref="M342:N342" si="761">M326</f>
        <v>2028.7764</v>
      </c>
      <c r="N342" s="515">
        <f t="shared" si="761"/>
        <v>2028.7764</v>
      </c>
      <c r="O342" s="515">
        <f t="shared" si="757"/>
        <v>2028.7764</v>
      </c>
      <c r="P342" s="515">
        <f t="shared" ref="P342:Q342" si="762">P326</f>
        <v>2028.7764</v>
      </c>
      <c r="Q342" s="515">
        <f t="shared" si="762"/>
        <v>2028.7764</v>
      </c>
      <c r="R342" s="515">
        <f t="shared" ref="R342" si="763">R326</f>
        <v>2028.7764</v>
      </c>
      <c r="S342" s="515">
        <f t="shared" si="757"/>
        <v>1859.7116999999998</v>
      </c>
      <c r="T342" s="515">
        <f t="shared" si="757"/>
        <v>1940.7528000000002</v>
      </c>
      <c r="U342" s="515">
        <f t="shared" ref="U342" si="764">U326</f>
        <v>81.04110000000037</v>
      </c>
      <c r="V342" s="515">
        <f t="shared" si="757"/>
        <v>0</v>
      </c>
      <c r="W342" s="515">
        <f t="shared" si="757"/>
        <v>1940.7528000000002</v>
      </c>
      <c r="X342" s="516">
        <f t="shared" si="757"/>
        <v>104.35772383429112</v>
      </c>
      <c r="Y342" s="718"/>
      <c r="Z342" s="70"/>
    </row>
    <row r="343" spans="1:27" ht="44.25" customHeight="1" x14ac:dyDescent="0.25">
      <c r="C343" s="136" t="s">
        <v>90</v>
      </c>
      <c r="D343" s="513">
        <f>D327</f>
        <v>71</v>
      </c>
      <c r="E343" s="513">
        <f t="shared" ref="E343:X343" si="765">E327</f>
        <v>65</v>
      </c>
      <c r="F343" s="513">
        <f t="shared" si="765"/>
        <v>63</v>
      </c>
      <c r="G343" s="514">
        <f t="shared" si="765"/>
        <v>96.92307692307692</v>
      </c>
      <c r="H343" s="514">
        <f t="shared" ref="H343:I343" si="766">H327</f>
        <v>0</v>
      </c>
      <c r="I343" s="514">
        <f t="shared" si="766"/>
        <v>0</v>
      </c>
      <c r="J343" s="514">
        <f t="shared" ref="J343" si="767">J327</f>
        <v>0</v>
      </c>
      <c r="K343" s="514">
        <f t="shared" ref="K343:L343" si="768">K327</f>
        <v>0</v>
      </c>
      <c r="L343" s="514">
        <f t="shared" si="768"/>
        <v>0</v>
      </c>
      <c r="M343" s="514">
        <f t="shared" ref="M343:N343" si="769">M327</f>
        <v>0</v>
      </c>
      <c r="N343" s="514">
        <f t="shared" si="769"/>
        <v>0</v>
      </c>
      <c r="O343" s="515">
        <f t="shared" si="765"/>
        <v>388.25639999999999</v>
      </c>
      <c r="P343" s="515">
        <f t="shared" ref="P343:Q343" si="770">P327</f>
        <v>388.25639999999999</v>
      </c>
      <c r="Q343" s="515">
        <f t="shared" si="770"/>
        <v>388.25639999999999</v>
      </c>
      <c r="R343" s="515">
        <f t="shared" ref="R343" si="771">R327</f>
        <v>388.25639999999999</v>
      </c>
      <c r="S343" s="515">
        <f t="shared" si="765"/>
        <v>355.90170000000001</v>
      </c>
      <c r="T343" s="515">
        <f t="shared" si="765"/>
        <v>447.87960000000004</v>
      </c>
      <c r="U343" s="515">
        <f t="shared" si="765"/>
        <v>91.977900000000034</v>
      </c>
      <c r="V343" s="515">
        <f t="shared" si="765"/>
        <v>0</v>
      </c>
      <c r="W343" s="515">
        <f t="shared" si="765"/>
        <v>447.87960000000004</v>
      </c>
      <c r="X343" s="516">
        <f t="shared" si="765"/>
        <v>125.84362479864527</v>
      </c>
      <c r="Y343" s="718"/>
      <c r="Z343" s="70"/>
    </row>
    <row r="344" spans="1:27" ht="28.5" customHeight="1" x14ac:dyDescent="0.25">
      <c r="A344" s="25">
        <v>1</v>
      </c>
      <c r="B344" s="25">
        <v>1</v>
      </c>
      <c r="C344" s="136" t="s">
        <v>68</v>
      </c>
      <c r="D344" s="513">
        <f t="shared" ref="D344:X344" si="772">D328</f>
        <v>21622</v>
      </c>
      <c r="E344" s="513">
        <f t="shared" si="772"/>
        <v>19820</v>
      </c>
      <c r="F344" s="513">
        <f t="shared" si="772"/>
        <v>13542</v>
      </c>
      <c r="G344" s="514">
        <f t="shared" si="772"/>
        <v>68.324924318869833</v>
      </c>
      <c r="H344" s="514">
        <f t="shared" ref="H344:I344" si="773">H328</f>
        <v>29614.393500000002</v>
      </c>
      <c r="I344" s="514">
        <f t="shared" si="773"/>
        <v>29614.393500000002</v>
      </c>
      <c r="J344" s="514">
        <f t="shared" ref="J344" si="774">J328</f>
        <v>29614.393500000002</v>
      </c>
      <c r="K344" s="514">
        <f t="shared" ref="K344:L344" si="775">K328</f>
        <v>29614.393500000002</v>
      </c>
      <c r="L344" s="514">
        <f t="shared" si="775"/>
        <v>29614.393500000002</v>
      </c>
      <c r="M344" s="514">
        <f t="shared" ref="M344:N344" si="776">M328</f>
        <v>28804.148100000002</v>
      </c>
      <c r="N344" s="514">
        <f t="shared" si="776"/>
        <v>28804.148100000002</v>
      </c>
      <c r="O344" s="515">
        <f t="shared" si="772"/>
        <v>32047.27976666667</v>
      </c>
      <c r="P344" s="515">
        <f t="shared" ref="P344:Q344" si="777">P328</f>
        <v>32047.27976666667</v>
      </c>
      <c r="Q344" s="515">
        <f t="shared" si="777"/>
        <v>31677.27976666667</v>
      </c>
      <c r="R344" s="515">
        <f t="shared" ref="R344" si="778">R328</f>
        <v>31677.27976666667</v>
      </c>
      <c r="S344" s="515">
        <f t="shared" si="772"/>
        <v>28799.869984523808</v>
      </c>
      <c r="T344" s="515">
        <f t="shared" si="772"/>
        <v>23317.343339999999</v>
      </c>
      <c r="U344" s="515">
        <f t="shared" ref="U344" si="779">U328</f>
        <v>-5482.5266445238112</v>
      </c>
      <c r="V344" s="515">
        <f t="shared" si="772"/>
        <v>-75.314920000000001</v>
      </c>
      <c r="W344" s="515">
        <f t="shared" si="772"/>
        <v>23242.028419999999</v>
      </c>
      <c r="X344" s="516">
        <f t="shared" si="772"/>
        <v>80.963363211466046</v>
      </c>
      <c r="Y344" s="718"/>
      <c r="Z344" s="70"/>
    </row>
    <row r="345" spans="1:27" ht="30" x14ac:dyDescent="0.25">
      <c r="A345" s="25">
        <v>1</v>
      </c>
      <c r="B345" s="25">
        <v>1</v>
      </c>
      <c r="C345" s="131" t="s">
        <v>64</v>
      </c>
      <c r="D345" s="513">
        <f t="shared" ref="D345:X345" si="780">D329</f>
        <v>8052</v>
      </c>
      <c r="E345" s="513">
        <f t="shared" si="780"/>
        <v>7381</v>
      </c>
      <c r="F345" s="513">
        <f t="shared" si="780"/>
        <v>3322</v>
      </c>
      <c r="G345" s="514">
        <f t="shared" si="780"/>
        <v>45.007451564828614</v>
      </c>
      <c r="H345" s="514">
        <f t="shared" ref="H345:I345" si="781">H329</f>
        <v>4417.75</v>
      </c>
      <c r="I345" s="514">
        <f t="shared" si="781"/>
        <v>4417.75</v>
      </c>
      <c r="J345" s="514">
        <f t="shared" ref="J345" si="782">J329</f>
        <v>4417.75</v>
      </c>
      <c r="K345" s="514">
        <f t="shared" ref="K345:L345" si="783">K329</f>
        <v>4417.75</v>
      </c>
      <c r="L345" s="514">
        <f t="shared" si="783"/>
        <v>4417.75</v>
      </c>
      <c r="M345" s="514">
        <f t="shared" ref="M345:N345" si="784">M329</f>
        <v>3607.5045999999998</v>
      </c>
      <c r="N345" s="514">
        <f t="shared" si="784"/>
        <v>3607.5045999999998</v>
      </c>
      <c r="O345" s="515">
        <f t="shared" si="780"/>
        <v>6850.6362666666664</v>
      </c>
      <c r="P345" s="515">
        <f t="shared" ref="P345:Q345" si="785">P329</f>
        <v>6850.6362666666664</v>
      </c>
      <c r="Q345" s="515">
        <f t="shared" si="785"/>
        <v>6850.6362666666664</v>
      </c>
      <c r="R345" s="515">
        <f t="shared" ref="R345" si="786">R329</f>
        <v>6850.6362666666664</v>
      </c>
      <c r="S345" s="515">
        <f t="shared" si="780"/>
        <v>5949.6134428571422</v>
      </c>
      <c r="T345" s="515">
        <f t="shared" si="780"/>
        <v>4111.0584900000003</v>
      </c>
      <c r="U345" s="515">
        <f>U329</f>
        <v>-1838.5549528571419</v>
      </c>
      <c r="V345" s="515">
        <f t="shared" si="780"/>
        <v>-69.229039999999998</v>
      </c>
      <c r="W345" s="515">
        <f t="shared" si="780"/>
        <v>4041.8294500000006</v>
      </c>
      <c r="X345" s="513">
        <f t="shared" si="780"/>
        <v>69.097909124424987</v>
      </c>
      <c r="Y345" s="718"/>
      <c r="Z345" s="70"/>
    </row>
    <row r="346" spans="1:27" ht="45" x14ac:dyDescent="0.25">
      <c r="C346" s="158" t="s">
        <v>91</v>
      </c>
      <c r="D346" s="513">
        <f>D330</f>
        <v>500</v>
      </c>
      <c r="E346" s="513">
        <f t="shared" ref="E346:T346" si="787">E330</f>
        <v>458</v>
      </c>
      <c r="F346" s="513">
        <f t="shared" si="787"/>
        <v>412</v>
      </c>
      <c r="G346" s="514">
        <f t="shared" si="787"/>
        <v>89.956331877729255</v>
      </c>
      <c r="H346" s="514">
        <f t="shared" ref="H346:I346" si="788">H330</f>
        <v>0</v>
      </c>
      <c r="I346" s="514">
        <f t="shared" si="788"/>
        <v>0</v>
      </c>
      <c r="J346" s="514">
        <f t="shared" ref="J346:X347" si="789">J330</f>
        <v>0</v>
      </c>
      <c r="K346" s="514">
        <f t="shared" ref="K346:L346" si="790">K330</f>
        <v>0</v>
      </c>
      <c r="L346" s="514">
        <f t="shared" si="790"/>
        <v>0</v>
      </c>
      <c r="M346" s="514">
        <f t="shared" ref="M346:N346" si="791">M330</f>
        <v>0</v>
      </c>
      <c r="N346" s="514">
        <f t="shared" si="791"/>
        <v>0</v>
      </c>
      <c r="O346" s="515">
        <f t="shared" si="787"/>
        <v>441.77499999999998</v>
      </c>
      <c r="P346" s="515">
        <f t="shared" ref="P346:Q346" si="792">P330</f>
        <v>441.77499999999998</v>
      </c>
      <c r="Q346" s="515">
        <f t="shared" si="792"/>
        <v>441.77499999999998</v>
      </c>
      <c r="R346" s="515">
        <f t="shared" ref="R346" si="793">R330</f>
        <v>441.77499999999998</v>
      </c>
      <c r="S346" s="515">
        <f t="shared" si="787"/>
        <v>353.41999999999996</v>
      </c>
      <c r="T346" s="515">
        <f t="shared" si="787"/>
        <v>504.27815000000004</v>
      </c>
      <c r="U346" s="515">
        <f>U330</f>
        <v>150.85815000000008</v>
      </c>
      <c r="V346" s="515">
        <f>V330</f>
        <v>0</v>
      </c>
      <c r="W346" s="515">
        <f>W330</f>
        <v>504.27815000000004</v>
      </c>
      <c r="X346" s="513">
        <f>X330</f>
        <v>142.68523286740989</v>
      </c>
      <c r="Y346" s="718"/>
      <c r="Z346" s="70"/>
    </row>
    <row r="347" spans="1:27" ht="45" x14ac:dyDescent="0.25">
      <c r="C347" s="158" t="s">
        <v>102</v>
      </c>
      <c r="D347" s="513">
        <f>D331</f>
        <v>0</v>
      </c>
      <c r="E347" s="513">
        <f t="shared" ref="E347:I347" si="794">E331</f>
        <v>0</v>
      </c>
      <c r="F347" s="513">
        <f t="shared" si="794"/>
        <v>7</v>
      </c>
      <c r="G347" s="513">
        <f t="shared" si="794"/>
        <v>0</v>
      </c>
      <c r="H347" s="513">
        <f t="shared" si="794"/>
        <v>0</v>
      </c>
      <c r="I347" s="513">
        <f t="shared" si="794"/>
        <v>0</v>
      </c>
      <c r="J347" s="513">
        <f t="shared" si="789"/>
        <v>0</v>
      </c>
      <c r="K347" s="513">
        <f t="shared" si="789"/>
        <v>0</v>
      </c>
      <c r="L347" s="513">
        <f t="shared" si="789"/>
        <v>0</v>
      </c>
      <c r="M347" s="513">
        <f t="shared" si="789"/>
        <v>0</v>
      </c>
      <c r="N347" s="513">
        <f t="shared" si="789"/>
        <v>0</v>
      </c>
      <c r="O347" s="513">
        <f t="shared" si="789"/>
        <v>0</v>
      </c>
      <c r="P347" s="513">
        <f t="shared" ref="P347:Q347" si="795">P331</f>
        <v>0</v>
      </c>
      <c r="Q347" s="513">
        <f t="shared" si="795"/>
        <v>0</v>
      </c>
      <c r="R347" s="513">
        <f t="shared" ref="R347" si="796">R331</f>
        <v>0</v>
      </c>
      <c r="S347" s="513">
        <f t="shared" si="789"/>
        <v>0</v>
      </c>
      <c r="T347" s="513">
        <f t="shared" si="789"/>
        <v>0</v>
      </c>
      <c r="U347" s="513">
        <f t="shared" si="789"/>
        <v>0</v>
      </c>
      <c r="V347" s="513">
        <f t="shared" si="789"/>
        <v>0</v>
      </c>
      <c r="W347" s="513">
        <f t="shared" si="789"/>
        <v>7.6986499999999998</v>
      </c>
      <c r="X347" s="513">
        <f t="shared" si="789"/>
        <v>0</v>
      </c>
      <c r="Y347" s="718"/>
      <c r="Z347" s="70"/>
    </row>
    <row r="348" spans="1:27" ht="42" customHeight="1" x14ac:dyDescent="0.25">
      <c r="A348" s="25">
        <v>1</v>
      </c>
      <c r="B348" s="25">
        <v>1</v>
      </c>
      <c r="C348" s="131" t="s">
        <v>46</v>
      </c>
      <c r="D348" s="513">
        <f t="shared" ref="D348:X348" si="797">D332</f>
        <v>9500</v>
      </c>
      <c r="E348" s="513">
        <f t="shared" si="797"/>
        <v>8708</v>
      </c>
      <c r="F348" s="513">
        <f t="shared" si="797"/>
        <v>6904</v>
      </c>
      <c r="G348" s="514">
        <f t="shared" si="797"/>
        <v>79.283417547083147</v>
      </c>
      <c r="H348" s="514">
        <f t="shared" ref="H348:I348" si="798">H332</f>
        <v>21553.79</v>
      </c>
      <c r="I348" s="514">
        <f t="shared" si="798"/>
        <v>21553.79</v>
      </c>
      <c r="J348" s="514">
        <f t="shared" ref="J348" si="799">J332</f>
        <v>21553.79</v>
      </c>
      <c r="K348" s="514">
        <f t="shared" ref="K348:L348" si="800">K332</f>
        <v>21553.79</v>
      </c>
      <c r="L348" s="514">
        <f t="shared" si="800"/>
        <v>21553.79</v>
      </c>
      <c r="M348" s="514">
        <f t="shared" ref="M348:N348" si="801">M332</f>
        <v>21553.79</v>
      </c>
      <c r="N348" s="514">
        <f t="shared" si="801"/>
        <v>21553.79</v>
      </c>
      <c r="O348" s="515">
        <f t="shared" si="797"/>
        <v>21553.79</v>
      </c>
      <c r="P348" s="515">
        <f t="shared" ref="P348:Q348" si="802">P332</f>
        <v>21553.79</v>
      </c>
      <c r="Q348" s="515">
        <f t="shared" si="802"/>
        <v>21183.79</v>
      </c>
      <c r="R348" s="515">
        <f t="shared" ref="R348" si="803">R332</f>
        <v>21183.79</v>
      </c>
      <c r="S348" s="515">
        <f t="shared" si="797"/>
        <v>19510.974166666667</v>
      </c>
      <c r="T348" s="515">
        <f t="shared" si="797"/>
        <v>16154.563969999997</v>
      </c>
      <c r="U348" s="515">
        <f t="shared" ref="U348" si="804">U332</f>
        <v>-3356.4101966666694</v>
      </c>
      <c r="V348" s="515">
        <f t="shared" si="797"/>
        <v>-5.70641</v>
      </c>
      <c r="W348" s="515">
        <f t="shared" si="797"/>
        <v>16148.857559999997</v>
      </c>
      <c r="X348" s="516">
        <f t="shared" si="797"/>
        <v>82.797321302383281</v>
      </c>
      <c r="Y348" s="718"/>
      <c r="Z348" s="70"/>
    </row>
    <row r="349" spans="1:27" ht="42" customHeight="1" x14ac:dyDescent="0.25">
      <c r="A349" s="25">
        <v>1</v>
      </c>
      <c r="B349" s="25">
        <v>1</v>
      </c>
      <c r="C349" s="131" t="s">
        <v>65</v>
      </c>
      <c r="D349" s="513">
        <f t="shared" ref="D349:X349" si="805">D333</f>
        <v>4070</v>
      </c>
      <c r="E349" s="513">
        <f t="shared" si="805"/>
        <v>3731</v>
      </c>
      <c r="F349" s="513">
        <f t="shared" si="805"/>
        <v>3316</v>
      </c>
      <c r="G349" s="514">
        <f t="shared" si="805"/>
        <v>88.876976681854742</v>
      </c>
      <c r="H349" s="514">
        <f t="shared" ref="H349:I349" si="806">H333</f>
        <v>3642.8535000000002</v>
      </c>
      <c r="I349" s="514">
        <f t="shared" si="806"/>
        <v>3642.8535000000002</v>
      </c>
      <c r="J349" s="514">
        <f t="shared" ref="J349" si="807">J333</f>
        <v>3642.8535000000002</v>
      </c>
      <c r="K349" s="514">
        <f t="shared" ref="K349:L349" si="808">K333</f>
        <v>3642.8535000000002</v>
      </c>
      <c r="L349" s="514">
        <f t="shared" si="808"/>
        <v>3642.8535000000002</v>
      </c>
      <c r="M349" s="514">
        <f t="shared" ref="M349:N349" si="809">M333</f>
        <v>3642.8535000000002</v>
      </c>
      <c r="N349" s="514">
        <f t="shared" si="809"/>
        <v>3642.8535000000002</v>
      </c>
      <c r="O349" s="515">
        <f t="shared" si="805"/>
        <v>3642.8535000000002</v>
      </c>
      <c r="P349" s="515">
        <f t="shared" ref="P349:Q349" si="810">P333</f>
        <v>3642.8535000000002</v>
      </c>
      <c r="Q349" s="515">
        <f t="shared" si="810"/>
        <v>3642.8535000000002</v>
      </c>
      <c r="R349" s="515">
        <f t="shared" ref="R349" si="811">R333</f>
        <v>3642.8535000000002</v>
      </c>
      <c r="S349" s="515">
        <f t="shared" si="805"/>
        <v>3339.2823749999998</v>
      </c>
      <c r="T349" s="515">
        <f t="shared" si="805"/>
        <v>3051.7208799999999</v>
      </c>
      <c r="U349" s="515">
        <f t="shared" ref="U349" si="812">U333</f>
        <v>-287.56149499999992</v>
      </c>
      <c r="V349" s="515">
        <f t="shared" si="805"/>
        <v>-0.37947000000000003</v>
      </c>
      <c r="W349" s="515">
        <f t="shared" si="805"/>
        <v>3051.34141</v>
      </c>
      <c r="X349" s="513">
        <f t="shared" si="805"/>
        <v>91.388524158577638</v>
      </c>
      <c r="Y349" s="718"/>
      <c r="Z349" s="70"/>
    </row>
    <row r="350" spans="1:27" s="71" customFormat="1" ht="30.75" thickBot="1" x14ac:dyDescent="0.3">
      <c r="A350" s="71">
        <v>1</v>
      </c>
      <c r="B350" s="25">
        <v>1</v>
      </c>
      <c r="C350" s="131" t="s">
        <v>79</v>
      </c>
      <c r="D350" s="513">
        <f t="shared" ref="D350:X350" si="813">D334</f>
        <v>31200</v>
      </c>
      <c r="E350" s="513">
        <f t="shared" si="813"/>
        <v>28600</v>
      </c>
      <c r="F350" s="513">
        <f t="shared" si="813"/>
        <v>29337</v>
      </c>
      <c r="G350" s="513">
        <f t="shared" si="813"/>
        <v>102.57692307692308</v>
      </c>
      <c r="H350" s="513">
        <f t="shared" ref="H350:I350" si="814">H334</f>
        <v>25303.824000000001</v>
      </c>
      <c r="I350" s="513">
        <f t="shared" si="814"/>
        <v>25303.824000000001</v>
      </c>
      <c r="J350" s="513">
        <f t="shared" ref="J350" si="815">J334</f>
        <v>25303.824000000001</v>
      </c>
      <c r="K350" s="513">
        <f t="shared" ref="K350:L350" si="816">K334</f>
        <v>25303.824000000001</v>
      </c>
      <c r="L350" s="513">
        <f t="shared" si="816"/>
        <v>25303.824000000001</v>
      </c>
      <c r="M350" s="513">
        <f t="shared" ref="M350:N350" si="817">M334</f>
        <v>25303.824000000001</v>
      </c>
      <c r="N350" s="513">
        <f t="shared" si="817"/>
        <v>25303.824000000001</v>
      </c>
      <c r="O350" s="513">
        <f t="shared" si="813"/>
        <v>25303.824000000001</v>
      </c>
      <c r="P350" s="513">
        <f t="shared" ref="P350:Q350" si="818">P334</f>
        <v>25303.824000000001</v>
      </c>
      <c r="Q350" s="513">
        <f t="shared" si="818"/>
        <v>25303.824000000001</v>
      </c>
      <c r="R350" s="513">
        <f t="shared" ref="R350" si="819">R334</f>
        <v>25303.824000000001</v>
      </c>
      <c r="S350" s="513">
        <f t="shared" si="813"/>
        <v>23195.171999999999</v>
      </c>
      <c r="T350" s="513">
        <f t="shared" si="813"/>
        <v>23793.704759999997</v>
      </c>
      <c r="U350" s="513">
        <f t="shared" ref="U350" si="820">U334</f>
        <v>598.53275999999823</v>
      </c>
      <c r="V350" s="513">
        <f t="shared" si="813"/>
        <v>-11.01136</v>
      </c>
      <c r="W350" s="513">
        <f t="shared" si="813"/>
        <v>23782.693399999996</v>
      </c>
      <c r="X350" s="513">
        <f t="shared" si="813"/>
        <v>102.58041958041957</v>
      </c>
      <c r="Y350" s="718"/>
      <c r="Z350" s="70"/>
      <c r="AA350" s="288"/>
    </row>
    <row r="351" spans="1:27" s="8" customFormat="1" ht="15" customHeight="1" thickBot="1" x14ac:dyDescent="0.3">
      <c r="A351" s="25">
        <v>1</v>
      </c>
      <c r="B351" s="25">
        <v>1</v>
      </c>
      <c r="C351" s="213" t="s">
        <v>73</v>
      </c>
      <c r="D351" s="517"/>
      <c r="E351" s="517"/>
      <c r="F351" s="517"/>
      <c r="G351" s="518"/>
      <c r="H351" s="518">
        <f t="shared" ref="H351:I351" si="821">H344+H337+H350</f>
        <v>76020.362699999998</v>
      </c>
      <c r="I351" s="518">
        <f t="shared" si="821"/>
        <v>76020.362699999998</v>
      </c>
      <c r="J351" s="518">
        <f t="shared" ref="J351" si="822">J344+J337+J350</f>
        <v>76020.362699999998</v>
      </c>
      <c r="K351" s="518">
        <f t="shared" ref="K351:L351" si="823">K344+K337+K350</f>
        <v>76020.362699999998</v>
      </c>
      <c r="L351" s="518">
        <f t="shared" si="823"/>
        <v>76020.362699999998</v>
      </c>
      <c r="M351" s="518">
        <f t="shared" ref="M351:N351" si="824">M344+M337+M350</f>
        <v>76016.343300000008</v>
      </c>
      <c r="N351" s="518">
        <f t="shared" si="824"/>
        <v>76016.343300000008</v>
      </c>
      <c r="O351" s="519">
        <f t="shared" ref="O351:W351" si="825">O344+O337+O350</f>
        <v>75729.842966666678</v>
      </c>
      <c r="P351" s="519">
        <f t="shared" ref="P351:Q351" si="826">P344+P337+P350</f>
        <v>75729.842966666678</v>
      </c>
      <c r="Q351" s="519">
        <f t="shared" si="826"/>
        <v>74014.842166666669</v>
      </c>
      <c r="R351" s="519">
        <f t="shared" ref="R351" si="827">R344+R337+R350</f>
        <v>74014.842166666669</v>
      </c>
      <c r="S351" s="519">
        <f t="shared" si="825"/>
        <v>68309.353141666652</v>
      </c>
      <c r="T351" s="519">
        <f t="shared" si="825"/>
        <v>63965.718269999998</v>
      </c>
      <c r="U351" s="519">
        <f t="shared" si="825"/>
        <v>-4343.6348716666689</v>
      </c>
      <c r="V351" s="519">
        <f t="shared" si="825"/>
        <v>-212.53694000000002</v>
      </c>
      <c r="W351" s="519">
        <f t="shared" si="825"/>
        <v>63753.181329999999</v>
      </c>
      <c r="X351" s="520">
        <f>X335</f>
        <v>93.641229682473508</v>
      </c>
      <c r="Y351" s="718"/>
      <c r="Z351" s="70"/>
      <c r="AA351" s="288"/>
    </row>
    <row r="352" spans="1:27" ht="37.5" customHeight="1" x14ac:dyDescent="0.25">
      <c r="A352" s="25">
        <v>1</v>
      </c>
      <c r="B352" s="25">
        <v>1</v>
      </c>
      <c r="C352" s="130" t="s">
        <v>124</v>
      </c>
      <c r="D352" s="491"/>
      <c r="E352" s="491"/>
      <c r="F352" s="491"/>
      <c r="G352" s="491"/>
      <c r="H352" s="491"/>
      <c r="I352" s="491"/>
      <c r="J352" s="491"/>
      <c r="K352" s="491"/>
      <c r="L352" s="491"/>
      <c r="M352" s="491"/>
      <c r="N352" s="491"/>
      <c r="O352" s="490"/>
      <c r="P352" s="490"/>
      <c r="Q352" s="490"/>
      <c r="R352" s="490"/>
      <c r="S352" s="490"/>
      <c r="T352" s="412"/>
      <c r="U352" s="412">
        <f t="shared" si="599"/>
        <v>0</v>
      </c>
      <c r="V352" s="412"/>
      <c r="W352" s="412"/>
      <c r="X352" s="521"/>
      <c r="Y352" s="718"/>
      <c r="Z352" s="70"/>
    </row>
    <row r="353" spans="1:27" ht="30.75" customHeight="1" x14ac:dyDescent="0.25">
      <c r="A353" s="25">
        <v>1</v>
      </c>
      <c r="B353" s="25">
        <v>1</v>
      </c>
      <c r="C353" s="117" t="s">
        <v>76</v>
      </c>
      <c r="D353" s="390">
        <f>SUM(D354:D357)</f>
        <v>2551</v>
      </c>
      <c r="E353" s="390">
        <f>SUM(E354:E357)</f>
        <v>2339</v>
      </c>
      <c r="F353" s="390">
        <f>SUM(F354:F357)</f>
        <v>2854</v>
      </c>
      <c r="G353" s="390">
        <f t="shared" ref="G353:G363" si="828">F353/E353*100</f>
        <v>122.01795639162034</v>
      </c>
      <c r="H353" s="353">
        <f>SUM(H354:H357)</f>
        <v>5620.8364799999999</v>
      </c>
      <c r="I353" s="353">
        <f>SUM(I354:I357)</f>
        <v>5620.8364799999999</v>
      </c>
      <c r="J353" s="353">
        <f>SUM(J354:J357)</f>
        <v>5620.8364799999999</v>
      </c>
      <c r="K353" s="353">
        <f>SUM(K354:K357)</f>
        <v>5620.8364799999999</v>
      </c>
      <c r="L353" s="353">
        <f>SUM(L354:L357)</f>
        <v>5620.8364799999999</v>
      </c>
      <c r="M353" s="353">
        <f t="shared" ref="M353:N353" si="829">SUM(M354:M357)</f>
        <v>5385.5364799999998</v>
      </c>
      <c r="N353" s="353">
        <f t="shared" si="829"/>
        <v>5385.5364799999998</v>
      </c>
      <c r="O353" s="353">
        <f t="shared" ref="O353:W353" si="830">SUM(O354:O357)</f>
        <v>4385.5566600000002</v>
      </c>
      <c r="P353" s="353">
        <f t="shared" ref="P353:Q353" si="831">SUM(P354:P357)</f>
        <v>4385.5566600000002</v>
      </c>
      <c r="Q353" s="353">
        <f t="shared" si="831"/>
        <v>4385.5566600000002</v>
      </c>
      <c r="R353" s="353">
        <f t="shared" ref="R353" si="832">SUM(R354:R357)</f>
        <v>4385.5566600000002</v>
      </c>
      <c r="S353" s="734">
        <f t="shared" si="830"/>
        <v>4150.7638697142866</v>
      </c>
      <c r="T353" s="353">
        <f t="shared" si="830"/>
        <v>5240.3213500000002</v>
      </c>
      <c r="U353" s="353">
        <f t="shared" si="830"/>
        <v>1089.5574802857138</v>
      </c>
      <c r="V353" s="353">
        <f t="shared" si="830"/>
        <v>-255.07964000000001</v>
      </c>
      <c r="W353" s="353">
        <f t="shared" si="830"/>
        <v>4985.2417100000002</v>
      </c>
      <c r="X353" s="390">
        <f t="shared" ref="X353:X364" si="833">T353/S353*100</f>
        <v>126.24956548927251</v>
      </c>
      <c r="Y353" s="718"/>
      <c r="Z353" s="70"/>
    </row>
    <row r="354" spans="1:27" ht="28.5" customHeight="1" x14ac:dyDescent="0.25">
      <c r="A354" s="25">
        <v>1</v>
      </c>
      <c r="B354" s="25">
        <v>1</v>
      </c>
      <c r="C354" s="48" t="s">
        <v>44</v>
      </c>
      <c r="D354" s="390">
        <v>1600</v>
      </c>
      <c r="E354" s="739">
        <f t="shared" ref="E354" si="834">ROUND(D354/12*$C$3,0)</f>
        <v>1467</v>
      </c>
      <c r="F354" s="390">
        <v>1982</v>
      </c>
      <c r="G354" s="390">
        <f t="shared" si="828"/>
        <v>135.1056578050443</v>
      </c>
      <c r="H354" s="353">
        <v>3488.73</v>
      </c>
      <c r="I354" s="353">
        <v>3488.73</v>
      </c>
      <c r="J354" s="353">
        <v>3488.73</v>
      </c>
      <c r="K354" s="353">
        <v>3488.73</v>
      </c>
      <c r="L354" s="353">
        <v>3488.73</v>
      </c>
      <c r="M354" s="353">
        <v>3253.43</v>
      </c>
      <c r="N354" s="353">
        <v>3253.43</v>
      </c>
      <c r="O354" s="353">
        <v>2253.4501800000003</v>
      </c>
      <c r="P354" s="353">
        <v>2253.4501800000003</v>
      </c>
      <c r="Q354" s="353">
        <v>2253.4501800000003</v>
      </c>
      <c r="R354" s="353">
        <v>2253.4501800000003</v>
      </c>
      <c r="S354" s="734">
        <f t="shared" ref="S354:S357" si="835">H354/12*$C$3+(I354-H354)/11*10+(J354-I354)/10*9+(K354-J354)/9*8+(L354-K354)/8*7+(M354-L354)/7*6+(N354-M354)/6*5+(O354-N354)/5*4+(P354-O354)/4*3+(Q354-P354)/3*2+(R354-Q354)/2*1</f>
        <v>2196.3329297142864</v>
      </c>
      <c r="T354" s="353">
        <f t="shared" ref="T354:T357" si="836">W354-V354</f>
        <v>3144.4126800000004</v>
      </c>
      <c r="U354" s="353">
        <f t="shared" si="599"/>
        <v>948.079750285714</v>
      </c>
      <c r="V354" s="353">
        <v>-76.104799999999997</v>
      </c>
      <c r="W354" s="353">
        <v>3068.3078800000003</v>
      </c>
      <c r="X354" s="390">
        <f t="shared" si="833"/>
        <v>143.16648616696952</v>
      </c>
      <c r="Y354" s="718"/>
      <c r="Z354" s="70"/>
    </row>
    <row r="355" spans="1:27" ht="26.25" customHeight="1" x14ac:dyDescent="0.25">
      <c r="A355" s="25">
        <v>1</v>
      </c>
      <c r="B355" s="25">
        <v>1</v>
      </c>
      <c r="C355" s="48" t="s">
        <v>45</v>
      </c>
      <c r="D355" s="390">
        <v>777</v>
      </c>
      <c r="E355" s="391">
        <f t="shared" ref="E355:E363" si="837">ROUND(D355/12*$C$3,0)</f>
        <v>712</v>
      </c>
      <c r="F355" s="390">
        <v>687</v>
      </c>
      <c r="G355" s="390">
        <f t="shared" si="828"/>
        <v>96.488764044943821</v>
      </c>
      <c r="H355" s="353">
        <v>1180.6048800000001</v>
      </c>
      <c r="I355" s="353">
        <v>1180.6048800000001</v>
      </c>
      <c r="J355" s="353">
        <v>1180.6048800000001</v>
      </c>
      <c r="K355" s="353">
        <v>1180.6048800000001</v>
      </c>
      <c r="L355" s="353">
        <v>1180.6048800000001</v>
      </c>
      <c r="M355" s="353">
        <v>1180.6048800000001</v>
      </c>
      <c r="N355" s="353">
        <v>1180.6048800000001</v>
      </c>
      <c r="O355" s="353">
        <v>1180.6048800000001</v>
      </c>
      <c r="P355" s="353">
        <v>1180.6048800000001</v>
      </c>
      <c r="Q355" s="353">
        <v>1180.6048800000001</v>
      </c>
      <c r="R355" s="353">
        <v>1180.6048800000001</v>
      </c>
      <c r="S355" s="734">
        <f t="shared" si="835"/>
        <v>1082.2211400000001</v>
      </c>
      <c r="T355" s="353">
        <f t="shared" si="836"/>
        <v>1084.2546699999998</v>
      </c>
      <c r="U355" s="353">
        <f t="shared" si="599"/>
        <v>2.0335299999997005</v>
      </c>
      <c r="V355" s="353">
        <v>-47.729879999999994</v>
      </c>
      <c r="W355" s="353">
        <v>1036.5247899999997</v>
      </c>
      <c r="X355" s="390">
        <f t="shared" si="833"/>
        <v>100.18790337065488</v>
      </c>
      <c r="Y355" s="718"/>
      <c r="Z355" s="70"/>
    </row>
    <row r="356" spans="1:27" ht="30" x14ac:dyDescent="0.25">
      <c r="A356" s="25">
        <v>1</v>
      </c>
      <c r="B356" s="25">
        <v>1</v>
      </c>
      <c r="C356" s="48" t="s">
        <v>70</v>
      </c>
      <c r="D356" s="390">
        <v>36</v>
      </c>
      <c r="E356" s="391">
        <f t="shared" si="837"/>
        <v>33</v>
      </c>
      <c r="F356" s="390">
        <v>32</v>
      </c>
      <c r="G356" s="390">
        <f t="shared" si="828"/>
        <v>96.969696969696969</v>
      </c>
      <c r="H356" s="353">
        <v>196.86240000000001</v>
      </c>
      <c r="I356" s="353">
        <v>196.86240000000001</v>
      </c>
      <c r="J356" s="353">
        <v>196.86240000000001</v>
      </c>
      <c r="K356" s="353">
        <v>196.86240000000001</v>
      </c>
      <c r="L356" s="353">
        <v>196.86240000000001</v>
      </c>
      <c r="M356" s="353">
        <v>196.86240000000001</v>
      </c>
      <c r="N356" s="353">
        <v>196.86240000000001</v>
      </c>
      <c r="O356" s="353">
        <v>196.86240000000001</v>
      </c>
      <c r="P356" s="353">
        <v>196.86240000000001</v>
      </c>
      <c r="Q356" s="353">
        <v>196.86240000000001</v>
      </c>
      <c r="R356" s="353">
        <v>196.86240000000001</v>
      </c>
      <c r="S356" s="734">
        <f t="shared" si="835"/>
        <v>180.4572</v>
      </c>
      <c r="T356" s="353">
        <f t="shared" si="836"/>
        <v>174.9888</v>
      </c>
      <c r="U356" s="353">
        <f t="shared" si="599"/>
        <v>-5.4684000000000026</v>
      </c>
      <c r="V356" s="353">
        <v>0</v>
      </c>
      <c r="W356" s="353">
        <v>174.9888</v>
      </c>
      <c r="X356" s="390">
        <f t="shared" si="833"/>
        <v>96.969696969696969</v>
      </c>
      <c r="Y356" s="718"/>
      <c r="Z356" s="70"/>
    </row>
    <row r="357" spans="1:27" ht="30" x14ac:dyDescent="0.25">
      <c r="A357" s="25">
        <v>1</v>
      </c>
      <c r="B357" s="25">
        <v>1</v>
      </c>
      <c r="C357" s="48" t="s">
        <v>71</v>
      </c>
      <c r="D357" s="390">
        <v>138</v>
      </c>
      <c r="E357" s="391">
        <f t="shared" si="837"/>
        <v>127</v>
      </c>
      <c r="F357" s="390">
        <v>153</v>
      </c>
      <c r="G357" s="390">
        <f t="shared" si="828"/>
        <v>120.4724409448819</v>
      </c>
      <c r="H357" s="353">
        <v>754.63919999999996</v>
      </c>
      <c r="I357" s="353">
        <v>754.63919999999996</v>
      </c>
      <c r="J357" s="353">
        <v>754.63919999999996</v>
      </c>
      <c r="K357" s="353">
        <v>754.63919999999996</v>
      </c>
      <c r="L357" s="353">
        <v>754.63919999999996</v>
      </c>
      <c r="M357" s="353">
        <v>754.63919999999996</v>
      </c>
      <c r="N357" s="353">
        <v>754.63919999999996</v>
      </c>
      <c r="O357" s="353">
        <v>754.63919999999996</v>
      </c>
      <c r="P357" s="353">
        <v>754.63919999999996</v>
      </c>
      <c r="Q357" s="353">
        <v>754.63919999999996</v>
      </c>
      <c r="R357" s="353">
        <v>754.63919999999996</v>
      </c>
      <c r="S357" s="734">
        <f t="shared" si="835"/>
        <v>691.75259999999992</v>
      </c>
      <c r="T357" s="353">
        <f t="shared" si="836"/>
        <v>836.66520000000003</v>
      </c>
      <c r="U357" s="353">
        <f t="shared" ref="U357:U405" si="838">T357-S357</f>
        <v>144.91260000000011</v>
      </c>
      <c r="V357" s="353">
        <v>-131.24496000000002</v>
      </c>
      <c r="W357" s="353">
        <v>705.42024000000004</v>
      </c>
      <c r="X357" s="390">
        <f t="shared" si="833"/>
        <v>120.94861660079053</v>
      </c>
      <c r="Y357" s="718"/>
      <c r="Z357" s="70"/>
    </row>
    <row r="358" spans="1:27" ht="30" x14ac:dyDescent="0.25">
      <c r="A358" s="25">
        <v>1</v>
      </c>
      <c r="B358" s="25">
        <v>1</v>
      </c>
      <c r="C358" s="117" t="s">
        <v>68</v>
      </c>
      <c r="D358" s="390">
        <f>SUM(D359:D362)</f>
        <v>7182</v>
      </c>
      <c r="E358" s="390">
        <f>SUM(E359:E362)</f>
        <v>6583</v>
      </c>
      <c r="F358" s="390">
        <f>F359+F361+F362</f>
        <v>4267</v>
      </c>
      <c r="G358" s="390">
        <f t="shared" si="828"/>
        <v>64.818471821358045</v>
      </c>
      <c r="H358" s="353">
        <f>SUM(H359:H362)</f>
        <v>9923.3527000000013</v>
      </c>
      <c r="I358" s="353">
        <f>SUM(I359:I362)</f>
        <v>9923.3527000000013</v>
      </c>
      <c r="J358" s="353">
        <f>SUM(J359:J362)</f>
        <v>9923.3527000000013</v>
      </c>
      <c r="K358" s="353">
        <f>SUM(K359:K362)</f>
        <v>9923.3527000000013</v>
      </c>
      <c r="L358" s="353">
        <f>SUM(L359:L362)</f>
        <v>9923.3527000000013</v>
      </c>
      <c r="M358" s="353">
        <f t="shared" ref="M358:N358" si="839">SUM(M359:M362)</f>
        <v>10160.144100000001</v>
      </c>
      <c r="N358" s="353">
        <f t="shared" si="839"/>
        <v>10160.144100000001</v>
      </c>
      <c r="O358" s="353">
        <f t="shared" ref="O358:W358" si="840">SUM(O359:O362)</f>
        <v>10876.114116666668</v>
      </c>
      <c r="P358" s="353">
        <f t="shared" ref="P358:Q358" si="841">SUM(P359:P362)</f>
        <v>10876.114116666668</v>
      </c>
      <c r="Q358" s="353">
        <f t="shared" si="841"/>
        <v>10822.170316666667</v>
      </c>
      <c r="R358" s="353">
        <f t="shared" ref="R358" si="842">SUM(R359:R362)</f>
        <v>10822.170316666667</v>
      </c>
      <c r="S358" s="734">
        <f t="shared" si="840"/>
        <v>9836.1841788095226</v>
      </c>
      <c r="T358" s="353">
        <f t="shared" si="840"/>
        <v>7232.2383600000003</v>
      </c>
      <c r="U358" s="353">
        <f t="shared" si="840"/>
        <v>-2603.9458188095232</v>
      </c>
      <c r="V358" s="353">
        <f t="shared" si="840"/>
        <v>-113.80916999999999</v>
      </c>
      <c r="W358" s="353">
        <f t="shared" si="840"/>
        <v>7118.4291900000007</v>
      </c>
      <c r="X358" s="390">
        <f t="shared" si="833"/>
        <v>73.526870059841855</v>
      </c>
      <c r="Y358" s="718"/>
      <c r="Z358" s="70"/>
    </row>
    <row r="359" spans="1:27" ht="30" x14ac:dyDescent="0.25">
      <c r="A359" s="25">
        <v>1</v>
      </c>
      <c r="B359" s="25">
        <v>1</v>
      </c>
      <c r="C359" s="48" t="s">
        <v>64</v>
      </c>
      <c r="D359" s="390">
        <v>3130</v>
      </c>
      <c r="E359" s="739">
        <f t="shared" ref="E359" si="843">ROUND(D359/12*$C$3,0)</f>
        <v>2869</v>
      </c>
      <c r="F359" s="390">
        <v>1373</v>
      </c>
      <c r="G359" s="390">
        <f t="shared" si="828"/>
        <v>47.856395956779366</v>
      </c>
      <c r="H359" s="353">
        <v>2175.3000999999999</v>
      </c>
      <c r="I359" s="353">
        <v>2175.3000999999999</v>
      </c>
      <c r="J359" s="353">
        <v>2175.3000999999999</v>
      </c>
      <c r="K359" s="353">
        <v>2175.3000999999999</v>
      </c>
      <c r="L359" s="353">
        <v>2175.3000999999999</v>
      </c>
      <c r="M359" s="353">
        <v>2412.0915</v>
      </c>
      <c r="N359" s="353">
        <v>2412.0915</v>
      </c>
      <c r="O359" s="353">
        <v>3128.0615166666662</v>
      </c>
      <c r="P359" s="353">
        <v>3128.0615166666662</v>
      </c>
      <c r="Q359" s="353">
        <v>3128.0615166666662</v>
      </c>
      <c r="R359" s="353">
        <v>3128.0615166666662</v>
      </c>
      <c r="S359" s="734">
        <f t="shared" ref="S359" si="844">H359/12*$C$3+(I359-H359)/11*10+(J359-I359)/10*9+(K359-J359)/9*8+(L359-K359)/8*7+(M359-L359)/7*6+(N359-M359)/6*5+(O359-N359)/5*4+(P359-O359)/4*3+(Q359-P359)/3*2+(R359-Q359)/2*1</f>
        <v>2769.7651621428568</v>
      </c>
      <c r="T359" s="353">
        <f t="shared" ref="T359:T363" si="845">W359-V359</f>
        <v>1860.5033900000001</v>
      </c>
      <c r="U359" s="353">
        <f t="shared" si="838"/>
        <v>-909.26177214285667</v>
      </c>
      <c r="V359" s="353">
        <v>-2.5418499999999997</v>
      </c>
      <c r="W359" s="353">
        <v>1857.96154</v>
      </c>
      <c r="X359" s="390">
        <f t="shared" si="833"/>
        <v>67.171882130274284</v>
      </c>
      <c r="Y359" s="718"/>
      <c r="Z359" s="70"/>
    </row>
    <row r="360" spans="1:27" ht="45" x14ac:dyDescent="0.25">
      <c r="C360" s="761" t="s">
        <v>102</v>
      </c>
      <c r="D360" s="390"/>
      <c r="E360" s="739"/>
      <c r="F360" s="390"/>
      <c r="G360" s="390"/>
      <c r="H360" s="353"/>
      <c r="I360" s="353"/>
      <c r="J360" s="353"/>
      <c r="K360" s="353"/>
      <c r="L360" s="353"/>
      <c r="M360" s="353"/>
      <c r="N360" s="353"/>
      <c r="O360" s="353"/>
      <c r="P360" s="353"/>
      <c r="Q360" s="353"/>
      <c r="R360" s="353"/>
      <c r="S360" s="734"/>
      <c r="T360" s="353"/>
      <c r="U360" s="353"/>
      <c r="V360" s="353"/>
      <c r="W360" s="353"/>
      <c r="X360" s="390"/>
      <c r="Y360" s="718"/>
      <c r="Z360" s="70"/>
    </row>
    <row r="361" spans="1:27" ht="64.5" customHeight="1" x14ac:dyDescent="0.25">
      <c r="A361" s="25">
        <v>1</v>
      </c>
      <c r="B361" s="25">
        <v>1</v>
      </c>
      <c r="C361" s="47" t="s">
        <v>74</v>
      </c>
      <c r="D361" s="390">
        <v>3000</v>
      </c>
      <c r="E361" s="391">
        <f t="shared" si="837"/>
        <v>2750</v>
      </c>
      <c r="F361" s="390">
        <v>2068</v>
      </c>
      <c r="G361" s="390">
        <f t="shared" si="828"/>
        <v>75.2</v>
      </c>
      <c r="H361" s="353">
        <v>6806.4600000000009</v>
      </c>
      <c r="I361" s="353">
        <v>6806.4600000000009</v>
      </c>
      <c r="J361" s="353">
        <v>6806.4600000000009</v>
      </c>
      <c r="K361" s="353">
        <v>6806.4600000000009</v>
      </c>
      <c r="L361" s="353">
        <v>6806.4600000000009</v>
      </c>
      <c r="M361" s="353">
        <v>6806.4600000000009</v>
      </c>
      <c r="N361" s="353">
        <v>6806.4600000000009</v>
      </c>
      <c r="O361" s="353">
        <v>6806.4600000000009</v>
      </c>
      <c r="P361" s="353">
        <v>6806.4600000000009</v>
      </c>
      <c r="Q361" s="353">
        <v>6752.5162000000009</v>
      </c>
      <c r="R361" s="353">
        <v>6752.5162000000009</v>
      </c>
      <c r="S361" s="734">
        <f t="shared" ref="S361:S363" si="846">H361/12*$C$3+(I361-H361)/11*10+(J361-I361)/10*9+(K361-J361)/9*8+(L361-K361)/8*7+(M361-L361)/7*6+(N361-M361)/6*5+(O361-N361)/5*4+(P361-O361)/4*3+(Q361-P361)/3*2+(R361-Q361)/2*1</f>
        <v>6203.2924666666668</v>
      </c>
      <c r="T361" s="353">
        <f t="shared" si="845"/>
        <v>4700.3209800000004</v>
      </c>
      <c r="U361" s="353">
        <f t="shared" si="838"/>
        <v>-1502.9714866666664</v>
      </c>
      <c r="V361" s="353">
        <v>-81.524929999999998</v>
      </c>
      <c r="W361" s="353">
        <v>4618.7960500000008</v>
      </c>
      <c r="X361" s="390">
        <f t="shared" si="833"/>
        <v>75.771390842155682</v>
      </c>
      <c r="Y361" s="718"/>
      <c r="Z361" s="70"/>
    </row>
    <row r="362" spans="1:27" ht="30" customHeight="1" x14ac:dyDescent="0.25">
      <c r="A362" s="25">
        <v>1</v>
      </c>
      <c r="B362" s="25">
        <v>1</v>
      </c>
      <c r="C362" s="48" t="s">
        <v>65</v>
      </c>
      <c r="D362" s="390">
        <v>1052</v>
      </c>
      <c r="E362" s="391">
        <f t="shared" si="837"/>
        <v>964</v>
      </c>
      <c r="F362" s="390">
        <v>826</v>
      </c>
      <c r="G362" s="390">
        <f t="shared" si="828"/>
        <v>85.684647302904565</v>
      </c>
      <c r="H362" s="353">
        <v>941.59259999999995</v>
      </c>
      <c r="I362" s="353">
        <v>941.59259999999995</v>
      </c>
      <c r="J362" s="353">
        <v>941.59259999999995</v>
      </c>
      <c r="K362" s="353">
        <v>941.59259999999995</v>
      </c>
      <c r="L362" s="353">
        <v>941.59259999999995</v>
      </c>
      <c r="M362" s="353">
        <v>941.59259999999995</v>
      </c>
      <c r="N362" s="353">
        <v>941.59259999999995</v>
      </c>
      <c r="O362" s="353">
        <v>941.59259999999995</v>
      </c>
      <c r="P362" s="353">
        <v>941.59259999999995</v>
      </c>
      <c r="Q362" s="353">
        <v>941.59259999999995</v>
      </c>
      <c r="R362" s="353">
        <v>941.59259999999995</v>
      </c>
      <c r="S362" s="734">
        <f t="shared" si="846"/>
        <v>863.12654999999995</v>
      </c>
      <c r="T362" s="353">
        <f t="shared" si="845"/>
        <v>671.41399000000001</v>
      </c>
      <c r="U362" s="353">
        <f t="shared" si="838"/>
        <v>-191.71255999999994</v>
      </c>
      <c r="V362" s="353">
        <v>-29.742390000000007</v>
      </c>
      <c r="W362" s="353">
        <v>641.67160000000001</v>
      </c>
      <c r="X362" s="390">
        <f t="shared" si="833"/>
        <v>77.788591950971735</v>
      </c>
      <c r="Y362" s="718"/>
      <c r="Z362" s="70"/>
    </row>
    <row r="363" spans="1:27" s="71" customFormat="1" ht="30.75" thickBot="1" x14ac:dyDescent="0.3">
      <c r="A363" s="71">
        <v>1</v>
      </c>
      <c r="B363" s="25">
        <v>1</v>
      </c>
      <c r="C363" s="77" t="s">
        <v>79</v>
      </c>
      <c r="D363" s="390">
        <v>4953</v>
      </c>
      <c r="E363" s="391">
        <f t="shared" si="837"/>
        <v>4540</v>
      </c>
      <c r="F363" s="390">
        <v>2500</v>
      </c>
      <c r="G363" s="390">
        <f t="shared" si="828"/>
        <v>55.066079295154182</v>
      </c>
      <c r="H363" s="353">
        <v>4217.3040000000001</v>
      </c>
      <c r="I363" s="353">
        <v>4217.3040000000001</v>
      </c>
      <c r="J363" s="353">
        <v>4217.3040000000001</v>
      </c>
      <c r="K363" s="353">
        <v>4217.3040000000001</v>
      </c>
      <c r="L363" s="353">
        <v>4217.3040000000001</v>
      </c>
      <c r="M363" s="353">
        <v>4217.3040000000001</v>
      </c>
      <c r="N363" s="353">
        <v>4217.3040000000001</v>
      </c>
      <c r="O363" s="353">
        <v>4217.3040000000001</v>
      </c>
      <c r="P363" s="353">
        <v>4217.3040000000001</v>
      </c>
      <c r="Q363" s="353">
        <v>4016.9820600000003</v>
      </c>
      <c r="R363" s="353">
        <v>4016.9820600000003</v>
      </c>
      <c r="S363" s="734">
        <f t="shared" si="846"/>
        <v>3732.3140400000002</v>
      </c>
      <c r="T363" s="353">
        <f t="shared" si="845"/>
        <v>2029.9830599999998</v>
      </c>
      <c r="U363" s="353">
        <f t="shared" si="838"/>
        <v>-1702.3309800000004</v>
      </c>
      <c r="V363" s="353">
        <v>-5.0547200000000005</v>
      </c>
      <c r="W363" s="353">
        <v>2024.9283399999997</v>
      </c>
      <c r="X363" s="390">
        <f t="shared" si="833"/>
        <v>54.389395914819637</v>
      </c>
      <c r="Y363" s="718">
        <v>811.02</v>
      </c>
      <c r="Z363" s="70"/>
      <c r="AA363" s="288"/>
    </row>
    <row r="364" spans="1:27" s="23" customFormat="1" ht="15" customHeight="1" thickBot="1" x14ac:dyDescent="0.3">
      <c r="A364" s="25">
        <v>1</v>
      </c>
      <c r="B364" s="25">
        <v>1</v>
      </c>
      <c r="C364" s="75" t="s">
        <v>3</v>
      </c>
      <c r="D364" s="445"/>
      <c r="E364" s="445"/>
      <c r="F364" s="445"/>
      <c r="G364" s="446"/>
      <c r="H364" s="447">
        <f>H358+H353+H363</f>
        <v>19761.493180000001</v>
      </c>
      <c r="I364" s="447">
        <f>I358+I353+I363</f>
        <v>19761.493180000001</v>
      </c>
      <c r="J364" s="447">
        <f>J358+J353+J363</f>
        <v>19761.493180000001</v>
      </c>
      <c r="K364" s="447">
        <f>K358+K353+K363</f>
        <v>19761.493180000001</v>
      </c>
      <c r="L364" s="447">
        <f>L358+L353+L363</f>
        <v>19761.493180000001</v>
      </c>
      <c r="M364" s="447">
        <f t="shared" ref="M364:N364" si="847">M358+M353+M363</f>
        <v>19762.98458</v>
      </c>
      <c r="N364" s="447">
        <f t="shared" si="847"/>
        <v>19762.98458</v>
      </c>
      <c r="O364" s="447">
        <f t="shared" ref="O364:W364" si="848">O358+O353+O363</f>
        <v>19478.97477666667</v>
      </c>
      <c r="P364" s="447">
        <f t="shared" ref="P364:Q364" si="849">P358+P353+P363</f>
        <v>19478.97477666667</v>
      </c>
      <c r="Q364" s="447">
        <f t="shared" si="849"/>
        <v>19224.709036666667</v>
      </c>
      <c r="R364" s="447">
        <f t="shared" ref="R364" si="850">R358+R353+R363</f>
        <v>19224.709036666667</v>
      </c>
      <c r="S364" s="447">
        <f t="shared" si="848"/>
        <v>17719.26208852381</v>
      </c>
      <c r="T364" s="447">
        <f t="shared" si="848"/>
        <v>14502.542770000002</v>
      </c>
      <c r="U364" s="447">
        <f t="shared" si="848"/>
        <v>-3216.7193185238098</v>
      </c>
      <c r="V364" s="447">
        <f t="shared" si="848"/>
        <v>-373.94353000000001</v>
      </c>
      <c r="W364" s="447">
        <f t="shared" si="848"/>
        <v>14128.599240000001</v>
      </c>
      <c r="X364" s="445">
        <f t="shared" si="833"/>
        <v>81.846200465609826</v>
      </c>
      <c r="Y364" s="718"/>
      <c r="Z364" s="70"/>
      <c r="AA364" s="288"/>
    </row>
    <row r="365" spans="1:27" ht="15" customHeight="1" x14ac:dyDescent="0.25">
      <c r="A365" s="25">
        <v>1</v>
      </c>
      <c r="B365" s="25">
        <v>1</v>
      </c>
      <c r="C365" s="172" t="s">
        <v>38</v>
      </c>
      <c r="D365" s="522"/>
      <c r="E365" s="522"/>
      <c r="F365" s="522"/>
      <c r="G365" s="523"/>
      <c r="H365" s="523"/>
      <c r="I365" s="523"/>
      <c r="J365" s="523"/>
      <c r="K365" s="523"/>
      <c r="L365" s="523"/>
      <c r="M365" s="524"/>
      <c r="N365" s="524"/>
      <c r="O365" s="524"/>
      <c r="P365" s="524"/>
      <c r="Q365" s="524"/>
      <c r="R365" s="524"/>
      <c r="S365" s="524"/>
      <c r="T365" s="524"/>
      <c r="U365" s="524">
        <f t="shared" si="838"/>
        <v>0</v>
      </c>
      <c r="V365" s="524"/>
      <c r="W365" s="524"/>
      <c r="X365" s="525"/>
      <c r="Y365" s="718"/>
      <c r="Z365" s="70"/>
    </row>
    <row r="366" spans="1:27" ht="42" customHeight="1" x14ac:dyDescent="0.25">
      <c r="A366" s="25">
        <v>1</v>
      </c>
      <c r="B366" s="25">
        <v>1</v>
      </c>
      <c r="C366" s="137" t="s">
        <v>76</v>
      </c>
      <c r="D366" s="526">
        <f t="shared" ref="D366:G372" si="851">D353</f>
        <v>2551</v>
      </c>
      <c r="E366" s="526">
        <f t="shared" si="851"/>
        <v>2339</v>
      </c>
      <c r="F366" s="526">
        <f t="shared" si="851"/>
        <v>2854</v>
      </c>
      <c r="G366" s="527">
        <f t="shared" si="851"/>
        <v>122.01795639162034</v>
      </c>
      <c r="H366" s="527">
        <f t="shared" ref="H366:I366" si="852">H353</f>
        <v>5620.8364799999999</v>
      </c>
      <c r="I366" s="527">
        <f t="shared" si="852"/>
        <v>5620.8364799999999</v>
      </c>
      <c r="J366" s="527">
        <f t="shared" ref="J366" si="853">J353</f>
        <v>5620.8364799999999</v>
      </c>
      <c r="K366" s="527">
        <f>K353</f>
        <v>5620.8364799999999</v>
      </c>
      <c r="L366" s="527">
        <f>L353</f>
        <v>5620.8364799999999</v>
      </c>
      <c r="M366" s="528">
        <f>M353</f>
        <v>5385.5364799999998</v>
      </c>
      <c r="N366" s="528">
        <f t="shared" ref="N366" si="854">N353</f>
        <v>5385.5364799999998</v>
      </c>
      <c r="O366" s="528">
        <f t="shared" ref="O366:T372" si="855">O353</f>
        <v>4385.5566600000002</v>
      </c>
      <c r="P366" s="528">
        <f t="shared" ref="P366:Q366" si="856">P353</f>
        <v>4385.5566600000002</v>
      </c>
      <c r="Q366" s="528">
        <f t="shared" si="856"/>
        <v>4385.5566600000002</v>
      </c>
      <c r="R366" s="528">
        <f t="shared" ref="R366" si="857">R353</f>
        <v>4385.5566600000002</v>
      </c>
      <c r="S366" s="528">
        <f t="shared" si="855"/>
        <v>4150.7638697142866</v>
      </c>
      <c r="T366" s="528">
        <f t="shared" si="855"/>
        <v>5240.3213500000002</v>
      </c>
      <c r="U366" s="528">
        <f t="shared" ref="U366" si="858">U353</f>
        <v>1089.5574802857138</v>
      </c>
      <c r="V366" s="528">
        <f t="shared" ref="V366:W366" si="859">V353</f>
        <v>-255.07964000000001</v>
      </c>
      <c r="W366" s="528">
        <f t="shared" si="859"/>
        <v>4985.2417100000002</v>
      </c>
      <c r="X366" s="439">
        <f t="shared" ref="X366:X372" si="860">X353</f>
        <v>126.24956548927251</v>
      </c>
      <c r="Y366" s="718"/>
      <c r="Z366" s="70"/>
    </row>
    <row r="367" spans="1:27" ht="30.75" customHeight="1" x14ac:dyDescent="0.25">
      <c r="A367" s="25">
        <v>1</v>
      </c>
      <c r="B367" s="25">
        <v>1</v>
      </c>
      <c r="C367" s="63" t="s">
        <v>44</v>
      </c>
      <c r="D367" s="526">
        <f t="shared" si="851"/>
        <v>1600</v>
      </c>
      <c r="E367" s="526">
        <f t="shared" si="851"/>
        <v>1467</v>
      </c>
      <c r="F367" s="526">
        <f t="shared" si="851"/>
        <v>1982</v>
      </c>
      <c r="G367" s="527">
        <f t="shared" si="851"/>
        <v>135.1056578050443</v>
      </c>
      <c r="H367" s="527">
        <f t="shared" ref="H367:I367" si="861">H354</f>
        <v>3488.73</v>
      </c>
      <c r="I367" s="527">
        <f t="shared" si="861"/>
        <v>3488.73</v>
      </c>
      <c r="J367" s="527">
        <f t="shared" ref="J367" si="862">J354</f>
        <v>3488.73</v>
      </c>
      <c r="K367" s="527">
        <f t="shared" ref="K367:L367" si="863">K354</f>
        <v>3488.73</v>
      </c>
      <c r="L367" s="527">
        <f t="shared" si="863"/>
        <v>3488.73</v>
      </c>
      <c r="M367" s="528">
        <f t="shared" ref="M367:M372" si="864">M354</f>
        <v>3253.43</v>
      </c>
      <c r="N367" s="528">
        <f t="shared" ref="N367" si="865">N354</f>
        <v>3253.43</v>
      </c>
      <c r="O367" s="528">
        <f t="shared" si="855"/>
        <v>2253.4501800000003</v>
      </c>
      <c r="P367" s="528">
        <f t="shared" ref="P367:Q367" si="866">P354</f>
        <v>2253.4501800000003</v>
      </c>
      <c r="Q367" s="528">
        <f t="shared" si="866"/>
        <v>2253.4501800000003</v>
      </c>
      <c r="R367" s="528">
        <f t="shared" ref="R367" si="867">R354</f>
        <v>2253.4501800000003</v>
      </c>
      <c r="S367" s="528">
        <f t="shared" si="855"/>
        <v>2196.3329297142864</v>
      </c>
      <c r="T367" s="528">
        <f t="shared" si="855"/>
        <v>3144.4126800000004</v>
      </c>
      <c r="U367" s="528">
        <f t="shared" ref="U367" si="868">U354</f>
        <v>948.079750285714</v>
      </c>
      <c r="V367" s="528">
        <f t="shared" ref="V367:W367" si="869">V354</f>
        <v>-76.104799999999997</v>
      </c>
      <c r="W367" s="528">
        <f t="shared" si="869"/>
        <v>3068.3078800000003</v>
      </c>
      <c r="X367" s="439">
        <f t="shared" si="860"/>
        <v>143.16648616696952</v>
      </c>
      <c r="Y367" s="718"/>
      <c r="Z367" s="70"/>
    </row>
    <row r="368" spans="1:27" ht="30.75" customHeight="1" x14ac:dyDescent="0.25">
      <c r="A368" s="25">
        <v>1</v>
      </c>
      <c r="B368" s="25">
        <v>1</v>
      </c>
      <c r="C368" s="63" t="s">
        <v>45</v>
      </c>
      <c r="D368" s="526">
        <f t="shared" si="851"/>
        <v>777</v>
      </c>
      <c r="E368" s="526">
        <f t="shared" si="851"/>
        <v>712</v>
      </c>
      <c r="F368" s="526">
        <f t="shared" si="851"/>
        <v>687</v>
      </c>
      <c r="G368" s="527">
        <f t="shared" si="851"/>
        <v>96.488764044943821</v>
      </c>
      <c r="H368" s="527">
        <f t="shared" ref="H368:I368" si="870">H355</f>
        <v>1180.6048800000001</v>
      </c>
      <c r="I368" s="527">
        <f t="shared" si="870"/>
        <v>1180.6048800000001</v>
      </c>
      <c r="J368" s="527">
        <f t="shared" ref="J368" si="871">J355</f>
        <v>1180.6048800000001</v>
      </c>
      <c r="K368" s="527">
        <f t="shared" ref="K368:L368" si="872">K355</f>
        <v>1180.6048800000001</v>
      </c>
      <c r="L368" s="527">
        <f t="shared" si="872"/>
        <v>1180.6048800000001</v>
      </c>
      <c r="M368" s="528">
        <f t="shared" si="864"/>
        <v>1180.6048800000001</v>
      </c>
      <c r="N368" s="528">
        <f t="shared" ref="N368" si="873">N355</f>
        <v>1180.6048800000001</v>
      </c>
      <c r="O368" s="528">
        <f t="shared" si="855"/>
        <v>1180.6048800000001</v>
      </c>
      <c r="P368" s="528">
        <f t="shared" ref="P368:Q368" si="874">P355</f>
        <v>1180.6048800000001</v>
      </c>
      <c r="Q368" s="528">
        <f t="shared" si="874"/>
        <v>1180.6048800000001</v>
      </c>
      <c r="R368" s="528">
        <f t="shared" ref="R368" si="875">R355</f>
        <v>1180.6048800000001</v>
      </c>
      <c r="S368" s="528">
        <f t="shared" si="855"/>
        <v>1082.2211400000001</v>
      </c>
      <c r="T368" s="528">
        <f t="shared" si="855"/>
        <v>1084.2546699999998</v>
      </c>
      <c r="U368" s="528">
        <f t="shared" ref="U368" si="876">U355</f>
        <v>2.0335299999997005</v>
      </c>
      <c r="V368" s="528">
        <f t="shared" ref="V368:W368" si="877">V355</f>
        <v>-47.729879999999994</v>
      </c>
      <c r="W368" s="528">
        <f t="shared" si="877"/>
        <v>1036.5247899999997</v>
      </c>
      <c r="X368" s="439">
        <f t="shared" si="860"/>
        <v>100.18790337065488</v>
      </c>
      <c r="Y368" s="718"/>
      <c r="Z368" s="70"/>
    </row>
    <row r="369" spans="1:27" ht="44.25" customHeight="1" x14ac:dyDescent="0.25">
      <c r="A369" s="25">
        <v>1</v>
      </c>
      <c r="B369" s="25">
        <v>1</v>
      </c>
      <c r="C369" s="63" t="s">
        <v>70</v>
      </c>
      <c r="D369" s="526">
        <f t="shared" si="851"/>
        <v>36</v>
      </c>
      <c r="E369" s="526">
        <f t="shared" si="851"/>
        <v>33</v>
      </c>
      <c r="F369" s="526">
        <f t="shared" si="851"/>
        <v>32</v>
      </c>
      <c r="G369" s="527">
        <f t="shared" si="851"/>
        <v>96.969696969696969</v>
      </c>
      <c r="H369" s="527">
        <f t="shared" ref="H369:I369" si="878">H356</f>
        <v>196.86240000000001</v>
      </c>
      <c r="I369" s="527">
        <f t="shared" si="878"/>
        <v>196.86240000000001</v>
      </c>
      <c r="J369" s="527">
        <f t="shared" ref="J369" si="879">J356</f>
        <v>196.86240000000001</v>
      </c>
      <c r="K369" s="527">
        <f t="shared" ref="K369:L369" si="880">K356</f>
        <v>196.86240000000001</v>
      </c>
      <c r="L369" s="527">
        <f t="shared" si="880"/>
        <v>196.86240000000001</v>
      </c>
      <c r="M369" s="528">
        <f t="shared" si="864"/>
        <v>196.86240000000001</v>
      </c>
      <c r="N369" s="528">
        <f t="shared" ref="N369" si="881">N356</f>
        <v>196.86240000000001</v>
      </c>
      <c r="O369" s="528">
        <f t="shared" si="855"/>
        <v>196.86240000000001</v>
      </c>
      <c r="P369" s="528">
        <f t="shared" ref="P369:Q369" si="882">P356</f>
        <v>196.86240000000001</v>
      </c>
      <c r="Q369" s="528">
        <f t="shared" si="882"/>
        <v>196.86240000000001</v>
      </c>
      <c r="R369" s="528">
        <f t="shared" ref="R369" si="883">R356</f>
        <v>196.86240000000001</v>
      </c>
      <c r="S369" s="528">
        <f t="shared" si="855"/>
        <v>180.4572</v>
      </c>
      <c r="T369" s="528">
        <f t="shared" si="855"/>
        <v>174.9888</v>
      </c>
      <c r="U369" s="528">
        <f t="shared" ref="U369" si="884">U356</f>
        <v>-5.4684000000000026</v>
      </c>
      <c r="V369" s="528">
        <f t="shared" ref="V369:W369" si="885">V356</f>
        <v>0</v>
      </c>
      <c r="W369" s="528">
        <f t="shared" si="885"/>
        <v>174.9888</v>
      </c>
      <c r="X369" s="439">
        <f t="shared" si="860"/>
        <v>96.969696969696969</v>
      </c>
      <c r="Y369" s="718"/>
      <c r="Z369" s="70"/>
    </row>
    <row r="370" spans="1:27" ht="30.75" customHeight="1" x14ac:dyDescent="0.25">
      <c r="A370" s="25">
        <v>1</v>
      </c>
      <c r="B370" s="25">
        <v>1</v>
      </c>
      <c r="C370" s="63" t="s">
        <v>71</v>
      </c>
      <c r="D370" s="526">
        <f t="shared" si="851"/>
        <v>138</v>
      </c>
      <c r="E370" s="526">
        <f t="shared" si="851"/>
        <v>127</v>
      </c>
      <c r="F370" s="526">
        <f t="shared" si="851"/>
        <v>153</v>
      </c>
      <c r="G370" s="527">
        <f t="shared" si="851"/>
        <v>120.4724409448819</v>
      </c>
      <c r="H370" s="527">
        <f t="shared" ref="H370:I370" si="886">H357</f>
        <v>754.63919999999996</v>
      </c>
      <c r="I370" s="527">
        <f t="shared" si="886"/>
        <v>754.63919999999996</v>
      </c>
      <c r="J370" s="527">
        <f t="shared" ref="J370" si="887">J357</f>
        <v>754.63919999999996</v>
      </c>
      <c r="K370" s="527">
        <f t="shared" ref="K370:L370" si="888">K357</f>
        <v>754.63919999999996</v>
      </c>
      <c r="L370" s="527">
        <f t="shared" si="888"/>
        <v>754.63919999999996</v>
      </c>
      <c r="M370" s="528">
        <f t="shared" si="864"/>
        <v>754.63919999999996</v>
      </c>
      <c r="N370" s="528">
        <f t="shared" ref="N370" si="889">N357</f>
        <v>754.63919999999996</v>
      </c>
      <c r="O370" s="528">
        <f t="shared" si="855"/>
        <v>754.63919999999996</v>
      </c>
      <c r="P370" s="528">
        <f t="shared" ref="P370:Q370" si="890">P357</f>
        <v>754.63919999999996</v>
      </c>
      <c r="Q370" s="528">
        <f t="shared" si="890"/>
        <v>754.63919999999996</v>
      </c>
      <c r="R370" s="528">
        <f t="shared" ref="R370" si="891">R357</f>
        <v>754.63919999999996</v>
      </c>
      <c r="S370" s="528">
        <f t="shared" si="855"/>
        <v>691.75259999999992</v>
      </c>
      <c r="T370" s="528">
        <f t="shared" si="855"/>
        <v>836.66520000000003</v>
      </c>
      <c r="U370" s="528">
        <f t="shared" ref="U370" si="892">U357</f>
        <v>144.91260000000011</v>
      </c>
      <c r="V370" s="528">
        <f t="shared" ref="V370:W370" si="893">V357</f>
        <v>-131.24496000000002</v>
      </c>
      <c r="W370" s="528">
        <f t="shared" si="893"/>
        <v>705.42024000000004</v>
      </c>
      <c r="X370" s="439">
        <f t="shared" si="860"/>
        <v>120.94861660079053</v>
      </c>
      <c r="Y370" s="718"/>
      <c r="Z370" s="70"/>
    </row>
    <row r="371" spans="1:27" ht="42.75" customHeight="1" x14ac:dyDescent="0.25">
      <c r="A371" s="25">
        <v>1</v>
      </c>
      <c r="B371" s="25">
        <v>1</v>
      </c>
      <c r="C371" s="137" t="s">
        <v>68</v>
      </c>
      <c r="D371" s="526">
        <f t="shared" si="851"/>
        <v>7182</v>
      </c>
      <c r="E371" s="526">
        <f t="shared" si="851"/>
        <v>6583</v>
      </c>
      <c r="F371" s="526">
        <f t="shared" si="851"/>
        <v>4267</v>
      </c>
      <c r="G371" s="527">
        <f t="shared" si="851"/>
        <v>64.818471821358045</v>
      </c>
      <c r="H371" s="527">
        <f t="shared" ref="H371:I371" si="894">H358</f>
        <v>9923.3527000000013</v>
      </c>
      <c r="I371" s="527">
        <f t="shared" si="894"/>
        <v>9923.3527000000013</v>
      </c>
      <c r="J371" s="527">
        <f t="shared" ref="J371" si="895">J358</f>
        <v>9923.3527000000013</v>
      </c>
      <c r="K371" s="527">
        <f t="shared" ref="K371:L371" si="896">K358</f>
        <v>9923.3527000000013</v>
      </c>
      <c r="L371" s="527">
        <f t="shared" si="896"/>
        <v>9923.3527000000013</v>
      </c>
      <c r="M371" s="528">
        <f t="shared" si="864"/>
        <v>10160.144100000001</v>
      </c>
      <c r="N371" s="528">
        <f t="shared" ref="N371" si="897">N358</f>
        <v>10160.144100000001</v>
      </c>
      <c r="O371" s="528">
        <f t="shared" si="855"/>
        <v>10876.114116666668</v>
      </c>
      <c r="P371" s="528">
        <f t="shared" ref="P371:Q371" si="898">P358</f>
        <v>10876.114116666668</v>
      </c>
      <c r="Q371" s="528">
        <f t="shared" si="898"/>
        <v>10822.170316666667</v>
      </c>
      <c r="R371" s="528">
        <f t="shared" ref="R371" si="899">R358</f>
        <v>10822.170316666667</v>
      </c>
      <c r="S371" s="528">
        <f t="shared" si="855"/>
        <v>9836.1841788095226</v>
      </c>
      <c r="T371" s="528">
        <f t="shared" si="855"/>
        <v>7232.2383600000003</v>
      </c>
      <c r="U371" s="528">
        <f t="shared" ref="U371" si="900">U358</f>
        <v>-2603.9458188095232</v>
      </c>
      <c r="V371" s="528">
        <f t="shared" ref="V371:W371" si="901">V358</f>
        <v>-113.80916999999999</v>
      </c>
      <c r="W371" s="528">
        <f t="shared" si="901"/>
        <v>7118.4291900000007</v>
      </c>
      <c r="X371" s="439">
        <f t="shared" si="860"/>
        <v>73.526870059841855</v>
      </c>
      <c r="Y371" s="718"/>
      <c r="Z371" s="70"/>
    </row>
    <row r="372" spans="1:27" ht="30" x14ac:dyDescent="0.25">
      <c r="A372" s="25">
        <v>1</v>
      </c>
      <c r="B372" s="25">
        <v>1</v>
      </c>
      <c r="C372" s="63" t="s">
        <v>64</v>
      </c>
      <c r="D372" s="526">
        <f t="shared" si="851"/>
        <v>3130</v>
      </c>
      <c r="E372" s="526">
        <f t="shared" si="851"/>
        <v>2869</v>
      </c>
      <c r="F372" s="526">
        <f t="shared" si="851"/>
        <v>1373</v>
      </c>
      <c r="G372" s="527">
        <f t="shared" si="851"/>
        <v>47.856395956779366</v>
      </c>
      <c r="H372" s="527">
        <f t="shared" ref="H372:I372" si="902">H359</f>
        <v>2175.3000999999999</v>
      </c>
      <c r="I372" s="527">
        <f t="shared" si="902"/>
        <v>2175.3000999999999</v>
      </c>
      <c r="J372" s="527">
        <f t="shared" ref="J372:M373" si="903">J359</f>
        <v>2175.3000999999999</v>
      </c>
      <c r="K372" s="527">
        <f t="shared" ref="K372:L372" si="904">K359</f>
        <v>2175.3000999999999</v>
      </c>
      <c r="L372" s="527">
        <f t="shared" si="904"/>
        <v>2175.3000999999999</v>
      </c>
      <c r="M372" s="528">
        <f t="shared" si="864"/>
        <v>2412.0915</v>
      </c>
      <c r="N372" s="528">
        <f t="shared" ref="N372:T373" si="905">N359</f>
        <v>2412.0915</v>
      </c>
      <c r="O372" s="528">
        <f t="shared" si="855"/>
        <v>3128.0615166666662</v>
      </c>
      <c r="P372" s="528">
        <f t="shared" ref="P372:Q372" si="906">P359</f>
        <v>3128.0615166666662</v>
      </c>
      <c r="Q372" s="528">
        <f t="shared" si="906"/>
        <v>3128.0615166666662</v>
      </c>
      <c r="R372" s="528">
        <f t="shared" ref="R372" si="907">R359</f>
        <v>3128.0615166666662</v>
      </c>
      <c r="S372" s="528">
        <f t="shared" si="855"/>
        <v>2769.7651621428568</v>
      </c>
      <c r="T372" s="528">
        <f t="shared" si="855"/>
        <v>1860.5033900000001</v>
      </c>
      <c r="U372" s="528">
        <f t="shared" ref="U372:X373" si="908">U359</f>
        <v>-909.26177214285667</v>
      </c>
      <c r="V372" s="528">
        <f t="shared" ref="V372:W372" si="909">V359</f>
        <v>-2.5418499999999997</v>
      </c>
      <c r="W372" s="528">
        <f t="shared" si="909"/>
        <v>1857.96154</v>
      </c>
      <c r="X372" s="526">
        <f t="shared" si="860"/>
        <v>67.171882130274284</v>
      </c>
      <c r="Y372" s="718"/>
      <c r="Z372" s="70"/>
    </row>
    <row r="373" spans="1:27" ht="45" x14ac:dyDescent="0.25">
      <c r="C373" s="63" t="s">
        <v>102</v>
      </c>
      <c r="D373" s="526">
        <f>D360</f>
        <v>0</v>
      </c>
      <c r="E373" s="526">
        <f t="shared" ref="E373:I373" si="910">E360</f>
        <v>0</v>
      </c>
      <c r="F373" s="526">
        <f t="shared" si="910"/>
        <v>0</v>
      </c>
      <c r="G373" s="527">
        <f t="shared" si="910"/>
        <v>0</v>
      </c>
      <c r="H373" s="527">
        <f t="shared" si="910"/>
        <v>0</v>
      </c>
      <c r="I373" s="527">
        <f t="shared" si="910"/>
        <v>0</v>
      </c>
      <c r="J373" s="527">
        <f t="shared" si="903"/>
        <v>0</v>
      </c>
      <c r="K373" s="527">
        <f t="shared" si="903"/>
        <v>0</v>
      </c>
      <c r="L373" s="527">
        <f t="shared" si="903"/>
        <v>0</v>
      </c>
      <c r="M373" s="528">
        <f t="shared" si="903"/>
        <v>0</v>
      </c>
      <c r="N373" s="528">
        <f t="shared" si="905"/>
        <v>0</v>
      </c>
      <c r="O373" s="528">
        <f t="shared" si="905"/>
        <v>0</v>
      </c>
      <c r="P373" s="528">
        <f t="shared" ref="P373:Q373" si="911">P360</f>
        <v>0</v>
      </c>
      <c r="Q373" s="528">
        <f t="shared" si="911"/>
        <v>0</v>
      </c>
      <c r="R373" s="528">
        <f t="shared" ref="R373" si="912">R360</f>
        <v>0</v>
      </c>
      <c r="S373" s="528">
        <f t="shared" si="905"/>
        <v>0</v>
      </c>
      <c r="T373" s="528">
        <f t="shared" si="905"/>
        <v>0</v>
      </c>
      <c r="U373" s="528">
        <f t="shared" si="908"/>
        <v>0</v>
      </c>
      <c r="V373" s="528">
        <f t="shared" si="908"/>
        <v>0</v>
      </c>
      <c r="W373" s="528">
        <f t="shared" si="908"/>
        <v>0</v>
      </c>
      <c r="X373" s="526">
        <f t="shared" si="908"/>
        <v>0</v>
      </c>
      <c r="Y373" s="718"/>
      <c r="Z373" s="70"/>
    </row>
    <row r="374" spans="1:27" ht="60" x14ac:dyDescent="0.25">
      <c r="A374" s="25">
        <v>1</v>
      </c>
      <c r="B374" s="25">
        <v>1</v>
      </c>
      <c r="C374" s="63" t="s">
        <v>46</v>
      </c>
      <c r="D374" s="526">
        <f>D361</f>
        <v>3000</v>
      </c>
      <c r="E374" s="526">
        <f t="shared" ref="E374:G376" si="913">E361</f>
        <v>2750</v>
      </c>
      <c r="F374" s="526">
        <f t="shared" si="913"/>
        <v>2068</v>
      </c>
      <c r="G374" s="527">
        <f t="shared" si="913"/>
        <v>75.2</v>
      </c>
      <c r="H374" s="527">
        <f t="shared" ref="H374:I374" si="914">H361</f>
        <v>6806.4600000000009</v>
      </c>
      <c r="I374" s="527">
        <f t="shared" si="914"/>
        <v>6806.4600000000009</v>
      </c>
      <c r="J374" s="527">
        <f t="shared" ref="J374" si="915">J361</f>
        <v>6806.4600000000009</v>
      </c>
      <c r="K374" s="527">
        <f t="shared" ref="K374:L374" si="916">K361</f>
        <v>6806.4600000000009</v>
      </c>
      <c r="L374" s="527">
        <f t="shared" si="916"/>
        <v>6806.4600000000009</v>
      </c>
      <c r="M374" s="528">
        <f>M361</f>
        <v>6806.4600000000009</v>
      </c>
      <c r="N374" s="528">
        <f t="shared" ref="N374" si="917">N361</f>
        <v>6806.4600000000009</v>
      </c>
      <c r="O374" s="528">
        <f t="shared" ref="O374:T376" si="918">O361</f>
        <v>6806.4600000000009</v>
      </c>
      <c r="P374" s="528">
        <f t="shared" ref="P374:Q374" si="919">P361</f>
        <v>6806.4600000000009</v>
      </c>
      <c r="Q374" s="528">
        <f t="shared" si="919"/>
        <v>6752.5162000000009</v>
      </c>
      <c r="R374" s="528">
        <f t="shared" ref="R374" si="920">R361</f>
        <v>6752.5162000000009</v>
      </c>
      <c r="S374" s="528">
        <f t="shared" si="918"/>
        <v>6203.2924666666668</v>
      </c>
      <c r="T374" s="528">
        <f t="shared" si="918"/>
        <v>4700.3209800000004</v>
      </c>
      <c r="U374" s="528">
        <f t="shared" ref="U374" si="921">U361</f>
        <v>-1502.9714866666664</v>
      </c>
      <c r="V374" s="528">
        <f t="shared" ref="V374:W374" si="922">V361</f>
        <v>-81.524929999999998</v>
      </c>
      <c r="W374" s="528">
        <f t="shared" si="922"/>
        <v>4618.7960500000008</v>
      </c>
      <c r="X374" s="439">
        <f>X361</f>
        <v>75.771390842155682</v>
      </c>
      <c r="Y374" s="718"/>
      <c r="Z374" s="70"/>
    </row>
    <row r="375" spans="1:27" ht="45" x14ac:dyDescent="0.25">
      <c r="A375" s="25">
        <v>1</v>
      </c>
      <c r="B375" s="25">
        <v>1</v>
      </c>
      <c r="C375" s="63" t="s">
        <v>65</v>
      </c>
      <c r="D375" s="526">
        <f>D362</f>
        <v>1052</v>
      </c>
      <c r="E375" s="526">
        <f t="shared" si="913"/>
        <v>964</v>
      </c>
      <c r="F375" s="526">
        <f t="shared" si="913"/>
        <v>826</v>
      </c>
      <c r="G375" s="527">
        <f t="shared" si="913"/>
        <v>85.684647302904565</v>
      </c>
      <c r="H375" s="527">
        <f t="shared" ref="H375:I375" si="923">H362</f>
        <v>941.59259999999995</v>
      </c>
      <c r="I375" s="527">
        <f t="shared" si="923"/>
        <v>941.59259999999995</v>
      </c>
      <c r="J375" s="527">
        <f t="shared" ref="J375" si="924">J362</f>
        <v>941.59259999999995</v>
      </c>
      <c r="K375" s="527">
        <f t="shared" ref="K375:L375" si="925">K362</f>
        <v>941.59259999999995</v>
      </c>
      <c r="L375" s="527">
        <f t="shared" si="925"/>
        <v>941.59259999999995</v>
      </c>
      <c r="M375" s="528">
        <f>M362</f>
        <v>941.59259999999995</v>
      </c>
      <c r="N375" s="528">
        <f t="shared" ref="N375" si="926">N362</f>
        <v>941.59259999999995</v>
      </c>
      <c r="O375" s="528">
        <f t="shared" si="918"/>
        <v>941.59259999999995</v>
      </c>
      <c r="P375" s="528">
        <f t="shared" ref="P375:Q375" si="927">P362</f>
        <v>941.59259999999995</v>
      </c>
      <c r="Q375" s="528">
        <f t="shared" si="927"/>
        <v>941.59259999999995</v>
      </c>
      <c r="R375" s="528">
        <f t="shared" ref="R375" si="928">R362</f>
        <v>941.59259999999995</v>
      </c>
      <c r="S375" s="528">
        <f t="shared" si="918"/>
        <v>863.12654999999995</v>
      </c>
      <c r="T375" s="528">
        <f t="shared" si="918"/>
        <v>671.41399000000001</v>
      </c>
      <c r="U375" s="528">
        <f t="shared" ref="U375" si="929">U362</f>
        <v>-191.71255999999994</v>
      </c>
      <c r="V375" s="528">
        <f t="shared" ref="V375:W375" si="930">V362</f>
        <v>-29.742390000000007</v>
      </c>
      <c r="W375" s="528">
        <f t="shared" si="930"/>
        <v>641.67160000000001</v>
      </c>
      <c r="X375" s="526">
        <f>X362</f>
        <v>77.788591950971735</v>
      </c>
      <c r="Y375" s="718"/>
      <c r="Z375" s="70"/>
    </row>
    <row r="376" spans="1:27" ht="30.75" customHeight="1" thickBot="1" x14ac:dyDescent="0.3">
      <c r="B376" s="25">
        <v>1</v>
      </c>
      <c r="C376" s="271" t="s">
        <v>79</v>
      </c>
      <c r="D376" s="529">
        <f>D363</f>
        <v>4953</v>
      </c>
      <c r="E376" s="529">
        <f t="shared" si="913"/>
        <v>4540</v>
      </c>
      <c r="F376" s="529">
        <f t="shared" si="913"/>
        <v>2500</v>
      </c>
      <c r="G376" s="530">
        <f t="shared" si="913"/>
        <v>55.066079295154182</v>
      </c>
      <c r="H376" s="530">
        <f t="shared" ref="H376:I376" si="931">H363</f>
        <v>4217.3040000000001</v>
      </c>
      <c r="I376" s="530">
        <f t="shared" si="931"/>
        <v>4217.3040000000001</v>
      </c>
      <c r="J376" s="530">
        <f t="shared" ref="J376" si="932">J363</f>
        <v>4217.3040000000001</v>
      </c>
      <c r="K376" s="530">
        <f t="shared" ref="K376:L376" si="933">K363</f>
        <v>4217.3040000000001</v>
      </c>
      <c r="L376" s="530">
        <f t="shared" si="933"/>
        <v>4217.3040000000001</v>
      </c>
      <c r="M376" s="528">
        <f>M363</f>
        <v>4217.3040000000001</v>
      </c>
      <c r="N376" s="528">
        <f t="shared" ref="N376" si="934">N363</f>
        <v>4217.3040000000001</v>
      </c>
      <c r="O376" s="528">
        <f t="shared" si="918"/>
        <v>4217.3040000000001</v>
      </c>
      <c r="P376" s="528">
        <f t="shared" ref="P376:Q376" si="935">P363</f>
        <v>4217.3040000000001</v>
      </c>
      <c r="Q376" s="528">
        <f t="shared" si="935"/>
        <v>4016.9820600000003</v>
      </c>
      <c r="R376" s="528">
        <f t="shared" ref="R376" si="936">R363</f>
        <v>4016.9820600000003</v>
      </c>
      <c r="S376" s="528">
        <f t="shared" si="918"/>
        <v>3732.3140400000002</v>
      </c>
      <c r="T376" s="528">
        <f t="shared" si="918"/>
        <v>2029.9830599999998</v>
      </c>
      <c r="U376" s="531">
        <f t="shared" ref="U376" si="937">U363</f>
        <v>-1702.3309800000004</v>
      </c>
      <c r="V376" s="531">
        <f t="shared" ref="V376:W376" si="938">V363</f>
        <v>-5.0547200000000005</v>
      </c>
      <c r="W376" s="531">
        <f t="shared" si="938"/>
        <v>2024.9283399999997</v>
      </c>
      <c r="X376" s="532">
        <f>X363</f>
        <v>54.389395914819637</v>
      </c>
      <c r="Y376" s="718"/>
      <c r="Z376" s="70"/>
    </row>
    <row r="377" spans="1:27" s="8" customFormat="1" ht="19.5" customHeight="1" thickBot="1" x14ac:dyDescent="0.3">
      <c r="A377" s="25">
        <v>1</v>
      </c>
      <c r="B377" s="25">
        <v>1</v>
      </c>
      <c r="C377" s="214" t="s">
        <v>73</v>
      </c>
      <c r="D377" s="533">
        <f t="shared" ref="D377:X377" si="939">D364</f>
        <v>0</v>
      </c>
      <c r="E377" s="533">
        <f t="shared" si="939"/>
        <v>0</v>
      </c>
      <c r="F377" s="533">
        <f t="shared" si="939"/>
        <v>0</v>
      </c>
      <c r="G377" s="534">
        <f t="shared" si="939"/>
        <v>0</v>
      </c>
      <c r="H377" s="534">
        <f t="shared" ref="H377:I377" si="940">H364</f>
        <v>19761.493180000001</v>
      </c>
      <c r="I377" s="534">
        <f t="shared" si="940"/>
        <v>19761.493180000001</v>
      </c>
      <c r="J377" s="534">
        <f t="shared" ref="J377" si="941">J364</f>
        <v>19761.493180000001</v>
      </c>
      <c r="K377" s="534">
        <f t="shared" ref="K377:L377" si="942">K364</f>
        <v>19761.493180000001</v>
      </c>
      <c r="L377" s="534">
        <f t="shared" si="942"/>
        <v>19761.493180000001</v>
      </c>
      <c r="M377" s="535">
        <f>M364</f>
        <v>19762.98458</v>
      </c>
      <c r="N377" s="535">
        <f t="shared" ref="N377" si="943">N364</f>
        <v>19762.98458</v>
      </c>
      <c r="O377" s="535">
        <f t="shared" si="939"/>
        <v>19478.97477666667</v>
      </c>
      <c r="P377" s="535">
        <f t="shared" ref="P377:Q377" si="944">P364</f>
        <v>19478.97477666667</v>
      </c>
      <c r="Q377" s="535">
        <f t="shared" si="944"/>
        <v>19224.709036666667</v>
      </c>
      <c r="R377" s="535">
        <f t="shared" ref="R377" si="945">R364</f>
        <v>19224.709036666667</v>
      </c>
      <c r="S377" s="535">
        <f t="shared" si="939"/>
        <v>17719.26208852381</v>
      </c>
      <c r="T377" s="535">
        <f t="shared" si="939"/>
        <v>14502.542770000002</v>
      </c>
      <c r="U377" s="535">
        <f t="shared" ref="U377" si="946">U364</f>
        <v>-3216.7193185238098</v>
      </c>
      <c r="V377" s="535">
        <f t="shared" ref="V377:W377" si="947">V364</f>
        <v>-373.94353000000001</v>
      </c>
      <c r="W377" s="535">
        <f t="shared" si="947"/>
        <v>14128.599240000001</v>
      </c>
      <c r="X377" s="533">
        <f t="shared" si="939"/>
        <v>81.846200465609826</v>
      </c>
      <c r="Y377" s="718"/>
      <c r="Z377" s="70"/>
      <c r="AA377" s="288"/>
    </row>
    <row r="378" spans="1:27" ht="15.75" customHeight="1" x14ac:dyDescent="0.25">
      <c r="A378" s="25">
        <v>1</v>
      </c>
      <c r="B378" s="25">
        <v>1</v>
      </c>
      <c r="C378" s="134"/>
      <c r="D378" s="536"/>
      <c r="E378" s="536"/>
      <c r="F378" s="385"/>
      <c r="G378" s="536"/>
      <c r="H378" s="536"/>
      <c r="I378" s="536"/>
      <c r="J378" s="536"/>
      <c r="K378" s="536"/>
      <c r="L378" s="536"/>
      <c r="M378" s="508"/>
      <c r="N378" s="508"/>
      <c r="O378" s="508"/>
      <c r="P378" s="508"/>
      <c r="Q378" s="508"/>
      <c r="R378" s="508"/>
      <c r="S378" s="508"/>
      <c r="T378" s="387"/>
      <c r="U378" s="387">
        <f t="shared" si="838"/>
        <v>0</v>
      </c>
      <c r="V378" s="387"/>
      <c r="W378" s="387"/>
      <c r="X378" s="44"/>
      <c r="Y378" s="718"/>
      <c r="Z378" s="70"/>
    </row>
    <row r="379" spans="1:27" ht="29.25" customHeight="1" x14ac:dyDescent="0.25">
      <c r="A379" s="25">
        <v>1</v>
      </c>
      <c r="B379" s="25">
        <v>1</v>
      </c>
      <c r="C379" s="3" t="s">
        <v>125</v>
      </c>
      <c r="D379" s="537"/>
      <c r="E379" s="537"/>
      <c r="F379" s="537"/>
      <c r="G379" s="538"/>
      <c r="H379" s="538"/>
      <c r="I379" s="538"/>
      <c r="J379" s="538"/>
      <c r="K379" s="538"/>
      <c r="L379" s="538"/>
      <c r="M379" s="415"/>
      <c r="N379" s="415"/>
      <c r="O379" s="415"/>
      <c r="P379" s="415"/>
      <c r="Q379" s="415"/>
      <c r="R379" s="415"/>
      <c r="S379" s="415"/>
      <c r="T379" s="415"/>
      <c r="U379" s="415">
        <f t="shared" si="838"/>
        <v>0</v>
      </c>
      <c r="V379" s="415"/>
      <c r="W379" s="415"/>
      <c r="X379" s="417"/>
      <c r="Y379" s="718"/>
      <c r="Z379" s="70"/>
    </row>
    <row r="380" spans="1:27" ht="31.5" customHeight="1" x14ac:dyDescent="0.25">
      <c r="A380" s="25">
        <v>1</v>
      </c>
      <c r="B380" s="25">
        <v>1</v>
      </c>
      <c r="C380" s="139" t="s">
        <v>76</v>
      </c>
      <c r="D380" s="390">
        <f>SUM(D381:D384)</f>
        <v>2827</v>
      </c>
      <c r="E380" s="390">
        <f>SUM(E381:E384)</f>
        <v>2592</v>
      </c>
      <c r="F380" s="390">
        <f>SUM(F381:F384)</f>
        <v>2912</v>
      </c>
      <c r="G380" s="348">
        <f>F380/E380*100</f>
        <v>112.34567901234568</v>
      </c>
      <c r="H380" s="353">
        <f>SUM(H381:H384)</f>
        <v>4914.3319199999996</v>
      </c>
      <c r="I380" s="353">
        <f>SUM(I381:I384)</f>
        <v>4914.3319199999996</v>
      </c>
      <c r="J380" s="353">
        <f>SUM(J381:J384)</f>
        <v>4914.3319199999996</v>
      </c>
      <c r="K380" s="353">
        <f>SUM(K381:K384)</f>
        <v>4914.3319199999996</v>
      </c>
      <c r="L380" s="353">
        <f>SUM(L381:L384)</f>
        <v>4914.3319199999996</v>
      </c>
      <c r="M380" s="353">
        <f t="shared" ref="M380:N380" si="948">SUM(M381:M384)</f>
        <v>4708.6219199999996</v>
      </c>
      <c r="N380" s="353">
        <f t="shared" si="948"/>
        <v>4708.6219199999996</v>
      </c>
      <c r="O380" s="353">
        <f t="shared" ref="O380:W380" si="949">SUM(O381:O384)</f>
        <v>4136.0930399999997</v>
      </c>
      <c r="P380" s="353">
        <f t="shared" ref="P380:Q380" si="950">SUM(P381:P384)</f>
        <v>4136.0930399999997</v>
      </c>
      <c r="Q380" s="353">
        <f t="shared" si="950"/>
        <v>4136.0930399999997</v>
      </c>
      <c r="R380" s="353">
        <f t="shared" ref="R380" si="951">SUM(R381:R384)</f>
        <v>4136.0930399999997</v>
      </c>
      <c r="S380" s="734">
        <f t="shared" si="949"/>
        <v>3870.4582988571433</v>
      </c>
      <c r="T380" s="353">
        <f t="shared" si="949"/>
        <v>4739.3701700000001</v>
      </c>
      <c r="U380" s="353">
        <f t="shared" si="949"/>
        <v>868.91187114285685</v>
      </c>
      <c r="V380" s="353">
        <f t="shared" si="949"/>
        <v>-50.127420000000001</v>
      </c>
      <c r="W380" s="353">
        <f t="shared" si="949"/>
        <v>4689.2427500000003</v>
      </c>
      <c r="X380" s="390">
        <f>T380/S380*100</f>
        <v>122.44984454165095</v>
      </c>
      <c r="Y380" s="718"/>
      <c r="Z380" s="70"/>
    </row>
    <row r="381" spans="1:27" ht="38.1" customHeight="1" x14ac:dyDescent="0.25">
      <c r="A381" s="25">
        <v>1</v>
      </c>
      <c r="B381" s="25">
        <v>1</v>
      </c>
      <c r="C381" s="47" t="s">
        <v>44</v>
      </c>
      <c r="D381" s="390">
        <v>2002</v>
      </c>
      <c r="E381" s="739">
        <f t="shared" ref="E381" si="952">ROUND(D381/12*$C$3,0)</f>
        <v>1835</v>
      </c>
      <c r="F381" s="390">
        <v>2080</v>
      </c>
      <c r="G381" s="348">
        <f>F381/E381*100</f>
        <v>113.35149863760219</v>
      </c>
      <c r="H381" s="353">
        <v>3356.7240000000002</v>
      </c>
      <c r="I381" s="353">
        <v>3356.7240000000002</v>
      </c>
      <c r="J381" s="353">
        <v>3356.7240000000002</v>
      </c>
      <c r="K381" s="353">
        <v>3356.7240000000002</v>
      </c>
      <c r="L381" s="353">
        <v>3356.7240000000002</v>
      </c>
      <c r="M381" s="353">
        <v>3151.0140000000001</v>
      </c>
      <c r="N381" s="353">
        <v>3151.0140000000001</v>
      </c>
      <c r="O381" s="353">
        <v>2578.4851200000003</v>
      </c>
      <c r="P381" s="353">
        <v>2578.4851200000003</v>
      </c>
      <c r="Q381" s="353">
        <v>2578.4851200000003</v>
      </c>
      <c r="R381" s="353">
        <v>2578.4851200000003</v>
      </c>
      <c r="S381" s="734">
        <f t="shared" ref="S381:S384" si="953">H381/12*$C$3+(I381-H381)/11*10+(J381-I381)/10*9+(K381-J381)/9*8+(L381-K381)/8*7+(M381-L381)/7*6+(N381-M381)/6*5+(O381-N381)/5*4+(P381-O381)/4*3+(Q381-P381)/3*2+(R381-Q381)/2*1</f>
        <v>2442.6510388571432</v>
      </c>
      <c r="T381" s="353">
        <f t="shared" ref="T381:T390" si="954">W381-V381</f>
        <v>3169.1440300000004</v>
      </c>
      <c r="U381" s="353">
        <f t="shared" si="838"/>
        <v>726.49299114285714</v>
      </c>
      <c r="V381" s="353">
        <v>-25.523199999999996</v>
      </c>
      <c r="W381" s="353">
        <v>3143.6208300000003</v>
      </c>
      <c r="X381" s="390">
        <f>T381/S381*100</f>
        <v>129.74198850289994</v>
      </c>
      <c r="Y381" s="718"/>
      <c r="Z381" s="70"/>
    </row>
    <row r="382" spans="1:27" ht="38.1" customHeight="1" x14ac:dyDescent="0.25">
      <c r="A382" s="25">
        <v>1</v>
      </c>
      <c r="B382" s="25">
        <v>1</v>
      </c>
      <c r="C382" s="47" t="s">
        <v>45</v>
      </c>
      <c r="D382" s="390">
        <v>748</v>
      </c>
      <c r="E382" s="391">
        <f t="shared" ref="E382:E390" si="955">ROUND(D382/12*$C$3,0)</f>
        <v>686</v>
      </c>
      <c r="F382" s="390">
        <v>750</v>
      </c>
      <c r="G382" s="348">
        <f>F382/E382*100</f>
        <v>109.32944606413994</v>
      </c>
      <c r="H382" s="353">
        <v>1136.5411200000001</v>
      </c>
      <c r="I382" s="353">
        <v>1136.5411200000001</v>
      </c>
      <c r="J382" s="353">
        <v>1136.5411200000001</v>
      </c>
      <c r="K382" s="353">
        <v>1136.5411200000001</v>
      </c>
      <c r="L382" s="353">
        <v>1136.5411200000001</v>
      </c>
      <c r="M382" s="353">
        <v>1136.5411200000001</v>
      </c>
      <c r="N382" s="353">
        <v>1136.5411200000001</v>
      </c>
      <c r="O382" s="353">
        <v>1136.5411200000001</v>
      </c>
      <c r="P382" s="353">
        <v>1136.5411200000001</v>
      </c>
      <c r="Q382" s="353">
        <v>1136.5411200000001</v>
      </c>
      <c r="R382" s="353">
        <v>1136.5411200000001</v>
      </c>
      <c r="S382" s="734">
        <f t="shared" si="953"/>
        <v>1041.8293600000002</v>
      </c>
      <c r="T382" s="353">
        <f t="shared" si="954"/>
        <v>1105.4121399999999</v>
      </c>
      <c r="U382" s="353">
        <f t="shared" si="838"/>
        <v>63.58277999999973</v>
      </c>
      <c r="V382" s="353">
        <v>-2.73062</v>
      </c>
      <c r="W382" s="353">
        <v>1102.6815199999999</v>
      </c>
      <c r="X382" s="390">
        <f>T382/S382*100</f>
        <v>106.10299368027023</v>
      </c>
      <c r="Y382" s="718"/>
      <c r="Z382" s="70"/>
    </row>
    <row r="383" spans="1:27" ht="30" x14ac:dyDescent="0.25">
      <c r="A383" s="25">
        <v>1</v>
      </c>
      <c r="B383" s="25">
        <v>1</v>
      </c>
      <c r="C383" s="47" t="s">
        <v>70</v>
      </c>
      <c r="D383" s="390"/>
      <c r="E383" s="391">
        <f t="shared" si="955"/>
        <v>0</v>
      </c>
      <c r="F383" s="390"/>
      <c r="G383" s="348"/>
      <c r="H383" s="353"/>
      <c r="I383" s="353"/>
      <c r="J383" s="353"/>
      <c r="K383" s="353"/>
      <c r="L383" s="353"/>
      <c r="M383" s="353"/>
      <c r="N383" s="353"/>
      <c r="O383" s="353"/>
      <c r="P383" s="353"/>
      <c r="Q383" s="353"/>
      <c r="R383" s="353"/>
      <c r="S383" s="734">
        <f t="shared" si="953"/>
        <v>0</v>
      </c>
      <c r="T383" s="353">
        <f t="shared" si="954"/>
        <v>0</v>
      </c>
      <c r="U383" s="353">
        <f t="shared" si="838"/>
        <v>0</v>
      </c>
      <c r="V383" s="353"/>
      <c r="W383" s="353"/>
      <c r="X383" s="390"/>
      <c r="Y383" s="718"/>
      <c r="Z383" s="70"/>
    </row>
    <row r="384" spans="1:27" ht="30" x14ac:dyDescent="0.25">
      <c r="A384" s="25">
        <v>1</v>
      </c>
      <c r="B384" s="25">
        <v>1</v>
      </c>
      <c r="C384" s="47" t="s">
        <v>71</v>
      </c>
      <c r="D384" s="390">
        <v>77</v>
      </c>
      <c r="E384" s="391">
        <f t="shared" si="955"/>
        <v>71</v>
      </c>
      <c r="F384" s="390">
        <v>82</v>
      </c>
      <c r="G384" s="348">
        <f t="shared" ref="G384:G390" si="956">F384/E384*100</f>
        <v>115.49295774647888</v>
      </c>
      <c r="H384" s="353">
        <v>421.0668</v>
      </c>
      <c r="I384" s="353">
        <v>421.0668</v>
      </c>
      <c r="J384" s="353">
        <v>421.0668</v>
      </c>
      <c r="K384" s="353">
        <v>421.0668</v>
      </c>
      <c r="L384" s="353">
        <v>421.0668</v>
      </c>
      <c r="M384" s="353">
        <v>421.0668</v>
      </c>
      <c r="N384" s="353">
        <v>421.0668</v>
      </c>
      <c r="O384" s="353">
        <v>421.0668</v>
      </c>
      <c r="P384" s="353">
        <v>421.0668</v>
      </c>
      <c r="Q384" s="353">
        <v>421.0668</v>
      </c>
      <c r="R384" s="353">
        <v>421.0668</v>
      </c>
      <c r="S384" s="734">
        <f t="shared" si="953"/>
        <v>385.97790000000003</v>
      </c>
      <c r="T384" s="353">
        <f t="shared" si="954"/>
        <v>464.81400000000002</v>
      </c>
      <c r="U384" s="353">
        <f t="shared" si="838"/>
        <v>78.836099999999988</v>
      </c>
      <c r="V384" s="353">
        <v>-21.8736</v>
      </c>
      <c r="W384" s="353">
        <v>442.94040000000001</v>
      </c>
      <c r="X384" s="390">
        <f t="shared" ref="X384:X391" si="957">T384/S384*100</f>
        <v>120.4250295159386</v>
      </c>
      <c r="Y384" s="718"/>
      <c r="Z384" s="70"/>
    </row>
    <row r="385" spans="1:27" ht="30" x14ac:dyDescent="0.25">
      <c r="A385" s="25">
        <v>1</v>
      </c>
      <c r="B385" s="25">
        <v>1</v>
      </c>
      <c r="C385" s="139" t="s">
        <v>68</v>
      </c>
      <c r="D385" s="390">
        <f>SUM(D386:D389)</f>
        <v>7526</v>
      </c>
      <c r="E385" s="390">
        <f>SUM(E386:E389)</f>
        <v>6899</v>
      </c>
      <c r="F385" s="390">
        <f>F386+F388+F389</f>
        <v>5672</v>
      </c>
      <c r="G385" s="348">
        <f t="shared" si="956"/>
        <v>82.214813741121901</v>
      </c>
      <c r="H385" s="353">
        <f>SUM(H386:H389)</f>
        <v>10460.341700000001</v>
      </c>
      <c r="I385" s="353">
        <f>SUM(I386:I389)</f>
        <v>10460.341700000001</v>
      </c>
      <c r="J385" s="353">
        <f>SUM(J386:J389)</f>
        <v>10460.341700000001</v>
      </c>
      <c r="K385" s="353">
        <f>SUM(K386:K389)</f>
        <v>10460.341700000001</v>
      </c>
      <c r="L385" s="353">
        <f>SUM(L386:L389)</f>
        <v>10460.341700000001</v>
      </c>
      <c r="M385" s="353">
        <f t="shared" ref="M385:N385" si="958">SUM(M386:M389)</f>
        <v>10238.615300000001</v>
      </c>
      <c r="N385" s="353">
        <f t="shared" si="958"/>
        <v>10238.615300000001</v>
      </c>
      <c r="O385" s="353">
        <f t="shared" ref="O385:W385" si="959">SUM(O386:O389)</f>
        <v>10965.798416666668</v>
      </c>
      <c r="P385" s="353">
        <f t="shared" ref="P385:Q385" si="960">SUM(P386:P389)</f>
        <v>10965.798416666668</v>
      </c>
      <c r="Q385" s="353">
        <f t="shared" si="960"/>
        <v>10965.798416666668</v>
      </c>
      <c r="R385" s="353">
        <f t="shared" ref="R385" si="961">SUM(R386:R389)</f>
        <v>10965.798416666668</v>
      </c>
      <c r="S385" s="734">
        <f t="shared" si="959"/>
        <v>9980.3418516666679</v>
      </c>
      <c r="T385" s="353">
        <f t="shared" si="959"/>
        <v>9689.8400799999999</v>
      </c>
      <c r="U385" s="353">
        <f t="shared" si="959"/>
        <v>-290.5017716666672</v>
      </c>
      <c r="V385" s="353">
        <f t="shared" si="959"/>
        <v>-13.82817</v>
      </c>
      <c r="W385" s="353">
        <f t="shared" si="959"/>
        <v>9676.0119100000011</v>
      </c>
      <c r="X385" s="390">
        <f t="shared" si="957"/>
        <v>97.089260308070962</v>
      </c>
      <c r="Y385" s="718"/>
      <c r="Z385" s="70"/>
    </row>
    <row r="386" spans="1:27" ht="30" x14ac:dyDescent="0.25">
      <c r="A386" s="25">
        <v>1</v>
      </c>
      <c r="B386" s="25">
        <v>1</v>
      </c>
      <c r="C386" s="47" t="s">
        <v>64</v>
      </c>
      <c r="D386" s="390">
        <v>3026</v>
      </c>
      <c r="E386" s="739">
        <f t="shared" ref="E386" si="962">ROUND(D386/12*$C$3,0)</f>
        <v>2774</v>
      </c>
      <c r="F386" s="390">
        <v>1775</v>
      </c>
      <c r="G386" s="348">
        <f t="shared" si="956"/>
        <v>63.987022350396536</v>
      </c>
      <c r="H386" s="353">
        <v>1761.7987000000001</v>
      </c>
      <c r="I386" s="353">
        <v>1761.7987000000001</v>
      </c>
      <c r="J386" s="353">
        <v>1761.7987000000001</v>
      </c>
      <c r="K386" s="353">
        <v>1761.7987000000001</v>
      </c>
      <c r="L386" s="353">
        <v>1761.7987000000001</v>
      </c>
      <c r="M386" s="353">
        <v>1540.0722999999998</v>
      </c>
      <c r="N386" s="353">
        <v>1540.0722999999998</v>
      </c>
      <c r="O386" s="353">
        <v>2267.2554166666664</v>
      </c>
      <c r="P386" s="353">
        <v>2267.2554166666664</v>
      </c>
      <c r="Q386" s="353">
        <v>2267.2554166666664</v>
      </c>
      <c r="R386" s="353">
        <v>2267.2554166666664</v>
      </c>
      <c r="S386" s="734">
        <f t="shared" ref="S386" si="963">H386/12*$C$3+(I386-H386)/11*10+(J386-I386)/10*9+(K386-J386)/9*8+(L386-K386)/8*7+(M386-L386)/7*6+(N386-M386)/6*5+(O386-N386)/5*4+(P386-O386)/4*3+(Q386-P386)/3*2+(R386-Q386)/2*1</f>
        <v>2006.6774349999998</v>
      </c>
      <c r="T386" s="353">
        <f t="shared" si="954"/>
        <v>2132.0408899999998</v>
      </c>
      <c r="U386" s="353">
        <f t="shared" si="838"/>
        <v>125.36345499999993</v>
      </c>
      <c r="V386" s="353">
        <v>0</v>
      </c>
      <c r="W386" s="353">
        <v>2132.0408899999998</v>
      </c>
      <c r="X386" s="390">
        <f t="shared" si="957"/>
        <v>106.24731473097965</v>
      </c>
      <c r="Y386" s="718"/>
      <c r="Z386" s="70"/>
    </row>
    <row r="387" spans="1:27" ht="45" x14ac:dyDescent="0.25">
      <c r="C387" s="761" t="s">
        <v>102</v>
      </c>
      <c r="D387" s="390"/>
      <c r="E387" s="739"/>
      <c r="F387" s="390"/>
      <c r="G387" s="348"/>
      <c r="H387" s="353"/>
      <c r="I387" s="353"/>
      <c r="J387" s="353"/>
      <c r="K387" s="353"/>
      <c r="L387" s="353"/>
      <c r="M387" s="353"/>
      <c r="N387" s="353"/>
      <c r="O387" s="353"/>
      <c r="P387" s="353"/>
      <c r="Q387" s="353"/>
      <c r="R387" s="353"/>
      <c r="S387" s="734"/>
      <c r="T387" s="353"/>
      <c r="U387" s="353"/>
      <c r="V387" s="353"/>
      <c r="W387" s="353"/>
      <c r="X387" s="390"/>
      <c r="Y387" s="718"/>
      <c r="Z387" s="70"/>
    </row>
    <row r="388" spans="1:27" ht="44.25" customHeight="1" x14ac:dyDescent="0.25">
      <c r="A388" s="25">
        <v>1</v>
      </c>
      <c r="B388" s="25">
        <v>1</v>
      </c>
      <c r="C388" s="47" t="s">
        <v>74</v>
      </c>
      <c r="D388" s="390">
        <v>3400</v>
      </c>
      <c r="E388" s="391">
        <f t="shared" si="955"/>
        <v>3117</v>
      </c>
      <c r="F388" s="390">
        <v>2890</v>
      </c>
      <c r="G388" s="348">
        <f t="shared" si="956"/>
        <v>92.717356432467113</v>
      </c>
      <c r="H388" s="353">
        <v>7713.9880000000012</v>
      </c>
      <c r="I388" s="353">
        <v>7713.9880000000012</v>
      </c>
      <c r="J388" s="353">
        <v>7713.9880000000012</v>
      </c>
      <c r="K388" s="353">
        <v>7713.9880000000012</v>
      </c>
      <c r="L388" s="353">
        <v>7713.9880000000012</v>
      </c>
      <c r="M388" s="353">
        <v>7713.9880000000012</v>
      </c>
      <c r="N388" s="353">
        <v>7713.9880000000012</v>
      </c>
      <c r="O388" s="353">
        <v>7713.9880000000012</v>
      </c>
      <c r="P388" s="353">
        <v>7713.9880000000012</v>
      </c>
      <c r="Q388" s="353">
        <v>7713.9880000000012</v>
      </c>
      <c r="R388" s="353">
        <v>7713.9880000000012</v>
      </c>
      <c r="S388" s="734">
        <f t="shared" ref="S388:S390" si="964">H388/12*$C$3+(I388-H388)/11*10+(J388-I388)/10*9+(K388-J388)/9*8+(L388-K388)/8*7+(M388-L388)/7*6+(N388-M388)/6*5+(O388-N388)/5*4+(P388-O388)/4*3+(Q388-P388)/3*2+(R388-Q388)/2*1</f>
        <v>7071.1556666666675</v>
      </c>
      <c r="T388" s="353">
        <f t="shared" si="954"/>
        <v>6685.8327600000002</v>
      </c>
      <c r="U388" s="353">
        <f t="shared" si="838"/>
        <v>-385.32290666666722</v>
      </c>
      <c r="V388" s="353">
        <v>-13.82817</v>
      </c>
      <c r="W388" s="353">
        <v>6672.0045900000005</v>
      </c>
      <c r="X388" s="390">
        <f t="shared" si="957"/>
        <v>94.550778899083298</v>
      </c>
      <c r="Y388" s="718"/>
      <c r="Z388" s="301"/>
    </row>
    <row r="389" spans="1:27" ht="44.25" customHeight="1" x14ac:dyDescent="0.25">
      <c r="A389" s="25">
        <v>1</v>
      </c>
      <c r="B389" s="25">
        <v>1</v>
      </c>
      <c r="C389" s="47" t="s">
        <v>65</v>
      </c>
      <c r="D389" s="390">
        <v>1100</v>
      </c>
      <c r="E389" s="391">
        <f t="shared" si="955"/>
        <v>1008</v>
      </c>
      <c r="F389" s="390">
        <v>1007</v>
      </c>
      <c r="G389" s="348">
        <f t="shared" si="956"/>
        <v>99.900793650793645</v>
      </c>
      <c r="H389" s="353">
        <v>984.55499999999995</v>
      </c>
      <c r="I389" s="353">
        <v>984.55499999999995</v>
      </c>
      <c r="J389" s="353">
        <v>984.55499999999995</v>
      </c>
      <c r="K389" s="353">
        <v>984.55499999999995</v>
      </c>
      <c r="L389" s="353">
        <v>984.55499999999995</v>
      </c>
      <c r="M389" s="353">
        <v>984.55499999999995</v>
      </c>
      <c r="N389" s="353">
        <v>984.55499999999995</v>
      </c>
      <c r="O389" s="353">
        <v>984.55499999999995</v>
      </c>
      <c r="P389" s="353">
        <v>984.55499999999995</v>
      </c>
      <c r="Q389" s="353">
        <v>984.55499999999995</v>
      </c>
      <c r="R389" s="353">
        <v>984.55499999999995</v>
      </c>
      <c r="S389" s="734">
        <f t="shared" si="964"/>
        <v>902.50874999999996</v>
      </c>
      <c r="T389" s="353">
        <f t="shared" si="954"/>
        <v>871.96643000000006</v>
      </c>
      <c r="U389" s="353">
        <f t="shared" si="838"/>
        <v>-30.542319999999904</v>
      </c>
      <c r="V389" s="353">
        <v>0</v>
      </c>
      <c r="W389" s="353">
        <v>871.96643000000006</v>
      </c>
      <c r="X389" s="390">
        <f t="shared" si="957"/>
        <v>96.615842228676456</v>
      </c>
      <c r="Y389" s="718"/>
      <c r="Z389" s="70"/>
    </row>
    <row r="390" spans="1:27" s="71" customFormat="1" ht="30.75" thickBot="1" x14ac:dyDescent="0.3">
      <c r="A390" s="71">
        <v>1</v>
      </c>
      <c r="B390" s="25">
        <v>1</v>
      </c>
      <c r="C390" s="77" t="s">
        <v>79</v>
      </c>
      <c r="D390" s="390">
        <v>8000</v>
      </c>
      <c r="E390" s="391">
        <f t="shared" si="955"/>
        <v>7333</v>
      </c>
      <c r="F390" s="390">
        <v>6609</v>
      </c>
      <c r="G390" s="390">
        <f t="shared" si="956"/>
        <v>90.126823946543027</v>
      </c>
      <c r="H390" s="353">
        <v>6488.16</v>
      </c>
      <c r="I390" s="353">
        <v>6488.16</v>
      </c>
      <c r="J390" s="353">
        <v>6488.16</v>
      </c>
      <c r="K390" s="353">
        <v>6488.16</v>
      </c>
      <c r="L390" s="353">
        <v>6488.16</v>
      </c>
      <c r="M390" s="353">
        <v>6488.16</v>
      </c>
      <c r="N390" s="353">
        <v>6488.16</v>
      </c>
      <c r="O390" s="353">
        <v>6488.16</v>
      </c>
      <c r="P390" s="353">
        <v>6488.16</v>
      </c>
      <c r="Q390" s="353">
        <v>6488.16</v>
      </c>
      <c r="R390" s="353">
        <v>6488.16</v>
      </c>
      <c r="S390" s="734">
        <f t="shared" si="964"/>
        <v>5947.48</v>
      </c>
      <c r="T390" s="353">
        <f t="shared" si="954"/>
        <v>5362.4642399999993</v>
      </c>
      <c r="U390" s="353">
        <f t="shared" si="838"/>
        <v>-585.01576000000023</v>
      </c>
      <c r="V390" s="353">
        <v>-5.1348100000000008</v>
      </c>
      <c r="W390" s="353">
        <v>5357.3294299999998</v>
      </c>
      <c r="X390" s="390">
        <f t="shared" si="957"/>
        <v>90.163636363636357</v>
      </c>
      <c r="Y390" s="718"/>
      <c r="Z390" s="70"/>
      <c r="AA390" s="288"/>
    </row>
    <row r="391" spans="1:27" s="8" customFormat="1" ht="15" customHeight="1" thickBot="1" x14ac:dyDescent="0.3">
      <c r="A391" s="25">
        <v>1</v>
      </c>
      <c r="B391" s="25">
        <v>1</v>
      </c>
      <c r="C391" s="75" t="s">
        <v>3</v>
      </c>
      <c r="D391" s="397"/>
      <c r="E391" s="397"/>
      <c r="F391" s="397"/>
      <c r="G391" s="492"/>
      <c r="H391" s="428">
        <f>H385+H380+H390</f>
        <v>21862.833620000001</v>
      </c>
      <c r="I391" s="428">
        <f>I385+I380+I390</f>
        <v>21862.833620000001</v>
      </c>
      <c r="J391" s="428">
        <f>J385+J380+J390</f>
        <v>21862.833620000001</v>
      </c>
      <c r="K391" s="428">
        <f>K385+K380+K390</f>
        <v>21862.833620000001</v>
      </c>
      <c r="L391" s="428">
        <f>L385+L380+L390</f>
        <v>21862.833620000001</v>
      </c>
      <c r="M391" s="428">
        <f t="shared" ref="M391:N391" si="965">M385+M380+M390</f>
        <v>21435.397219999999</v>
      </c>
      <c r="N391" s="428">
        <f t="shared" si="965"/>
        <v>21435.397219999999</v>
      </c>
      <c r="O391" s="428">
        <f t="shared" ref="O391:W391" si="966">O385+O380+O390</f>
        <v>21590.051456666668</v>
      </c>
      <c r="P391" s="428">
        <f t="shared" ref="P391:Q391" si="967">P385+P380+P390</f>
        <v>21590.051456666668</v>
      </c>
      <c r="Q391" s="428">
        <f t="shared" si="967"/>
        <v>21590.051456666668</v>
      </c>
      <c r="R391" s="428">
        <f t="shared" ref="R391" si="968">R385+R380+R390</f>
        <v>21590.051456666668</v>
      </c>
      <c r="S391" s="747">
        <f t="shared" si="966"/>
        <v>19798.280150523809</v>
      </c>
      <c r="T391" s="428">
        <f t="shared" si="966"/>
        <v>19791.674489999998</v>
      </c>
      <c r="U391" s="428">
        <f t="shared" si="966"/>
        <v>-6.6056605238105703</v>
      </c>
      <c r="V391" s="428">
        <f t="shared" si="966"/>
        <v>-69.090400000000002</v>
      </c>
      <c r="W391" s="428">
        <f t="shared" si="966"/>
        <v>19722.584090000004</v>
      </c>
      <c r="X391" s="397">
        <f t="shared" si="957"/>
        <v>99.96663518005812</v>
      </c>
      <c r="Y391" s="718"/>
      <c r="Z391" s="70"/>
      <c r="AA391" s="288"/>
    </row>
    <row r="392" spans="1:27" ht="29.25" customHeight="1" x14ac:dyDescent="0.25">
      <c r="A392" s="25">
        <v>1</v>
      </c>
      <c r="B392" s="25">
        <v>1</v>
      </c>
      <c r="C392" s="54" t="s">
        <v>126</v>
      </c>
      <c r="D392" s="410"/>
      <c r="E392" s="410"/>
      <c r="F392" s="410">
        <f>F394+F396+F397</f>
        <v>13492</v>
      </c>
      <c r="G392" s="410"/>
      <c r="H392" s="490"/>
      <c r="I392" s="490"/>
      <c r="J392" s="490"/>
      <c r="K392" s="490"/>
      <c r="L392" s="490"/>
      <c r="M392" s="490"/>
      <c r="N392" s="490"/>
      <c r="O392" s="490"/>
      <c r="P392" s="490"/>
      <c r="Q392" s="490"/>
      <c r="R392" s="490"/>
      <c r="S392" s="490"/>
      <c r="T392" s="490"/>
      <c r="U392" s="490">
        <f t="shared" si="838"/>
        <v>0</v>
      </c>
      <c r="V392" s="490"/>
      <c r="W392" s="410"/>
      <c r="X392" s="410"/>
      <c r="Y392" s="718"/>
      <c r="Z392" s="70"/>
    </row>
    <row r="393" spans="1:27" ht="30" x14ac:dyDescent="0.25">
      <c r="A393" s="25">
        <v>1</v>
      </c>
      <c r="B393" s="25">
        <v>1</v>
      </c>
      <c r="C393" s="139" t="s">
        <v>76</v>
      </c>
      <c r="D393" s="390">
        <f>SUM(D394:D397)</f>
        <v>14314</v>
      </c>
      <c r="E393" s="390">
        <f>SUM(E394:E397)</f>
        <v>13120</v>
      </c>
      <c r="F393" s="390">
        <f>SUM(F394:F397)</f>
        <v>17208</v>
      </c>
      <c r="G393" s="348">
        <f t="shared" ref="G393:G403" si="969">F393/E393*100</f>
        <v>131.15853658536585</v>
      </c>
      <c r="H393" s="353">
        <f>SUM(H394:H397)</f>
        <v>20360.54204</v>
      </c>
      <c r="I393" s="353">
        <f>SUM(I394:I397)</f>
        <v>20360.54204</v>
      </c>
      <c r="J393" s="353">
        <f>SUM(J394:J397)</f>
        <v>20360.54204</v>
      </c>
      <c r="K393" s="353">
        <f>SUM(K394:K397)</f>
        <v>20360.54204</v>
      </c>
      <c r="L393" s="353">
        <f>SUM(L394:L397)</f>
        <v>20360.54204</v>
      </c>
      <c r="M393" s="353">
        <f t="shared" ref="M393:N393" si="970">SUM(M394:M397)</f>
        <v>22629.942040000002</v>
      </c>
      <c r="N393" s="353">
        <f t="shared" si="970"/>
        <v>22629.942040000002</v>
      </c>
      <c r="O393" s="353">
        <f t="shared" ref="O393:W393" si="971">SUM(O394:O397)</f>
        <v>21613.757500000003</v>
      </c>
      <c r="P393" s="353">
        <f t="shared" ref="P393:Q393" si="972">SUM(P394:P397)</f>
        <v>21613.757500000003</v>
      </c>
      <c r="Q393" s="353">
        <f t="shared" si="972"/>
        <v>21613.757500000003</v>
      </c>
      <c r="R393" s="353">
        <f t="shared" ref="R393" si="973">SUM(R394:R397)</f>
        <v>21613.757500000003</v>
      </c>
      <c r="S393" s="734">
        <f t="shared" si="971"/>
        <v>19796.082571333336</v>
      </c>
      <c r="T393" s="353">
        <f t="shared" si="971"/>
        <v>28801.828050000004</v>
      </c>
      <c r="U393" s="353">
        <f t="shared" si="971"/>
        <v>9005.7454786666713</v>
      </c>
      <c r="V393" s="353">
        <f t="shared" si="971"/>
        <v>-79.693029999999993</v>
      </c>
      <c r="W393" s="353">
        <f t="shared" si="971"/>
        <v>28722.135020000002</v>
      </c>
      <c r="X393" s="390">
        <f t="shared" ref="X393:X404" si="974">T393/S393*100</f>
        <v>145.49256372423841</v>
      </c>
      <c r="Y393" s="718"/>
      <c r="Z393" s="70"/>
    </row>
    <row r="394" spans="1:27" ht="30" x14ac:dyDescent="0.25">
      <c r="A394" s="25">
        <v>1</v>
      </c>
      <c r="B394" s="25">
        <v>1</v>
      </c>
      <c r="C394" s="47" t="s">
        <v>44</v>
      </c>
      <c r="D394" s="390">
        <v>10735</v>
      </c>
      <c r="E394" s="739">
        <f t="shared" ref="E394" si="975">ROUND(D394/12*$C$3,0)</f>
        <v>9840</v>
      </c>
      <c r="F394" s="390">
        <v>13231</v>
      </c>
      <c r="G394" s="348">
        <f t="shared" si="969"/>
        <v>134.46138211382114</v>
      </c>
      <c r="H394" s="353">
        <v>13864.145</v>
      </c>
      <c r="I394" s="353">
        <v>13864.145</v>
      </c>
      <c r="J394" s="353">
        <v>13864.145</v>
      </c>
      <c r="K394" s="353">
        <v>13864.145</v>
      </c>
      <c r="L394" s="353">
        <v>13864.145</v>
      </c>
      <c r="M394" s="353">
        <v>16133.545</v>
      </c>
      <c r="N394" s="353">
        <v>16133.545</v>
      </c>
      <c r="O394" s="353">
        <v>15117.360460000002</v>
      </c>
      <c r="P394" s="353">
        <v>15117.360460000002</v>
      </c>
      <c r="Q394" s="353">
        <v>15117.360460000002</v>
      </c>
      <c r="R394" s="353">
        <v>15117.360460000002</v>
      </c>
      <c r="S394" s="734">
        <f t="shared" ref="S394:S397" si="976">H394/12*$C$3+(I394-H394)/11*10+(J394-I394)/10*9+(K394-J394)/9*8+(L394-K394)/8*7+(M394-L394)/7*6+(N394-M394)/6*5+(O394-N394)/5*4+(P394-O394)/4*3+(Q394-P394)/3*2+(R394-Q394)/2*1</f>
        <v>13841.051951333335</v>
      </c>
      <c r="T394" s="353">
        <f t="shared" ref="T394:T396" si="977">W394-V394</f>
        <v>21634.176880000006</v>
      </c>
      <c r="U394" s="353">
        <f t="shared" si="838"/>
        <v>7793.1249286666716</v>
      </c>
      <c r="V394" s="353">
        <v>-61.268099999999997</v>
      </c>
      <c r="W394" s="353">
        <v>21572.908780000005</v>
      </c>
      <c r="X394" s="390">
        <f t="shared" si="974"/>
        <v>156.30442654263678</v>
      </c>
      <c r="Y394" s="718"/>
      <c r="Z394" s="70"/>
    </row>
    <row r="395" spans="1:27" ht="30" x14ac:dyDescent="0.25">
      <c r="A395" s="25">
        <v>1</v>
      </c>
      <c r="B395" s="25">
        <v>1</v>
      </c>
      <c r="C395" s="47" t="s">
        <v>45</v>
      </c>
      <c r="D395" s="390">
        <v>3311</v>
      </c>
      <c r="E395" s="391">
        <f t="shared" ref="E395:E403" si="978">ROUND(D395/12*$C$3,0)</f>
        <v>3035</v>
      </c>
      <c r="F395" s="390">
        <v>3716</v>
      </c>
      <c r="G395" s="348">
        <f t="shared" si="969"/>
        <v>122.43822075782538</v>
      </c>
      <c r="H395" s="353">
        <v>5030.8658399999995</v>
      </c>
      <c r="I395" s="353">
        <v>5030.8658399999995</v>
      </c>
      <c r="J395" s="353">
        <v>5030.8658399999995</v>
      </c>
      <c r="K395" s="353">
        <v>5030.8658399999995</v>
      </c>
      <c r="L395" s="353">
        <v>5030.8658399999995</v>
      </c>
      <c r="M395" s="353">
        <v>5030.8658399999995</v>
      </c>
      <c r="N395" s="353">
        <v>5030.8658399999995</v>
      </c>
      <c r="O395" s="353">
        <v>5030.8658399999995</v>
      </c>
      <c r="P395" s="353">
        <v>5030.8658399999995</v>
      </c>
      <c r="Q395" s="353">
        <v>5030.8658399999995</v>
      </c>
      <c r="R395" s="353">
        <v>5030.8658399999995</v>
      </c>
      <c r="S395" s="734">
        <f t="shared" si="976"/>
        <v>4611.6270199999999</v>
      </c>
      <c r="T395" s="353">
        <f t="shared" si="977"/>
        <v>5740.3987699999998</v>
      </c>
      <c r="U395" s="353">
        <f t="shared" si="838"/>
        <v>1128.7717499999999</v>
      </c>
      <c r="V395" s="353">
        <v>-18.42493</v>
      </c>
      <c r="W395" s="353">
        <v>5721.9738399999997</v>
      </c>
      <c r="X395" s="390">
        <f t="shared" si="974"/>
        <v>124.47664880756119</v>
      </c>
      <c r="Y395" s="718"/>
      <c r="Z395" s="70"/>
    </row>
    <row r="396" spans="1:27" ht="30" x14ac:dyDescent="0.25">
      <c r="A396" s="25">
        <v>1</v>
      </c>
      <c r="B396" s="25">
        <v>1</v>
      </c>
      <c r="C396" s="47" t="s">
        <v>70</v>
      </c>
      <c r="D396" s="390">
        <v>68</v>
      </c>
      <c r="E396" s="391">
        <f t="shared" si="978"/>
        <v>62</v>
      </c>
      <c r="F396" s="390">
        <v>62</v>
      </c>
      <c r="G396" s="348">
        <f t="shared" si="969"/>
        <v>100</v>
      </c>
      <c r="H396" s="353">
        <v>371.85119999999995</v>
      </c>
      <c r="I396" s="353">
        <v>371.85119999999995</v>
      </c>
      <c r="J396" s="353">
        <v>371.85119999999995</v>
      </c>
      <c r="K396" s="353">
        <v>371.85119999999995</v>
      </c>
      <c r="L396" s="353">
        <v>371.85119999999995</v>
      </c>
      <c r="M396" s="353">
        <v>371.85119999999995</v>
      </c>
      <c r="N396" s="353">
        <v>371.85119999999995</v>
      </c>
      <c r="O396" s="353">
        <v>371.85119999999995</v>
      </c>
      <c r="P396" s="353">
        <v>371.85119999999995</v>
      </c>
      <c r="Q396" s="353">
        <v>371.85119999999995</v>
      </c>
      <c r="R396" s="353">
        <v>371.85119999999995</v>
      </c>
      <c r="S396" s="734">
        <f t="shared" si="976"/>
        <v>340.86359999999996</v>
      </c>
      <c r="T396" s="353">
        <f t="shared" si="977"/>
        <v>339.04079999999999</v>
      </c>
      <c r="U396" s="353">
        <f t="shared" si="838"/>
        <v>-1.8227999999999724</v>
      </c>
      <c r="V396" s="353">
        <v>0</v>
      </c>
      <c r="W396" s="353">
        <v>339.04079999999999</v>
      </c>
      <c r="X396" s="390">
        <f t="shared" si="974"/>
        <v>99.465240641711233</v>
      </c>
      <c r="Y396" s="718"/>
      <c r="Z396" s="70"/>
    </row>
    <row r="397" spans="1:27" ht="30" x14ac:dyDescent="0.25">
      <c r="A397" s="25">
        <v>1</v>
      </c>
      <c r="B397" s="25">
        <v>1</v>
      </c>
      <c r="C397" s="47" t="s">
        <v>71</v>
      </c>
      <c r="D397" s="390">
        <v>200</v>
      </c>
      <c r="E397" s="391">
        <f t="shared" si="978"/>
        <v>183</v>
      </c>
      <c r="F397" s="390">
        <v>199</v>
      </c>
      <c r="G397" s="348">
        <f t="shared" si="969"/>
        <v>108.74316939890711</v>
      </c>
      <c r="H397" s="353">
        <v>1093.68</v>
      </c>
      <c r="I397" s="353">
        <v>1093.68</v>
      </c>
      <c r="J397" s="353">
        <v>1093.68</v>
      </c>
      <c r="K397" s="353">
        <v>1093.68</v>
      </c>
      <c r="L397" s="353">
        <v>1093.68</v>
      </c>
      <c r="M397" s="353">
        <v>1093.68</v>
      </c>
      <c r="N397" s="353">
        <v>1093.68</v>
      </c>
      <c r="O397" s="353">
        <v>1093.68</v>
      </c>
      <c r="P397" s="353">
        <v>1093.68</v>
      </c>
      <c r="Q397" s="353">
        <v>1093.68</v>
      </c>
      <c r="R397" s="353">
        <v>1093.68</v>
      </c>
      <c r="S397" s="734">
        <f t="shared" si="976"/>
        <v>1002.54</v>
      </c>
      <c r="T397" s="353">
        <f t="shared" ref="T397:T403" si="979">W397-V397</f>
        <v>1088.2116000000001</v>
      </c>
      <c r="U397" s="353">
        <f t="shared" si="838"/>
        <v>85.671600000000126</v>
      </c>
      <c r="V397" s="353">
        <v>0</v>
      </c>
      <c r="W397" s="353">
        <v>1088.2116000000001</v>
      </c>
      <c r="X397" s="390">
        <f t="shared" si="974"/>
        <v>108.54545454545456</v>
      </c>
      <c r="Y397" s="718"/>
      <c r="Z397" s="70"/>
    </row>
    <row r="398" spans="1:27" ht="30" x14ac:dyDescent="0.25">
      <c r="A398" s="25">
        <v>1</v>
      </c>
      <c r="B398" s="25">
        <v>1</v>
      </c>
      <c r="C398" s="139" t="s">
        <v>68</v>
      </c>
      <c r="D398" s="390">
        <f>SUM(D399:D402)</f>
        <v>30995</v>
      </c>
      <c r="E398" s="390">
        <f>SUM(E399:E402)</f>
        <v>28413</v>
      </c>
      <c r="F398" s="390">
        <f>F399+F401+F402</f>
        <v>18884</v>
      </c>
      <c r="G398" s="348">
        <f t="shared" si="969"/>
        <v>66.462534755217689</v>
      </c>
      <c r="H398" s="353">
        <f>SUM(H399:H402)</f>
        <v>37896.614500000003</v>
      </c>
      <c r="I398" s="353">
        <f>SUM(I399:I402)</f>
        <v>37896.614500000003</v>
      </c>
      <c r="J398" s="353">
        <f>SUM(J399:J402)</f>
        <v>37896.614500000003</v>
      </c>
      <c r="K398" s="353">
        <f>SUM(K399:K402)</f>
        <v>37896.614500000003</v>
      </c>
      <c r="L398" s="353">
        <f>SUM(L399:L402)</f>
        <v>37896.614500000003</v>
      </c>
      <c r="M398" s="353">
        <f t="shared" ref="M398:N398" si="980">SUM(M399:M402)</f>
        <v>41593.864250000006</v>
      </c>
      <c r="N398" s="353">
        <f t="shared" si="980"/>
        <v>41593.864250000006</v>
      </c>
      <c r="O398" s="353">
        <f t="shared" ref="O398:W398" si="981">SUM(O399:O402)</f>
        <v>42973.965916666675</v>
      </c>
      <c r="P398" s="353">
        <f t="shared" ref="P398:Q398" si="982">SUM(P399:P402)</f>
        <v>42973.965916666675</v>
      </c>
      <c r="Q398" s="353">
        <f t="shared" si="982"/>
        <v>42973.965916666675</v>
      </c>
      <c r="R398" s="353">
        <f t="shared" ref="R398" si="983">SUM(R399:R402)</f>
        <v>42973.965916666675</v>
      </c>
      <c r="S398" s="734">
        <f t="shared" si="981"/>
        <v>39011.715839285716</v>
      </c>
      <c r="T398" s="353">
        <f t="shared" si="981"/>
        <v>29204.573619999996</v>
      </c>
      <c r="U398" s="353">
        <f t="shared" si="981"/>
        <v>-9807.1422192857244</v>
      </c>
      <c r="V398" s="353">
        <f t="shared" si="981"/>
        <v>-32.75027</v>
      </c>
      <c r="W398" s="353">
        <f t="shared" si="981"/>
        <v>29171.823349999999</v>
      </c>
      <c r="X398" s="390">
        <f t="shared" si="974"/>
        <v>74.86103338882188</v>
      </c>
      <c r="Y398" s="718"/>
      <c r="Z398" s="70"/>
    </row>
    <row r="399" spans="1:27" ht="30" x14ac:dyDescent="0.25">
      <c r="A399" s="25">
        <v>1</v>
      </c>
      <c r="B399" s="25">
        <v>1</v>
      </c>
      <c r="C399" s="47" t="s">
        <v>64</v>
      </c>
      <c r="D399" s="390">
        <v>11045</v>
      </c>
      <c r="E399" s="739">
        <f t="shared" ref="E399" si="984">ROUND(D399/12*$C$3,0)</f>
        <v>10125</v>
      </c>
      <c r="F399" s="390">
        <v>4996</v>
      </c>
      <c r="G399" s="348">
        <f t="shared" si="969"/>
        <v>49.343209876543206</v>
      </c>
      <c r="H399" s="353">
        <v>4417.75</v>
      </c>
      <c r="I399" s="353">
        <v>4417.75</v>
      </c>
      <c r="J399" s="353">
        <v>4417.75</v>
      </c>
      <c r="K399" s="353">
        <v>4417.75</v>
      </c>
      <c r="L399" s="353">
        <v>4417.75</v>
      </c>
      <c r="M399" s="353">
        <v>8114.9997499999999</v>
      </c>
      <c r="N399" s="353">
        <v>8114.9997499999999</v>
      </c>
      <c r="O399" s="353">
        <v>9495.1014166666664</v>
      </c>
      <c r="P399" s="353">
        <v>9495.1014166666664</v>
      </c>
      <c r="Q399" s="353">
        <v>9495.1014166666664</v>
      </c>
      <c r="R399" s="353">
        <v>9495.1014166666664</v>
      </c>
      <c r="S399" s="734">
        <f t="shared" ref="S399" si="985">H399/12*$C$3+(I399-H399)/11*10+(J399-I399)/10*9+(K399-J399)/9*8+(L399-K399)/8*7+(M399-L399)/7*6+(N399-M399)/6*5+(O399-N399)/5*4+(P399-O399)/4*3+(Q399-P399)/3*2+(R399-Q399)/2*1</f>
        <v>8322.7567142857133</v>
      </c>
      <c r="T399" s="353">
        <f t="shared" si="979"/>
        <v>5842.1424299999999</v>
      </c>
      <c r="U399" s="353">
        <f t="shared" si="838"/>
        <v>-2480.6142842857134</v>
      </c>
      <c r="V399" s="353">
        <v>-21.090990000000001</v>
      </c>
      <c r="W399" s="353">
        <v>5821.0514400000002</v>
      </c>
      <c r="X399" s="390">
        <f t="shared" si="974"/>
        <v>70.194799999045657</v>
      </c>
      <c r="Y399" s="718"/>
      <c r="Z399" s="70"/>
    </row>
    <row r="400" spans="1:27" ht="45" x14ac:dyDescent="0.25">
      <c r="C400" s="761" t="s">
        <v>102</v>
      </c>
      <c r="D400" s="390"/>
      <c r="E400" s="739"/>
      <c r="F400" s="390"/>
      <c r="G400" s="348"/>
      <c r="H400" s="353"/>
      <c r="I400" s="353"/>
      <c r="J400" s="353"/>
      <c r="K400" s="353"/>
      <c r="L400" s="353"/>
      <c r="M400" s="353"/>
      <c r="N400" s="353"/>
      <c r="O400" s="353"/>
      <c r="P400" s="353"/>
      <c r="Q400" s="353"/>
      <c r="R400" s="353"/>
      <c r="S400" s="734"/>
      <c r="T400" s="353"/>
      <c r="U400" s="353"/>
      <c r="V400" s="353"/>
      <c r="W400" s="353"/>
      <c r="X400" s="390"/>
      <c r="Y400" s="718"/>
      <c r="Z400" s="70"/>
    </row>
    <row r="401" spans="1:27" ht="61.5" customHeight="1" x14ac:dyDescent="0.25">
      <c r="A401" s="25">
        <v>1</v>
      </c>
      <c r="B401" s="25">
        <v>1</v>
      </c>
      <c r="C401" s="47" t="s">
        <v>74</v>
      </c>
      <c r="D401" s="390">
        <v>12100</v>
      </c>
      <c r="E401" s="391">
        <f t="shared" si="978"/>
        <v>11092</v>
      </c>
      <c r="F401" s="390">
        <v>7271</v>
      </c>
      <c r="G401" s="348">
        <f t="shared" si="969"/>
        <v>65.551749008294266</v>
      </c>
      <c r="H401" s="353">
        <v>26452.722000000005</v>
      </c>
      <c r="I401" s="353">
        <v>26452.722000000005</v>
      </c>
      <c r="J401" s="353">
        <v>26452.722000000005</v>
      </c>
      <c r="K401" s="353">
        <v>26452.722000000005</v>
      </c>
      <c r="L401" s="353">
        <v>26452.722000000005</v>
      </c>
      <c r="M401" s="353">
        <v>26452.722000000005</v>
      </c>
      <c r="N401" s="353">
        <v>26452.722000000005</v>
      </c>
      <c r="O401" s="353">
        <v>26452.722000000005</v>
      </c>
      <c r="P401" s="353">
        <v>26452.722000000005</v>
      </c>
      <c r="Q401" s="353">
        <v>26452.722000000005</v>
      </c>
      <c r="R401" s="353">
        <v>26452.722000000005</v>
      </c>
      <c r="S401" s="734">
        <f t="shared" ref="S401:S403" si="986">H401/12*$C$3+(I401-H401)/11*10+(J401-I401)/10*9+(K401-J401)/9*8+(L401-K401)/8*7+(M401-L401)/7*6+(N401-M401)/6*5+(O401-N401)/5*4+(P401-O401)/4*3+(Q401-P401)/3*2+(R401-Q401)/2*1</f>
        <v>24248.328500000007</v>
      </c>
      <c r="T401" s="353">
        <f t="shared" si="979"/>
        <v>17454.293329999997</v>
      </c>
      <c r="U401" s="353">
        <f t="shared" si="838"/>
        <v>-6794.0351700000101</v>
      </c>
      <c r="V401" s="353">
        <v>-11.659280000000001</v>
      </c>
      <c r="W401" s="353">
        <v>17442.634049999997</v>
      </c>
      <c r="X401" s="390">
        <f t="shared" si="974"/>
        <v>71.981428864261687</v>
      </c>
      <c r="Y401" s="718"/>
      <c r="Z401" s="300"/>
    </row>
    <row r="402" spans="1:27" ht="45" x14ac:dyDescent="0.25">
      <c r="A402" s="25">
        <v>1</v>
      </c>
      <c r="B402" s="25">
        <v>1</v>
      </c>
      <c r="C402" s="47" t="s">
        <v>65</v>
      </c>
      <c r="D402" s="390">
        <v>7850</v>
      </c>
      <c r="E402" s="391">
        <f t="shared" si="978"/>
        <v>7196</v>
      </c>
      <c r="F402" s="390">
        <v>6617</v>
      </c>
      <c r="G402" s="348">
        <f t="shared" si="969"/>
        <v>91.9538632573652</v>
      </c>
      <c r="H402" s="353">
        <v>7026.1424999999999</v>
      </c>
      <c r="I402" s="353">
        <v>7026.1424999999999</v>
      </c>
      <c r="J402" s="353">
        <v>7026.1424999999999</v>
      </c>
      <c r="K402" s="353">
        <v>7026.1424999999999</v>
      </c>
      <c r="L402" s="353">
        <v>7026.1424999999999</v>
      </c>
      <c r="M402" s="353">
        <v>7026.1424999999999</v>
      </c>
      <c r="N402" s="353">
        <v>7026.1424999999999</v>
      </c>
      <c r="O402" s="353">
        <v>7026.1424999999999</v>
      </c>
      <c r="P402" s="353">
        <v>7026.1424999999999</v>
      </c>
      <c r="Q402" s="353">
        <v>7026.1424999999999</v>
      </c>
      <c r="R402" s="353">
        <v>7026.1424999999999</v>
      </c>
      <c r="S402" s="734">
        <f t="shared" si="986"/>
        <v>6440.6306250000007</v>
      </c>
      <c r="T402" s="353">
        <f t="shared" si="979"/>
        <v>5908.1378600000007</v>
      </c>
      <c r="U402" s="353">
        <f t="shared" si="838"/>
        <v>-532.49276499999996</v>
      </c>
      <c r="V402" s="353">
        <v>0</v>
      </c>
      <c r="W402" s="353">
        <v>5908.1378600000007</v>
      </c>
      <c r="X402" s="390">
        <f t="shared" si="974"/>
        <v>91.732288404600141</v>
      </c>
      <c r="Y402" s="718"/>
      <c r="Z402" s="70"/>
    </row>
    <row r="403" spans="1:27" s="71" customFormat="1" ht="30.75" thickBot="1" x14ac:dyDescent="0.3">
      <c r="A403" s="71">
        <v>1</v>
      </c>
      <c r="B403" s="25">
        <v>1</v>
      </c>
      <c r="C403" s="77" t="s">
        <v>79</v>
      </c>
      <c r="D403" s="390">
        <v>30000</v>
      </c>
      <c r="E403" s="391">
        <f t="shared" si="978"/>
        <v>27500</v>
      </c>
      <c r="F403" s="390">
        <v>27620</v>
      </c>
      <c r="G403" s="390">
        <f t="shared" si="969"/>
        <v>100.43636363636364</v>
      </c>
      <c r="H403" s="353">
        <v>24330.6</v>
      </c>
      <c r="I403" s="353">
        <v>24330.6</v>
      </c>
      <c r="J403" s="353">
        <v>24330.6</v>
      </c>
      <c r="K403" s="353">
        <v>24330.6</v>
      </c>
      <c r="L403" s="353">
        <v>24330.6</v>
      </c>
      <c r="M403" s="353">
        <v>24330.6</v>
      </c>
      <c r="N403" s="353">
        <v>24330.6</v>
      </c>
      <c r="O403" s="353">
        <v>24330.6</v>
      </c>
      <c r="P403" s="353">
        <v>24330.6</v>
      </c>
      <c r="Q403" s="353">
        <v>24330.6</v>
      </c>
      <c r="R403" s="353">
        <v>24330.6</v>
      </c>
      <c r="S403" s="734">
        <f t="shared" si="986"/>
        <v>22303.05</v>
      </c>
      <c r="T403" s="353">
        <f t="shared" si="979"/>
        <v>22409.293620000004</v>
      </c>
      <c r="U403" s="353">
        <f t="shared" si="838"/>
        <v>106.24362000000474</v>
      </c>
      <c r="V403" s="353">
        <v>-13.703940000000001</v>
      </c>
      <c r="W403" s="353">
        <v>22395.589680000005</v>
      </c>
      <c r="X403" s="390">
        <f t="shared" si="974"/>
        <v>100.47636363636366</v>
      </c>
      <c r="Y403" s="718"/>
      <c r="Z403" s="70"/>
      <c r="AA403" s="288"/>
    </row>
    <row r="404" spans="1:27" s="23" customFormat="1" ht="15.75" thickBot="1" x14ac:dyDescent="0.3">
      <c r="A404" s="25">
        <v>1</v>
      </c>
      <c r="B404" s="25">
        <v>1</v>
      </c>
      <c r="C404" s="75" t="s">
        <v>3</v>
      </c>
      <c r="D404" s="445"/>
      <c r="E404" s="445"/>
      <c r="F404" s="445"/>
      <c r="G404" s="492"/>
      <c r="H404" s="472">
        <f>H398+H393+H403</f>
        <v>82587.756540000002</v>
      </c>
      <c r="I404" s="472">
        <f>I398+I393+I403</f>
        <v>82587.756540000002</v>
      </c>
      <c r="J404" s="472">
        <f>J398+J393+J403</f>
        <v>82587.756540000002</v>
      </c>
      <c r="K404" s="472">
        <f>K398+K393+K403</f>
        <v>82587.756540000002</v>
      </c>
      <c r="L404" s="472">
        <f>L398+L393+L403</f>
        <v>82587.756540000002</v>
      </c>
      <c r="M404" s="472">
        <f t="shared" ref="M404:N404" si="987">M398+M393+M403</f>
        <v>88554.406290000014</v>
      </c>
      <c r="N404" s="472">
        <f t="shared" si="987"/>
        <v>88554.406290000014</v>
      </c>
      <c r="O404" s="472">
        <f t="shared" ref="O404:W404" si="988">O398+O393+O403</f>
        <v>88918.323416666681</v>
      </c>
      <c r="P404" s="472">
        <f t="shared" ref="P404:Q404" si="989">P398+P393+P403</f>
        <v>88918.323416666681</v>
      </c>
      <c r="Q404" s="472">
        <f t="shared" si="989"/>
        <v>88918.323416666681</v>
      </c>
      <c r="R404" s="472">
        <f t="shared" ref="R404" si="990">R398+R393+R403</f>
        <v>88918.323416666681</v>
      </c>
      <c r="S404" s="472">
        <f t="shared" si="988"/>
        <v>81110.848410619059</v>
      </c>
      <c r="T404" s="472">
        <f t="shared" si="988"/>
        <v>80415.695290000003</v>
      </c>
      <c r="U404" s="472">
        <f t="shared" si="988"/>
        <v>-695.15312061904842</v>
      </c>
      <c r="V404" s="472">
        <f t="shared" si="988"/>
        <v>-126.14724</v>
      </c>
      <c r="W404" s="472">
        <f t="shared" si="988"/>
        <v>80289.548050000012</v>
      </c>
      <c r="X404" s="445">
        <f t="shared" si="974"/>
        <v>99.14295913032511</v>
      </c>
      <c r="Y404" s="718"/>
      <c r="Z404" s="70"/>
      <c r="AA404" s="288"/>
    </row>
    <row r="405" spans="1:27" ht="32.25" customHeight="1" x14ac:dyDescent="0.25">
      <c r="A405" s="25">
        <v>1</v>
      </c>
      <c r="B405" s="25">
        <v>1</v>
      </c>
      <c r="C405" s="168" t="s">
        <v>39</v>
      </c>
      <c r="D405" s="539"/>
      <c r="E405" s="539"/>
      <c r="F405" s="540"/>
      <c r="G405" s="452"/>
      <c r="H405" s="452"/>
      <c r="I405" s="452"/>
      <c r="J405" s="452"/>
      <c r="K405" s="452"/>
      <c r="L405" s="452"/>
      <c r="M405" s="541"/>
      <c r="N405" s="541"/>
      <c r="O405" s="541"/>
      <c r="P405" s="541"/>
      <c r="Q405" s="541"/>
      <c r="R405" s="541"/>
      <c r="S405" s="541"/>
      <c r="T405" s="542"/>
      <c r="U405" s="542">
        <f t="shared" si="838"/>
        <v>0</v>
      </c>
      <c r="V405" s="542"/>
      <c r="W405" s="542"/>
      <c r="X405" s="539"/>
      <c r="Y405" s="718"/>
      <c r="Z405" s="70"/>
    </row>
    <row r="406" spans="1:27" ht="43.5" customHeight="1" x14ac:dyDescent="0.25">
      <c r="A406" s="25">
        <v>1</v>
      </c>
      <c r="B406" s="25">
        <v>1</v>
      </c>
      <c r="C406" s="140" t="s">
        <v>76</v>
      </c>
      <c r="D406" s="543">
        <f t="shared" ref="D406:F411" si="991">D393+D380</f>
        <v>17141</v>
      </c>
      <c r="E406" s="543">
        <f t="shared" si="991"/>
        <v>15712</v>
      </c>
      <c r="F406" s="543">
        <f t="shared" si="991"/>
        <v>20120</v>
      </c>
      <c r="G406" s="544">
        <f>F406/E406*100</f>
        <v>128.05498981670061</v>
      </c>
      <c r="H406" s="545">
        <f t="shared" ref="H406:I406" si="992">SUM(H393,H380)</f>
        <v>25274.873960000001</v>
      </c>
      <c r="I406" s="545">
        <f t="shared" si="992"/>
        <v>25274.873960000001</v>
      </c>
      <c r="J406" s="545">
        <f t="shared" ref="J406" si="993">SUM(J393,J380)</f>
        <v>25274.873960000001</v>
      </c>
      <c r="K406" s="545">
        <f>SUM(K393,K380)</f>
        <v>25274.873960000001</v>
      </c>
      <c r="L406" s="545">
        <f>SUM(L393,L380)</f>
        <v>25274.873960000001</v>
      </c>
      <c r="M406" s="545">
        <f>SUM(M393,M380)</f>
        <v>27338.563959999999</v>
      </c>
      <c r="N406" s="545">
        <f t="shared" ref="N406" si="994">SUM(N393,N380)</f>
        <v>27338.563959999999</v>
      </c>
      <c r="O406" s="545">
        <f t="shared" ref="O406:T412" si="995">SUM(O393,O380)</f>
        <v>25749.850540000003</v>
      </c>
      <c r="P406" s="545">
        <f t="shared" ref="P406:Q406" si="996">SUM(P393,P380)</f>
        <v>25749.850540000003</v>
      </c>
      <c r="Q406" s="545">
        <f t="shared" si="996"/>
        <v>25749.850540000003</v>
      </c>
      <c r="R406" s="545">
        <f t="shared" ref="R406" si="997">SUM(R393,R380)</f>
        <v>25749.850540000003</v>
      </c>
      <c r="S406" s="545">
        <f t="shared" si="995"/>
        <v>23666.540870190478</v>
      </c>
      <c r="T406" s="545">
        <f t="shared" si="995"/>
        <v>33541.198220000006</v>
      </c>
      <c r="U406" s="545">
        <f t="shared" ref="U406" si="998">SUM(U393,U380)</f>
        <v>9874.6573498095277</v>
      </c>
      <c r="V406" s="545">
        <f t="shared" ref="V406:W406" si="999">SUM(V393,V380)</f>
        <v>-129.82044999999999</v>
      </c>
      <c r="W406" s="545">
        <f t="shared" si="999"/>
        <v>33411.377769999999</v>
      </c>
      <c r="X406" s="546">
        <f t="shared" ref="X406:X417" si="1000">T406/S406*100</f>
        <v>141.72412607305569</v>
      </c>
      <c r="Y406" s="718"/>
      <c r="Z406" s="70"/>
    </row>
    <row r="407" spans="1:27" ht="30" x14ac:dyDescent="0.25">
      <c r="A407" s="25">
        <v>1</v>
      </c>
      <c r="B407" s="25">
        <v>1</v>
      </c>
      <c r="C407" s="138" t="s">
        <v>44</v>
      </c>
      <c r="D407" s="543">
        <f t="shared" si="991"/>
        <v>12737</v>
      </c>
      <c r="E407" s="543">
        <f t="shared" si="991"/>
        <v>11675</v>
      </c>
      <c r="F407" s="543">
        <f t="shared" si="991"/>
        <v>15311</v>
      </c>
      <c r="G407" s="544">
        <f t="shared" ref="G407:G416" si="1001">F407/E407*100</f>
        <v>131.14346895074945</v>
      </c>
      <c r="H407" s="545">
        <f t="shared" ref="H407:I407" si="1002">SUM(H394,H381)</f>
        <v>17220.868999999999</v>
      </c>
      <c r="I407" s="545">
        <f t="shared" si="1002"/>
        <v>17220.868999999999</v>
      </c>
      <c r="J407" s="545">
        <f t="shared" ref="J407" si="1003">SUM(J394,J381)</f>
        <v>17220.868999999999</v>
      </c>
      <c r="K407" s="545">
        <f t="shared" ref="K407:L407" si="1004">SUM(K394,K381)</f>
        <v>17220.868999999999</v>
      </c>
      <c r="L407" s="545">
        <f t="shared" si="1004"/>
        <v>17220.868999999999</v>
      </c>
      <c r="M407" s="545">
        <f t="shared" ref="M407:M412" si="1005">SUM(M394,M381)</f>
        <v>19284.559000000001</v>
      </c>
      <c r="N407" s="545">
        <f t="shared" ref="N407" si="1006">SUM(N394,N381)</f>
        <v>19284.559000000001</v>
      </c>
      <c r="O407" s="545">
        <f t="shared" si="995"/>
        <v>17695.845580000001</v>
      </c>
      <c r="P407" s="545">
        <f t="shared" ref="P407:Q407" si="1007">SUM(P394,P381)</f>
        <v>17695.845580000001</v>
      </c>
      <c r="Q407" s="545">
        <f t="shared" si="1007"/>
        <v>17695.845580000001</v>
      </c>
      <c r="R407" s="545">
        <f t="shared" ref="R407" si="1008">SUM(R394,R381)</f>
        <v>17695.845580000001</v>
      </c>
      <c r="S407" s="545">
        <f t="shared" si="995"/>
        <v>16283.702990190479</v>
      </c>
      <c r="T407" s="545">
        <f t="shared" si="995"/>
        <v>24803.320910000006</v>
      </c>
      <c r="U407" s="545">
        <f t="shared" ref="U407" si="1009">SUM(U394,U381)</f>
        <v>8519.6179198095288</v>
      </c>
      <c r="V407" s="545">
        <f t="shared" ref="V407:W407" si="1010">SUM(V394,V381)</f>
        <v>-86.791299999999993</v>
      </c>
      <c r="W407" s="545">
        <f t="shared" si="1010"/>
        <v>24716.529610000005</v>
      </c>
      <c r="X407" s="546">
        <f t="shared" si="1000"/>
        <v>152.31990490702179</v>
      </c>
      <c r="Y407" s="718"/>
      <c r="Z407" s="70"/>
    </row>
    <row r="408" spans="1:27" ht="30" x14ac:dyDescent="0.25">
      <c r="A408" s="25">
        <v>1</v>
      </c>
      <c r="B408" s="25">
        <v>1</v>
      </c>
      <c r="C408" s="138" t="s">
        <v>45</v>
      </c>
      <c r="D408" s="543">
        <f t="shared" si="991"/>
        <v>4059</v>
      </c>
      <c r="E408" s="543">
        <f t="shared" si="991"/>
        <v>3721</v>
      </c>
      <c r="F408" s="543">
        <f t="shared" si="991"/>
        <v>4466</v>
      </c>
      <c r="G408" s="544">
        <f t="shared" si="1001"/>
        <v>120.02149959688255</v>
      </c>
      <c r="H408" s="545">
        <f t="shared" ref="H408:I408" si="1011">SUM(H395,H382)</f>
        <v>6167.4069599999993</v>
      </c>
      <c r="I408" s="545">
        <f t="shared" si="1011"/>
        <v>6167.4069599999993</v>
      </c>
      <c r="J408" s="545">
        <f t="shared" ref="J408" si="1012">SUM(J395,J382)</f>
        <v>6167.4069599999993</v>
      </c>
      <c r="K408" s="545">
        <f t="shared" ref="K408:L408" si="1013">SUM(K395,K382)</f>
        <v>6167.4069599999993</v>
      </c>
      <c r="L408" s="545">
        <f t="shared" si="1013"/>
        <v>6167.4069599999993</v>
      </c>
      <c r="M408" s="545">
        <f t="shared" si="1005"/>
        <v>6167.4069599999993</v>
      </c>
      <c r="N408" s="545">
        <f t="shared" ref="N408" si="1014">SUM(N395,N382)</f>
        <v>6167.4069599999993</v>
      </c>
      <c r="O408" s="545">
        <f t="shared" si="995"/>
        <v>6167.4069599999993</v>
      </c>
      <c r="P408" s="545">
        <f t="shared" ref="P408:Q408" si="1015">SUM(P395,P382)</f>
        <v>6167.4069599999993</v>
      </c>
      <c r="Q408" s="545">
        <f t="shared" si="1015"/>
        <v>6167.4069599999993</v>
      </c>
      <c r="R408" s="545">
        <f t="shared" ref="R408" si="1016">SUM(R395,R382)</f>
        <v>6167.4069599999993</v>
      </c>
      <c r="S408" s="545">
        <f t="shared" si="995"/>
        <v>5653.4563799999996</v>
      </c>
      <c r="T408" s="545">
        <f t="shared" si="995"/>
        <v>6845.8109100000001</v>
      </c>
      <c r="U408" s="545">
        <f t="shared" ref="U408" si="1017">SUM(U395,U382)</f>
        <v>1192.3545299999996</v>
      </c>
      <c r="V408" s="545">
        <f t="shared" ref="V408:W408" si="1018">SUM(V395,V382)</f>
        <v>-21.155549999999998</v>
      </c>
      <c r="W408" s="545">
        <f t="shared" si="1018"/>
        <v>6824.6553599999997</v>
      </c>
      <c r="X408" s="546">
        <f t="shared" si="1000"/>
        <v>121.09071778139378</v>
      </c>
      <c r="Y408" s="718"/>
      <c r="Z408" s="70"/>
    </row>
    <row r="409" spans="1:27" ht="30" x14ac:dyDescent="0.25">
      <c r="A409" s="25">
        <v>1</v>
      </c>
      <c r="B409" s="25">
        <v>1</v>
      </c>
      <c r="C409" s="138" t="s">
        <v>70</v>
      </c>
      <c r="D409" s="543">
        <f t="shared" si="991"/>
        <v>68</v>
      </c>
      <c r="E409" s="543">
        <f t="shared" si="991"/>
        <v>62</v>
      </c>
      <c r="F409" s="543">
        <f t="shared" si="991"/>
        <v>62</v>
      </c>
      <c r="G409" s="544">
        <f t="shared" si="1001"/>
        <v>100</v>
      </c>
      <c r="H409" s="545">
        <f t="shared" ref="H409:I409" si="1019">SUM(H396,H383)</f>
        <v>371.85119999999995</v>
      </c>
      <c r="I409" s="545">
        <f t="shared" si="1019"/>
        <v>371.85119999999995</v>
      </c>
      <c r="J409" s="545">
        <f t="shared" ref="J409" si="1020">SUM(J396,J383)</f>
        <v>371.85119999999995</v>
      </c>
      <c r="K409" s="545">
        <f t="shared" ref="K409:L409" si="1021">SUM(K396,K383)</f>
        <v>371.85119999999995</v>
      </c>
      <c r="L409" s="545">
        <f t="shared" si="1021"/>
        <v>371.85119999999995</v>
      </c>
      <c r="M409" s="545">
        <f t="shared" si="1005"/>
        <v>371.85119999999995</v>
      </c>
      <c r="N409" s="545">
        <f t="shared" ref="N409" si="1022">SUM(N396,N383)</f>
        <v>371.85119999999995</v>
      </c>
      <c r="O409" s="545">
        <f t="shared" si="995"/>
        <v>371.85119999999995</v>
      </c>
      <c r="P409" s="545">
        <f t="shared" ref="P409:Q409" si="1023">SUM(P396,P383)</f>
        <v>371.85119999999995</v>
      </c>
      <c r="Q409" s="545">
        <f t="shared" si="1023"/>
        <v>371.85119999999995</v>
      </c>
      <c r="R409" s="545">
        <f t="shared" ref="R409" si="1024">SUM(R396,R383)</f>
        <v>371.85119999999995</v>
      </c>
      <c r="S409" s="545">
        <f t="shared" si="995"/>
        <v>340.86359999999996</v>
      </c>
      <c r="T409" s="545">
        <f t="shared" si="995"/>
        <v>339.04079999999999</v>
      </c>
      <c r="U409" s="545">
        <f t="shared" ref="U409" si="1025">SUM(U396,U383)</f>
        <v>-1.8227999999999724</v>
      </c>
      <c r="V409" s="545">
        <f t="shared" ref="V409:W409" si="1026">SUM(V396,V383)</f>
        <v>0</v>
      </c>
      <c r="W409" s="545">
        <f t="shared" si="1026"/>
        <v>339.04079999999999</v>
      </c>
      <c r="X409" s="546">
        <f t="shared" si="1000"/>
        <v>99.465240641711233</v>
      </c>
      <c r="Y409" s="718"/>
      <c r="Z409" s="70"/>
    </row>
    <row r="410" spans="1:27" ht="30" x14ac:dyDescent="0.25">
      <c r="A410" s="25">
        <v>1</v>
      </c>
      <c r="B410" s="25">
        <v>1</v>
      </c>
      <c r="C410" s="138" t="s">
        <v>71</v>
      </c>
      <c r="D410" s="543">
        <f t="shared" si="991"/>
        <v>277</v>
      </c>
      <c r="E410" s="543">
        <f t="shared" si="991"/>
        <v>254</v>
      </c>
      <c r="F410" s="543">
        <f t="shared" si="991"/>
        <v>281</v>
      </c>
      <c r="G410" s="544">
        <f t="shared" si="1001"/>
        <v>110.62992125984252</v>
      </c>
      <c r="H410" s="545">
        <f t="shared" ref="H410:I410" si="1027">SUM(H397,H384)</f>
        <v>1514.7468000000001</v>
      </c>
      <c r="I410" s="545">
        <f t="shared" si="1027"/>
        <v>1514.7468000000001</v>
      </c>
      <c r="J410" s="545">
        <f t="shared" ref="J410" si="1028">SUM(J397,J384)</f>
        <v>1514.7468000000001</v>
      </c>
      <c r="K410" s="545">
        <f t="shared" ref="K410:L410" si="1029">SUM(K397,K384)</f>
        <v>1514.7468000000001</v>
      </c>
      <c r="L410" s="545">
        <f t="shared" si="1029"/>
        <v>1514.7468000000001</v>
      </c>
      <c r="M410" s="545">
        <f t="shared" si="1005"/>
        <v>1514.7468000000001</v>
      </c>
      <c r="N410" s="545">
        <f t="shared" ref="N410" si="1030">SUM(N397,N384)</f>
        <v>1514.7468000000001</v>
      </c>
      <c r="O410" s="545">
        <f t="shared" si="995"/>
        <v>1514.7468000000001</v>
      </c>
      <c r="P410" s="545">
        <f t="shared" ref="P410:Q410" si="1031">SUM(P397,P384)</f>
        <v>1514.7468000000001</v>
      </c>
      <c r="Q410" s="545">
        <f t="shared" si="1031"/>
        <v>1514.7468000000001</v>
      </c>
      <c r="R410" s="545">
        <f t="shared" ref="R410" si="1032">SUM(R397,R384)</f>
        <v>1514.7468000000001</v>
      </c>
      <c r="S410" s="545">
        <f t="shared" si="995"/>
        <v>1388.5179000000001</v>
      </c>
      <c r="T410" s="545">
        <f t="shared" si="995"/>
        <v>1553.0256000000002</v>
      </c>
      <c r="U410" s="545">
        <f t="shared" ref="U410" si="1033">SUM(U397,U384)</f>
        <v>164.50770000000011</v>
      </c>
      <c r="V410" s="545">
        <f t="shared" ref="V410:W410" si="1034">SUM(V397,V384)</f>
        <v>-21.8736</v>
      </c>
      <c r="W410" s="545">
        <f t="shared" si="1034"/>
        <v>1531.152</v>
      </c>
      <c r="X410" s="546">
        <f t="shared" si="1000"/>
        <v>111.84771906793569</v>
      </c>
      <c r="Y410" s="718"/>
      <c r="Z410" s="70"/>
    </row>
    <row r="411" spans="1:27" ht="30" x14ac:dyDescent="0.25">
      <c r="A411" s="25">
        <v>1</v>
      </c>
      <c r="B411" s="25">
        <v>1</v>
      </c>
      <c r="C411" s="140" t="s">
        <v>68</v>
      </c>
      <c r="D411" s="543">
        <f t="shared" si="991"/>
        <v>38521</v>
      </c>
      <c r="E411" s="543">
        <f t="shared" si="991"/>
        <v>35312</v>
      </c>
      <c r="F411" s="543">
        <f t="shared" si="991"/>
        <v>24556</v>
      </c>
      <c r="G411" s="544">
        <f t="shared" si="1001"/>
        <v>69.540099682827375</v>
      </c>
      <c r="H411" s="545">
        <f t="shared" ref="H411:I411" si="1035">SUM(H398,H385)</f>
        <v>48356.956200000001</v>
      </c>
      <c r="I411" s="545">
        <f t="shared" si="1035"/>
        <v>48356.956200000001</v>
      </c>
      <c r="J411" s="545">
        <f t="shared" ref="J411" si="1036">SUM(J398,J385)</f>
        <v>48356.956200000001</v>
      </c>
      <c r="K411" s="545">
        <f t="shared" ref="K411:L411" si="1037">SUM(K398,K385)</f>
        <v>48356.956200000001</v>
      </c>
      <c r="L411" s="545">
        <f t="shared" si="1037"/>
        <v>48356.956200000001</v>
      </c>
      <c r="M411" s="545">
        <f t="shared" si="1005"/>
        <v>51832.479550000004</v>
      </c>
      <c r="N411" s="545">
        <f t="shared" ref="N411" si="1038">SUM(N398,N385)</f>
        <v>51832.479550000004</v>
      </c>
      <c r="O411" s="545">
        <f t="shared" si="995"/>
        <v>53939.76433333334</v>
      </c>
      <c r="P411" s="545">
        <f t="shared" ref="P411:Q411" si="1039">SUM(P398,P385)</f>
        <v>53939.76433333334</v>
      </c>
      <c r="Q411" s="545">
        <f t="shared" si="1039"/>
        <v>53939.76433333334</v>
      </c>
      <c r="R411" s="545">
        <f t="shared" ref="R411" si="1040">SUM(R398,R385)</f>
        <v>53939.76433333334</v>
      </c>
      <c r="S411" s="545">
        <f t="shared" si="995"/>
        <v>48992.057690952381</v>
      </c>
      <c r="T411" s="545">
        <f t="shared" si="995"/>
        <v>38894.413699999997</v>
      </c>
      <c r="U411" s="545">
        <f t="shared" ref="U411" si="1041">SUM(U398,U385)</f>
        <v>-10097.643990952392</v>
      </c>
      <c r="V411" s="545">
        <f t="shared" ref="V411:W411" si="1042">SUM(V398,V385)</f>
        <v>-46.578440000000001</v>
      </c>
      <c r="W411" s="545">
        <f t="shared" si="1042"/>
        <v>38847.83526</v>
      </c>
      <c r="X411" s="546">
        <f t="shared" si="1000"/>
        <v>79.389222525313187</v>
      </c>
      <c r="Y411" s="718"/>
      <c r="Z411" s="70"/>
    </row>
    <row r="412" spans="1:27" ht="30" x14ac:dyDescent="0.25">
      <c r="A412" s="25">
        <v>1</v>
      </c>
      <c r="B412" s="25">
        <v>1</v>
      </c>
      <c r="C412" s="138" t="s">
        <v>64</v>
      </c>
      <c r="D412" s="543">
        <f>SUM(D399,D386)</f>
        <v>14071</v>
      </c>
      <c r="E412" s="543">
        <f>SUM(E399,E386)</f>
        <v>12899</v>
      </c>
      <c r="F412" s="543">
        <f>SUM(F399,F386)</f>
        <v>6771</v>
      </c>
      <c r="G412" s="544">
        <f t="shared" si="1001"/>
        <v>52.492441274517411</v>
      </c>
      <c r="H412" s="545">
        <f t="shared" ref="H412:I412" si="1043">SUM(H399,H386)</f>
        <v>6179.5487000000003</v>
      </c>
      <c r="I412" s="545">
        <f t="shared" si="1043"/>
        <v>6179.5487000000003</v>
      </c>
      <c r="J412" s="545">
        <f t="shared" ref="J412" si="1044">SUM(J399,J386)</f>
        <v>6179.5487000000003</v>
      </c>
      <c r="K412" s="545">
        <f t="shared" ref="K412:L412" si="1045">SUM(K399,K386)</f>
        <v>6179.5487000000003</v>
      </c>
      <c r="L412" s="545">
        <f t="shared" si="1045"/>
        <v>6179.5487000000003</v>
      </c>
      <c r="M412" s="545">
        <f t="shared" si="1005"/>
        <v>9655.0720499999989</v>
      </c>
      <c r="N412" s="545">
        <f t="shared" ref="N412" si="1046">SUM(N399,N386)</f>
        <v>9655.0720499999989</v>
      </c>
      <c r="O412" s="545">
        <f t="shared" si="995"/>
        <v>11762.356833333333</v>
      </c>
      <c r="P412" s="545">
        <f t="shared" ref="P412:Q412" si="1047">SUM(P399,P386)</f>
        <v>11762.356833333333</v>
      </c>
      <c r="Q412" s="545">
        <f t="shared" si="1047"/>
        <v>11762.356833333333</v>
      </c>
      <c r="R412" s="545">
        <f t="shared" ref="R412" si="1048">SUM(R399,R386)</f>
        <v>11762.356833333333</v>
      </c>
      <c r="S412" s="545">
        <f t="shared" si="995"/>
        <v>10329.434149285713</v>
      </c>
      <c r="T412" s="545">
        <f t="shared" si="995"/>
        <v>7974.1833200000001</v>
      </c>
      <c r="U412" s="545">
        <f t="shared" ref="U412" si="1049">SUM(U399,U386)</f>
        <v>-2355.2508292857137</v>
      </c>
      <c r="V412" s="545">
        <f t="shared" ref="V412:W412" si="1050">SUM(V399,V386)</f>
        <v>-21.090990000000001</v>
      </c>
      <c r="W412" s="545">
        <f t="shared" si="1050"/>
        <v>7953.0923299999995</v>
      </c>
      <c r="X412" s="546">
        <f t="shared" si="1000"/>
        <v>77.198646167383913</v>
      </c>
      <c r="Y412" s="718"/>
      <c r="Z412" s="70"/>
    </row>
    <row r="413" spans="1:27" ht="45" x14ac:dyDescent="0.25">
      <c r="C413" s="138" t="s">
        <v>102</v>
      </c>
      <c r="D413" s="543">
        <f>D400+D387</f>
        <v>0</v>
      </c>
      <c r="E413" s="543">
        <f t="shared" ref="E413:X413" si="1051">E400+E387</f>
        <v>0</v>
      </c>
      <c r="F413" s="543">
        <f t="shared" si="1051"/>
        <v>0</v>
      </c>
      <c r="G413" s="544">
        <f t="shared" si="1051"/>
        <v>0</v>
      </c>
      <c r="H413" s="545">
        <f t="shared" si="1051"/>
        <v>0</v>
      </c>
      <c r="I413" s="545">
        <f t="shared" si="1051"/>
        <v>0</v>
      </c>
      <c r="J413" s="545">
        <f t="shared" si="1051"/>
        <v>0</v>
      </c>
      <c r="K413" s="545">
        <f t="shared" si="1051"/>
        <v>0</v>
      </c>
      <c r="L413" s="545">
        <f t="shared" si="1051"/>
        <v>0</v>
      </c>
      <c r="M413" s="545">
        <f t="shared" si="1051"/>
        <v>0</v>
      </c>
      <c r="N413" s="545">
        <f t="shared" si="1051"/>
        <v>0</v>
      </c>
      <c r="O413" s="545">
        <f t="shared" si="1051"/>
        <v>0</v>
      </c>
      <c r="P413" s="545">
        <f t="shared" ref="P413:Q413" si="1052">P400+P387</f>
        <v>0</v>
      </c>
      <c r="Q413" s="545">
        <f t="shared" si="1052"/>
        <v>0</v>
      </c>
      <c r="R413" s="545">
        <f t="shared" ref="R413" si="1053">R400+R387</f>
        <v>0</v>
      </c>
      <c r="S413" s="545">
        <f t="shared" si="1051"/>
        <v>0</v>
      </c>
      <c r="T413" s="545">
        <f t="shared" si="1051"/>
        <v>0</v>
      </c>
      <c r="U413" s="545">
        <f t="shared" si="1051"/>
        <v>0</v>
      </c>
      <c r="V413" s="545">
        <f t="shared" si="1051"/>
        <v>0</v>
      </c>
      <c r="W413" s="545">
        <f t="shared" si="1051"/>
        <v>0</v>
      </c>
      <c r="X413" s="546">
        <f t="shared" si="1051"/>
        <v>0</v>
      </c>
      <c r="Y413" s="718"/>
      <c r="Z413" s="70"/>
    </row>
    <row r="414" spans="1:27" ht="60" x14ac:dyDescent="0.25">
      <c r="A414" s="25">
        <v>1</v>
      </c>
      <c r="B414" s="25">
        <v>1</v>
      </c>
      <c r="C414" s="138" t="s">
        <v>46</v>
      </c>
      <c r="D414" s="543">
        <f t="shared" ref="D414:F415" si="1054">SUM(D401,D388)</f>
        <v>15500</v>
      </c>
      <c r="E414" s="543">
        <f t="shared" si="1054"/>
        <v>14209</v>
      </c>
      <c r="F414" s="543">
        <f t="shared" si="1054"/>
        <v>10161</v>
      </c>
      <c r="G414" s="544">
        <f t="shared" si="1001"/>
        <v>71.511014145963827</v>
      </c>
      <c r="H414" s="545">
        <f t="shared" ref="H414:I414" si="1055">SUM(H401,H388)</f>
        <v>34166.710000000006</v>
      </c>
      <c r="I414" s="545">
        <f t="shared" si="1055"/>
        <v>34166.710000000006</v>
      </c>
      <c r="J414" s="545">
        <f t="shared" ref="J414" si="1056">SUM(J401,J388)</f>
        <v>34166.710000000006</v>
      </c>
      <c r="K414" s="545">
        <f t="shared" ref="K414:L414" si="1057">SUM(K401,K388)</f>
        <v>34166.710000000006</v>
      </c>
      <c r="L414" s="545">
        <f t="shared" si="1057"/>
        <v>34166.710000000006</v>
      </c>
      <c r="M414" s="545">
        <f>SUM(M401,M388)</f>
        <v>34166.710000000006</v>
      </c>
      <c r="N414" s="545">
        <f t="shared" ref="N414" si="1058">SUM(N401,N388)</f>
        <v>34166.710000000006</v>
      </c>
      <c r="O414" s="545">
        <f t="shared" ref="O414:T415" si="1059">SUM(O401,O388)</f>
        <v>34166.710000000006</v>
      </c>
      <c r="P414" s="545">
        <f t="shared" ref="P414:Q414" si="1060">SUM(P401,P388)</f>
        <v>34166.710000000006</v>
      </c>
      <c r="Q414" s="545">
        <f t="shared" si="1060"/>
        <v>34166.710000000006</v>
      </c>
      <c r="R414" s="545">
        <f t="shared" ref="R414" si="1061">SUM(R401,R388)</f>
        <v>34166.710000000006</v>
      </c>
      <c r="S414" s="545">
        <f t="shared" si="1059"/>
        <v>31319.484166666676</v>
      </c>
      <c r="T414" s="545">
        <f t="shared" si="1059"/>
        <v>24140.126089999998</v>
      </c>
      <c r="U414" s="545">
        <f t="shared" ref="U414" si="1062">SUM(U401,U388)</f>
        <v>-7179.3580766666773</v>
      </c>
      <c r="V414" s="545">
        <f t="shared" ref="V414:W414" si="1063">SUM(V401,V388)</f>
        <v>-25.487450000000003</v>
      </c>
      <c r="W414" s="545">
        <f t="shared" si="1063"/>
        <v>24114.638639999997</v>
      </c>
      <c r="X414" s="546">
        <f t="shared" si="1000"/>
        <v>77.077023240671167</v>
      </c>
      <c r="Y414" s="718"/>
      <c r="Z414" s="70"/>
    </row>
    <row r="415" spans="1:27" ht="45" x14ac:dyDescent="0.25">
      <c r="A415" s="25">
        <v>1</v>
      </c>
      <c r="B415" s="25">
        <v>1</v>
      </c>
      <c r="C415" s="138" t="s">
        <v>65</v>
      </c>
      <c r="D415" s="543">
        <f t="shared" si="1054"/>
        <v>8950</v>
      </c>
      <c r="E415" s="543">
        <f t="shared" si="1054"/>
        <v>8204</v>
      </c>
      <c r="F415" s="543">
        <f t="shared" si="1054"/>
        <v>7624</v>
      </c>
      <c r="G415" s="544">
        <f t="shared" si="1001"/>
        <v>92.930277913213061</v>
      </c>
      <c r="H415" s="545">
        <f t="shared" ref="H415:I415" si="1064">SUM(H402,H389)</f>
        <v>8010.6975000000002</v>
      </c>
      <c r="I415" s="545">
        <f t="shared" si="1064"/>
        <v>8010.6975000000002</v>
      </c>
      <c r="J415" s="545">
        <f t="shared" ref="J415" si="1065">SUM(J402,J389)</f>
        <v>8010.6975000000002</v>
      </c>
      <c r="K415" s="545">
        <f t="shared" ref="K415:L415" si="1066">SUM(K402,K389)</f>
        <v>8010.6975000000002</v>
      </c>
      <c r="L415" s="545">
        <f t="shared" si="1066"/>
        <v>8010.6975000000002</v>
      </c>
      <c r="M415" s="545">
        <f>SUM(M402,M389)</f>
        <v>8010.6975000000002</v>
      </c>
      <c r="N415" s="545">
        <f t="shared" ref="N415" si="1067">SUM(N402,N389)</f>
        <v>8010.6975000000002</v>
      </c>
      <c r="O415" s="545">
        <f t="shared" si="1059"/>
        <v>8010.6975000000002</v>
      </c>
      <c r="P415" s="545">
        <f t="shared" ref="P415:Q415" si="1068">SUM(P402,P389)</f>
        <v>8010.6975000000002</v>
      </c>
      <c r="Q415" s="545">
        <f t="shared" si="1068"/>
        <v>8010.6975000000002</v>
      </c>
      <c r="R415" s="545">
        <f t="shared" ref="R415" si="1069">SUM(R402,R389)</f>
        <v>8010.6975000000002</v>
      </c>
      <c r="S415" s="545">
        <f t="shared" si="1059"/>
        <v>7343.1393750000007</v>
      </c>
      <c r="T415" s="545">
        <f t="shared" si="1059"/>
        <v>6780.1042900000011</v>
      </c>
      <c r="U415" s="545">
        <f t="shared" ref="U415" si="1070">SUM(U402,U389)</f>
        <v>-563.03508499999987</v>
      </c>
      <c r="V415" s="545">
        <f t="shared" ref="V415:W415" si="1071">SUM(V402,V389)</f>
        <v>0</v>
      </c>
      <c r="W415" s="545">
        <f t="shared" si="1071"/>
        <v>6780.1042900000011</v>
      </c>
      <c r="X415" s="546">
        <f t="shared" si="1000"/>
        <v>92.332501723760345</v>
      </c>
      <c r="Y415" s="718"/>
      <c r="Z415" s="70"/>
    </row>
    <row r="416" spans="1:27" ht="30.75" thickBot="1" x14ac:dyDescent="0.3">
      <c r="B416" s="25">
        <v>1</v>
      </c>
      <c r="C416" s="272" t="s">
        <v>79</v>
      </c>
      <c r="D416" s="547">
        <f>SUM(D390,D403)</f>
        <v>38000</v>
      </c>
      <c r="E416" s="547">
        <f>SUM(E390,E403)</f>
        <v>34833</v>
      </c>
      <c r="F416" s="547">
        <f>SUM(F390,F403)</f>
        <v>34229</v>
      </c>
      <c r="G416" s="544">
        <f t="shared" si="1001"/>
        <v>98.266012114948467</v>
      </c>
      <c r="H416" s="547">
        <f t="shared" ref="H416:I416" si="1072">SUM(H390,H403)</f>
        <v>30818.76</v>
      </c>
      <c r="I416" s="547">
        <f t="shared" si="1072"/>
        <v>30818.76</v>
      </c>
      <c r="J416" s="547">
        <f t="shared" ref="J416" si="1073">SUM(J390,J403)</f>
        <v>30818.76</v>
      </c>
      <c r="K416" s="547">
        <f t="shared" ref="K416:M416" si="1074">SUM(K390,K403)</f>
        <v>30818.76</v>
      </c>
      <c r="L416" s="547">
        <f t="shared" si="1074"/>
        <v>30818.76</v>
      </c>
      <c r="M416" s="547">
        <f t="shared" si="1074"/>
        <v>30818.76</v>
      </c>
      <c r="N416" s="547">
        <f t="shared" ref="N416" si="1075">SUM(N390,N403)</f>
        <v>30818.76</v>
      </c>
      <c r="O416" s="547">
        <f t="shared" ref="O416:W416" si="1076">SUM(O390,O403)</f>
        <v>30818.76</v>
      </c>
      <c r="P416" s="547">
        <f t="shared" ref="P416:Q416" si="1077">SUM(P390,P403)</f>
        <v>30818.76</v>
      </c>
      <c r="Q416" s="547">
        <f t="shared" si="1077"/>
        <v>30818.76</v>
      </c>
      <c r="R416" s="547">
        <f t="shared" ref="R416" si="1078">SUM(R390,R403)</f>
        <v>30818.76</v>
      </c>
      <c r="S416" s="547">
        <f t="shared" si="1076"/>
        <v>28250.53</v>
      </c>
      <c r="T416" s="547">
        <f t="shared" si="1076"/>
        <v>27771.757860000005</v>
      </c>
      <c r="U416" s="547">
        <f t="shared" si="1076"/>
        <v>-478.77213999999549</v>
      </c>
      <c r="V416" s="547">
        <f t="shared" si="1076"/>
        <v>-18.838750000000001</v>
      </c>
      <c r="W416" s="547">
        <f t="shared" si="1076"/>
        <v>27752.919110000003</v>
      </c>
      <c r="X416" s="546">
        <f t="shared" si="1000"/>
        <v>98.305263157894757</v>
      </c>
      <c r="Y416" s="718"/>
      <c r="Z416" s="70"/>
    </row>
    <row r="417" spans="1:26" ht="15.75" thickBot="1" x14ac:dyDescent="0.3">
      <c r="A417" s="25">
        <v>1</v>
      </c>
      <c r="B417" s="25">
        <v>1</v>
      </c>
      <c r="C417" s="215" t="s">
        <v>73</v>
      </c>
      <c r="D417" s="548">
        <f t="shared" ref="D417:T417" si="1079">SUM(D404,D391)</f>
        <v>0</v>
      </c>
      <c r="E417" s="548">
        <f t="shared" si="1079"/>
        <v>0</v>
      </c>
      <c r="F417" s="548">
        <f t="shared" si="1079"/>
        <v>0</v>
      </c>
      <c r="G417" s="549">
        <f t="shared" si="1079"/>
        <v>0</v>
      </c>
      <c r="H417" s="550">
        <f t="shared" ref="H417:I417" si="1080">SUM(H404,H391)</f>
        <v>104450.59016000001</v>
      </c>
      <c r="I417" s="550">
        <f t="shared" si="1080"/>
        <v>104450.59016000001</v>
      </c>
      <c r="J417" s="550">
        <f t="shared" ref="J417" si="1081">SUM(J404,J391)</f>
        <v>104450.59016000001</v>
      </c>
      <c r="K417" s="550">
        <f t="shared" ref="K417:M417" si="1082">SUM(K404,K391)</f>
        <v>104450.59016000001</v>
      </c>
      <c r="L417" s="550">
        <f t="shared" si="1082"/>
        <v>104450.59016000001</v>
      </c>
      <c r="M417" s="550">
        <f t="shared" si="1082"/>
        <v>109989.80351000001</v>
      </c>
      <c r="N417" s="550">
        <f t="shared" ref="N417" si="1083">SUM(N404,N391)</f>
        <v>109989.80351000001</v>
      </c>
      <c r="O417" s="550">
        <f t="shared" si="1079"/>
        <v>110508.37487333335</v>
      </c>
      <c r="P417" s="550">
        <f t="shared" ref="P417:Q417" si="1084">SUM(P404,P391)</f>
        <v>110508.37487333335</v>
      </c>
      <c r="Q417" s="550">
        <f t="shared" si="1084"/>
        <v>110508.37487333335</v>
      </c>
      <c r="R417" s="550">
        <f t="shared" ref="R417" si="1085">SUM(R404,R391)</f>
        <v>110508.37487333335</v>
      </c>
      <c r="S417" s="550">
        <f t="shared" si="1079"/>
        <v>100909.12856114286</v>
      </c>
      <c r="T417" s="550">
        <f t="shared" si="1079"/>
        <v>100207.36978000001</v>
      </c>
      <c r="U417" s="550">
        <f t="shared" ref="U417" si="1086">SUM(U404,U391)</f>
        <v>-701.75878114285899</v>
      </c>
      <c r="V417" s="550">
        <f t="shared" ref="V417:W417" si="1087">SUM(V404,V391)</f>
        <v>-195.23764</v>
      </c>
      <c r="W417" s="550">
        <f t="shared" si="1087"/>
        <v>100012.13214000002</v>
      </c>
      <c r="X417" s="548">
        <f t="shared" si="1000"/>
        <v>99.304563629525703</v>
      </c>
      <c r="Y417" s="718"/>
      <c r="Z417" s="70"/>
    </row>
    <row r="425" spans="1:26" x14ac:dyDescent="0.25">
      <c r="C425" s="25"/>
      <c r="D425" s="25"/>
      <c r="E425" s="25"/>
      <c r="F425" s="71"/>
      <c r="G425" s="25"/>
      <c r="H425" s="25"/>
      <c r="I425" s="25"/>
      <c r="J425" s="25"/>
      <c r="K425" s="25"/>
      <c r="L425" s="25"/>
      <c r="M425" s="25"/>
      <c r="N425" s="25"/>
      <c r="O425" s="206"/>
      <c r="P425" s="206"/>
      <c r="Q425" s="206"/>
      <c r="R425" s="206"/>
      <c r="S425" s="206"/>
      <c r="T425" s="200"/>
      <c r="U425" s="200"/>
      <c r="V425" s="200"/>
      <c r="W425" s="200"/>
      <c r="X425" s="25"/>
      <c r="Y425" s="71"/>
    </row>
    <row r="426" spans="1:26" x14ac:dyDescent="0.25">
      <c r="C426" s="25"/>
      <c r="D426" s="25"/>
      <c r="E426" s="25"/>
      <c r="F426" s="71"/>
      <c r="G426" s="25"/>
      <c r="H426" s="25"/>
      <c r="I426" s="25"/>
      <c r="J426" s="25"/>
      <c r="K426" s="25"/>
      <c r="L426" s="25"/>
      <c r="M426" s="25"/>
      <c r="N426" s="25"/>
      <c r="O426" s="206"/>
      <c r="P426" s="206"/>
      <c r="Q426" s="206"/>
      <c r="R426" s="206"/>
      <c r="S426" s="206"/>
      <c r="T426" s="200"/>
      <c r="U426" s="200"/>
      <c r="V426" s="200"/>
      <c r="W426" s="200"/>
      <c r="X426" s="25"/>
      <c r="Y426" s="71"/>
    </row>
    <row r="427" spans="1:26" x14ac:dyDescent="0.25">
      <c r="C427" s="25"/>
      <c r="D427" s="25"/>
      <c r="E427" s="25"/>
      <c r="F427" s="71"/>
      <c r="G427" s="25"/>
      <c r="H427" s="25"/>
      <c r="I427" s="25"/>
      <c r="J427" s="25"/>
      <c r="K427" s="25"/>
      <c r="L427" s="25"/>
      <c r="M427" s="25"/>
      <c r="N427" s="25"/>
      <c r="O427" s="206"/>
      <c r="P427" s="206"/>
      <c r="Q427" s="206"/>
      <c r="R427" s="206"/>
      <c r="S427" s="206"/>
      <c r="T427" s="200"/>
      <c r="U427" s="200"/>
      <c r="V427" s="200"/>
      <c r="W427" s="200"/>
      <c r="X427" s="25"/>
      <c r="Y427" s="71"/>
    </row>
    <row r="428" spans="1:26" x14ac:dyDescent="0.25">
      <c r="C428" s="25"/>
      <c r="D428" s="25"/>
      <c r="E428" s="25"/>
      <c r="F428" s="71"/>
      <c r="G428" s="25"/>
      <c r="H428" s="25"/>
      <c r="I428" s="25"/>
      <c r="J428" s="25"/>
      <c r="K428" s="25"/>
      <c r="L428" s="25"/>
      <c r="M428" s="25"/>
      <c r="N428" s="25"/>
      <c r="O428" s="206"/>
      <c r="P428" s="206"/>
      <c r="Q428" s="206"/>
      <c r="R428" s="206"/>
      <c r="S428" s="206"/>
      <c r="T428" s="200"/>
      <c r="U428" s="200"/>
      <c r="V428" s="200"/>
      <c r="W428" s="200"/>
      <c r="X428" s="25"/>
      <c r="Y428" s="71"/>
    </row>
    <row r="429" spans="1:26" x14ac:dyDescent="0.25">
      <c r="C429" s="25"/>
      <c r="D429" s="25"/>
      <c r="E429" s="25"/>
      <c r="F429" s="71"/>
      <c r="G429" s="25"/>
      <c r="H429" s="25"/>
      <c r="I429" s="25"/>
      <c r="J429" s="25"/>
      <c r="K429" s="25"/>
      <c r="L429" s="25"/>
      <c r="M429" s="25"/>
      <c r="N429" s="25"/>
      <c r="O429" s="206"/>
      <c r="P429" s="206"/>
      <c r="Q429" s="206"/>
      <c r="R429" s="206"/>
      <c r="S429" s="206"/>
      <c r="T429" s="200"/>
      <c r="U429" s="200"/>
      <c r="V429" s="200"/>
      <c r="W429" s="200"/>
      <c r="X429" s="25"/>
      <c r="Y429" s="71"/>
    </row>
    <row r="430" spans="1:26" x14ac:dyDescent="0.25">
      <c r="C430" s="25"/>
      <c r="D430" s="25"/>
      <c r="E430" s="25"/>
      <c r="F430" s="71"/>
      <c r="G430" s="25"/>
      <c r="H430" s="25"/>
      <c r="I430" s="25"/>
      <c r="J430" s="25"/>
      <c r="K430" s="25"/>
      <c r="L430" s="25"/>
      <c r="M430" s="25"/>
      <c r="N430" s="25"/>
      <c r="O430" s="206"/>
      <c r="P430" s="206"/>
      <c r="Q430" s="206"/>
      <c r="R430" s="206"/>
      <c r="S430" s="206"/>
      <c r="T430" s="200"/>
      <c r="U430" s="200"/>
      <c r="V430" s="200"/>
      <c r="W430" s="200"/>
      <c r="X430" s="25"/>
      <c r="Y430" s="71"/>
    </row>
    <row r="431" spans="1:26" x14ac:dyDescent="0.25">
      <c r="C431" s="25"/>
      <c r="D431" s="25"/>
      <c r="E431" s="25"/>
      <c r="F431" s="71"/>
      <c r="G431" s="25"/>
      <c r="H431" s="25"/>
      <c r="I431" s="25"/>
      <c r="J431" s="25"/>
      <c r="K431" s="25"/>
      <c r="L431" s="25"/>
      <c r="M431" s="25"/>
      <c r="N431" s="25"/>
      <c r="O431" s="206"/>
      <c r="P431" s="206"/>
      <c r="Q431" s="206"/>
      <c r="R431" s="206"/>
      <c r="S431" s="206"/>
      <c r="T431" s="200"/>
      <c r="U431" s="200"/>
      <c r="V431" s="200"/>
      <c r="W431" s="200"/>
      <c r="X431" s="25"/>
      <c r="Y431" s="71"/>
    </row>
    <row r="432" spans="1:26" x14ac:dyDescent="0.25">
      <c r="C432" s="25"/>
      <c r="D432" s="25"/>
      <c r="E432" s="25"/>
      <c r="F432" s="71"/>
      <c r="G432" s="25"/>
      <c r="H432" s="25"/>
      <c r="I432" s="25"/>
      <c r="J432" s="25"/>
      <c r="K432" s="25"/>
      <c r="L432" s="25"/>
      <c r="M432" s="25"/>
      <c r="N432" s="25"/>
      <c r="O432" s="206"/>
      <c r="P432" s="206"/>
      <c r="Q432" s="206"/>
      <c r="R432" s="206"/>
      <c r="S432" s="206"/>
      <c r="T432" s="200"/>
      <c r="U432" s="200"/>
      <c r="V432" s="200"/>
      <c r="W432" s="200"/>
      <c r="X432" s="25"/>
      <c r="Y432" s="71"/>
    </row>
    <row r="433" spans="3:25" x14ac:dyDescent="0.25">
      <c r="C433" s="25"/>
      <c r="D433" s="25"/>
      <c r="E433" s="25"/>
      <c r="F433" s="71"/>
      <c r="G433" s="25"/>
      <c r="H433" s="25"/>
      <c r="I433" s="25"/>
      <c r="J433" s="25"/>
      <c r="K433" s="25"/>
      <c r="L433" s="25"/>
      <c r="M433" s="25"/>
      <c r="N433" s="25"/>
      <c r="O433" s="206"/>
      <c r="P433" s="206"/>
      <c r="Q433" s="206"/>
      <c r="R433" s="206"/>
      <c r="S433" s="206"/>
      <c r="T433" s="200"/>
      <c r="U433" s="200"/>
      <c r="V433" s="200"/>
      <c r="W433" s="200"/>
      <c r="X433" s="25"/>
      <c r="Y433" s="71"/>
    </row>
    <row r="434" spans="3:25" x14ac:dyDescent="0.25">
      <c r="C434" s="25"/>
      <c r="D434" s="25"/>
      <c r="E434" s="25"/>
      <c r="F434" s="71"/>
      <c r="G434" s="25"/>
      <c r="H434" s="25"/>
      <c r="I434" s="25"/>
      <c r="J434" s="25"/>
      <c r="K434" s="25"/>
      <c r="L434" s="25"/>
      <c r="M434" s="25"/>
      <c r="N434" s="25"/>
      <c r="O434" s="206"/>
      <c r="P434" s="206"/>
      <c r="Q434" s="206"/>
      <c r="R434" s="206"/>
      <c r="S434" s="206"/>
      <c r="T434" s="200"/>
      <c r="U434" s="200"/>
      <c r="V434" s="200"/>
      <c r="W434" s="200"/>
      <c r="X434" s="25"/>
      <c r="Y434" s="71"/>
    </row>
    <row r="435" spans="3:25" x14ac:dyDescent="0.25">
      <c r="C435" s="25"/>
      <c r="D435" s="25"/>
      <c r="E435" s="25"/>
      <c r="F435" s="71"/>
      <c r="G435" s="25"/>
      <c r="H435" s="25"/>
      <c r="I435" s="25"/>
      <c r="J435" s="25"/>
      <c r="K435" s="25"/>
      <c r="L435" s="25"/>
      <c r="M435" s="25"/>
      <c r="N435" s="25"/>
      <c r="O435" s="206"/>
      <c r="P435" s="206"/>
      <c r="Q435" s="206"/>
      <c r="R435" s="206"/>
      <c r="S435" s="206"/>
      <c r="T435" s="200"/>
      <c r="U435" s="200"/>
      <c r="V435" s="200"/>
      <c r="W435" s="200"/>
      <c r="X435" s="25"/>
      <c r="Y435" s="71"/>
    </row>
    <row r="436" spans="3:25" x14ac:dyDescent="0.25">
      <c r="C436" s="25"/>
      <c r="D436" s="25"/>
      <c r="E436" s="25"/>
      <c r="F436" s="71"/>
      <c r="G436" s="25"/>
      <c r="H436" s="25"/>
      <c r="I436" s="25"/>
      <c r="J436" s="25"/>
      <c r="K436" s="25"/>
      <c r="L436" s="25"/>
      <c r="M436" s="25"/>
      <c r="N436" s="25"/>
      <c r="O436" s="206"/>
      <c r="P436" s="206"/>
      <c r="Q436" s="206"/>
      <c r="R436" s="206"/>
      <c r="S436" s="206"/>
      <c r="T436" s="200"/>
      <c r="U436" s="200"/>
      <c r="V436" s="200"/>
      <c r="W436" s="200"/>
      <c r="X436" s="25"/>
      <c r="Y436" s="71"/>
    </row>
    <row r="437" spans="3:25" x14ac:dyDescent="0.25">
      <c r="C437" s="25"/>
      <c r="D437" s="25"/>
      <c r="E437" s="25"/>
      <c r="F437" s="71"/>
      <c r="G437" s="25"/>
      <c r="H437" s="25"/>
      <c r="I437" s="25"/>
      <c r="J437" s="25"/>
      <c r="K437" s="25"/>
      <c r="L437" s="25"/>
      <c r="M437" s="25"/>
      <c r="N437" s="25"/>
      <c r="O437" s="206"/>
      <c r="P437" s="206"/>
      <c r="Q437" s="206"/>
      <c r="R437" s="206"/>
      <c r="S437" s="206"/>
      <c r="T437" s="200"/>
      <c r="U437" s="200"/>
      <c r="V437" s="200"/>
      <c r="W437" s="200"/>
      <c r="X437" s="25"/>
      <c r="Y437" s="71"/>
    </row>
    <row r="438" spans="3:25" x14ac:dyDescent="0.25">
      <c r="C438" s="25"/>
      <c r="D438" s="25"/>
      <c r="E438" s="25"/>
      <c r="F438" s="71"/>
      <c r="G438" s="25"/>
      <c r="H438" s="25"/>
      <c r="I438" s="25"/>
      <c r="J438" s="25"/>
      <c r="K438" s="25"/>
      <c r="L438" s="25"/>
      <c r="M438" s="25"/>
      <c r="N438" s="25"/>
      <c r="O438" s="206"/>
      <c r="P438" s="206"/>
      <c r="Q438" s="206"/>
      <c r="R438" s="206"/>
      <c r="S438" s="206"/>
      <c r="T438" s="200"/>
      <c r="U438" s="200"/>
      <c r="V438" s="200"/>
      <c r="W438" s="200"/>
      <c r="X438" s="25"/>
      <c r="Y438" s="71"/>
    </row>
    <row r="439" spans="3:25" x14ac:dyDescent="0.25">
      <c r="C439" s="25"/>
      <c r="D439" s="25"/>
      <c r="E439" s="25"/>
      <c r="F439" s="71"/>
      <c r="G439" s="25"/>
      <c r="H439" s="25"/>
      <c r="I439" s="25"/>
      <c r="J439" s="25"/>
      <c r="K439" s="25"/>
      <c r="L439" s="25"/>
      <c r="M439" s="25"/>
      <c r="N439" s="25"/>
      <c r="O439" s="206"/>
      <c r="P439" s="206"/>
      <c r="Q439" s="206"/>
      <c r="R439" s="206"/>
      <c r="S439" s="206"/>
      <c r="T439" s="200"/>
      <c r="U439" s="200"/>
      <c r="V439" s="200"/>
      <c r="W439" s="200"/>
      <c r="X439" s="25"/>
      <c r="Y439" s="71"/>
    </row>
    <row r="440" spans="3:25" x14ac:dyDescent="0.25">
      <c r="C440" s="25"/>
      <c r="D440" s="25"/>
      <c r="E440" s="25"/>
      <c r="F440" s="71"/>
      <c r="G440" s="25"/>
      <c r="H440" s="25"/>
      <c r="I440" s="25"/>
      <c r="J440" s="25"/>
      <c r="K440" s="25"/>
      <c r="L440" s="25"/>
      <c r="M440" s="25"/>
      <c r="N440" s="25"/>
      <c r="O440" s="206"/>
      <c r="P440" s="206"/>
      <c r="Q440" s="206"/>
      <c r="R440" s="206"/>
      <c r="S440" s="206"/>
      <c r="T440" s="200"/>
      <c r="U440" s="200"/>
      <c r="V440" s="200"/>
      <c r="W440" s="200"/>
      <c r="X440" s="25"/>
      <c r="Y440" s="71"/>
    </row>
    <row r="441" spans="3:25" x14ac:dyDescent="0.25">
      <c r="C441" s="25"/>
      <c r="D441" s="25"/>
      <c r="E441" s="25"/>
      <c r="F441" s="71"/>
      <c r="G441" s="25"/>
      <c r="H441" s="25"/>
      <c r="I441" s="25"/>
      <c r="J441" s="25"/>
      <c r="K441" s="25"/>
      <c r="L441" s="25"/>
      <c r="M441" s="25"/>
      <c r="N441" s="25"/>
      <c r="O441" s="206"/>
      <c r="P441" s="206"/>
      <c r="Q441" s="206"/>
      <c r="R441" s="206"/>
      <c r="S441" s="206"/>
      <c r="T441" s="200"/>
      <c r="U441" s="200"/>
      <c r="V441" s="200"/>
      <c r="W441" s="200"/>
      <c r="X441" s="25"/>
      <c r="Y441" s="71"/>
    </row>
    <row r="442" spans="3:25" x14ac:dyDescent="0.25">
      <c r="C442" s="25"/>
      <c r="D442" s="25"/>
      <c r="E442" s="25"/>
      <c r="F442" s="71"/>
      <c r="G442" s="25"/>
      <c r="H442" s="25"/>
      <c r="I442" s="25"/>
      <c r="J442" s="25"/>
      <c r="K442" s="25"/>
      <c r="L442" s="25"/>
      <c r="M442" s="25"/>
      <c r="N442" s="25"/>
      <c r="O442" s="206"/>
      <c r="P442" s="206"/>
      <c r="Q442" s="206"/>
      <c r="R442" s="206"/>
      <c r="S442" s="206"/>
      <c r="T442" s="200"/>
      <c r="U442" s="200"/>
      <c r="V442" s="200"/>
      <c r="W442" s="200"/>
      <c r="X442" s="25"/>
      <c r="Y442" s="71"/>
    </row>
    <row r="443" spans="3:25" x14ac:dyDescent="0.25">
      <c r="C443" s="25"/>
      <c r="D443" s="25"/>
      <c r="E443" s="25"/>
      <c r="F443" s="71"/>
      <c r="G443" s="25"/>
      <c r="H443" s="25"/>
      <c r="I443" s="25"/>
      <c r="J443" s="25"/>
      <c r="K443" s="25"/>
      <c r="L443" s="25"/>
      <c r="M443" s="25"/>
      <c r="N443" s="25"/>
      <c r="O443" s="206"/>
      <c r="P443" s="206"/>
      <c r="Q443" s="206"/>
      <c r="R443" s="206"/>
      <c r="S443" s="206"/>
      <c r="T443" s="200"/>
      <c r="U443" s="200"/>
      <c r="V443" s="200"/>
      <c r="W443" s="200"/>
      <c r="X443" s="25"/>
      <c r="Y443" s="71"/>
    </row>
    <row r="444" spans="3:25" x14ac:dyDescent="0.25">
      <c r="C444" s="25"/>
      <c r="D444" s="25"/>
      <c r="E444" s="25"/>
      <c r="F444" s="71"/>
      <c r="G444" s="25"/>
      <c r="H444" s="25"/>
      <c r="I444" s="25"/>
      <c r="J444" s="25"/>
      <c r="K444" s="25"/>
      <c r="L444" s="25"/>
      <c r="M444" s="25"/>
      <c r="N444" s="25"/>
      <c r="O444" s="206"/>
      <c r="P444" s="206"/>
      <c r="Q444" s="206"/>
      <c r="R444" s="206"/>
      <c r="S444" s="206"/>
      <c r="T444" s="200"/>
      <c r="U444" s="200"/>
      <c r="V444" s="200"/>
      <c r="W444" s="200"/>
      <c r="X444" s="25"/>
      <c r="Y444" s="71"/>
    </row>
    <row r="445" spans="3:25" x14ac:dyDescent="0.25">
      <c r="C445" s="25"/>
      <c r="D445" s="25"/>
      <c r="E445" s="25"/>
      <c r="F445" s="71"/>
      <c r="G445" s="25"/>
      <c r="H445" s="25"/>
      <c r="I445" s="25"/>
      <c r="J445" s="25"/>
      <c r="K445" s="25"/>
      <c r="L445" s="25"/>
      <c r="M445" s="25"/>
      <c r="N445" s="25"/>
      <c r="O445" s="206"/>
      <c r="P445" s="206"/>
      <c r="Q445" s="206"/>
      <c r="R445" s="206"/>
      <c r="S445" s="206"/>
      <c r="T445" s="200"/>
      <c r="U445" s="200"/>
      <c r="V445" s="200"/>
      <c r="W445" s="200"/>
      <c r="X445" s="25"/>
      <c r="Y445" s="71"/>
    </row>
    <row r="446" spans="3:25" x14ac:dyDescent="0.25">
      <c r="C446" s="25"/>
      <c r="D446" s="25"/>
      <c r="E446" s="25"/>
      <c r="F446" s="71"/>
      <c r="G446" s="25"/>
      <c r="H446" s="25"/>
      <c r="I446" s="25"/>
      <c r="J446" s="25"/>
      <c r="K446" s="25"/>
      <c r="L446" s="25"/>
      <c r="M446" s="25"/>
      <c r="N446" s="25"/>
      <c r="O446" s="206"/>
      <c r="P446" s="206"/>
      <c r="Q446" s="206"/>
      <c r="R446" s="206"/>
      <c r="S446" s="206"/>
      <c r="T446" s="200"/>
      <c r="U446" s="200"/>
      <c r="V446" s="200"/>
      <c r="W446" s="200"/>
      <c r="X446" s="25"/>
      <c r="Y446" s="71"/>
    </row>
    <row r="447" spans="3:25" x14ac:dyDescent="0.25">
      <c r="C447" s="25"/>
      <c r="D447" s="25"/>
      <c r="E447" s="25"/>
      <c r="F447" s="71"/>
      <c r="G447" s="25"/>
      <c r="H447" s="25"/>
      <c r="I447" s="25"/>
      <c r="J447" s="25"/>
      <c r="K447" s="25"/>
      <c r="L447" s="25"/>
      <c r="M447" s="25"/>
      <c r="N447" s="25"/>
      <c r="O447" s="206"/>
      <c r="P447" s="206"/>
      <c r="Q447" s="206"/>
      <c r="R447" s="206"/>
      <c r="S447" s="206"/>
      <c r="T447" s="200"/>
      <c r="U447" s="200"/>
      <c r="V447" s="200"/>
      <c r="W447" s="200"/>
      <c r="X447" s="25"/>
      <c r="Y447" s="71"/>
    </row>
    <row r="448" spans="3:25" x14ac:dyDescent="0.25">
      <c r="C448" s="25"/>
      <c r="D448" s="25"/>
      <c r="E448" s="25"/>
      <c r="F448" s="71"/>
      <c r="G448" s="25"/>
      <c r="H448" s="25"/>
      <c r="I448" s="25"/>
      <c r="J448" s="25"/>
      <c r="K448" s="25"/>
      <c r="L448" s="25"/>
      <c r="M448" s="25"/>
      <c r="N448" s="25"/>
      <c r="O448" s="206"/>
      <c r="P448" s="206"/>
      <c r="Q448" s="206"/>
      <c r="R448" s="206"/>
      <c r="S448" s="206"/>
      <c r="T448" s="200"/>
      <c r="U448" s="200"/>
      <c r="V448" s="200"/>
      <c r="W448" s="200"/>
      <c r="X448" s="25"/>
      <c r="Y448" s="71"/>
    </row>
    <row r="449" spans="3:25" x14ac:dyDescent="0.25">
      <c r="C449" s="25"/>
      <c r="D449" s="25"/>
      <c r="E449" s="25"/>
      <c r="F449" s="71"/>
      <c r="G449" s="25"/>
      <c r="H449" s="25"/>
      <c r="I449" s="25"/>
      <c r="J449" s="25"/>
      <c r="K449" s="25"/>
      <c r="L449" s="25"/>
      <c r="M449" s="25"/>
      <c r="N449" s="25"/>
      <c r="O449" s="206"/>
      <c r="P449" s="206"/>
      <c r="Q449" s="206"/>
      <c r="R449" s="206"/>
      <c r="S449" s="206"/>
      <c r="T449" s="200"/>
      <c r="U449" s="200"/>
      <c r="V449" s="200"/>
      <c r="W449" s="200"/>
      <c r="X449" s="25"/>
      <c r="Y449" s="71"/>
    </row>
    <row r="450" spans="3:25" x14ac:dyDescent="0.25">
      <c r="C450" s="25"/>
      <c r="D450" s="25"/>
      <c r="E450" s="25"/>
      <c r="F450" s="71"/>
      <c r="G450" s="25"/>
      <c r="H450" s="25"/>
      <c r="I450" s="25"/>
      <c r="J450" s="25"/>
      <c r="K450" s="25"/>
      <c r="L450" s="25"/>
      <c r="M450" s="25"/>
      <c r="N450" s="25"/>
      <c r="O450" s="206"/>
      <c r="P450" s="206"/>
      <c r="Q450" s="206"/>
      <c r="R450" s="206"/>
      <c r="S450" s="206"/>
      <c r="T450" s="200"/>
      <c r="U450" s="200"/>
      <c r="V450" s="200"/>
      <c r="W450" s="200"/>
      <c r="X450" s="25"/>
      <c r="Y450" s="71"/>
    </row>
    <row r="451" spans="3:25" x14ac:dyDescent="0.25">
      <c r="C451" s="25"/>
      <c r="D451" s="25"/>
      <c r="E451" s="25"/>
      <c r="F451" s="71"/>
      <c r="G451" s="25"/>
      <c r="H451" s="25"/>
      <c r="I451" s="25"/>
      <c r="J451" s="25"/>
      <c r="K451" s="25"/>
      <c r="L451" s="25"/>
      <c r="M451" s="25"/>
      <c r="N451" s="25"/>
      <c r="O451" s="206"/>
      <c r="P451" s="206"/>
      <c r="Q451" s="206"/>
      <c r="R451" s="206"/>
      <c r="S451" s="206"/>
      <c r="T451" s="200"/>
      <c r="U451" s="200"/>
      <c r="V451" s="200"/>
      <c r="W451" s="200"/>
      <c r="X451" s="25"/>
      <c r="Y451" s="71"/>
    </row>
    <row r="452" spans="3:25" x14ac:dyDescent="0.25">
      <c r="C452" s="25"/>
      <c r="D452" s="25"/>
      <c r="E452" s="25"/>
      <c r="F452" s="71"/>
      <c r="G452" s="25"/>
      <c r="H452" s="25"/>
      <c r="I452" s="25"/>
      <c r="J452" s="25"/>
      <c r="K452" s="25"/>
      <c r="L452" s="25"/>
      <c r="M452" s="25"/>
      <c r="N452" s="25"/>
      <c r="O452" s="206"/>
      <c r="P452" s="206"/>
      <c r="Q452" s="206"/>
      <c r="R452" s="206"/>
      <c r="S452" s="206"/>
      <c r="T452" s="200"/>
      <c r="U452" s="200"/>
      <c r="V452" s="200"/>
      <c r="W452" s="200"/>
      <c r="X452" s="25"/>
      <c r="Y452" s="71"/>
    </row>
    <row r="453" spans="3:25" x14ac:dyDescent="0.25">
      <c r="C453" s="25"/>
      <c r="D453" s="25"/>
      <c r="E453" s="25"/>
      <c r="F453" s="71"/>
      <c r="G453" s="25"/>
      <c r="H453" s="25"/>
      <c r="I453" s="25"/>
      <c r="J453" s="25"/>
      <c r="K453" s="25"/>
      <c r="L453" s="25"/>
      <c r="M453" s="25"/>
      <c r="N453" s="25"/>
      <c r="O453" s="206"/>
      <c r="P453" s="206"/>
      <c r="Q453" s="206"/>
      <c r="R453" s="206"/>
      <c r="S453" s="206"/>
      <c r="T453" s="200"/>
      <c r="U453" s="200"/>
      <c r="V453" s="200"/>
      <c r="W453" s="200"/>
      <c r="X453" s="25"/>
      <c r="Y453" s="71"/>
    </row>
    <row r="454" spans="3:25" x14ac:dyDescent="0.25">
      <c r="C454" s="25"/>
      <c r="D454" s="25"/>
      <c r="E454" s="25"/>
      <c r="F454" s="71"/>
      <c r="G454" s="25"/>
      <c r="H454" s="25"/>
      <c r="I454" s="25"/>
      <c r="J454" s="25"/>
      <c r="K454" s="25"/>
      <c r="L454" s="25"/>
      <c r="M454" s="25"/>
      <c r="N454" s="25"/>
      <c r="O454" s="206"/>
      <c r="P454" s="206"/>
      <c r="Q454" s="206"/>
      <c r="R454" s="206"/>
      <c r="S454" s="206"/>
      <c r="T454" s="200"/>
      <c r="U454" s="200"/>
      <c r="V454" s="200"/>
      <c r="W454" s="200"/>
      <c r="X454" s="25"/>
      <c r="Y454" s="71"/>
    </row>
    <row r="455" spans="3:25" x14ac:dyDescent="0.25">
      <c r="C455" s="25"/>
      <c r="D455" s="25"/>
      <c r="E455" s="25"/>
      <c r="F455" s="71"/>
      <c r="G455" s="25"/>
      <c r="H455" s="25"/>
      <c r="I455" s="25"/>
      <c r="J455" s="25"/>
      <c r="K455" s="25"/>
      <c r="L455" s="25"/>
      <c r="M455" s="25"/>
      <c r="N455" s="25"/>
      <c r="O455" s="206"/>
      <c r="P455" s="206"/>
      <c r="Q455" s="206"/>
      <c r="R455" s="206"/>
      <c r="S455" s="206"/>
      <c r="T455" s="200"/>
      <c r="U455" s="200"/>
      <c r="V455" s="200"/>
      <c r="W455" s="200"/>
      <c r="X455" s="25"/>
      <c r="Y455" s="71"/>
    </row>
    <row r="456" spans="3:25" x14ac:dyDescent="0.25">
      <c r="C456" s="25"/>
      <c r="D456" s="25"/>
      <c r="E456" s="25"/>
      <c r="F456" s="71"/>
      <c r="G456" s="25"/>
      <c r="H456" s="25"/>
      <c r="I456" s="25"/>
      <c r="J456" s="25"/>
      <c r="K456" s="25"/>
      <c r="L456" s="25"/>
      <c r="M456" s="25"/>
      <c r="N456" s="25"/>
      <c r="O456" s="206"/>
      <c r="P456" s="206"/>
      <c r="Q456" s="206"/>
      <c r="R456" s="206"/>
      <c r="S456" s="206"/>
      <c r="T456" s="200"/>
      <c r="U456" s="200"/>
      <c r="V456" s="200"/>
      <c r="W456" s="200"/>
      <c r="X456" s="25"/>
      <c r="Y456" s="71"/>
    </row>
    <row r="457" spans="3:25" x14ac:dyDescent="0.25">
      <c r="C457" s="25"/>
      <c r="D457" s="25"/>
      <c r="E457" s="25"/>
      <c r="F457" s="71"/>
      <c r="G457" s="25"/>
      <c r="H457" s="25"/>
      <c r="I457" s="25"/>
      <c r="J457" s="25"/>
      <c r="K457" s="25"/>
      <c r="L457" s="25"/>
      <c r="M457" s="25"/>
      <c r="N457" s="25"/>
      <c r="O457" s="206"/>
      <c r="P457" s="206"/>
      <c r="Q457" s="206"/>
      <c r="R457" s="206"/>
      <c r="S457" s="206"/>
      <c r="T457" s="200"/>
      <c r="U457" s="200"/>
      <c r="V457" s="200"/>
      <c r="W457" s="200"/>
      <c r="X457" s="25"/>
      <c r="Y457" s="71"/>
    </row>
    <row r="458" spans="3:25" x14ac:dyDescent="0.25">
      <c r="C458" s="25"/>
      <c r="D458" s="25"/>
      <c r="E458" s="25"/>
      <c r="F458" s="71"/>
      <c r="G458" s="25"/>
      <c r="H458" s="25"/>
      <c r="I458" s="25"/>
      <c r="J458" s="25"/>
      <c r="K458" s="25"/>
      <c r="L458" s="25"/>
      <c r="M458" s="25"/>
      <c r="N458" s="25"/>
      <c r="O458" s="206"/>
      <c r="P458" s="206"/>
      <c r="Q458" s="206"/>
      <c r="R458" s="206"/>
      <c r="S458" s="206"/>
      <c r="T458" s="200"/>
      <c r="U458" s="200"/>
      <c r="V458" s="200"/>
      <c r="W458" s="200"/>
      <c r="X458" s="25"/>
      <c r="Y458" s="71"/>
    </row>
    <row r="459" spans="3:25" x14ac:dyDescent="0.25">
      <c r="C459" s="25"/>
      <c r="D459" s="25"/>
      <c r="E459" s="25"/>
      <c r="F459" s="71"/>
      <c r="G459" s="25"/>
      <c r="H459" s="25"/>
      <c r="I459" s="25"/>
      <c r="J459" s="25"/>
      <c r="K459" s="25"/>
      <c r="L459" s="25"/>
      <c r="M459" s="25"/>
      <c r="N459" s="25"/>
      <c r="O459" s="206"/>
      <c r="P459" s="206"/>
      <c r="Q459" s="206"/>
      <c r="R459" s="206"/>
      <c r="S459" s="206"/>
      <c r="T459" s="200"/>
      <c r="U459" s="200"/>
      <c r="V459" s="200"/>
      <c r="W459" s="200"/>
      <c r="X459" s="25"/>
      <c r="Y459" s="71"/>
    </row>
    <row r="460" spans="3:25" x14ac:dyDescent="0.25">
      <c r="C460" s="25"/>
      <c r="D460" s="25"/>
      <c r="E460" s="25"/>
      <c r="F460" s="71"/>
      <c r="G460" s="25"/>
      <c r="H460" s="25"/>
      <c r="I460" s="25"/>
      <c r="J460" s="25"/>
      <c r="K460" s="25"/>
      <c r="L460" s="25"/>
      <c r="M460" s="25"/>
      <c r="N460" s="25"/>
      <c r="O460" s="206"/>
      <c r="P460" s="206"/>
      <c r="Q460" s="206"/>
      <c r="R460" s="206"/>
      <c r="S460" s="206"/>
      <c r="T460" s="200"/>
      <c r="U460" s="200"/>
      <c r="V460" s="200"/>
      <c r="W460" s="200"/>
      <c r="X460" s="25"/>
      <c r="Y460" s="71"/>
    </row>
    <row r="461" spans="3:25" x14ac:dyDescent="0.25">
      <c r="C461" s="25"/>
      <c r="D461" s="25"/>
      <c r="E461" s="25"/>
      <c r="F461" s="71"/>
      <c r="G461" s="25"/>
      <c r="H461" s="25"/>
      <c r="I461" s="25"/>
      <c r="J461" s="25"/>
      <c r="K461" s="25"/>
      <c r="L461" s="25"/>
      <c r="M461" s="25"/>
      <c r="N461" s="25"/>
      <c r="O461" s="206"/>
      <c r="P461" s="206"/>
      <c r="Q461" s="206"/>
      <c r="R461" s="206"/>
      <c r="S461" s="206"/>
      <c r="T461" s="200"/>
      <c r="U461" s="200"/>
      <c r="V461" s="200"/>
      <c r="W461" s="200"/>
      <c r="X461" s="25"/>
      <c r="Y461" s="71"/>
    </row>
    <row r="462" spans="3:25" x14ac:dyDescent="0.25">
      <c r="C462" s="25"/>
      <c r="D462" s="25"/>
      <c r="E462" s="25"/>
      <c r="F462" s="71"/>
      <c r="G462" s="25"/>
      <c r="H462" s="25"/>
      <c r="I462" s="25"/>
      <c r="J462" s="25"/>
      <c r="K462" s="25"/>
      <c r="L462" s="25"/>
      <c r="M462" s="25"/>
      <c r="N462" s="25"/>
      <c r="O462" s="206"/>
      <c r="P462" s="206"/>
      <c r="Q462" s="206"/>
      <c r="R462" s="206"/>
      <c r="S462" s="206"/>
      <c r="T462" s="200"/>
      <c r="U462" s="200"/>
      <c r="V462" s="200"/>
      <c r="W462" s="200"/>
      <c r="X462" s="25"/>
      <c r="Y462" s="71"/>
    </row>
    <row r="463" spans="3:25" x14ac:dyDescent="0.25">
      <c r="C463" s="25"/>
      <c r="D463" s="25"/>
      <c r="E463" s="25"/>
      <c r="F463" s="71"/>
      <c r="G463" s="25"/>
      <c r="H463" s="25"/>
      <c r="I463" s="25"/>
      <c r="J463" s="25"/>
      <c r="K463" s="25"/>
      <c r="L463" s="25"/>
      <c r="M463" s="25"/>
      <c r="N463" s="25"/>
      <c r="O463" s="206"/>
      <c r="P463" s="206"/>
      <c r="Q463" s="206"/>
      <c r="R463" s="206"/>
      <c r="S463" s="206"/>
      <c r="T463" s="200"/>
      <c r="U463" s="200"/>
      <c r="V463" s="200"/>
      <c r="W463" s="200"/>
      <c r="X463" s="25"/>
      <c r="Y463" s="71"/>
    </row>
    <row r="464" spans="3:25" x14ac:dyDescent="0.25">
      <c r="C464" s="25"/>
      <c r="D464" s="25"/>
      <c r="E464" s="25"/>
      <c r="F464" s="71"/>
      <c r="G464" s="25"/>
      <c r="H464" s="25"/>
      <c r="I464" s="25"/>
      <c r="J464" s="25"/>
      <c r="K464" s="25"/>
      <c r="L464" s="25"/>
      <c r="M464" s="25"/>
      <c r="N464" s="25"/>
      <c r="O464" s="206"/>
      <c r="P464" s="206"/>
      <c r="Q464" s="206"/>
      <c r="R464" s="206"/>
      <c r="S464" s="206"/>
      <c r="T464" s="200"/>
      <c r="U464" s="200"/>
      <c r="V464" s="200"/>
      <c r="W464" s="200"/>
      <c r="X464" s="25"/>
      <c r="Y464" s="71"/>
    </row>
    <row r="465" spans="3:25" x14ac:dyDescent="0.25">
      <c r="C465" s="25"/>
      <c r="D465" s="25"/>
      <c r="E465" s="25"/>
      <c r="F465" s="71"/>
      <c r="G465" s="25"/>
      <c r="H465" s="25"/>
      <c r="I465" s="25"/>
      <c r="J465" s="25"/>
      <c r="K465" s="25"/>
      <c r="L465" s="25"/>
      <c r="M465" s="25"/>
      <c r="N465" s="25"/>
      <c r="O465" s="206"/>
      <c r="P465" s="206"/>
      <c r="Q465" s="206"/>
      <c r="R465" s="206"/>
      <c r="S465" s="206"/>
      <c r="T465" s="200"/>
      <c r="U465" s="200"/>
      <c r="V465" s="200"/>
      <c r="W465" s="200"/>
      <c r="X465" s="25"/>
      <c r="Y465" s="71"/>
    </row>
    <row r="466" spans="3:25" x14ac:dyDescent="0.25">
      <c r="C466" s="25"/>
      <c r="D466" s="25"/>
      <c r="E466" s="25"/>
      <c r="F466" s="71"/>
      <c r="G466" s="25"/>
      <c r="H466" s="25"/>
      <c r="I466" s="25"/>
      <c r="J466" s="25"/>
      <c r="K466" s="25"/>
      <c r="L466" s="25"/>
      <c r="M466" s="25"/>
      <c r="N466" s="25"/>
      <c r="O466" s="206"/>
      <c r="P466" s="206"/>
      <c r="Q466" s="206"/>
      <c r="R466" s="206"/>
      <c r="S466" s="206"/>
      <c r="T466" s="200"/>
      <c r="U466" s="200"/>
      <c r="V466" s="200"/>
      <c r="W466" s="200"/>
      <c r="X466" s="25"/>
      <c r="Y466" s="71"/>
    </row>
    <row r="467" spans="3:25" x14ac:dyDescent="0.25">
      <c r="C467" s="25"/>
      <c r="D467" s="25"/>
      <c r="E467" s="25"/>
      <c r="F467" s="71"/>
      <c r="G467" s="25"/>
      <c r="H467" s="25"/>
      <c r="I467" s="25"/>
      <c r="J467" s="25"/>
      <c r="K467" s="25"/>
      <c r="L467" s="25"/>
      <c r="M467" s="25"/>
      <c r="N467" s="25"/>
      <c r="O467" s="206"/>
      <c r="P467" s="206"/>
      <c r="Q467" s="206"/>
      <c r="R467" s="206"/>
      <c r="S467" s="206"/>
      <c r="T467" s="200"/>
      <c r="U467" s="200"/>
      <c r="V467" s="200"/>
      <c r="W467" s="200"/>
      <c r="X467" s="25"/>
      <c r="Y467" s="71"/>
    </row>
    <row r="468" spans="3:25" x14ac:dyDescent="0.25">
      <c r="C468" s="25"/>
      <c r="D468" s="25"/>
      <c r="E468" s="25"/>
      <c r="F468" s="71"/>
      <c r="G468" s="25"/>
      <c r="H468" s="25"/>
      <c r="I468" s="25"/>
      <c r="J468" s="25"/>
      <c r="K468" s="25"/>
      <c r="L468" s="25"/>
      <c r="M468" s="25"/>
      <c r="N468" s="25"/>
      <c r="O468" s="206"/>
      <c r="P468" s="206"/>
      <c r="Q468" s="206"/>
      <c r="R468" s="206"/>
      <c r="S468" s="206"/>
      <c r="T468" s="200"/>
      <c r="U468" s="200"/>
      <c r="V468" s="200"/>
      <c r="W468" s="200"/>
      <c r="X468" s="25"/>
      <c r="Y468" s="71"/>
    </row>
    <row r="469" spans="3:25" x14ac:dyDescent="0.25">
      <c r="C469" s="25"/>
      <c r="D469" s="25"/>
      <c r="E469" s="25"/>
      <c r="F469" s="71"/>
      <c r="G469" s="25"/>
      <c r="H469" s="25"/>
      <c r="I469" s="25"/>
      <c r="J469" s="25"/>
      <c r="K469" s="25"/>
      <c r="L469" s="25"/>
      <c r="M469" s="25"/>
      <c r="N469" s="25"/>
      <c r="O469" s="206"/>
      <c r="P469" s="206"/>
      <c r="Q469" s="206"/>
      <c r="R469" s="206"/>
      <c r="S469" s="206"/>
      <c r="T469" s="200"/>
      <c r="U469" s="200"/>
      <c r="V469" s="200"/>
      <c r="W469" s="200"/>
      <c r="X469" s="25"/>
      <c r="Y469" s="71"/>
    </row>
    <row r="470" spans="3:25" x14ac:dyDescent="0.25">
      <c r="C470" s="25"/>
      <c r="D470" s="25"/>
      <c r="E470" s="25"/>
      <c r="F470" s="71"/>
      <c r="G470" s="25"/>
      <c r="H470" s="25"/>
      <c r="I470" s="25"/>
      <c r="J470" s="25"/>
      <c r="K470" s="25"/>
      <c r="L470" s="25"/>
      <c r="M470" s="25"/>
      <c r="N470" s="25"/>
      <c r="O470" s="206"/>
      <c r="P470" s="206"/>
      <c r="Q470" s="206"/>
      <c r="R470" s="206"/>
      <c r="S470" s="206"/>
      <c r="T470" s="200"/>
      <c r="U470" s="200"/>
      <c r="V470" s="200"/>
      <c r="W470" s="200"/>
      <c r="X470" s="25"/>
      <c r="Y470" s="71"/>
    </row>
    <row r="471" spans="3:25" x14ac:dyDescent="0.25">
      <c r="C471" s="25"/>
      <c r="D471" s="25"/>
      <c r="E471" s="25"/>
      <c r="F471" s="71"/>
      <c r="G471" s="25"/>
      <c r="H471" s="25"/>
      <c r="I471" s="25"/>
      <c r="J471" s="25"/>
      <c r="K471" s="25"/>
      <c r="L471" s="25"/>
      <c r="M471" s="25"/>
      <c r="N471" s="25"/>
      <c r="O471" s="206"/>
      <c r="P471" s="206"/>
      <c r="Q471" s="206"/>
      <c r="R471" s="206"/>
      <c r="S471" s="206"/>
      <c r="T471" s="200"/>
      <c r="U471" s="200"/>
      <c r="V471" s="200"/>
      <c r="W471" s="200"/>
      <c r="X471" s="25"/>
      <c r="Y471" s="71"/>
    </row>
    <row r="472" spans="3:25" x14ac:dyDescent="0.25">
      <c r="C472" s="25"/>
      <c r="D472" s="25"/>
      <c r="E472" s="25"/>
      <c r="F472" s="71"/>
      <c r="G472" s="25"/>
      <c r="H472" s="25"/>
      <c r="I472" s="25"/>
      <c r="J472" s="25"/>
      <c r="K472" s="25"/>
      <c r="L472" s="25"/>
      <c r="M472" s="25"/>
      <c r="N472" s="25"/>
      <c r="O472" s="206"/>
      <c r="P472" s="206"/>
      <c r="Q472" s="206"/>
      <c r="R472" s="206"/>
      <c r="S472" s="206"/>
      <c r="T472" s="200"/>
      <c r="U472" s="200"/>
      <c r="V472" s="200"/>
      <c r="W472" s="200"/>
      <c r="X472" s="25"/>
      <c r="Y472" s="71"/>
    </row>
    <row r="473" spans="3:25" x14ac:dyDescent="0.25">
      <c r="C473" s="25"/>
      <c r="D473" s="25"/>
      <c r="E473" s="25"/>
      <c r="F473" s="71"/>
      <c r="G473" s="25"/>
      <c r="H473" s="25"/>
      <c r="I473" s="25"/>
      <c r="J473" s="25"/>
      <c r="K473" s="25"/>
      <c r="L473" s="25"/>
      <c r="M473" s="25"/>
      <c r="N473" s="25"/>
      <c r="O473" s="206"/>
      <c r="P473" s="206"/>
      <c r="Q473" s="206"/>
      <c r="R473" s="206"/>
      <c r="S473" s="206"/>
      <c r="T473" s="200"/>
      <c r="U473" s="200"/>
      <c r="V473" s="200"/>
      <c r="W473" s="200"/>
      <c r="X473" s="25"/>
      <c r="Y473" s="71"/>
    </row>
    <row r="474" spans="3:25" x14ac:dyDescent="0.25">
      <c r="C474" s="25"/>
      <c r="D474" s="25"/>
      <c r="E474" s="25"/>
      <c r="F474" s="71"/>
      <c r="G474" s="25"/>
      <c r="H474" s="25"/>
      <c r="I474" s="25"/>
      <c r="J474" s="25"/>
      <c r="K474" s="25"/>
      <c r="L474" s="25"/>
      <c r="M474" s="25"/>
      <c r="N474" s="25"/>
      <c r="O474" s="206"/>
      <c r="P474" s="206"/>
      <c r="Q474" s="206"/>
      <c r="R474" s="206"/>
      <c r="S474" s="206"/>
      <c r="T474" s="200"/>
      <c r="U474" s="200"/>
      <c r="V474" s="200"/>
      <c r="W474" s="200"/>
      <c r="X474" s="25"/>
      <c r="Y474" s="71"/>
    </row>
    <row r="475" spans="3:25" x14ac:dyDescent="0.25">
      <c r="C475" s="25"/>
      <c r="D475" s="25"/>
      <c r="E475" s="25"/>
      <c r="F475" s="71"/>
      <c r="G475" s="25"/>
      <c r="H475" s="25"/>
      <c r="I475" s="25"/>
      <c r="J475" s="25"/>
      <c r="K475" s="25"/>
      <c r="L475" s="25"/>
      <c r="M475" s="25"/>
      <c r="N475" s="25"/>
      <c r="O475" s="206"/>
      <c r="P475" s="206"/>
      <c r="Q475" s="206"/>
      <c r="R475" s="206"/>
      <c r="S475" s="206"/>
      <c r="T475" s="200"/>
      <c r="U475" s="200"/>
      <c r="V475" s="200"/>
      <c r="W475" s="200"/>
      <c r="X475" s="25"/>
      <c r="Y475" s="71"/>
    </row>
    <row r="476" spans="3:25" x14ac:dyDescent="0.25">
      <c r="C476" s="25"/>
      <c r="D476" s="25"/>
      <c r="E476" s="25"/>
      <c r="F476" s="71"/>
      <c r="G476" s="25"/>
      <c r="H476" s="25"/>
      <c r="I476" s="25"/>
      <c r="J476" s="25"/>
      <c r="K476" s="25"/>
      <c r="L476" s="25"/>
      <c r="M476" s="25"/>
      <c r="N476" s="25"/>
      <c r="O476" s="206"/>
      <c r="P476" s="206"/>
      <c r="Q476" s="206"/>
      <c r="R476" s="206"/>
      <c r="S476" s="206"/>
      <c r="T476" s="200"/>
      <c r="U476" s="200"/>
      <c r="V476" s="200"/>
      <c r="W476" s="200"/>
      <c r="X476" s="25"/>
      <c r="Y476" s="71"/>
    </row>
    <row r="477" spans="3:25" x14ac:dyDescent="0.25">
      <c r="C477" s="25"/>
      <c r="D477" s="25"/>
      <c r="E477" s="25"/>
      <c r="F477" s="71"/>
      <c r="G477" s="25"/>
      <c r="H477" s="25"/>
      <c r="I477" s="25"/>
      <c r="J477" s="25"/>
      <c r="K477" s="25"/>
      <c r="L477" s="25"/>
      <c r="M477" s="25"/>
      <c r="N477" s="25"/>
      <c r="O477" s="206"/>
      <c r="P477" s="206"/>
      <c r="Q477" s="206"/>
      <c r="R477" s="206"/>
      <c r="S477" s="206"/>
      <c r="T477" s="200"/>
      <c r="U477" s="200"/>
      <c r="V477" s="200"/>
      <c r="W477" s="200"/>
      <c r="X477" s="25"/>
      <c r="Y477" s="71"/>
    </row>
    <row r="478" spans="3:25" x14ac:dyDescent="0.25">
      <c r="C478" s="25"/>
      <c r="D478" s="25"/>
      <c r="E478" s="25"/>
      <c r="F478" s="71"/>
      <c r="G478" s="25"/>
      <c r="H478" s="25"/>
      <c r="I478" s="25"/>
      <c r="J478" s="25"/>
      <c r="K478" s="25"/>
      <c r="L478" s="25"/>
      <c r="M478" s="25"/>
      <c r="N478" s="25"/>
      <c r="O478" s="206"/>
      <c r="P478" s="206"/>
      <c r="Q478" s="206"/>
      <c r="R478" s="206"/>
      <c r="S478" s="206"/>
      <c r="T478" s="200"/>
      <c r="U478" s="200"/>
      <c r="V478" s="200"/>
      <c r="W478" s="200"/>
      <c r="X478" s="25"/>
      <c r="Y478" s="71"/>
    </row>
    <row r="479" spans="3:25" x14ac:dyDescent="0.25">
      <c r="C479" s="25"/>
      <c r="D479" s="25"/>
      <c r="E479" s="25"/>
      <c r="F479" s="71"/>
      <c r="G479" s="25"/>
      <c r="H479" s="25"/>
      <c r="I479" s="25"/>
      <c r="J479" s="25"/>
      <c r="K479" s="25"/>
      <c r="L479" s="25"/>
      <c r="M479" s="25"/>
      <c r="N479" s="25"/>
      <c r="O479" s="206"/>
      <c r="P479" s="206"/>
      <c r="Q479" s="206"/>
      <c r="R479" s="206"/>
      <c r="S479" s="206"/>
      <c r="T479" s="200"/>
      <c r="U479" s="200"/>
      <c r="V479" s="200"/>
      <c r="W479" s="200"/>
      <c r="X479" s="25"/>
      <c r="Y479" s="71"/>
    </row>
    <row r="480" spans="3:25" x14ac:dyDescent="0.25">
      <c r="C480" s="25"/>
      <c r="D480" s="25"/>
      <c r="E480" s="25"/>
      <c r="F480" s="71"/>
      <c r="G480" s="25"/>
      <c r="H480" s="25"/>
      <c r="I480" s="25"/>
      <c r="J480" s="25"/>
      <c r="K480" s="25"/>
      <c r="L480" s="25"/>
      <c r="M480" s="25"/>
      <c r="N480" s="25"/>
      <c r="O480" s="206"/>
      <c r="P480" s="206"/>
      <c r="Q480" s="206"/>
      <c r="R480" s="206"/>
      <c r="S480" s="206"/>
      <c r="T480" s="200"/>
      <c r="U480" s="200"/>
      <c r="V480" s="200"/>
      <c r="W480" s="200"/>
      <c r="X480" s="25"/>
      <c r="Y480" s="71"/>
    </row>
    <row r="481" spans="3:25" x14ac:dyDescent="0.25">
      <c r="C481" s="25"/>
      <c r="D481" s="25"/>
      <c r="E481" s="25"/>
      <c r="F481" s="71"/>
      <c r="G481" s="25"/>
      <c r="H481" s="25"/>
      <c r="I481" s="25"/>
      <c r="J481" s="25"/>
      <c r="K481" s="25"/>
      <c r="L481" s="25"/>
      <c r="M481" s="25"/>
      <c r="N481" s="25"/>
      <c r="O481" s="206"/>
      <c r="P481" s="206"/>
      <c r="Q481" s="206"/>
      <c r="R481" s="206"/>
      <c r="S481" s="206"/>
      <c r="T481" s="200"/>
      <c r="U481" s="200"/>
      <c r="V481" s="200"/>
      <c r="W481" s="200"/>
      <c r="X481" s="25"/>
      <c r="Y481" s="71"/>
    </row>
    <row r="482" spans="3:25" x14ac:dyDescent="0.25">
      <c r="C482" s="25"/>
      <c r="D482" s="25"/>
      <c r="E482" s="25"/>
      <c r="F482" s="71"/>
      <c r="G482" s="25"/>
      <c r="H482" s="25"/>
      <c r="I482" s="25"/>
      <c r="J482" s="25"/>
      <c r="K482" s="25"/>
      <c r="L482" s="25"/>
      <c r="M482" s="25"/>
      <c r="N482" s="25"/>
      <c r="O482" s="206"/>
      <c r="P482" s="206"/>
      <c r="Q482" s="206"/>
      <c r="R482" s="206"/>
      <c r="S482" s="206"/>
      <c r="T482" s="200"/>
      <c r="U482" s="200"/>
      <c r="V482" s="200"/>
      <c r="W482" s="200"/>
      <c r="X482" s="25"/>
      <c r="Y482" s="71"/>
    </row>
    <row r="483" spans="3:25" x14ac:dyDescent="0.25">
      <c r="C483" s="25"/>
      <c r="D483" s="25"/>
      <c r="E483" s="25"/>
      <c r="F483" s="71"/>
      <c r="G483" s="25"/>
      <c r="H483" s="25"/>
      <c r="I483" s="25"/>
      <c r="J483" s="25"/>
      <c r="K483" s="25"/>
      <c r="L483" s="25"/>
      <c r="M483" s="25"/>
      <c r="N483" s="25"/>
      <c r="O483" s="206"/>
      <c r="P483" s="206"/>
      <c r="Q483" s="206"/>
      <c r="R483" s="206"/>
      <c r="S483" s="206"/>
      <c r="T483" s="200"/>
      <c r="U483" s="200"/>
      <c r="V483" s="200"/>
      <c r="W483" s="200"/>
      <c r="X483" s="25"/>
      <c r="Y483" s="71"/>
    </row>
    <row r="484" spans="3:25" x14ac:dyDescent="0.25">
      <c r="C484" s="25"/>
      <c r="D484" s="25"/>
      <c r="E484" s="25"/>
      <c r="F484" s="71"/>
      <c r="G484" s="25"/>
      <c r="H484" s="25"/>
      <c r="I484" s="25"/>
      <c r="J484" s="25"/>
      <c r="K484" s="25"/>
      <c r="L484" s="25"/>
      <c r="M484" s="25"/>
      <c r="N484" s="25"/>
      <c r="O484" s="206"/>
      <c r="P484" s="206"/>
      <c r="Q484" s="206"/>
      <c r="R484" s="206"/>
      <c r="S484" s="206"/>
      <c r="T484" s="200"/>
      <c r="U484" s="200"/>
      <c r="V484" s="200"/>
      <c r="W484" s="200"/>
      <c r="X484" s="25"/>
      <c r="Y484" s="71"/>
    </row>
    <row r="485" spans="3:25" x14ac:dyDescent="0.25">
      <c r="C485" s="25"/>
      <c r="D485" s="25"/>
      <c r="E485" s="25"/>
      <c r="F485" s="71"/>
      <c r="G485" s="25"/>
      <c r="H485" s="25"/>
      <c r="I485" s="25"/>
      <c r="J485" s="25"/>
      <c r="K485" s="25"/>
      <c r="L485" s="25"/>
      <c r="M485" s="25"/>
      <c r="N485" s="25"/>
      <c r="O485" s="206"/>
      <c r="P485" s="206"/>
      <c r="Q485" s="206"/>
      <c r="R485" s="206"/>
      <c r="S485" s="206"/>
      <c r="T485" s="200"/>
      <c r="U485" s="200"/>
      <c r="V485" s="200"/>
      <c r="W485" s="200"/>
      <c r="X485" s="25"/>
      <c r="Y485" s="71"/>
    </row>
    <row r="486" spans="3:25" x14ac:dyDescent="0.25">
      <c r="C486" s="25"/>
      <c r="D486" s="25"/>
      <c r="E486" s="25"/>
      <c r="F486" s="71"/>
      <c r="G486" s="25"/>
      <c r="H486" s="25"/>
      <c r="I486" s="25"/>
      <c r="J486" s="25"/>
      <c r="K486" s="25"/>
      <c r="L486" s="25"/>
      <c r="M486" s="25"/>
      <c r="N486" s="25"/>
      <c r="O486" s="206"/>
      <c r="P486" s="206"/>
      <c r="Q486" s="206"/>
      <c r="R486" s="206"/>
      <c r="S486" s="206"/>
      <c r="T486" s="200"/>
      <c r="U486" s="200"/>
      <c r="V486" s="200"/>
      <c r="W486" s="200"/>
      <c r="X486" s="25"/>
      <c r="Y486" s="71"/>
    </row>
    <row r="487" spans="3:25" x14ac:dyDescent="0.25">
      <c r="C487" s="25"/>
      <c r="D487" s="25"/>
      <c r="E487" s="25"/>
      <c r="F487" s="71"/>
      <c r="G487" s="25"/>
      <c r="H487" s="25"/>
      <c r="I487" s="25"/>
      <c r="J487" s="25"/>
      <c r="K487" s="25"/>
      <c r="L487" s="25"/>
      <c r="M487" s="25"/>
      <c r="N487" s="25"/>
      <c r="O487" s="206"/>
      <c r="P487" s="206"/>
      <c r="Q487" s="206"/>
      <c r="R487" s="206"/>
      <c r="S487" s="206"/>
      <c r="T487" s="200"/>
      <c r="U487" s="200"/>
      <c r="V487" s="200"/>
      <c r="W487" s="200"/>
      <c r="X487" s="25"/>
      <c r="Y487" s="71"/>
    </row>
    <row r="488" spans="3:25" x14ac:dyDescent="0.25">
      <c r="C488" s="25"/>
      <c r="D488" s="25"/>
      <c r="E488" s="25"/>
      <c r="F488" s="71"/>
      <c r="G488" s="25"/>
      <c r="H488" s="25"/>
      <c r="I488" s="25"/>
      <c r="J488" s="25"/>
      <c r="K488" s="25"/>
      <c r="L488" s="25"/>
      <c r="M488" s="25"/>
      <c r="N488" s="25"/>
      <c r="O488" s="206"/>
      <c r="P488" s="206"/>
      <c r="Q488" s="206"/>
      <c r="R488" s="206"/>
      <c r="S488" s="206"/>
      <c r="T488" s="200"/>
      <c r="U488" s="200"/>
      <c r="V488" s="200"/>
      <c r="W488" s="200"/>
      <c r="X488" s="25"/>
      <c r="Y488" s="71"/>
    </row>
    <row r="489" spans="3:25" x14ac:dyDescent="0.25">
      <c r="C489" s="25"/>
      <c r="D489" s="25"/>
      <c r="E489" s="25"/>
      <c r="F489" s="71"/>
      <c r="G489" s="25"/>
      <c r="H489" s="25"/>
      <c r="I489" s="25"/>
      <c r="J489" s="25"/>
      <c r="K489" s="25"/>
      <c r="L489" s="25"/>
      <c r="M489" s="25"/>
      <c r="N489" s="25"/>
      <c r="O489" s="206"/>
      <c r="P489" s="206"/>
      <c r="Q489" s="206"/>
      <c r="R489" s="206"/>
      <c r="S489" s="206"/>
      <c r="T489" s="200"/>
      <c r="U489" s="200"/>
      <c r="V489" s="200"/>
      <c r="W489" s="200"/>
      <c r="X489" s="25"/>
      <c r="Y489" s="71"/>
    </row>
    <row r="490" spans="3:25" x14ac:dyDescent="0.25">
      <c r="C490" s="25"/>
      <c r="D490" s="25"/>
      <c r="E490" s="25"/>
      <c r="F490" s="71"/>
      <c r="G490" s="25"/>
      <c r="H490" s="25"/>
      <c r="I490" s="25"/>
      <c r="J490" s="25"/>
      <c r="K490" s="25"/>
      <c r="L490" s="25"/>
      <c r="M490" s="25"/>
      <c r="N490" s="25"/>
      <c r="O490" s="206"/>
      <c r="P490" s="206"/>
      <c r="Q490" s="206"/>
      <c r="R490" s="206"/>
      <c r="S490" s="206"/>
      <c r="T490" s="200"/>
      <c r="U490" s="200"/>
      <c r="V490" s="200"/>
      <c r="W490" s="200"/>
      <c r="X490" s="25"/>
      <c r="Y490" s="71"/>
    </row>
    <row r="491" spans="3:25" x14ac:dyDescent="0.25">
      <c r="C491" s="25"/>
      <c r="D491" s="25"/>
      <c r="E491" s="25"/>
      <c r="F491" s="71"/>
      <c r="G491" s="25"/>
      <c r="H491" s="25"/>
      <c r="I491" s="25"/>
      <c r="J491" s="25"/>
      <c r="K491" s="25"/>
      <c r="L491" s="25"/>
      <c r="M491" s="25"/>
      <c r="N491" s="25"/>
      <c r="O491" s="206"/>
      <c r="P491" s="206"/>
      <c r="Q491" s="206"/>
      <c r="R491" s="206"/>
      <c r="S491" s="206"/>
      <c r="T491" s="200"/>
      <c r="U491" s="200"/>
      <c r="V491" s="200"/>
      <c r="W491" s="200"/>
      <c r="X491" s="25"/>
      <c r="Y491" s="71"/>
    </row>
    <row r="492" spans="3:25" x14ac:dyDescent="0.25">
      <c r="C492" s="25"/>
      <c r="D492" s="25"/>
      <c r="E492" s="25"/>
      <c r="F492" s="71"/>
      <c r="G492" s="25"/>
      <c r="H492" s="25"/>
      <c r="I492" s="25"/>
      <c r="J492" s="25"/>
      <c r="K492" s="25"/>
      <c r="L492" s="25"/>
      <c r="M492" s="25"/>
      <c r="N492" s="25"/>
      <c r="O492" s="206"/>
      <c r="P492" s="206"/>
      <c r="Q492" s="206"/>
      <c r="R492" s="206"/>
      <c r="S492" s="206"/>
      <c r="T492" s="200"/>
      <c r="U492" s="200"/>
      <c r="V492" s="200"/>
      <c r="W492" s="200"/>
      <c r="X492" s="25"/>
      <c r="Y492" s="71"/>
    </row>
    <row r="493" spans="3:25" x14ac:dyDescent="0.25">
      <c r="C493" s="25"/>
      <c r="D493" s="25"/>
      <c r="E493" s="25"/>
      <c r="F493" s="71"/>
      <c r="G493" s="25"/>
      <c r="H493" s="25"/>
      <c r="I493" s="25"/>
      <c r="J493" s="25"/>
      <c r="K493" s="25"/>
      <c r="L493" s="25"/>
      <c r="M493" s="25"/>
      <c r="N493" s="25"/>
      <c r="O493" s="206"/>
      <c r="P493" s="206"/>
      <c r="Q493" s="206"/>
      <c r="R493" s="206"/>
      <c r="S493" s="206"/>
      <c r="T493" s="200"/>
      <c r="U493" s="200"/>
      <c r="V493" s="200"/>
      <c r="W493" s="200"/>
      <c r="X493" s="25"/>
      <c r="Y493" s="71"/>
    </row>
    <row r="494" spans="3:25" x14ac:dyDescent="0.25">
      <c r="C494" s="25"/>
      <c r="D494" s="25"/>
      <c r="E494" s="25"/>
      <c r="F494" s="71"/>
      <c r="G494" s="25"/>
      <c r="H494" s="25"/>
      <c r="I494" s="25"/>
      <c r="J494" s="25"/>
      <c r="K494" s="25"/>
      <c r="L494" s="25"/>
      <c r="M494" s="25"/>
      <c r="N494" s="25"/>
      <c r="O494" s="206"/>
      <c r="P494" s="206"/>
      <c r="Q494" s="206"/>
      <c r="R494" s="206"/>
      <c r="S494" s="206"/>
      <c r="T494" s="200"/>
      <c r="U494" s="200"/>
      <c r="V494" s="200"/>
      <c r="W494" s="200"/>
      <c r="X494" s="25"/>
      <c r="Y494" s="71"/>
    </row>
    <row r="495" spans="3:25" x14ac:dyDescent="0.25">
      <c r="C495" s="25"/>
      <c r="D495" s="25"/>
      <c r="E495" s="25"/>
      <c r="F495" s="71"/>
      <c r="G495" s="25"/>
      <c r="H495" s="25"/>
      <c r="I495" s="25"/>
      <c r="J495" s="25"/>
      <c r="K495" s="25"/>
      <c r="L495" s="25"/>
      <c r="M495" s="25"/>
      <c r="N495" s="25"/>
      <c r="O495" s="206"/>
      <c r="P495" s="206"/>
      <c r="Q495" s="206"/>
      <c r="R495" s="206"/>
      <c r="S495" s="206"/>
      <c r="T495" s="200"/>
      <c r="U495" s="200"/>
      <c r="V495" s="200"/>
      <c r="W495" s="200"/>
      <c r="X495" s="25"/>
      <c r="Y495" s="71"/>
    </row>
    <row r="496" spans="3:25" x14ac:dyDescent="0.25">
      <c r="C496" s="25"/>
      <c r="D496" s="25"/>
      <c r="E496" s="25"/>
      <c r="F496" s="71"/>
      <c r="G496" s="25"/>
      <c r="H496" s="25"/>
      <c r="I496" s="25"/>
      <c r="J496" s="25"/>
      <c r="K496" s="25"/>
      <c r="L496" s="25"/>
      <c r="M496" s="25"/>
      <c r="N496" s="25"/>
      <c r="O496" s="206"/>
      <c r="P496" s="206"/>
      <c r="Q496" s="206"/>
      <c r="R496" s="206"/>
      <c r="S496" s="206"/>
      <c r="T496" s="200"/>
      <c r="U496" s="200"/>
      <c r="V496" s="200"/>
      <c r="W496" s="200"/>
      <c r="X496" s="25"/>
      <c r="Y496" s="71"/>
    </row>
    <row r="497" spans="3:25" x14ac:dyDescent="0.25">
      <c r="C497" s="25"/>
      <c r="D497" s="25"/>
      <c r="E497" s="25"/>
      <c r="F497" s="71"/>
      <c r="G497" s="25"/>
      <c r="H497" s="25"/>
      <c r="I497" s="25"/>
      <c r="J497" s="25"/>
      <c r="K497" s="25"/>
      <c r="L497" s="25"/>
      <c r="M497" s="25"/>
      <c r="N497" s="25"/>
      <c r="O497" s="206"/>
      <c r="P497" s="206"/>
      <c r="Q497" s="206"/>
      <c r="R497" s="206"/>
      <c r="S497" s="206"/>
      <c r="T497" s="200"/>
      <c r="U497" s="200"/>
      <c r="V497" s="200"/>
      <c r="W497" s="200"/>
      <c r="X497" s="25"/>
      <c r="Y497" s="71"/>
    </row>
    <row r="498" spans="3:25" x14ac:dyDescent="0.25">
      <c r="C498" s="25"/>
      <c r="D498" s="25"/>
      <c r="E498" s="25"/>
      <c r="F498" s="71"/>
      <c r="G498" s="25"/>
      <c r="H498" s="25"/>
      <c r="I498" s="25"/>
      <c r="J498" s="25"/>
      <c r="K498" s="25"/>
      <c r="L498" s="25"/>
      <c r="M498" s="25"/>
      <c r="N498" s="25"/>
      <c r="O498" s="206"/>
      <c r="P498" s="206"/>
      <c r="Q498" s="206"/>
      <c r="R498" s="206"/>
      <c r="S498" s="206"/>
      <c r="T498" s="200"/>
      <c r="U498" s="200"/>
      <c r="V498" s="200"/>
      <c r="W498" s="200"/>
      <c r="X498" s="25"/>
      <c r="Y498" s="71"/>
    </row>
    <row r="499" spans="3:25" x14ac:dyDescent="0.25">
      <c r="C499" s="25"/>
      <c r="D499" s="25"/>
      <c r="E499" s="25"/>
      <c r="F499" s="71"/>
      <c r="G499" s="25"/>
      <c r="H499" s="25"/>
      <c r="I499" s="25"/>
      <c r="J499" s="25"/>
      <c r="K499" s="25"/>
      <c r="L499" s="25"/>
      <c r="M499" s="25"/>
      <c r="N499" s="25"/>
      <c r="O499" s="206"/>
      <c r="P499" s="206"/>
      <c r="Q499" s="206"/>
      <c r="R499" s="206"/>
      <c r="S499" s="206"/>
      <c r="T499" s="200"/>
      <c r="U499" s="200"/>
      <c r="V499" s="200"/>
      <c r="W499" s="200"/>
      <c r="X499" s="25"/>
      <c r="Y499" s="71"/>
    </row>
    <row r="500" spans="3:25" x14ac:dyDescent="0.25">
      <c r="C500" s="25"/>
      <c r="D500" s="25"/>
      <c r="E500" s="25"/>
      <c r="F500" s="71"/>
      <c r="G500" s="25"/>
      <c r="H500" s="25"/>
      <c r="I500" s="25"/>
      <c r="J500" s="25"/>
      <c r="K500" s="25"/>
      <c r="L500" s="25"/>
      <c r="M500" s="25"/>
      <c r="N500" s="25"/>
      <c r="O500" s="206"/>
      <c r="P500" s="206"/>
      <c r="Q500" s="206"/>
      <c r="R500" s="206"/>
      <c r="S500" s="206"/>
      <c r="T500" s="200"/>
      <c r="U500" s="200"/>
      <c r="V500" s="200"/>
      <c r="W500" s="200"/>
      <c r="X500" s="25"/>
      <c r="Y500" s="71"/>
    </row>
    <row r="501" spans="3:25" x14ac:dyDescent="0.25">
      <c r="C501" s="25"/>
      <c r="D501" s="25"/>
      <c r="E501" s="25"/>
      <c r="F501" s="71"/>
      <c r="G501" s="25"/>
      <c r="H501" s="25"/>
      <c r="I501" s="25"/>
      <c r="J501" s="25"/>
      <c r="K501" s="25"/>
      <c r="L501" s="25"/>
      <c r="M501" s="25"/>
      <c r="N501" s="25"/>
      <c r="O501" s="206"/>
      <c r="P501" s="206"/>
      <c r="Q501" s="206"/>
      <c r="R501" s="206"/>
      <c r="S501" s="206"/>
      <c r="T501" s="200"/>
      <c r="U501" s="200"/>
      <c r="V501" s="200"/>
      <c r="W501" s="200"/>
      <c r="X501" s="25"/>
      <c r="Y501" s="71"/>
    </row>
    <row r="502" spans="3:25" x14ac:dyDescent="0.25">
      <c r="C502" s="25"/>
      <c r="D502" s="25"/>
      <c r="E502" s="25"/>
      <c r="F502" s="71"/>
      <c r="G502" s="25"/>
      <c r="H502" s="25"/>
      <c r="I502" s="25"/>
      <c r="J502" s="25"/>
      <c r="K502" s="25"/>
      <c r="L502" s="25"/>
      <c r="M502" s="25"/>
      <c r="N502" s="25"/>
      <c r="O502" s="206"/>
      <c r="P502" s="206"/>
      <c r="Q502" s="206"/>
      <c r="R502" s="206"/>
      <c r="S502" s="206"/>
      <c r="T502" s="200"/>
      <c r="U502" s="200"/>
      <c r="V502" s="200"/>
      <c r="W502" s="200"/>
      <c r="X502" s="25"/>
      <c r="Y502" s="71"/>
    </row>
    <row r="503" spans="3:25" x14ac:dyDescent="0.25">
      <c r="C503" s="25"/>
      <c r="D503" s="25"/>
      <c r="E503" s="25"/>
      <c r="F503" s="71"/>
      <c r="G503" s="25"/>
      <c r="H503" s="25"/>
      <c r="I503" s="25"/>
      <c r="J503" s="25"/>
      <c r="K503" s="25"/>
      <c r="L503" s="25"/>
      <c r="M503" s="25"/>
      <c r="N503" s="25"/>
      <c r="O503" s="206"/>
      <c r="P503" s="206"/>
      <c r="Q503" s="206"/>
      <c r="R503" s="206"/>
      <c r="S503" s="206"/>
      <c r="T503" s="200"/>
      <c r="U503" s="200"/>
      <c r="V503" s="200"/>
      <c r="W503" s="200"/>
      <c r="X503" s="25"/>
      <c r="Y503" s="71"/>
    </row>
    <row r="504" spans="3:25" x14ac:dyDescent="0.25">
      <c r="C504" s="25"/>
      <c r="D504" s="25"/>
      <c r="E504" s="25"/>
      <c r="F504" s="71"/>
      <c r="G504" s="25"/>
      <c r="H504" s="25"/>
      <c r="I504" s="25"/>
      <c r="J504" s="25"/>
      <c r="K504" s="25"/>
      <c r="L504" s="25"/>
      <c r="M504" s="25"/>
      <c r="N504" s="25"/>
      <c r="O504" s="206"/>
      <c r="P504" s="206"/>
      <c r="Q504" s="206"/>
      <c r="R504" s="206"/>
      <c r="S504" s="206"/>
      <c r="T504" s="200"/>
      <c r="U504" s="200"/>
      <c r="V504" s="200"/>
      <c r="W504" s="200"/>
      <c r="X504" s="25"/>
      <c r="Y504" s="71"/>
    </row>
    <row r="505" spans="3:25" x14ac:dyDescent="0.25">
      <c r="C505" s="25"/>
      <c r="D505" s="25"/>
      <c r="E505" s="25"/>
      <c r="F505" s="71"/>
      <c r="G505" s="25"/>
      <c r="H505" s="25"/>
      <c r="I505" s="25"/>
      <c r="J505" s="25"/>
      <c r="K505" s="25"/>
      <c r="L505" s="25"/>
      <c r="M505" s="25"/>
      <c r="N505" s="25"/>
      <c r="O505" s="206"/>
      <c r="P505" s="206"/>
      <c r="Q505" s="206"/>
      <c r="R505" s="206"/>
      <c r="S505" s="206"/>
      <c r="T505" s="200"/>
      <c r="U505" s="200"/>
      <c r="V505" s="200"/>
      <c r="W505" s="200"/>
      <c r="X505" s="25"/>
      <c r="Y505" s="71"/>
    </row>
    <row r="506" spans="3:25" x14ac:dyDescent="0.25">
      <c r="C506" s="25"/>
      <c r="D506" s="25"/>
      <c r="E506" s="25"/>
      <c r="F506" s="71"/>
      <c r="G506" s="25"/>
      <c r="H506" s="25"/>
      <c r="I506" s="25"/>
      <c r="J506" s="25"/>
      <c r="K506" s="25"/>
      <c r="L506" s="25"/>
      <c r="M506" s="25"/>
      <c r="N506" s="25"/>
      <c r="O506" s="206"/>
      <c r="P506" s="206"/>
      <c r="Q506" s="206"/>
      <c r="R506" s="206"/>
      <c r="S506" s="206"/>
      <c r="T506" s="200"/>
      <c r="U506" s="200"/>
      <c r="V506" s="200"/>
      <c r="W506" s="200"/>
      <c r="X506" s="25"/>
      <c r="Y506" s="71"/>
    </row>
    <row r="507" spans="3:25" x14ac:dyDescent="0.25">
      <c r="C507" s="25"/>
      <c r="D507" s="25"/>
      <c r="E507" s="25"/>
      <c r="F507" s="71"/>
      <c r="G507" s="25"/>
      <c r="H507" s="25"/>
      <c r="I507" s="25"/>
      <c r="J507" s="25"/>
      <c r="K507" s="25"/>
      <c r="L507" s="25"/>
      <c r="M507" s="25"/>
      <c r="N507" s="25"/>
      <c r="O507" s="206"/>
      <c r="P507" s="206"/>
      <c r="Q507" s="206"/>
      <c r="R507" s="206"/>
      <c r="S507" s="206"/>
      <c r="T507" s="200"/>
      <c r="U507" s="200"/>
      <c r="V507" s="200"/>
      <c r="W507" s="200"/>
      <c r="X507" s="25"/>
      <c r="Y507" s="71"/>
    </row>
    <row r="508" spans="3:25" x14ac:dyDescent="0.25">
      <c r="C508" s="25"/>
      <c r="D508" s="25"/>
      <c r="E508" s="25"/>
      <c r="F508" s="71"/>
      <c r="G508" s="25"/>
      <c r="H508" s="25"/>
      <c r="I508" s="25"/>
      <c r="J508" s="25"/>
      <c r="K508" s="25"/>
      <c r="L508" s="25"/>
      <c r="M508" s="25"/>
      <c r="N508" s="25"/>
      <c r="O508" s="206"/>
      <c r="P508" s="206"/>
      <c r="Q508" s="206"/>
      <c r="R508" s="206"/>
      <c r="S508" s="206"/>
      <c r="T508" s="200"/>
      <c r="U508" s="200"/>
      <c r="V508" s="200"/>
      <c r="W508" s="200"/>
      <c r="X508" s="25"/>
      <c r="Y508" s="71"/>
    </row>
    <row r="509" spans="3:25" x14ac:dyDescent="0.25">
      <c r="C509" s="25"/>
      <c r="D509" s="25"/>
      <c r="E509" s="25"/>
      <c r="F509" s="71"/>
      <c r="G509" s="25"/>
      <c r="H509" s="25"/>
      <c r="I509" s="25"/>
      <c r="J509" s="25"/>
      <c r="K509" s="25"/>
      <c r="L509" s="25"/>
      <c r="M509" s="25"/>
      <c r="N509" s="25"/>
      <c r="O509" s="206"/>
      <c r="P509" s="206"/>
      <c r="Q509" s="206"/>
      <c r="R509" s="206"/>
      <c r="S509" s="206"/>
      <c r="T509" s="200"/>
      <c r="U509" s="200"/>
      <c r="V509" s="200"/>
      <c r="W509" s="200"/>
      <c r="X509" s="25"/>
      <c r="Y509" s="71"/>
    </row>
    <row r="510" spans="3:25" x14ac:dyDescent="0.25">
      <c r="C510" s="25"/>
      <c r="D510" s="25"/>
      <c r="E510" s="25"/>
      <c r="F510" s="71"/>
      <c r="G510" s="25"/>
      <c r="H510" s="25"/>
      <c r="I510" s="25"/>
      <c r="J510" s="25"/>
      <c r="K510" s="25"/>
      <c r="L510" s="25"/>
      <c r="M510" s="25"/>
      <c r="N510" s="25"/>
      <c r="O510" s="206"/>
      <c r="P510" s="206"/>
      <c r="Q510" s="206"/>
      <c r="R510" s="206"/>
      <c r="S510" s="206"/>
      <c r="T510" s="200"/>
      <c r="U510" s="200"/>
      <c r="V510" s="200"/>
      <c r="W510" s="200"/>
      <c r="X510" s="25"/>
      <c r="Y510" s="71"/>
    </row>
    <row r="511" spans="3:25" x14ac:dyDescent="0.25">
      <c r="C511" s="25"/>
      <c r="D511" s="25"/>
      <c r="E511" s="25"/>
      <c r="F511" s="71"/>
      <c r="G511" s="25"/>
      <c r="H511" s="25"/>
      <c r="I511" s="25"/>
      <c r="J511" s="25"/>
      <c r="K511" s="25"/>
      <c r="L511" s="25"/>
      <c r="M511" s="25"/>
      <c r="N511" s="25"/>
      <c r="O511" s="206"/>
      <c r="P511" s="206"/>
      <c r="Q511" s="206"/>
      <c r="R511" s="206"/>
      <c r="S511" s="206"/>
      <c r="T511" s="200"/>
      <c r="U511" s="200"/>
      <c r="V511" s="200"/>
      <c r="W511" s="200"/>
      <c r="X511" s="25"/>
      <c r="Y511" s="71"/>
    </row>
    <row r="512" spans="3:25" x14ac:dyDescent="0.25">
      <c r="C512" s="25"/>
      <c r="D512" s="25"/>
      <c r="E512" s="25"/>
      <c r="F512" s="71"/>
      <c r="G512" s="25"/>
      <c r="H512" s="25"/>
      <c r="I512" s="25"/>
      <c r="J512" s="25"/>
      <c r="K512" s="25"/>
      <c r="L512" s="25"/>
      <c r="M512" s="25"/>
      <c r="N512" s="25"/>
      <c r="O512" s="206"/>
      <c r="P512" s="206"/>
      <c r="Q512" s="206"/>
      <c r="R512" s="206"/>
      <c r="S512" s="206"/>
      <c r="T512" s="200"/>
      <c r="U512" s="200"/>
      <c r="V512" s="200"/>
      <c r="W512" s="200"/>
      <c r="X512" s="25"/>
      <c r="Y512" s="71"/>
    </row>
    <row r="513" spans="3:25" x14ac:dyDescent="0.25">
      <c r="C513" s="25"/>
      <c r="D513" s="25"/>
      <c r="E513" s="25"/>
      <c r="F513" s="71"/>
      <c r="G513" s="25"/>
      <c r="H513" s="25"/>
      <c r="I513" s="25"/>
      <c r="J513" s="25"/>
      <c r="K513" s="25"/>
      <c r="L513" s="25"/>
      <c r="M513" s="25"/>
      <c r="N513" s="25"/>
      <c r="O513" s="206"/>
      <c r="P513" s="206"/>
      <c r="Q513" s="206"/>
      <c r="R513" s="206"/>
      <c r="S513" s="206"/>
      <c r="T513" s="200"/>
      <c r="U513" s="200"/>
      <c r="V513" s="200"/>
      <c r="W513" s="200"/>
      <c r="X513" s="25"/>
      <c r="Y513" s="71"/>
    </row>
    <row r="514" spans="3:25" x14ac:dyDescent="0.25">
      <c r="C514" s="25"/>
      <c r="D514" s="25"/>
      <c r="E514" s="25"/>
      <c r="F514" s="71"/>
      <c r="G514" s="25"/>
      <c r="H514" s="25"/>
      <c r="I514" s="25"/>
      <c r="J514" s="25"/>
      <c r="K514" s="25"/>
      <c r="L514" s="25"/>
      <c r="M514" s="25"/>
      <c r="N514" s="25"/>
      <c r="O514" s="206"/>
      <c r="P514" s="206"/>
      <c r="Q514" s="206"/>
      <c r="R514" s="206"/>
      <c r="S514" s="206"/>
      <c r="T514" s="200"/>
      <c r="U514" s="200"/>
      <c r="V514" s="200"/>
      <c r="W514" s="200"/>
      <c r="X514" s="25"/>
      <c r="Y514" s="71"/>
    </row>
    <row r="515" spans="3:25" x14ac:dyDescent="0.25">
      <c r="C515" s="25"/>
      <c r="D515" s="25"/>
      <c r="E515" s="25"/>
      <c r="F515" s="71"/>
      <c r="G515" s="25"/>
      <c r="H515" s="25"/>
      <c r="I515" s="25"/>
      <c r="J515" s="25"/>
      <c r="K515" s="25"/>
      <c r="L515" s="25"/>
      <c r="M515" s="25"/>
      <c r="N515" s="25"/>
      <c r="O515" s="206"/>
      <c r="P515" s="206"/>
      <c r="Q515" s="206"/>
      <c r="R515" s="206"/>
      <c r="S515" s="206"/>
      <c r="T515" s="200"/>
      <c r="U515" s="200"/>
      <c r="V515" s="200"/>
      <c r="W515" s="200"/>
      <c r="X515" s="25"/>
      <c r="Y515" s="71"/>
    </row>
    <row r="516" spans="3:25" x14ac:dyDescent="0.25">
      <c r="C516" s="25"/>
      <c r="D516" s="25"/>
      <c r="E516" s="25"/>
      <c r="F516" s="71"/>
      <c r="G516" s="25"/>
      <c r="H516" s="25"/>
      <c r="I516" s="25"/>
      <c r="J516" s="25"/>
      <c r="K516" s="25"/>
      <c r="L516" s="25"/>
      <c r="M516" s="25"/>
      <c r="N516" s="25"/>
      <c r="O516" s="206"/>
      <c r="P516" s="206"/>
      <c r="Q516" s="206"/>
      <c r="R516" s="206"/>
      <c r="S516" s="206"/>
      <c r="T516" s="200"/>
      <c r="U516" s="200"/>
      <c r="V516" s="200"/>
      <c r="W516" s="200"/>
      <c r="X516" s="25"/>
      <c r="Y516" s="71"/>
    </row>
    <row r="517" spans="3:25" x14ac:dyDescent="0.25">
      <c r="C517" s="25"/>
      <c r="D517" s="25"/>
      <c r="E517" s="25"/>
      <c r="F517" s="71"/>
      <c r="G517" s="25"/>
      <c r="H517" s="25"/>
      <c r="I517" s="25"/>
      <c r="J517" s="25"/>
      <c r="K517" s="25"/>
      <c r="L517" s="25"/>
      <c r="M517" s="25"/>
      <c r="N517" s="25"/>
      <c r="O517" s="206"/>
      <c r="P517" s="206"/>
      <c r="Q517" s="206"/>
      <c r="R517" s="206"/>
      <c r="S517" s="206"/>
      <c r="T517" s="200"/>
      <c r="U517" s="200"/>
      <c r="V517" s="200"/>
      <c r="W517" s="200"/>
      <c r="X517" s="25"/>
      <c r="Y517" s="71"/>
    </row>
    <row r="518" spans="3:25" x14ac:dyDescent="0.25">
      <c r="C518" s="25"/>
      <c r="D518" s="25"/>
      <c r="E518" s="25"/>
      <c r="F518" s="71"/>
      <c r="G518" s="25"/>
      <c r="H518" s="25"/>
      <c r="I518" s="25"/>
      <c r="J518" s="25"/>
      <c r="K518" s="25"/>
      <c r="L518" s="25"/>
      <c r="M518" s="25"/>
      <c r="N518" s="25"/>
      <c r="O518" s="206"/>
      <c r="P518" s="206"/>
      <c r="Q518" s="206"/>
      <c r="R518" s="206"/>
      <c r="S518" s="206"/>
      <c r="T518" s="200"/>
      <c r="U518" s="200"/>
      <c r="V518" s="200"/>
      <c r="W518" s="200"/>
      <c r="X518" s="25"/>
      <c r="Y518" s="71"/>
    </row>
    <row r="519" spans="3:25" x14ac:dyDescent="0.25">
      <c r="C519" s="25"/>
      <c r="D519" s="25"/>
      <c r="E519" s="25"/>
      <c r="F519" s="71"/>
      <c r="G519" s="25"/>
      <c r="H519" s="25"/>
      <c r="I519" s="25"/>
      <c r="J519" s="25"/>
      <c r="K519" s="25"/>
      <c r="L519" s="25"/>
      <c r="M519" s="25"/>
      <c r="N519" s="25"/>
      <c r="O519" s="206"/>
      <c r="P519" s="206"/>
      <c r="Q519" s="206"/>
      <c r="R519" s="206"/>
      <c r="S519" s="206"/>
      <c r="T519" s="200"/>
      <c r="U519" s="200"/>
      <c r="V519" s="200"/>
      <c r="W519" s="200"/>
      <c r="X519" s="25"/>
      <c r="Y519" s="71"/>
    </row>
    <row r="520" spans="3:25" x14ac:dyDescent="0.25">
      <c r="C520" s="25"/>
      <c r="D520" s="25"/>
      <c r="E520" s="25"/>
      <c r="F520" s="71"/>
      <c r="G520" s="25"/>
      <c r="H520" s="25"/>
      <c r="I520" s="25"/>
      <c r="J520" s="25"/>
      <c r="K520" s="25"/>
      <c r="L520" s="25"/>
      <c r="M520" s="25"/>
      <c r="N520" s="25"/>
      <c r="O520" s="206"/>
      <c r="P520" s="206"/>
      <c r="Q520" s="206"/>
      <c r="R520" s="206"/>
      <c r="S520" s="206"/>
      <c r="T520" s="200"/>
      <c r="U520" s="200"/>
      <c r="V520" s="200"/>
      <c r="W520" s="200"/>
      <c r="X520" s="25"/>
      <c r="Y520" s="71"/>
    </row>
    <row r="521" spans="3:25" x14ac:dyDescent="0.25">
      <c r="C521" s="25"/>
      <c r="D521" s="25"/>
      <c r="E521" s="25"/>
      <c r="F521" s="71"/>
      <c r="G521" s="25"/>
      <c r="H521" s="25"/>
      <c r="I521" s="25"/>
      <c r="J521" s="25"/>
      <c r="K521" s="25"/>
      <c r="L521" s="25"/>
      <c r="M521" s="25"/>
      <c r="N521" s="25"/>
      <c r="O521" s="206"/>
      <c r="P521" s="206"/>
      <c r="Q521" s="206"/>
      <c r="R521" s="206"/>
      <c r="S521" s="206"/>
      <c r="T521" s="200"/>
      <c r="U521" s="200"/>
      <c r="V521" s="200"/>
      <c r="W521" s="200"/>
      <c r="X521" s="25"/>
      <c r="Y521" s="71"/>
    </row>
    <row r="522" spans="3:25" x14ac:dyDescent="0.25">
      <c r="C522" s="25"/>
      <c r="D522" s="25"/>
      <c r="E522" s="25"/>
      <c r="F522" s="71"/>
      <c r="G522" s="25"/>
      <c r="H522" s="25"/>
      <c r="I522" s="25"/>
      <c r="J522" s="25"/>
      <c r="K522" s="25"/>
      <c r="L522" s="25"/>
      <c r="M522" s="25"/>
      <c r="N522" s="25"/>
      <c r="O522" s="206"/>
      <c r="P522" s="206"/>
      <c r="Q522" s="206"/>
      <c r="R522" s="206"/>
      <c r="S522" s="206"/>
      <c r="T522" s="200"/>
      <c r="U522" s="200"/>
      <c r="V522" s="200"/>
      <c r="W522" s="200"/>
      <c r="X522" s="25"/>
      <c r="Y522" s="71"/>
    </row>
    <row r="523" spans="3:25" x14ac:dyDescent="0.25">
      <c r="C523" s="25"/>
      <c r="D523" s="25"/>
      <c r="E523" s="25"/>
      <c r="F523" s="71"/>
      <c r="G523" s="25"/>
      <c r="H523" s="25"/>
      <c r="I523" s="25"/>
      <c r="J523" s="25"/>
      <c r="K523" s="25"/>
      <c r="L523" s="25"/>
      <c r="M523" s="25"/>
      <c r="N523" s="25"/>
      <c r="O523" s="206"/>
      <c r="P523" s="206"/>
      <c r="Q523" s="206"/>
      <c r="R523" s="206"/>
      <c r="S523" s="206"/>
      <c r="T523" s="200"/>
      <c r="U523" s="200"/>
      <c r="V523" s="200"/>
      <c r="W523" s="200"/>
      <c r="X523" s="25"/>
      <c r="Y523" s="71"/>
    </row>
    <row r="524" spans="3:25" x14ac:dyDescent="0.25">
      <c r="C524" s="25"/>
      <c r="D524" s="25"/>
      <c r="E524" s="25"/>
      <c r="F524" s="71"/>
      <c r="G524" s="25"/>
      <c r="H524" s="25"/>
      <c r="I524" s="25"/>
      <c r="J524" s="25"/>
      <c r="K524" s="25"/>
      <c r="L524" s="25"/>
      <c r="M524" s="25"/>
      <c r="N524" s="25"/>
      <c r="O524" s="206"/>
      <c r="P524" s="206"/>
      <c r="Q524" s="206"/>
      <c r="R524" s="206"/>
      <c r="S524" s="206"/>
      <c r="T524" s="200"/>
      <c r="U524" s="200"/>
      <c r="V524" s="200"/>
      <c r="W524" s="200"/>
      <c r="X524" s="25"/>
      <c r="Y524" s="71"/>
    </row>
    <row r="525" spans="3:25" x14ac:dyDescent="0.25">
      <c r="C525" s="25"/>
      <c r="D525" s="25"/>
      <c r="E525" s="25"/>
      <c r="F525" s="71"/>
      <c r="G525" s="25"/>
      <c r="H525" s="25"/>
      <c r="I525" s="25"/>
      <c r="J525" s="25"/>
      <c r="K525" s="25"/>
      <c r="L525" s="25"/>
      <c r="M525" s="25"/>
      <c r="N525" s="25"/>
      <c r="O525" s="206"/>
      <c r="P525" s="206"/>
      <c r="Q525" s="206"/>
      <c r="R525" s="206"/>
      <c r="S525" s="206"/>
      <c r="T525" s="200"/>
      <c r="U525" s="200"/>
      <c r="V525" s="200"/>
      <c r="W525" s="200"/>
      <c r="X525" s="25"/>
      <c r="Y525" s="71"/>
    </row>
    <row r="526" spans="3:25" x14ac:dyDescent="0.25">
      <c r="C526" s="25"/>
      <c r="D526" s="25"/>
      <c r="E526" s="25"/>
      <c r="F526" s="71"/>
      <c r="G526" s="25"/>
      <c r="H526" s="25"/>
      <c r="I526" s="25"/>
      <c r="J526" s="25"/>
      <c r="K526" s="25"/>
      <c r="L526" s="25"/>
      <c r="M526" s="25"/>
      <c r="N526" s="25"/>
      <c r="O526" s="206"/>
      <c r="P526" s="206"/>
      <c r="Q526" s="206"/>
      <c r="R526" s="206"/>
      <c r="S526" s="206"/>
      <c r="T526" s="200"/>
      <c r="U526" s="200"/>
      <c r="V526" s="200"/>
      <c r="W526" s="200"/>
      <c r="X526" s="25"/>
      <c r="Y526" s="71"/>
    </row>
    <row r="527" spans="3:25" x14ac:dyDescent="0.25">
      <c r="C527" s="25"/>
      <c r="D527" s="25"/>
      <c r="E527" s="25"/>
      <c r="F527" s="71"/>
      <c r="G527" s="25"/>
      <c r="H527" s="25"/>
      <c r="I527" s="25"/>
      <c r="J527" s="25"/>
      <c r="K527" s="25"/>
      <c r="L527" s="25"/>
      <c r="M527" s="25"/>
      <c r="N527" s="25"/>
      <c r="O527" s="206"/>
      <c r="P527" s="206"/>
      <c r="Q527" s="206"/>
      <c r="R527" s="206"/>
      <c r="S527" s="206"/>
      <c r="T527" s="200"/>
      <c r="U527" s="200"/>
      <c r="V527" s="200"/>
      <c r="W527" s="200"/>
      <c r="X527" s="25"/>
      <c r="Y527" s="71"/>
    </row>
    <row r="528" spans="3:25" x14ac:dyDescent="0.25">
      <c r="C528" s="25"/>
      <c r="D528" s="25"/>
      <c r="E528" s="25"/>
      <c r="F528" s="71"/>
      <c r="G528" s="25"/>
      <c r="H528" s="25"/>
      <c r="I528" s="25"/>
      <c r="J528" s="25"/>
      <c r="K528" s="25"/>
      <c r="L528" s="25"/>
      <c r="M528" s="25"/>
      <c r="N528" s="25"/>
      <c r="O528" s="206"/>
      <c r="P528" s="206"/>
      <c r="Q528" s="206"/>
      <c r="R528" s="206"/>
      <c r="S528" s="206"/>
      <c r="T528" s="200"/>
      <c r="U528" s="200"/>
      <c r="V528" s="200"/>
      <c r="W528" s="200"/>
      <c r="X528" s="25"/>
      <c r="Y528" s="71"/>
    </row>
    <row r="529" spans="3:25" x14ac:dyDescent="0.25">
      <c r="C529" s="25"/>
      <c r="D529" s="25"/>
      <c r="E529" s="25"/>
      <c r="F529" s="71"/>
      <c r="G529" s="25"/>
      <c r="H529" s="25"/>
      <c r="I529" s="25"/>
      <c r="J529" s="25"/>
      <c r="K529" s="25"/>
      <c r="L529" s="25"/>
      <c r="M529" s="25"/>
      <c r="N529" s="25"/>
      <c r="O529" s="206"/>
      <c r="P529" s="206"/>
      <c r="Q529" s="206"/>
      <c r="R529" s="206"/>
      <c r="S529" s="206"/>
      <c r="T529" s="200"/>
      <c r="U529" s="200"/>
      <c r="V529" s="200"/>
      <c r="W529" s="200"/>
      <c r="X529" s="25"/>
      <c r="Y529" s="71"/>
    </row>
    <row r="530" spans="3:25" x14ac:dyDescent="0.25">
      <c r="C530" s="25"/>
      <c r="D530" s="25"/>
      <c r="E530" s="25"/>
      <c r="F530" s="71"/>
      <c r="G530" s="25"/>
      <c r="H530" s="25"/>
      <c r="I530" s="25"/>
      <c r="J530" s="25"/>
      <c r="K530" s="25"/>
      <c r="L530" s="25"/>
      <c r="M530" s="25"/>
      <c r="N530" s="25"/>
      <c r="O530" s="206"/>
      <c r="P530" s="206"/>
      <c r="Q530" s="206"/>
      <c r="R530" s="206"/>
      <c r="S530" s="206"/>
      <c r="T530" s="200"/>
      <c r="U530" s="200"/>
      <c r="V530" s="200"/>
      <c r="W530" s="200"/>
      <c r="X530" s="25"/>
      <c r="Y530" s="71"/>
    </row>
    <row r="531" spans="3:25" x14ac:dyDescent="0.25">
      <c r="C531" s="25"/>
      <c r="D531" s="25"/>
      <c r="E531" s="25"/>
      <c r="F531" s="71"/>
      <c r="G531" s="25"/>
      <c r="H531" s="25"/>
      <c r="I531" s="25"/>
      <c r="J531" s="25"/>
      <c r="K531" s="25"/>
      <c r="L531" s="25"/>
      <c r="M531" s="25"/>
      <c r="N531" s="25"/>
      <c r="O531" s="206"/>
      <c r="P531" s="206"/>
      <c r="Q531" s="206"/>
      <c r="R531" s="206"/>
      <c r="S531" s="206"/>
      <c r="T531" s="200"/>
      <c r="U531" s="200"/>
      <c r="V531" s="200"/>
      <c r="W531" s="200"/>
      <c r="X531" s="25"/>
      <c r="Y531" s="71"/>
    </row>
    <row r="532" spans="3:25" x14ac:dyDescent="0.25">
      <c r="C532" s="25"/>
      <c r="D532" s="25"/>
      <c r="E532" s="25"/>
      <c r="F532" s="71"/>
      <c r="G532" s="25"/>
      <c r="H532" s="25"/>
      <c r="I532" s="25"/>
      <c r="J532" s="25"/>
      <c r="K532" s="25"/>
      <c r="L532" s="25"/>
      <c r="M532" s="25"/>
      <c r="N532" s="25"/>
      <c r="O532" s="206"/>
      <c r="P532" s="206"/>
      <c r="Q532" s="206"/>
      <c r="R532" s="206"/>
      <c r="S532" s="206"/>
      <c r="T532" s="200"/>
      <c r="U532" s="200"/>
      <c r="V532" s="200"/>
      <c r="W532" s="200"/>
      <c r="X532" s="25"/>
      <c r="Y532" s="71"/>
    </row>
    <row r="533" spans="3:25" x14ac:dyDescent="0.25">
      <c r="C533" s="25"/>
      <c r="D533" s="25"/>
      <c r="E533" s="25"/>
      <c r="F533" s="71"/>
      <c r="G533" s="25"/>
      <c r="H533" s="25"/>
      <c r="I533" s="25"/>
      <c r="J533" s="25"/>
      <c r="K533" s="25"/>
      <c r="L533" s="25"/>
      <c r="M533" s="25"/>
      <c r="N533" s="25"/>
      <c r="O533" s="206"/>
      <c r="P533" s="206"/>
      <c r="Q533" s="206"/>
      <c r="R533" s="206"/>
      <c r="S533" s="206"/>
      <c r="T533" s="200"/>
      <c r="U533" s="200"/>
      <c r="V533" s="200"/>
      <c r="W533" s="200"/>
      <c r="X533" s="25"/>
      <c r="Y533" s="71"/>
    </row>
    <row r="534" spans="3:25" x14ac:dyDescent="0.25">
      <c r="C534" s="25"/>
      <c r="D534" s="25"/>
      <c r="E534" s="25"/>
      <c r="F534" s="71"/>
      <c r="G534" s="25"/>
      <c r="H534" s="25"/>
      <c r="I534" s="25"/>
      <c r="J534" s="25"/>
      <c r="K534" s="25"/>
      <c r="L534" s="25"/>
      <c r="M534" s="25"/>
      <c r="N534" s="25"/>
      <c r="O534" s="206"/>
      <c r="P534" s="206"/>
      <c r="Q534" s="206"/>
      <c r="R534" s="206"/>
      <c r="S534" s="206"/>
      <c r="T534" s="200"/>
      <c r="U534" s="200"/>
      <c r="V534" s="200"/>
      <c r="W534" s="200"/>
      <c r="X534" s="25"/>
      <c r="Y534" s="71"/>
    </row>
    <row r="535" spans="3:25" x14ac:dyDescent="0.25">
      <c r="C535" s="25"/>
      <c r="D535" s="25"/>
      <c r="E535" s="25"/>
      <c r="F535" s="71"/>
      <c r="G535" s="25"/>
      <c r="H535" s="25"/>
      <c r="I535" s="25"/>
      <c r="J535" s="25"/>
      <c r="K535" s="25"/>
      <c r="L535" s="25"/>
      <c r="M535" s="25"/>
      <c r="N535" s="25"/>
      <c r="O535" s="206"/>
      <c r="P535" s="206"/>
      <c r="Q535" s="206"/>
      <c r="R535" s="206"/>
      <c r="S535" s="206"/>
      <c r="T535" s="200"/>
      <c r="U535" s="200"/>
      <c r="V535" s="200"/>
      <c r="W535" s="200"/>
      <c r="X535" s="25"/>
      <c r="Y535" s="71"/>
    </row>
    <row r="536" spans="3:25" x14ac:dyDescent="0.25">
      <c r="C536" s="25"/>
      <c r="D536" s="25"/>
      <c r="E536" s="25"/>
      <c r="F536" s="71"/>
      <c r="G536" s="25"/>
      <c r="H536" s="25"/>
      <c r="I536" s="25"/>
      <c r="J536" s="25"/>
      <c r="K536" s="25"/>
      <c r="L536" s="25"/>
      <c r="M536" s="25"/>
      <c r="N536" s="25"/>
      <c r="O536" s="206"/>
      <c r="P536" s="206"/>
      <c r="Q536" s="206"/>
      <c r="R536" s="206"/>
      <c r="S536" s="206"/>
      <c r="T536" s="200"/>
      <c r="U536" s="200"/>
      <c r="V536" s="200"/>
      <c r="W536" s="200"/>
      <c r="X536" s="25"/>
      <c r="Y536" s="71"/>
    </row>
    <row r="537" spans="3:25" x14ac:dyDescent="0.25">
      <c r="C537" s="25"/>
      <c r="D537" s="25"/>
      <c r="E537" s="25"/>
      <c r="F537" s="71"/>
      <c r="G537" s="25"/>
      <c r="H537" s="25"/>
      <c r="I537" s="25"/>
      <c r="J537" s="25"/>
      <c r="K537" s="25"/>
      <c r="L537" s="25"/>
      <c r="M537" s="25"/>
      <c r="N537" s="25"/>
      <c r="O537" s="206"/>
      <c r="P537" s="206"/>
      <c r="Q537" s="206"/>
      <c r="R537" s="206"/>
      <c r="S537" s="206"/>
      <c r="T537" s="200"/>
      <c r="U537" s="200"/>
      <c r="V537" s="200"/>
      <c r="W537" s="200"/>
      <c r="X537" s="25"/>
      <c r="Y537" s="71"/>
    </row>
    <row r="538" spans="3:25" x14ac:dyDescent="0.25">
      <c r="C538" s="25"/>
      <c r="D538" s="25"/>
      <c r="E538" s="25"/>
      <c r="F538" s="71"/>
      <c r="G538" s="25"/>
      <c r="H538" s="25"/>
      <c r="I538" s="25"/>
      <c r="J538" s="25"/>
      <c r="K538" s="25"/>
      <c r="L538" s="25"/>
      <c r="M538" s="25"/>
      <c r="N538" s="25"/>
      <c r="O538" s="206"/>
      <c r="P538" s="206"/>
      <c r="Q538" s="206"/>
      <c r="R538" s="206"/>
      <c r="S538" s="206"/>
      <c r="T538" s="200"/>
      <c r="U538" s="200"/>
      <c r="V538" s="200"/>
      <c r="W538" s="200"/>
      <c r="X538" s="25"/>
      <c r="Y538" s="71"/>
    </row>
    <row r="539" spans="3:25" x14ac:dyDescent="0.25">
      <c r="C539" s="25"/>
      <c r="D539" s="25"/>
      <c r="E539" s="25"/>
      <c r="F539" s="71"/>
      <c r="G539" s="25"/>
      <c r="H539" s="25"/>
      <c r="I539" s="25"/>
      <c r="J539" s="25"/>
      <c r="K539" s="25"/>
      <c r="L539" s="25"/>
      <c r="M539" s="25"/>
      <c r="N539" s="25"/>
      <c r="O539" s="206"/>
      <c r="P539" s="206"/>
      <c r="Q539" s="206"/>
      <c r="R539" s="206"/>
      <c r="S539" s="206"/>
      <c r="T539" s="200"/>
      <c r="U539" s="200"/>
      <c r="V539" s="200"/>
      <c r="W539" s="200"/>
      <c r="X539" s="25"/>
      <c r="Y539" s="71"/>
    </row>
    <row r="540" spans="3:25" x14ac:dyDescent="0.25">
      <c r="C540" s="25"/>
      <c r="D540" s="25"/>
      <c r="E540" s="25"/>
      <c r="F540" s="71"/>
      <c r="G540" s="25"/>
      <c r="H540" s="25"/>
      <c r="I540" s="25"/>
      <c r="J540" s="25"/>
      <c r="K540" s="25"/>
      <c r="L540" s="25"/>
      <c r="M540" s="25"/>
      <c r="N540" s="25"/>
      <c r="O540" s="206"/>
      <c r="P540" s="206"/>
      <c r="Q540" s="206"/>
      <c r="R540" s="206"/>
      <c r="S540" s="206"/>
      <c r="T540" s="200"/>
      <c r="U540" s="200"/>
      <c r="V540" s="200"/>
      <c r="W540" s="200"/>
      <c r="X540" s="25"/>
      <c r="Y540" s="71"/>
    </row>
    <row r="541" spans="3:25" x14ac:dyDescent="0.25">
      <c r="C541" s="25"/>
      <c r="D541" s="25"/>
      <c r="E541" s="25"/>
      <c r="F541" s="71"/>
      <c r="G541" s="25"/>
      <c r="H541" s="25"/>
      <c r="I541" s="25"/>
      <c r="J541" s="25"/>
      <c r="K541" s="25"/>
      <c r="L541" s="25"/>
      <c r="M541" s="25"/>
      <c r="N541" s="25"/>
      <c r="O541" s="206"/>
      <c r="P541" s="206"/>
      <c r="Q541" s="206"/>
      <c r="R541" s="206"/>
      <c r="S541" s="206"/>
      <c r="T541" s="200"/>
      <c r="U541" s="200"/>
      <c r="V541" s="200"/>
      <c r="W541" s="200"/>
      <c r="X541" s="25"/>
      <c r="Y541" s="71"/>
    </row>
    <row r="542" spans="3:25" x14ac:dyDescent="0.25">
      <c r="C542" s="25"/>
      <c r="D542" s="25"/>
      <c r="E542" s="25"/>
      <c r="F542" s="71"/>
      <c r="G542" s="25"/>
      <c r="H542" s="25"/>
      <c r="I542" s="25"/>
      <c r="J542" s="25"/>
      <c r="K542" s="25"/>
      <c r="L542" s="25"/>
      <c r="M542" s="25"/>
      <c r="N542" s="25"/>
      <c r="O542" s="206"/>
      <c r="P542" s="206"/>
      <c r="Q542" s="206"/>
      <c r="R542" s="206"/>
      <c r="S542" s="206"/>
      <c r="T542" s="200"/>
      <c r="U542" s="200"/>
      <c r="V542" s="200"/>
      <c r="W542" s="200"/>
      <c r="X542" s="25"/>
      <c r="Y542" s="71"/>
    </row>
    <row r="543" spans="3:25" x14ac:dyDescent="0.25">
      <c r="C543" s="25"/>
      <c r="D543" s="25"/>
      <c r="E543" s="25"/>
      <c r="F543" s="71"/>
      <c r="G543" s="25"/>
      <c r="H543" s="25"/>
      <c r="I543" s="25"/>
      <c r="J543" s="25"/>
      <c r="K543" s="25"/>
      <c r="L543" s="25"/>
      <c r="M543" s="25"/>
      <c r="N543" s="25"/>
      <c r="O543" s="206"/>
      <c r="P543" s="206"/>
      <c r="Q543" s="206"/>
      <c r="R543" s="206"/>
      <c r="S543" s="206"/>
      <c r="T543" s="200"/>
      <c r="U543" s="200"/>
      <c r="V543" s="200"/>
      <c r="W543" s="200"/>
      <c r="X543" s="25"/>
      <c r="Y543" s="71"/>
    </row>
    <row r="544" spans="3:25" x14ac:dyDescent="0.25">
      <c r="C544" s="25"/>
      <c r="D544" s="25"/>
      <c r="E544" s="25"/>
      <c r="F544" s="71"/>
      <c r="G544" s="25"/>
      <c r="H544" s="25"/>
      <c r="I544" s="25"/>
      <c r="J544" s="25"/>
      <c r="K544" s="25"/>
      <c r="L544" s="25"/>
      <c r="M544" s="25"/>
      <c r="N544" s="25"/>
      <c r="O544" s="206"/>
      <c r="P544" s="206"/>
      <c r="Q544" s="206"/>
      <c r="R544" s="206"/>
      <c r="S544" s="206"/>
      <c r="T544" s="200"/>
      <c r="U544" s="200"/>
      <c r="V544" s="200"/>
      <c r="W544" s="200"/>
      <c r="X544" s="25"/>
      <c r="Y544" s="71"/>
    </row>
    <row r="545" spans="3:25" x14ac:dyDescent="0.25">
      <c r="C545" s="25"/>
      <c r="D545" s="25"/>
      <c r="E545" s="25"/>
      <c r="F545" s="71"/>
      <c r="G545" s="25"/>
      <c r="H545" s="25"/>
      <c r="I545" s="25"/>
      <c r="J545" s="25"/>
      <c r="K545" s="25"/>
      <c r="L545" s="25"/>
      <c r="M545" s="25"/>
      <c r="N545" s="25"/>
      <c r="O545" s="206"/>
      <c r="P545" s="206"/>
      <c r="Q545" s="206"/>
      <c r="R545" s="206"/>
      <c r="S545" s="206"/>
      <c r="T545" s="200"/>
      <c r="U545" s="200"/>
      <c r="V545" s="200"/>
      <c r="W545" s="200"/>
      <c r="X545" s="25"/>
      <c r="Y545" s="71"/>
    </row>
    <row r="546" spans="3:25" x14ac:dyDescent="0.25">
      <c r="C546" s="25"/>
      <c r="D546" s="25"/>
      <c r="E546" s="25"/>
      <c r="F546" s="71"/>
      <c r="G546" s="25"/>
      <c r="H546" s="25"/>
      <c r="I546" s="25"/>
      <c r="J546" s="25"/>
      <c r="K546" s="25"/>
      <c r="L546" s="25"/>
      <c r="M546" s="25"/>
      <c r="N546" s="25"/>
      <c r="O546" s="206"/>
      <c r="P546" s="206"/>
      <c r="Q546" s="206"/>
      <c r="R546" s="206"/>
      <c r="S546" s="206"/>
      <c r="T546" s="200"/>
      <c r="U546" s="200"/>
      <c r="V546" s="200"/>
      <c r="W546" s="200"/>
      <c r="X546" s="25"/>
      <c r="Y546" s="71"/>
    </row>
    <row r="547" spans="3:25" x14ac:dyDescent="0.25">
      <c r="C547" s="25"/>
      <c r="D547" s="25"/>
      <c r="E547" s="25"/>
      <c r="F547" s="71"/>
      <c r="G547" s="25"/>
      <c r="H547" s="25"/>
      <c r="I547" s="25"/>
      <c r="J547" s="25"/>
      <c r="K547" s="25"/>
      <c r="L547" s="25"/>
      <c r="M547" s="25"/>
      <c r="N547" s="25"/>
      <c r="O547" s="206"/>
      <c r="P547" s="206"/>
      <c r="Q547" s="206"/>
      <c r="R547" s="206"/>
      <c r="S547" s="206"/>
      <c r="T547" s="200"/>
      <c r="U547" s="200"/>
      <c r="V547" s="200"/>
      <c r="W547" s="200"/>
      <c r="X547" s="25"/>
      <c r="Y547" s="71"/>
    </row>
    <row r="548" spans="3:25" x14ac:dyDescent="0.25">
      <c r="C548" s="25"/>
      <c r="D548" s="25"/>
      <c r="E548" s="25"/>
      <c r="F548" s="71"/>
      <c r="G548" s="25"/>
      <c r="H548" s="25"/>
      <c r="I548" s="25"/>
      <c r="J548" s="25"/>
      <c r="K548" s="25"/>
      <c r="L548" s="25"/>
      <c r="M548" s="25"/>
      <c r="N548" s="25"/>
      <c r="O548" s="206"/>
      <c r="P548" s="206"/>
      <c r="Q548" s="206"/>
      <c r="R548" s="206"/>
      <c r="S548" s="206"/>
      <c r="T548" s="200"/>
      <c r="U548" s="200"/>
      <c r="V548" s="200"/>
      <c r="W548" s="200"/>
      <c r="X548" s="25"/>
      <c r="Y548" s="71"/>
    </row>
    <row r="549" spans="3:25" x14ac:dyDescent="0.25">
      <c r="C549" s="25"/>
      <c r="D549" s="25"/>
      <c r="E549" s="25"/>
      <c r="F549" s="71"/>
      <c r="G549" s="25"/>
      <c r="H549" s="25"/>
      <c r="I549" s="25"/>
      <c r="J549" s="25"/>
      <c r="K549" s="25"/>
      <c r="L549" s="25"/>
      <c r="M549" s="25"/>
      <c r="N549" s="25"/>
      <c r="O549" s="206"/>
      <c r="P549" s="206"/>
      <c r="Q549" s="206"/>
      <c r="R549" s="206"/>
      <c r="S549" s="206"/>
      <c r="T549" s="200"/>
      <c r="U549" s="200"/>
      <c r="V549" s="200"/>
      <c r="W549" s="200"/>
      <c r="X549" s="25"/>
      <c r="Y549" s="71"/>
    </row>
    <row r="550" spans="3:25" x14ac:dyDescent="0.25">
      <c r="C550" s="25"/>
      <c r="D550" s="25"/>
      <c r="E550" s="25"/>
      <c r="F550" s="71"/>
      <c r="G550" s="25"/>
      <c r="H550" s="25"/>
      <c r="I550" s="25"/>
      <c r="J550" s="25"/>
      <c r="K550" s="25"/>
      <c r="L550" s="25"/>
      <c r="M550" s="25"/>
      <c r="N550" s="25"/>
      <c r="O550" s="206"/>
      <c r="P550" s="206"/>
      <c r="Q550" s="206"/>
      <c r="R550" s="206"/>
      <c r="S550" s="206"/>
      <c r="T550" s="200"/>
      <c r="U550" s="200"/>
      <c r="V550" s="200"/>
      <c r="W550" s="200"/>
      <c r="X550" s="25"/>
      <c r="Y550" s="71"/>
    </row>
    <row r="551" spans="3:25" x14ac:dyDescent="0.25">
      <c r="C551" s="25"/>
      <c r="D551" s="25"/>
      <c r="E551" s="25"/>
      <c r="F551" s="71"/>
      <c r="G551" s="25"/>
      <c r="H551" s="25"/>
      <c r="I551" s="25"/>
      <c r="J551" s="25"/>
      <c r="K551" s="25"/>
      <c r="L551" s="25"/>
      <c r="M551" s="25"/>
      <c r="N551" s="25"/>
      <c r="O551" s="206"/>
      <c r="P551" s="206"/>
      <c r="Q551" s="206"/>
      <c r="R551" s="206"/>
      <c r="S551" s="206"/>
      <c r="T551" s="200"/>
      <c r="U551" s="200"/>
      <c r="V551" s="200"/>
      <c r="W551" s="200"/>
      <c r="X551" s="25"/>
      <c r="Y551" s="71"/>
    </row>
    <row r="552" spans="3:25" x14ac:dyDescent="0.25">
      <c r="C552" s="25"/>
      <c r="D552" s="25"/>
      <c r="E552" s="25"/>
      <c r="F552" s="71"/>
      <c r="G552" s="25"/>
      <c r="H552" s="25"/>
      <c r="I552" s="25"/>
      <c r="J552" s="25"/>
      <c r="K552" s="25"/>
      <c r="L552" s="25"/>
      <c r="M552" s="25"/>
      <c r="N552" s="25"/>
      <c r="O552" s="206"/>
      <c r="P552" s="206"/>
      <c r="Q552" s="206"/>
      <c r="R552" s="206"/>
      <c r="S552" s="206"/>
      <c r="T552" s="200"/>
      <c r="U552" s="200"/>
      <c r="V552" s="200"/>
      <c r="W552" s="200"/>
      <c r="X552" s="25"/>
      <c r="Y552" s="71"/>
    </row>
    <row r="553" spans="3:25" x14ac:dyDescent="0.25">
      <c r="C553" s="25"/>
      <c r="D553" s="25"/>
      <c r="E553" s="25"/>
      <c r="F553" s="71"/>
      <c r="G553" s="25"/>
      <c r="H553" s="25"/>
      <c r="I553" s="25"/>
      <c r="J553" s="25"/>
      <c r="K553" s="25"/>
      <c r="L553" s="25"/>
      <c r="M553" s="25"/>
      <c r="N553" s="25"/>
      <c r="O553" s="206"/>
      <c r="P553" s="206"/>
      <c r="Q553" s="206"/>
      <c r="R553" s="206"/>
      <c r="S553" s="206"/>
      <c r="T553" s="200"/>
      <c r="U553" s="200"/>
      <c r="V553" s="200"/>
      <c r="W553" s="200"/>
      <c r="X553" s="25"/>
      <c r="Y553" s="71"/>
    </row>
    <row r="554" spans="3:25" x14ac:dyDescent="0.25">
      <c r="C554" s="25"/>
      <c r="D554" s="25"/>
      <c r="E554" s="25"/>
      <c r="F554" s="71"/>
      <c r="G554" s="25"/>
      <c r="H554" s="25"/>
      <c r="I554" s="25"/>
      <c r="J554" s="25"/>
      <c r="K554" s="25"/>
      <c r="L554" s="25"/>
      <c r="M554" s="25"/>
      <c r="N554" s="25"/>
      <c r="O554" s="206"/>
      <c r="P554" s="206"/>
      <c r="Q554" s="206"/>
      <c r="R554" s="206"/>
      <c r="S554" s="206"/>
      <c r="T554" s="200"/>
      <c r="U554" s="200"/>
      <c r="V554" s="200"/>
      <c r="W554" s="200"/>
      <c r="X554" s="25"/>
      <c r="Y554" s="71"/>
    </row>
    <row r="555" spans="3:25" x14ac:dyDescent="0.25">
      <c r="C555" s="25"/>
      <c r="D555" s="25"/>
      <c r="E555" s="25"/>
      <c r="F555" s="71"/>
      <c r="G555" s="25"/>
      <c r="H555" s="25"/>
      <c r="I555" s="25"/>
      <c r="J555" s="25"/>
      <c r="K555" s="25"/>
      <c r="L555" s="25"/>
      <c r="M555" s="25"/>
      <c r="N555" s="25"/>
      <c r="O555" s="206"/>
      <c r="P555" s="206"/>
      <c r="Q555" s="206"/>
      <c r="R555" s="206"/>
      <c r="S555" s="206"/>
      <c r="T555" s="200"/>
      <c r="U555" s="200"/>
      <c r="V555" s="200"/>
      <c r="W555" s="200"/>
      <c r="X555" s="25"/>
      <c r="Y555" s="71"/>
    </row>
    <row r="556" spans="3:25" x14ac:dyDescent="0.25">
      <c r="C556" s="25"/>
      <c r="D556" s="25"/>
      <c r="E556" s="25"/>
      <c r="F556" s="71"/>
      <c r="G556" s="25"/>
      <c r="H556" s="25"/>
      <c r="I556" s="25"/>
      <c r="J556" s="25"/>
      <c r="K556" s="25"/>
      <c r="L556" s="25"/>
      <c r="M556" s="25"/>
      <c r="N556" s="25"/>
      <c r="O556" s="206"/>
      <c r="P556" s="206"/>
      <c r="Q556" s="206"/>
      <c r="R556" s="206"/>
      <c r="S556" s="206"/>
      <c r="T556" s="200"/>
      <c r="U556" s="200"/>
      <c r="V556" s="200"/>
      <c r="W556" s="200"/>
      <c r="X556" s="25"/>
      <c r="Y556" s="71"/>
    </row>
    <row r="557" spans="3:25" x14ac:dyDescent="0.25">
      <c r="C557" s="25"/>
      <c r="D557" s="25"/>
      <c r="E557" s="25"/>
      <c r="F557" s="71"/>
      <c r="G557" s="25"/>
      <c r="H557" s="25"/>
      <c r="I557" s="25"/>
      <c r="J557" s="25"/>
      <c r="K557" s="25"/>
      <c r="L557" s="25"/>
      <c r="M557" s="25"/>
      <c r="N557" s="25"/>
      <c r="O557" s="206"/>
      <c r="P557" s="206"/>
      <c r="Q557" s="206"/>
      <c r="R557" s="206"/>
      <c r="S557" s="206"/>
      <c r="T557" s="200"/>
      <c r="U557" s="200"/>
      <c r="V557" s="200"/>
      <c r="W557" s="200"/>
      <c r="X557" s="25"/>
      <c r="Y557" s="71"/>
    </row>
    <row r="558" spans="3:25" x14ac:dyDescent="0.25">
      <c r="C558" s="25"/>
      <c r="D558" s="25"/>
      <c r="E558" s="25"/>
      <c r="F558" s="71"/>
      <c r="G558" s="25"/>
      <c r="H558" s="25"/>
      <c r="I558" s="25"/>
      <c r="J558" s="25"/>
      <c r="K558" s="25"/>
      <c r="L558" s="25"/>
      <c r="M558" s="25"/>
      <c r="N558" s="25"/>
      <c r="O558" s="206"/>
      <c r="P558" s="206"/>
      <c r="Q558" s="206"/>
      <c r="R558" s="206"/>
      <c r="S558" s="206"/>
      <c r="T558" s="200"/>
      <c r="U558" s="200"/>
      <c r="V558" s="200"/>
      <c r="W558" s="200"/>
      <c r="X558" s="25"/>
      <c r="Y558" s="71"/>
    </row>
    <row r="559" spans="3:25" x14ac:dyDescent="0.25">
      <c r="C559" s="25"/>
      <c r="D559" s="25"/>
      <c r="E559" s="25"/>
      <c r="F559" s="71"/>
      <c r="G559" s="25"/>
      <c r="H559" s="25"/>
      <c r="I559" s="25"/>
      <c r="J559" s="25"/>
      <c r="K559" s="25"/>
      <c r="L559" s="25"/>
      <c r="M559" s="25"/>
      <c r="N559" s="25"/>
      <c r="O559" s="206"/>
      <c r="P559" s="206"/>
      <c r="Q559" s="206"/>
      <c r="R559" s="206"/>
      <c r="S559" s="206"/>
      <c r="T559" s="200"/>
      <c r="U559" s="200"/>
      <c r="V559" s="200"/>
      <c r="W559" s="200"/>
      <c r="X559" s="25"/>
      <c r="Y559" s="71"/>
    </row>
    <row r="560" spans="3:25" x14ac:dyDescent="0.25">
      <c r="C560" s="25"/>
      <c r="D560" s="25"/>
      <c r="E560" s="25"/>
      <c r="F560" s="71"/>
      <c r="G560" s="25"/>
      <c r="H560" s="25"/>
      <c r="I560" s="25"/>
      <c r="J560" s="25"/>
      <c r="K560" s="25"/>
      <c r="L560" s="25"/>
      <c r="M560" s="25"/>
      <c r="N560" s="25"/>
      <c r="O560" s="206"/>
      <c r="P560" s="206"/>
      <c r="Q560" s="206"/>
      <c r="R560" s="206"/>
      <c r="S560" s="206"/>
      <c r="T560" s="200"/>
      <c r="U560" s="200"/>
      <c r="V560" s="200"/>
      <c r="W560" s="200"/>
      <c r="X560" s="25"/>
      <c r="Y560" s="71"/>
    </row>
    <row r="561" spans="3:25" x14ac:dyDescent="0.25">
      <c r="C561" s="25"/>
      <c r="D561" s="25"/>
      <c r="E561" s="25"/>
      <c r="F561" s="71"/>
      <c r="G561" s="25"/>
      <c r="H561" s="25"/>
      <c r="I561" s="25"/>
      <c r="J561" s="25"/>
      <c r="K561" s="25"/>
      <c r="L561" s="25"/>
      <c r="M561" s="25"/>
      <c r="N561" s="25"/>
      <c r="O561" s="206"/>
      <c r="P561" s="206"/>
      <c r="Q561" s="206"/>
      <c r="R561" s="206"/>
      <c r="S561" s="206"/>
      <c r="T561" s="200"/>
      <c r="U561" s="200"/>
      <c r="V561" s="200"/>
      <c r="W561" s="200"/>
      <c r="X561" s="25"/>
      <c r="Y561" s="71"/>
    </row>
    <row r="562" spans="3:25" x14ac:dyDescent="0.25">
      <c r="C562" s="25"/>
      <c r="D562" s="25"/>
      <c r="E562" s="25"/>
      <c r="F562" s="71"/>
      <c r="G562" s="25"/>
      <c r="H562" s="25"/>
      <c r="I562" s="25"/>
      <c r="J562" s="25"/>
      <c r="K562" s="25"/>
      <c r="L562" s="25"/>
      <c r="M562" s="25"/>
      <c r="N562" s="25"/>
      <c r="O562" s="206"/>
      <c r="P562" s="206"/>
      <c r="Q562" s="206"/>
      <c r="R562" s="206"/>
      <c r="S562" s="206"/>
      <c r="T562" s="200"/>
      <c r="U562" s="200"/>
      <c r="V562" s="200"/>
      <c r="W562" s="200"/>
      <c r="X562" s="25"/>
      <c r="Y562" s="71"/>
    </row>
    <row r="563" spans="3:25" x14ac:dyDescent="0.25">
      <c r="C563" s="25"/>
      <c r="D563" s="25"/>
      <c r="E563" s="25"/>
      <c r="F563" s="71"/>
      <c r="G563" s="25"/>
      <c r="H563" s="25"/>
      <c r="I563" s="25"/>
      <c r="J563" s="25"/>
      <c r="K563" s="25"/>
      <c r="L563" s="25"/>
      <c r="M563" s="25"/>
      <c r="N563" s="25"/>
      <c r="O563" s="206"/>
      <c r="P563" s="206"/>
      <c r="Q563" s="206"/>
      <c r="R563" s="206"/>
      <c r="S563" s="206"/>
      <c r="T563" s="200"/>
      <c r="U563" s="200"/>
      <c r="V563" s="200"/>
      <c r="W563" s="200"/>
      <c r="X563" s="25"/>
      <c r="Y563" s="71"/>
    </row>
    <row r="564" spans="3:25" x14ac:dyDescent="0.25">
      <c r="C564" s="25"/>
      <c r="D564" s="25"/>
      <c r="E564" s="25"/>
      <c r="F564" s="71"/>
      <c r="G564" s="25"/>
      <c r="H564" s="25"/>
      <c r="I564" s="25"/>
      <c r="J564" s="25"/>
      <c r="K564" s="25"/>
      <c r="L564" s="25"/>
      <c r="M564" s="25"/>
      <c r="N564" s="25"/>
      <c r="O564" s="206"/>
      <c r="P564" s="206"/>
      <c r="Q564" s="206"/>
      <c r="R564" s="206"/>
      <c r="S564" s="206"/>
      <c r="T564" s="200"/>
      <c r="U564" s="200"/>
      <c r="V564" s="200"/>
      <c r="W564" s="200"/>
      <c r="X564" s="25"/>
      <c r="Y564" s="71"/>
    </row>
    <row r="565" spans="3:25" x14ac:dyDescent="0.25">
      <c r="C565" s="25"/>
      <c r="D565" s="25"/>
      <c r="E565" s="25"/>
      <c r="F565" s="71"/>
      <c r="G565" s="25"/>
      <c r="H565" s="25"/>
      <c r="I565" s="25"/>
      <c r="J565" s="25"/>
      <c r="K565" s="25"/>
      <c r="L565" s="25"/>
      <c r="M565" s="25"/>
      <c r="N565" s="25"/>
      <c r="O565" s="206"/>
      <c r="P565" s="206"/>
      <c r="Q565" s="206"/>
      <c r="R565" s="206"/>
      <c r="S565" s="206"/>
      <c r="T565" s="200"/>
      <c r="U565" s="200"/>
      <c r="V565" s="200"/>
      <c r="W565" s="200"/>
      <c r="X565" s="25"/>
      <c r="Y565" s="71"/>
    </row>
    <row r="566" spans="3:25" x14ac:dyDescent="0.25">
      <c r="C566" s="25"/>
      <c r="D566" s="25"/>
      <c r="E566" s="25"/>
      <c r="F566" s="71"/>
      <c r="G566" s="25"/>
      <c r="H566" s="25"/>
      <c r="I566" s="25"/>
      <c r="J566" s="25"/>
      <c r="K566" s="25"/>
      <c r="L566" s="25"/>
      <c r="M566" s="25"/>
      <c r="N566" s="25"/>
      <c r="O566" s="206"/>
      <c r="P566" s="206"/>
      <c r="Q566" s="206"/>
      <c r="R566" s="206"/>
      <c r="S566" s="206"/>
      <c r="T566" s="200"/>
      <c r="U566" s="200"/>
      <c r="V566" s="200"/>
      <c r="W566" s="200"/>
      <c r="X566" s="25"/>
      <c r="Y566" s="71"/>
    </row>
    <row r="567" spans="3:25" x14ac:dyDescent="0.25">
      <c r="C567" s="25"/>
      <c r="D567" s="25"/>
      <c r="E567" s="25"/>
      <c r="F567" s="71"/>
      <c r="G567" s="25"/>
      <c r="H567" s="25"/>
      <c r="I567" s="25"/>
      <c r="J567" s="25"/>
      <c r="K567" s="25"/>
      <c r="L567" s="25"/>
      <c r="M567" s="25"/>
      <c r="N567" s="25"/>
      <c r="O567" s="206"/>
      <c r="P567" s="206"/>
      <c r="Q567" s="206"/>
      <c r="R567" s="206"/>
      <c r="S567" s="206"/>
      <c r="T567" s="200"/>
      <c r="U567" s="200"/>
      <c r="V567" s="200"/>
      <c r="W567" s="200"/>
      <c r="X567" s="25"/>
      <c r="Y567" s="71"/>
    </row>
    <row r="568" spans="3:25" x14ac:dyDescent="0.25">
      <c r="C568" s="25"/>
      <c r="D568" s="25"/>
      <c r="E568" s="25"/>
      <c r="F568" s="71"/>
      <c r="G568" s="25"/>
      <c r="H568" s="25"/>
      <c r="I568" s="25"/>
      <c r="J568" s="25"/>
      <c r="K568" s="25"/>
      <c r="L568" s="25"/>
      <c r="M568" s="25"/>
      <c r="N568" s="25"/>
      <c r="O568" s="206"/>
      <c r="P568" s="206"/>
      <c r="Q568" s="206"/>
      <c r="R568" s="206"/>
      <c r="S568" s="206"/>
      <c r="T568" s="200"/>
      <c r="U568" s="200"/>
      <c r="V568" s="200"/>
      <c r="W568" s="200"/>
      <c r="X568" s="25"/>
      <c r="Y568" s="71"/>
    </row>
    <row r="569" spans="3:25" x14ac:dyDescent="0.25">
      <c r="C569" s="25"/>
      <c r="D569" s="25"/>
      <c r="E569" s="25"/>
      <c r="F569" s="71"/>
      <c r="G569" s="25"/>
      <c r="H569" s="25"/>
      <c r="I569" s="25"/>
      <c r="J569" s="25"/>
      <c r="K569" s="25"/>
      <c r="L569" s="25"/>
      <c r="M569" s="25"/>
      <c r="N569" s="25"/>
      <c r="O569" s="206"/>
      <c r="P569" s="206"/>
      <c r="Q569" s="206"/>
      <c r="R569" s="206"/>
      <c r="S569" s="206"/>
      <c r="T569" s="200"/>
      <c r="U569" s="200"/>
      <c r="V569" s="200"/>
      <c r="W569" s="200"/>
      <c r="X569" s="25"/>
      <c r="Y569" s="71"/>
    </row>
    <row r="570" spans="3:25" x14ac:dyDescent="0.25">
      <c r="C570" s="25"/>
      <c r="D570" s="25"/>
      <c r="E570" s="25"/>
      <c r="F570" s="71"/>
      <c r="G570" s="25"/>
      <c r="H570" s="25"/>
      <c r="I570" s="25"/>
      <c r="J570" s="25"/>
      <c r="K570" s="25"/>
      <c r="L570" s="25"/>
      <c r="M570" s="25"/>
      <c r="N570" s="25"/>
      <c r="O570" s="206"/>
      <c r="P570" s="206"/>
      <c r="Q570" s="206"/>
      <c r="R570" s="206"/>
      <c r="S570" s="206"/>
      <c r="T570" s="200"/>
      <c r="U570" s="200"/>
      <c r="V570" s="200"/>
      <c r="W570" s="200"/>
      <c r="X570" s="25"/>
      <c r="Y570" s="71"/>
    </row>
    <row r="571" spans="3:25" x14ac:dyDescent="0.25">
      <c r="C571" s="25"/>
      <c r="D571" s="25"/>
      <c r="E571" s="25"/>
      <c r="F571" s="71"/>
      <c r="G571" s="25"/>
      <c r="H571" s="25"/>
      <c r="I571" s="25"/>
      <c r="J571" s="25"/>
      <c r="K571" s="25"/>
      <c r="L571" s="25"/>
      <c r="M571" s="25"/>
      <c r="N571" s="25"/>
      <c r="O571" s="206"/>
      <c r="P571" s="206"/>
      <c r="Q571" s="206"/>
      <c r="R571" s="206"/>
      <c r="S571" s="206"/>
      <c r="T571" s="200"/>
      <c r="U571" s="200"/>
      <c r="V571" s="200"/>
      <c r="W571" s="200"/>
      <c r="X571" s="25"/>
      <c r="Y571" s="71"/>
    </row>
    <row r="572" spans="3:25" x14ac:dyDescent="0.25">
      <c r="C572" s="25"/>
      <c r="D572" s="25"/>
      <c r="E572" s="25"/>
      <c r="F572" s="71"/>
      <c r="G572" s="25"/>
      <c r="H572" s="25"/>
      <c r="I572" s="25"/>
      <c r="J572" s="25"/>
      <c r="K572" s="25"/>
      <c r="L572" s="25"/>
      <c r="M572" s="25"/>
      <c r="N572" s="25"/>
      <c r="O572" s="206"/>
      <c r="P572" s="206"/>
      <c r="Q572" s="206"/>
      <c r="R572" s="206"/>
      <c r="S572" s="206"/>
      <c r="T572" s="200"/>
      <c r="U572" s="200"/>
      <c r="V572" s="200"/>
      <c r="W572" s="200"/>
      <c r="X572" s="25"/>
      <c r="Y572" s="71"/>
    </row>
    <row r="573" spans="3:25" x14ac:dyDescent="0.25">
      <c r="C573" s="25"/>
      <c r="D573" s="25"/>
      <c r="E573" s="25"/>
      <c r="F573" s="71"/>
      <c r="G573" s="25"/>
      <c r="H573" s="25"/>
      <c r="I573" s="25"/>
      <c r="J573" s="25"/>
      <c r="K573" s="25"/>
      <c r="L573" s="25"/>
      <c r="M573" s="25"/>
      <c r="N573" s="25"/>
      <c r="O573" s="206"/>
      <c r="P573" s="206"/>
      <c r="Q573" s="206"/>
      <c r="R573" s="206"/>
      <c r="S573" s="206"/>
      <c r="T573" s="200"/>
      <c r="U573" s="200"/>
      <c r="V573" s="200"/>
      <c r="W573" s="200"/>
      <c r="X573" s="25"/>
      <c r="Y573" s="71"/>
    </row>
    <row r="574" spans="3:25" x14ac:dyDescent="0.25">
      <c r="C574" s="25"/>
      <c r="D574" s="25"/>
      <c r="E574" s="25"/>
      <c r="F574" s="71"/>
      <c r="G574" s="25"/>
      <c r="H574" s="25"/>
      <c r="I574" s="25"/>
      <c r="J574" s="25"/>
      <c r="K574" s="25"/>
      <c r="L574" s="25"/>
      <c r="M574" s="25"/>
      <c r="N574" s="25"/>
      <c r="O574" s="206"/>
      <c r="P574" s="206"/>
      <c r="Q574" s="206"/>
      <c r="R574" s="206"/>
      <c r="S574" s="206"/>
      <c r="T574" s="200"/>
      <c r="U574" s="200"/>
      <c r="V574" s="200"/>
      <c r="W574" s="200"/>
      <c r="X574" s="25"/>
      <c r="Y574" s="71"/>
    </row>
    <row r="575" spans="3:25" x14ac:dyDescent="0.25">
      <c r="C575" s="25"/>
      <c r="D575" s="25"/>
      <c r="E575" s="25"/>
      <c r="F575" s="71"/>
      <c r="G575" s="25"/>
      <c r="H575" s="25"/>
      <c r="I575" s="25"/>
      <c r="J575" s="25"/>
      <c r="K575" s="25"/>
      <c r="L575" s="25"/>
      <c r="M575" s="25"/>
      <c r="N575" s="25"/>
      <c r="O575" s="206"/>
      <c r="P575" s="206"/>
      <c r="Q575" s="206"/>
      <c r="R575" s="206"/>
      <c r="S575" s="206"/>
      <c r="T575" s="200"/>
      <c r="U575" s="200"/>
      <c r="V575" s="200"/>
      <c r="W575" s="200"/>
      <c r="X575" s="25"/>
      <c r="Y575" s="71"/>
    </row>
    <row r="576" spans="3:25" x14ac:dyDescent="0.25">
      <c r="C576" s="25"/>
      <c r="D576" s="25"/>
      <c r="E576" s="25"/>
      <c r="F576" s="71"/>
      <c r="G576" s="25"/>
      <c r="H576" s="25"/>
      <c r="I576" s="25"/>
      <c r="J576" s="25"/>
      <c r="K576" s="25"/>
      <c r="L576" s="25"/>
      <c r="M576" s="25"/>
      <c r="N576" s="25"/>
      <c r="O576" s="206"/>
      <c r="P576" s="206"/>
      <c r="Q576" s="206"/>
      <c r="R576" s="206"/>
      <c r="S576" s="206"/>
      <c r="T576" s="200"/>
      <c r="U576" s="200"/>
      <c r="V576" s="200"/>
      <c r="W576" s="200"/>
      <c r="X576" s="25"/>
      <c r="Y576" s="71"/>
    </row>
    <row r="577" spans="3:25" x14ac:dyDescent="0.25">
      <c r="C577" s="25"/>
      <c r="D577" s="25"/>
      <c r="E577" s="25"/>
      <c r="F577" s="71"/>
      <c r="G577" s="25"/>
      <c r="H577" s="25"/>
      <c r="I577" s="25"/>
      <c r="J577" s="25"/>
      <c r="K577" s="25"/>
      <c r="L577" s="25"/>
      <c r="M577" s="25"/>
      <c r="N577" s="25"/>
      <c r="O577" s="206"/>
      <c r="P577" s="206"/>
      <c r="Q577" s="206"/>
      <c r="R577" s="206"/>
      <c r="S577" s="206"/>
      <c r="T577" s="200"/>
      <c r="U577" s="200"/>
      <c r="V577" s="200"/>
      <c r="W577" s="200"/>
      <c r="X577" s="25"/>
      <c r="Y577" s="71"/>
    </row>
    <row r="578" spans="3:25" x14ac:dyDescent="0.25">
      <c r="C578" s="25"/>
      <c r="D578" s="25"/>
      <c r="E578" s="25"/>
      <c r="F578" s="71"/>
      <c r="G578" s="25"/>
      <c r="H578" s="25"/>
      <c r="I578" s="25"/>
      <c r="J578" s="25"/>
      <c r="K578" s="25"/>
      <c r="L578" s="25"/>
      <c r="M578" s="25"/>
      <c r="N578" s="25"/>
      <c r="O578" s="206"/>
      <c r="P578" s="206"/>
      <c r="Q578" s="206"/>
      <c r="R578" s="206"/>
      <c r="S578" s="206"/>
      <c r="T578" s="200"/>
      <c r="U578" s="200"/>
      <c r="V578" s="200"/>
      <c r="W578" s="200"/>
      <c r="X578" s="25"/>
      <c r="Y578" s="71"/>
    </row>
    <row r="579" spans="3:25" x14ac:dyDescent="0.25">
      <c r="C579" s="25"/>
      <c r="D579" s="25"/>
      <c r="E579" s="25"/>
      <c r="F579" s="71"/>
      <c r="G579" s="25"/>
      <c r="H579" s="25"/>
      <c r="I579" s="25"/>
      <c r="J579" s="25"/>
      <c r="K579" s="25"/>
      <c r="L579" s="25"/>
      <c r="M579" s="25"/>
      <c r="N579" s="25"/>
      <c r="O579" s="206"/>
      <c r="P579" s="206"/>
      <c r="Q579" s="206"/>
      <c r="R579" s="206"/>
      <c r="S579" s="206"/>
      <c r="T579" s="200"/>
      <c r="U579" s="200"/>
      <c r="V579" s="200"/>
      <c r="W579" s="200"/>
      <c r="X579" s="25"/>
      <c r="Y579" s="71"/>
    </row>
    <row r="580" spans="3:25" x14ac:dyDescent="0.25">
      <c r="C580" s="25"/>
      <c r="D580" s="25"/>
      <c r="E580" s="25"/>
      <c r="F580" s="71"/>
      <c r="G580" s="25"/>
      <c r="H580" s="25"/>
      <c r="I580" s="25"/>
      <c r="J580" s="25"/>
      <c r="K580" s="25"/>
      <c r="L580" s="25"/>
      <c r="M580" s="25"/>
      <c r="N580" s="25"/>
      <c r="O580" s="206"/>
      <c r="P580" s="206"/>
      <c r="Q580" s="206"/>
      <c r="R580" s="206"/>
      <c r="S580" s="206"/>
      <c r="T580" s="200"/>
      <c r="U580" s="200"/>
      <c r="V580" s="200"/>
      <c r="W580" s="200"/>
      <c r="X580" s="25"/>
      <c r="Y580" s="71"/>
    </row>
    <row r="581" spans="3:25" x14ac:dyDescent="0.25">
      <c r="C581" s="25"/>
      <c r="D581" s="25"/>
      <c r="E581" s="25"/>
      <c r="F581" s="71"/>
      <c r="G581" s="25"/>
      <c r="H581" s="25"/>
      <c r="I581" s="25"/>
      <c r="J581" s="25"/>
      <c r="K581" s="25"/>
      <c r="L581" s="25"/>
      <c r="M581" s="25"/>
      <c r="N581" s="25"/>
      <c r="O581" s="206"/>
      <c r="P581" s="206"/>
      <c r="Q581" s="206"/>
      <c r="R581" s="206"/>
      <c r="S581" s="206"/>
      <c r="T581" s="200"/>
      <c r="U581" s="200"/>
      <c r="V581" s="200"/>
      <c r="W581" s="200"/>
      <c r="X581" s="25"/>
      <c r="Y581" s="71"/>
    </row>
    <row r="582" spans="3:25" x14ac:dyDescent="0.25">
      <c r="C582" s="25"/>
      <c r="D582" s="25"/>
      <c r="E582" s="25"/>
      <c r="F582" s="71"/>
      <c r="G582" s="25"/>
      <c r="H582" s="25"/>
      <c r="I582" s="25"/>
      <c r="J582" s="25"/>
      <c r="K582" s="25"/>
      <c r="L582" s="25"/>
      <c r="M582" s="25"/>
      <c r="N582" s="25"/>
      <c r="O582" s="206"/>
      <c r="P582" s="206"/>
      <c r="Q582" s="206"/>
      <c r="R582" s="206"/>
      <c r="S582" s="206"/>
      <c r="T582" s="200"/>
      <c r="U582" s="200"/>
      <c r="V582" s="200"/>
      <c r="W582" s="200"/>
      <c r="X582" s="25"/>
      <c r="Y582" s="71"/>
    </row>
    <row r="583" spans="3:25" x14ac:dyDescent="0.25">
      <c r="C583" s="25"/>
      <c r="D583" s="25"/>
      <c r="E583" s="25"/>
      <c r="F583" s="71"/>
      <c r="G583" s="25"/>
      <c r="H583" s="25"/>
      <c r="I583" s="25"/>
      <c r="J583" s="25"/>
      <c r="K583" s="25"/>
      <c r="L583" s="25"/>
      <c r="M583" s="25"/>
      <c r="N583" s="25"/>
      <c r="O583" s="206"/>
      <c r="P583" s="206"/>
      <c r="Q583" s="206"/>
      <c r="R583" s="206"/>
      <c r="S583" s="206"/>
      <c r="T583" s="200"/>
      <c r="U583" s="200"/>
      <c r="V583" s="200"/>
      <c r="W583" s="200"/>
      <c r="X583" s="25"/>
      <c r="Y583" s="71"/>
    </row>
    <row r="584" spans="3:25" x14ac:dyDescent="0.25">
      <c r="C584" s="25"/>
      <c r="D584" s="25"/>
      <c r="E584" s="25"/>
      <c r="F584" s="71"/>
      <c r="G584" s="25"/>
      <c r="H584" s="25"/>
      <c r="I584" s="25"/>
      <c r="J584" s="25"/>
      <c r="K584" s="25"/>
      <c r="L584" s="25"/>
      <c r="M584" s="25"/>
      <c r="N584" s="25"/>
      <c r="O584" s="206"/>
      <c r="P584" s="206"/>
      <c r="Q584" s="206"/>
      <c r="R584" s="206"/>
      <c r="S584" s="206"/>
      <c r="T584" s="200"/>
      <c r="U584" s="200"/>
      <c r="V584" s="200"/>
      <c r="W584" s="200"/>
      <c r="X584" s="25"/>
      <c r="Y584" s="71"/>
    </row>
    <row r="585" spans="3:25" x14ac:dyDescent="0.25">
      <c r="C585" s="25"/>
      <c r="D585" s="25"/>
      <c r="E585" s="25"/>
      <c r="F585" s="71"/>
      <c r="G585" s="25"/>
      <c r="H585" s="25"/>
      <c r="I585" s="25"/>
      <c r="J585" s="25"/>
      <c r="K585" s="25"/>
      <c r="L585" s="25"/>
      <c r="M585" s="25"/>
      <c r="N585" s="25"/>
      <c r="O585" s="206"/>
      <c r="P585" s="206"/>
      <c r="Q585" s="206"/>
      <c r="R585" s="206"/>
      <c r="S585" s="206"/>
      <c r="T585" s="200"/>
      <c r="U585" s="200"/>
      <c r="V585" s="200"/>
      <c r="W585" s="200"/>
      <c r="X585" s="25"/>
      <c r="Y585" s="71"/>
    </row>
    <row r="586" spans="3:25" x14ac:dyDescent="0.25">
      <c r="C586" s="25"/>
      <c r="D586" s="25"/>
      <c r="E586" s="25"/>
      <c r="F586" s="71"/>
      <c r="G586" s="25"/>
      <c r="H586" s="25"/>
      <c r="I586" s="25"/>
      <c r="J586" s="25"/>
      <c r="K586" s="25"/>
      <c r="L586" s="25"/>
      <c r="M586" s="25"/>
      <c r="N586" s="25"/>
      <c r="O586" s="206"/>
      <c r="P586" s="206"/>
      <c r="Q586" s="206"/>
      <c r="R586" s="206"/>
      <c r="S586" s="206"/>
      <c r="T586" s="200"/>
      <c r="U586" s="200"/>
      <c r="V586" s="200"/>
      <c r="W586" s="200"/>
      <c r="X586" s="25"/>
      <c r="Y586" s="71"/>
    </row>
    <row r="587" spans="3:25" x14ac:dyDescent="0.25">
      <c r="C587" s="25"/>
      <c r="D587" s="25"/>
      <c r="E587" s="25"/>
      <c r="F587" s="71"/>
      <c r="G587" s="25"/>
      <c r="H587" s="25"/>
      <c r="I587" s="25"/>
      <c r="J587" s="25"/>
      <c r="K587" s="25"/>
      <c r="L587" s="25"/>
      <c r="M587" s="25"/>
      <c r="N587" s="25"/>
      <c r="O587" s="206"/>
      <c r="P587" s="206"/>
      <c r="Q587" s="206"/>
      <c r="R587" s="206"/>
      <c r="S587" s="206"/>
      <c r="T587" s="200"/>
      <c r="U587" s="200"/>
      <c r="V587" s="200"/>
      <c r="W587" s="200"/>
      <c r="X587" s="25"/>
      <c r="Y587" s="71"/>
    </row>
    <row r="588" spans="3:25" x14ac:dyDescent="0.25">
      <c r="C588" s="25"/>
      <c r="D588" s="25"/>
      <c r="E588" s="25"/>
      <c r="F588" s="71"/>
      <c r="G588" s="25"/>
      <c r="H588" s="25"/>
      <c r="I588" s="25"/>
      <c r="J588" s="25"/>
      <c r="K588" s="25"/>
      <c r="L588" s="25"/>
      <c r="M588" s="25"/>
      <c r="N588" s="25"/>
      <c r="O588" s="206"/>
      <c r="P588" s="206"/>
      <c r="Q588" s="206"/>
      <c r="R588" s="206"/>
      <c r="S588" s="206"/>
      <c r="T588" s="200"/>
      <c r="U588" s="200"/>
      <c r="V588" s="200"/>
      <c r="W588" s="200"/>
      <c r="X588" s="25"/>
      <c r="Y588" s="71"/>
    </row>
    <row r="589" spans="3:25" x14ac:dyDescent="0.25">
      <c r="C589" s="25"/>
      <c r="D589" s="25"/>
      <c r="E589" s="25"/>
      <c r="F589" s="71"/>
      <c r="G589" s="25"/>
      <c r="H589" s="25"/>
      <c r="I589" s="25"/>
      <c r="J589" s="25"/>
      <c r="K589" s="25"/>
      <c r="L589" s="25"/>
      <c r="M589" s="25"/>
      <c r="N589" s="25"/>
      <c r="O589" s="206"/>
      <c r="P589" s="206"/>
      <c r="Q589" s="206"/>
      <c r="R589" s="206"/>
      <c r="S589" s="206"/>
      <c r="T589" s="200"/>
      <c r="U589" s="200"/>
      <c r="V589" s="200"/>
      <c r="W589" s="200"/>
      <c r="X589" s="25"/>
      <c r="Y589" s="71"/>
    </row>
    <row r="590" spans="3:25" x14ac:dyDescent="0.25">
      <c r="C590" s="25"/>
      <c r="D590" s="25"/>
      <c r="E590" s="25"/>
      <c r="F590" s="71"/>
      <c r="G590" s="25"/>
      <c r="H590" s="25"/>
      <c r="I590" s="25"/>
      <c r="J590" s="25"/>
      <c r="K590" s="25"/>
      <c r="L590" s="25"/>
      <c r="M590" s="25"/>
      <c r="N590" s="25"/>
      <c r="O590" s="206"/>
      <c r="P590" s="206"/>
      <c r="Q590" s="206"/>
      <c r="R590" s="206"/>
      <c r="S590" s="206"/>
      <c r="T590" s="200"/>
      <c r="U590" s="200"/>
      <c r="V590" s="200"/>
      <c r="W590" s="200"/>
      <c r="X590" s="25"/>
      <c r="Y590" s="71"/>
    </row>
    <row r="591" spans="3:25" x14ac:dyDescent="0.25">
      <c r="C591" s="25"/>
      <c r="D591" s="25"/>
      <c r="E591" s="25"/>
      <c r="F591" s="71"/>
      <c r="G591" s="25"/>
      <c r="H591" s="25"/>
      <c r="I591" s="25"/>
      <c r="J591" s="25"/>
      <c r="K591" s="25"/>
      <c r="L591" s="25"/>
      <c r="M591" s="25"/>
      <c r="N591" s="25"/>
      <c r="O591" s="206"/>
      <c r="P591" s="206"/>
      <c r="Q591" s="206"/>
      <c r="R591" s="206"/>
      <c r="S591" s="206"/>
      <c r="T591" s="200"/>
      <c r="U591" s="200"/>
      <c r="V591" s="200"/>
      <c r="W591" s="200"/>
      <c r="X591" s="25"/>
      <c r="Y591" s="71"/>
    </row>
    <row r="592" spans="3:25" x14ac:dyDescent="0.25">
      <c r="C592" s="25"/>
      <c r="D592" s="25"/>
      <c r="E592" s="25"/>
      <c r="F592" s="71"/>
      <c r="G592" s="25"/>
      <c r="H592" s="25"/>
      <c r="I592" s="25"/>
      <c r="J592" s="25"/>
      <c r="K592" s="25"/>
      <c r="L592" s="25"/>
      <c r="M592" s="25"/>
      <c r="N592" s="25"/>
      <c r="O592" s="206"/>
      <c r="P592" s="206"/>
      <c r="Q592" s="206"/>
      <c r="R592" s="206"/>
      <c r="S592" s="206"/>
      <c r="T592" s="200"/>
      <c r="U592" s="200"/>
      <c r="V592" s="200"/>
      <c r="W592" s="200"/>
      <c r="X592" s="25"/>
      <c r="Y592" s="71"/>
    </row>
    <row r="593" spans="3:25" x14ac:dyDescent="0.25">
      <c r="C593" s="25"/>
      <c r="D593" s="25"/>
      <c r="E593" s="25"/>
      <c r="F593" s="71"/>
      <c r="G593" s="25"/>
      <c r="H593" s="25"/>
      <c r="I593" s="25"/>
      <c r="J593" s="25"/>
      <c r="K593" s="25"/>
      <c r="L593" s="25"/>
      <c r="M593" s="25"/>
      <c r="N593" s="25"/>
      <c r="O593" s="206"/>
      <c r="P593" s="206"/>
      <c r="Q593" s="206"/>
      <c r="R593" s="206"/>
      <c r="S593" s="206"/>
      <c r="T593" s="200"/>
      <c r="U593" s="200"/>
      <c r="V593" s="200"/>
      <c r="W593" s="200"/>
      <c r="X593" s="25"/>
      <c r="Y593" s="71"/>
    </row>
    <row r="594" spans="3:25" x14ac:dyDescent="0.25">
      <c r="C594" s="25"/>
      <c r="D594" s="25"/>
      <c r="E594" s="25"/>
      <c r="F594" s="71"/>
      <c r="G594" s="25"/>
      <c r="H594" s="25"/>
      <c r="I594" s="25"/>
      <c r="J594" s="25"/>
      <c r="K594" s="25"/>
      <c r="L594" s="25"/>
      <c r="M594" s="25"/>
      <c r="N594" s="25"/>
      <c r="O594" s="206"/>
      <c r="P594" s="206"/>
      <c r="Q594" s="206"/>
      <c r="R594" s="206"/>
      <c r="S594" s="206"/>
      <c r="T594" s="200"/>
      <c r="U594" s="200"/>
      <c r="V594" s="200"/>
      <c r="W594" s="200"/>
      <c r="X594" s="25"/>
      <c r="Y594" s="71"/>
    </row>
    <row r="595" spans="3:25" x14ac:dyDescent="0.25">
      <c r="C595" s="25"/>
      <c r="D595" s="25"/>
      <c r="E595" s="25"/>
      <c r="F595" s="71"/>
      <c r="G595" s="25"/>
      <c r="H595" s="25"/>
      <c r="I595" s="25"/>
      <c r="J595" s="25"/>
      <c r="K595" s="25"/>
      <c r="L595" s="25"/>
      <c r="M595" s="25"/>
      <c r="N595" s="25"/>
      <c r="O595" s="206"/>
      <c r="P595" s="206"/>
      <c r="Q595" s="206"/>
      <c r="R595" s="206"/>
      <c r="S595" s="206"/>
      <c r="T595" s="200"/>
      <c r="U595" s="200"/>
      <c r="V595" s="200"/>
      <c r="W595" s="200"/>
      <c r="X595" s="25"/>
      <c r="Y595" s="71"/>
    </row>
    <row r="596" spans="3:25" x14ac:dyDescent="0.25">
      <c r="C596" s="25"/>
      <c r="D596" s="25"/>
      <c r="E596" s="25"/>
      <c r="F596" s="71"/>
      <c r="G596" s="25"/>
      <c r="H596" s="25"/>
      <c r="I596" s="25"/>
      <c r="J596" s="25"/>
      <c r="K596" s="25"/>
      <c r="L596" s="25"/>
      <c r="M596" s="25"/>
      <c r="N596" s="25"/>
      <c r="O596" s="206"/>
      <c r="P596" s="206"/>
      <c r="Q596" s="206"/>
      <c r="R596" s="206"/>
      <c r="S596" s="206"/>
      <c r="T596" s="200"/>
      <c r="U596" s="200"/>
      <c r="V596" s="200"/>
      <c r="W596" s="200"/>
      <c r="X596" s="25"/>
      <c r="Y596" s="71"/>
    </row>
    <row r="597" spans="3:25" x14ac:dyDescent="0.25">
      <c r="C597" s="25"/>
      <c r="D597" s="25"/>
      <c r="E597" s="25"/>
      <c r="F597" s="71"/>
      <c r="G597" s="25"/>
      <c r="H597" s="25"/>
      <c r="I597" s="25"/>
      <c r="J597" s="25"/>
      <c r="K597" s="25"/>
      <c r="L597" s="25"/>
      <c r="M597" s="25"/>
      <c r="N597" s="25"/>
      <c r="O597" s="206"/>
      <c r="P597" s="206"/>
      <c r="Q597" s="206"/>
      <c r="R597" s="206"/>
      <c r="S597" s="206"/>
      <c r="T597" s="200"/>
      <c r="U597" s="200"/>
      <c r="V597" s="200"/>
      <c r="W597" s="200"/>
      <c r="X597" s="25"/>
      <c r="Y597" s="71"/>
    </row>
    <row r="598" spans="3:25" x14ac:dyDescent="0.25">
      <c r="C598" s="25"/>
      <c r="D598" s="25"/>
      <c r="E598" s="25"/>
      <c r="F598" s="71"/>
      <c r="G598" s="25"/>
      <c r="H598" s="25"/>
      <c r="I598" s="25"/>
      <c r="J598" s="25"/>
      <c r="K598" s="25"/>
      <c r="L598" s="25"/>
      <c r="M598" s="25"/>
      <c r="N598" s="25"/>
      <c r="O598" s="206"/>
      <c r="P598" s="206"/>
      <c r="Q598" s="206"/>
      <c r="R598" s="206"/>
      <c r="S598" s="206"/>
      <c r="T598" s="200"/>
      <c r="U598" s="200"/>
      <c r="V598" s="200"/>
      <c r="W598" s="200"/>
      <c r="X598" s="25"/>
      <c r="Y598" s="71"/>
    </row>
    <row r="599" spans="3:25" x14ac:dyDescent="0.25">
      <c r="C599" s="25"/>
      <c r="D599" s="25"/>
      <c r="E599" s="25"/>
      <c r="F599" s="71"/>
      <c r="G599" s="25"/>
      <c r="H599" s="25"/>
      <c r="I599" s="25"/>
      <c r="J599" s="25"/>
      <c r="K599" s="25"/>
      <c r="L599" s="25"/>
      <c r="M599" s="25"/>
      <c r="N599" s="25"/>
      <c r="O599" s="206"/>
      <c r="P599" s="206"/>
      <c r="Q599" s="206"/>
      <c r="R599" s="206"/>
      <c r="S599" s="206"/>
      <c r="T599" s="200"/>
      <c r="U599" s="200"/>
      <c r="V599" s="200"/>
      <c r="W599" s="200"/>
      <c r="X599" s="25"/>
      <c r="Y599" s="71"/>
    </row>
    <row r="600" spans="3:25" x14ac:dyDescent="0.25">
      <c r="C600" s="25"/>
      <c r="D600" s="25"/>
      <c r="E600" s="25"/>
      <c r="F600" s="71"/>
      <c r="G600" s="25"/>
      <c r="H600" s="25"/>
      <c r="I600" s="25"/>
      <c r="J600" s="25"/>
      <c r="K600" s="25"/>
      <c r="L600" s="25"/>
      <c r="M600" s="25"/>
      <c r="N600" s="25"/>
      <c r="O600" s="206"/>
      <c r="P600" s="206"/>
      <c r="Q600" s="206"/>
      <c r="R600" s="206"/>
      <c r="S600" s="206"/>
      <c r="T600" s="200"/>
      <c r="U600" s="200"/>
      <c r="V600" s="200"/>
      <c r="W600" s="200"/>
      <c r="X600" s="25"/>
      <c r="Y600" s="71"/>
    </row>
    <row r="601" spans="3:25" x14ac:dyDescent="0.25">
      <c r="C601" s="25"/>
      <c r="D601" s="25"/>
      <c r="E601" s="25"/>
      <c r="F601" s="71"/>
      <c r="G601" s="25"/>
      <c r="H601" s="25"/>
      <c r="I601" s="25"/>
      <c r="J601" s="25"/>
      <c r="K601" s="25"/>
      <c r="L601" s="25"/>
      <c r="M601" s="25"/>
      <c r="N601" s="25"/>
      <c r="O601" s="206"/>
      <c r="P601" s="206"/>
      <c r="Q601" s="206"/>
      <c r="R601" s="206"/>
      <c r="S601" s="206"/>
      <c r="T601" s="200"/>
      <c r="U601" s="200"/>
      <c r="V601" s="200"/>
      <c r="W601" s="200"/>
      <c r="X601" s="25"/>
      <c r="Y601" s="71"/>
    </row>
    <row r="602" spans="3:25" x14ac:dyDescent="0.25">
      <c r="C602" s="25"/>
      <c r="D602" s="25"/>
      <c r="E602" s="25"/>
      <c r="F602" s="71"/>
      <c r="G602" s="25"/>
      <c r="H602" s="25"/>
      <c r="I602" s="25"/>
      <c r="J602" s="25"/>
      <c r="K602" s="25"/>
      <c r="L602" s="25"/>
      <c r="M602" s="25"/>
      <c r="N602" s="25"/>
      <c r="O602" s="206"/>
      <c r="P602" s="206"/>
      <c r="Q602" s="206"/>
      <c r="R602" s="206"/>
      <c r="S602" s="206"/>
      <c r="T602" s="200"/>
      <c r="U602" s="200"/>
      <c r="V602" s="200"/>
      <c r="W602" s="200"/>
      <c r="X602" s="25"/>
      <c r="Y602" s="71"/>
    </row>
    <row r="603" spans="3:25" x14ac:dyDescent="0.25">
      <c r="C603" s="25"/>
      <c r="D603" s="25"/>
      <c r="E603" s="25"/>
      <c r="F603" s="71"/>
      <c r="G603" s="25"/>
      <c r="H603" s="25"/>
      <c r="I603" s="25"/>
      <c r="J603" s="25"/>
      <c r="K603" s="25"/>
      <c r="L603" s="25"/>
      <c r="M603" s="25"/>
      <c r="N603" s="25"/>
      <c r="O603" s="206"/>
      <c r="P603" s="206"/>
      <c r="Q603" s="206"/>
      <c r="R603" s="206"/>
      <c r="S603" s="206"/>
      <c r="T603" s="200"/>
      <c r="U603" s="200"/>
      <c r="V603" s="200"/>
      <c r="W603" s="200"/>
      <c r="X603" s="25"/>
      <c r="Y603" s="71"/>
    </row>
    <row r="604" spans="3:25" x14ac:dyDescent="0.25">
      <c r="C604" s="25"/>
      <c r="D604" s="25"/>
      <c r="E604" s="25"/>
      <c r="F604" s="71"/>
      <c r="G604" s="25"/>
      <c r="H604" s="25"/>
      <c r="I604" s="25"/>
      <c r="J604" s="25"/>
      <c r="K604" s="25"/>
      <c r="L604" s="25"/>
      <c r="M604" s="25"/>
      <c r="N604" s="25"/>
      <c r="O604" s="206"/>
      <c r="P604" s="206"/>
      <c r="Q604" s="206"/>
      <c r="R604" s="206"/>
      <c r="S604" s="206"/>
      <c r="T604" s="200"/>
      <c r="U604" s="200"/>
      <c r="V604" s="200"/>
      <c r="W604" s="200"/>
      <c r="X604" s="25"/>
      <c r="Y604" s="71"/>
    </row>
    <row r="605" spans="3:25" x14ac:dyDescent="0.25">
      <c r="C605" s="25"/>
      <c r="D605" s="25"/>
      <c r="E605" s="25"/>
      <c r="F605" s="71"/>
      <c r="G605" s="25"/>
      <c r="H605" s="25"/>
      <c r="I605" s="25"/>
      <c r="J605" s="25"/>
      <c r="K605" s="25"/>
      <c r="L605" s="25"/>
      <c r="M605" s="25"/>
      <c r="N605" s="25"/>
      <c r="O605" s="206"/>
      <c r="P605" s="206"/>
      <c r="Q605" s="206"/>
      <c r="R605" s="206"/>
      <c r="S605" s="206"/>
      <c r="T605" s="200"/>
      <c r="U605" s="200"/>
      <c r="V605" s="200"/>
      <c r="W605" s="200"/>
      <c r="X605" s="25"/>
      <c r="Y605" s="71"/>
    </row>
    <row r="606" spans="3:25" x14ac:dyDescent="0.25">
      <c r="C606" s="25"/>
      <c r="D606" s="25"/>
      <c r="E606" s="25"/>
      <c r="F606" s="71"/>
      <c r="G606" s="25"/>
      <c r="H606" s="25"/>
      <c r="I606" s="25"/>
      <c r="J606" s="25"/>
      <c r="K606" s="25"/>
      <c r="L606" s="25"/>
      <c r="M606" s="25"/>
      <c r="N606" s="25"/>
      <c r="O606" s="206"/>
      <c r="P606" s="206"/>
      <c r="Q606" s="206"/>
      <c r="R606" s="206"/>
      <c r="S606" s="206"/>
      <c r="T606" s="200"/>
      <c r="U606" s="200"/>
      <c r="V606" s="200"/>
      <c r="W606" s="200"/>
      <c r="X606" s="25"/>
      <c r="Y606" s="71"/>
    </row>
    <row r="607" spans="3:25" x14ac:dyDescent="0.25">
      <c r="C607" s="25"/>
      <c r="D607" s="25"/>
      <c r="E607" s="25"/>
      <c r="F607" s="71"/>
      <c r="G607" s="25"/>
      <c r="H607" s="25"/>
      <c r="I607" s="25"/>
      <c r="J607" s="25"/>
      <c r="K607" s="25"/>
      <c r="L607" s="25"/>
      <c r="M607" s="25"/>
      <c r="N607" s="25"/>
      <c r="O607" s="206"/>
      <c r="P607" s="206"/>
      <c r="Q607" s="206"/>
      <c r="R607" s="206"/>
      <c r="S607" s="206"/>
      <c r="T607" s="200"/>
      <c r="U607" s="200"/>
      <c r="V607" s="200"/>
      <c r="W607" s="200"/>
      <c r="X607" s="25"/>
      <c r="Y607" s="71"/>
    </row>
    <row r="608" spans="3:25" x14ac:dyDescent="0.25">
      <c r="C608" s="25"/>
      <c r="D608" s="25"/>
      <c r="E608" s="25"/>
      <c r="F608" s="71"/>
      <c r="G608" s="25"/>
      <c r="H608" s="25"/>
      <c r="I608" s="25"/>
      <c r="J608" s="25"/>
      <c r="K608" s="25"/>
      <c r="L608" s="25"/>
      <c r="M608" s="25"/>
      <c r="N608" s="25"/>
      <c r="O608" s="206"/>
      <c r="P608" s="206"/>
      <c r="Q608" s="206"/>
      <c r="R608" s="206"/>
      <c r="S608" s="206"/>
      <c r="T608" s="200"/>
      <c r="U608" s="200"/>
      <c r="V608" s="200"/>
      <c r="W608" s="200"/>
      <c r="X608" s="25"/>
      <c r="Y608" s="71"/>
    </row>
    <row r="609" spans="3:25" x14ac:dyDescent="0.25">
      <c r="C609" s="25"/>
      <c r="D609" s="25"/>
      <c r="E609" s="25"/>
      <c r="F609" s="71"/>
      <c r="G609" s="25"/>
      <c r="H609" s="25"/>
      <c r="I609" s="25"/>
      <c r="J609" s="25"/>
      <c r="K609" s="25"/>
      <c r="L609" s="25"/>
      <c r="M609" s="25"/>
      <c r="N609" s="25"/>
      <c r="O609" s="206"/>
      <c r="P609" s="206"/>
      <c r="Q609" s="206"/>
      <c r="R609" s="206"/>
      <c r="S609" s="206"/>
      <c r="T609" s="200"/>
      <c r="U609" s="200"/>
      <c r="V609" s="200"/>
      <c r="W609" s="200"/>
      <c r="X609" s="25"/>
      <c r="Y609" s="71"/>
    </row>
    <row r="610" spans="3:25" x14ac:dyDescent="0.25">
      <c r="C610" s="25"/>
      <c r="D610" s="25"/>
      <c r="E610" s="25"/>
      <c r="F610" s="71"/>
      <c r="G610" s="25"/>
      <c r="H610" s="25"/>
      <c r="I610" s="25"/>
      <c r="J610" s="25"/>
      <c r="K610" s="25"/>
      <c r="L610" s="25"/>
      <c r="M610" s="25"/>
      <c r="N610" s="25"/>
      <c r="O610" s="206"/>
      <c r="P610" s="206"/>
      <c r="Q610" s="206"/>
      <c r="R610" s="206"/>
      <c r="S610" s="206"/>
      <c r="T610" s="200"/>
      <c r="U610" s="200"/>
      <c r="V610" s="200"/>
      <c r="W610" s="200"/>
      <c r="X610" s="25"/>
      <c r="Y610" s="71"/>
    </row>
    <row r="611" spans="3:25" x14ac:dyDescent="0.25">
      <c r="C611" s="25"/>
      <c r="D611" s="25"/>
      <c r="E611" s="25"/>
      <c r="F611" s="71"/>
      <c r="G611" s="25"/>
      <c r="H611" s="25"/>
      <c r="I611" s="25"/>
      <c r="J611" s="25"/>
      <c r="K611" s="25"/>
      <c r="L611" s="25"/>
      <c r="M611" s="25"/>
      <c r="N611" s="25"/>
      <c r="O611" s="206"/>
      <c r="P611" s="206"/>
      <c r="Q611" s="206"/>
      <c r="R611" s="206"/>
      <c r="S611" s="206"/>
      <c r="T611" s="200"/>
      <c r="U611" s="200"/>
      <c r="V611" s="200"/>
      <c r="W611" s="200"/>
      <c r="X611" s="25"/>
      <c r="Y611" s="71"/>
    </row>
    <row r="612" spans="3:25" x14ac:dyDescent="0.25">
      <c r="C612" s="25"/>
      <c r="D612" s="25"/>
      <c r="E612" s="25"/>
      <c r="F612" s="71"/>
      <c r="G612" s="25"/>
      <c r="H612" s="25"/>
      <c r="I612" s="25"/>
      <c r="J612" s="25"/>
      <c r="K612" s="25"/>
      <c r="L612" s="25"/>
      <c r="M612" s="25"/>
      <c r="N612" s="25"/>
      <c r="O612" s="206"/>
      <c r="P612" s="206"/>
      <c r="Q612" s="206"/>
      <c r="R612" s="206"/>
      <c r="S612" s="206"/>
      <c r="T612" s="200"/>
      <c r="U612" s="200"/>
      <c r="V612" s="200"/>
      <c r="W612" s="200"/>
      <c r="X612" s="25"/>
      <c r="Y612" s="71"/>
    </row>
    <row r="613" spans="3:25" x14ac:dyDescent="0.25">
      <c r="C613" s="25"/>
      <c r="D613" s="25"/>
      <c r="E613" s="25"/>
      <c r="F613" s="71"/>
      <c r="G613" s="25"/>
      <c r="H613" s="25"/>
      <c r="I613" s="25"/>
      <c r="J613" s="25"/>
      <c r="K613" s="25"/>
      <c r="L613" s="25"/>
      <c r="M613" s="25"/>
      <c r="N613" s="25"/>
      <c r="O613" s="206"/>
      <c r="P613" s="206"/>
      <c r="Q613" s="206"/>
      <c r="R613" s="206"/>
      <c r="S613" s="206"/>
      <c r="T613" s="200"/>
      <c r="U613" s="200"/>
      <c r="V613" s="200"/>
      <c r="W613" s="200"/>
      <c r="X613" s="25"/>
      <c r="Y613" s="71"/>
    </row>
    <row r="614" spans="3:25" x14ac:dyDescent="0.25">
      <c r="C614" s="25"/>
      <c r="D614" s="25"/>
      <c r="E614" s="25"/>
      <c r="F614" s="71"/>
      <c r="G614" s="25"/>
      <c r="H614" s="25"/>
      <c r="I614" s="25"/>
      <c r="J614" s="25"/>
      <c r="K614" s="25"/>
      <c r="L614" s="25"/>
      <c r="M614" s="25"/>
      <c r="N614" s="25"/>
      <c r="O614" s="206"/>
      <c r="P614" s="206"/>
      <c r="Q614" s="206"/>
      <c r="R614" s="206"/>
      <c r="S614" s="206"/>
      <c r="T614" s="200"/>
      <c r="U614" s="200"/>
      <c r="V614" s="200"/>
      <c r="W614" s="200"/>
      <c r="X614" s="25"/>
      <c r="Y614" s="71"/>
    </row>
    <row r="615" spans="3:25" x14ac:dyDescent="0.25">
      <c r="C615" s="25"/>
      <c r="D615" s="25"/>
      <c r="E615" s="25"/>
      <c r="F615" s="71"/>
      <c r="G615" s="25"/>
      <c r="H615" s="25"/>
      <c r="I615" s="25"/>
      <c r="J615" s="25"/>
      <c r="K615" s="25"/>
      <c r="L615" s="25"/>
      <c r="M615" s="25"/>
      <c r="N615" s="25"/>
      <c r="O615" s="206"/>
      <c r="P615" s="206"/>
      <c r="Q615" s="206"/>
      <c r="R615" s="206"/>
      <c r="S615" s="206"/>
      <c r="T615" s="200"/>
      <c r="U615" s="200"/>
      <c r="V615" s="200"/>
      <c r="W615" s="200"/>
      <c r="X615" s="25"/>
      <c r="Y615" s="71"/>
    </row>
    <row r="616" spans="3:25" x14ac:dyDescent="0.25">
      <c r="C616" s="25"/>
      <c r="D616" s="25"/>
      <c r="E616" s="25"/>
      <c r="F616" s="71"/>
      <c r="G616" s="25"/>
      <c r="H616" s="25"/>
      <c r="I616" s="25"/>
      <c r="J616" s="25"/>
      <c r="K616" s="25"/>
      <c r="L616" s="25"/>
      <c r="M616" s="25"/>
      <c r="N616" s="25"/>
      <c r="O616" s="206"/>
      <c r="P616" s="206"/>
      <c r="Q616" s="206"/>
      <c r="R616" s="206"/>
      <c r="S616" s="206"/>
      <c r="T616" s="200"/>
      <c r="U616" s="200"/>
      <c r="V616" s="200"/>
      <c r="W616" s="200"/>
      <c r="X616" s="25"/>
      <c r="Y616" s="71"/>
    </row>
    <row r="617" spans="3:25" x14ac:dyDescent="0.25">
      <c r="C617" s="25"/>
      <c r="D617" s="25"/>
      <c r="E617" s="25"/>
      <c r="F617" s="71"/>
      <c r="G617" s="25"/>
      <c r="H617" s="25"/>
      <c r="I617" s="25"/>
      <c r="J617" s="25"/>
      <c r="K617" s="25"/>
      <c r="L617" s="25"/>
      <c r="M617" s="25"/>
      <c r="N617" s="25"/>
      <c r="O617" s="206"/>
      <c r="P617" s="206"/>
      <c r="Q617" s="206"/>
      <c r="R617" s="206"/>
      <c r="S617" s="206"/>
      <c r="T617" s="200"/>
      <c r="U617" s="200"/>
      <c r="V617" s="200"/>
      <c r="W617" s="200"/>
      <c r="X617" s="25"/>
      <c r="Y617" s="71"/>
    </row>
    <row r="618" spans="3:25" x14ac:dyDescent="0.25">
      <c r="C618" s="25"/>
      <c r="D618" s="25"/>
      <c r="E618" s="25"/>
      <c r="F618" s="71"/>
      <c r="G618" s="25"/>
      <c r="H618" s="25"/>
      <c r="I618" s="25"/>
      <c r="J618" s="25"/>
      <c r="K618" s="25"/>
      <c r="L618" s="25"/>
      <c r="M618" s="25"/>
      <c r="N618" s="25"/>
      <c r="O618" s="206"/>
      <c r="P618" s="206"/>
      <c r="Q618" s="206"/>
      <c r="R618" s="206"/>
      <c r="S618" s="206"/>
      <c r="T618" s="200"/>
      <c r="U618" s="200"/>
      <c r="V618" s="200"/>
      <c r="W618" s="200"/>
      <c r="X618" s="25"/>
      <c r="Y618" s="71"/>
    </row>
    <row r="619" spans="3:25" x14ac:dyDescent="0.25">
      <c r="C619" s="25"/>
      <c r="D619" s="25"/>
      <c r="E619" s="25"/>
      <c r="F619" s="71"/>
      <c r="G619" s="25"/>
      <c r="H619" s="25"/>
      <c r="I619" s="25"/>
      <c r="J619" s="25"/>
      <c r="K619" s="25"/>
      <c r="L619" s="25"/>
      <c r="M619" s="25"/>
      <c r="N619" s="25"/>
      <c r="O619" s="206"/>
      <c r="P619" s="206"/>
      <c r="Q619" s="206"/>
      <c r="R619" s="206"/>
      <c r="S619" s="206"/>
      <c r="T619" s="200"/>
      <c r="U619" s="200"/>
      <c r="V619" s="200"/>
      <c r="W619" s="200"/>
      <c r="X619" s="25"/>
      <c r="Y619" s="71"/>
    </row>
    <row r="620" spans="3:25" x14ac:dyDescent="0.25">
      <c r="C620" s="25"/>
      <c r="D620" s="25"/>
      <c r="E620" s="25"/>
      <c r="F620" s="71"/>
      <c r="G620" s="25"/>
      <c r="H620" s="25"/>
      <c r="I620" s="25"/>
      <c r="J620" s="25"/>
      <c r="K620" s="25"/>
      <c r="L620" s="25"/>
      <c r="M620" s="25"/>
      <c r="N620" s="25"/>
      <c r="O620" s="206"/>
      <c r="P620" s="206"/>
      <c r="Q620" s="206"/>
      <c r="R620" s="206"/>
      <c r="S620" s="206"/>
      <c r="T620" s="200"/>
      <c r="U620" s="200"/>
      <c r="V620" s="200"/>
      <c r="W620" s="200"/>
      <c r="X620" s="25"/>
      <c r="Y620" s="71"/>
    </row>
    <row r="621" spans="3:25" x14ac:dyDescent="0.25">
      <c r="C621" s="25"/>
      <c r="D621" s="25"/>
      <c r="E621" s="25"/>
      <c r="F621" s="71"/>
      <c r="G621" s="25"/>
      <c r="H621" s="25"/>
      <c r="I621" s="25"/>
      <c r="J621" s="25"/>
      <c r="K621" s="25"/>
      <c r="L621" s="25"/>
      <c r="M621" s="25"/>
      <c r="N621" s="25"/>
      <c r="O621" s="206"/>
      <c r="P621" s="206"/>
      <c r="Q621" s="206"/>
      <c r="R621" s="206"/>
      <c r="S621" s="206"/>
      <c r="T621" s="200"/>
      <c r="U621" s="200"/>
      <c r="V621" s="200"/>
      <c r="W621" s="200"/>
      <c r="X621" s="25"/>
      <c r="Y621" s="71"/>
    </row>
    <row r="622" spans="3:25" x14ac:dyDescent="0.25">
      <c r="C622" s="25"/>
      <c r="D622" s="25"/>
      <c r="E622" s="25"/>
      <c r="F622" s="71"/>
      <c r="G622" s="25"/>
      <c r="H622" s="25"/>
      <c r="I622" s="25"/>
      <c r="J622" s="25"/>
      <c r="K622" s="25"/>
      <c r="L622" s="25"/>
      <c r="M622" s="25"/>
      <c r="N622" s="25"/>
      <c r="O622" s="206"/>
      <c r="P622" s="206"/>
      <c r="Q622" s="206"/>
      <c r="R622" s="206"/>
      <c r="S622" s="206"/>
      <c r="T622" s="200"/>
      <c r="U622" s="200"/>
      <c r="V622" s="200"/>
      <c r="W622" s="200"/>
      <c r="X622" s="25"/>
      <c r="Y622" s="71"/>
    </row>
    <row r="623" spans="3:25" x14ac:dyDescent="0.25">
      <c r="C623" s="25"/>
      <c r="D623" s="25"/>
      <c r="E623" s="25"/>
      <c r="F623" s="71"/>
      <c r="G623" s="25"/>
      <c r="H623" s="25"/>
      <c r="I623" s="25"/>
      <c r="J623" s="25"/>
      <c r="K623" s="25"/>
      <c r="L623" s="25"/>
      <c r="M623" s="25"/>
      <c r="N623" s="25"/>
      <c r="O623" s="206"/>
      <c r="P623" s="206"/>
      <c r="Q623" s="206"/>
      <c r="R623" s="206"/>
      <c r="S623" s="206"/>
      <c r="T623" s="200"/>
      <c r="U623" s="200"/>
      <c r="V623" s="200"/>
      <c r="W623" s="200"/>
      <c r="X623" s="25"/>
      <c r="Y623" s="71"/>
    </row>
    <row r="624" spans="3:25" x14ac:dyDescent="0.25">
      <c r="C624" s="25"/>
      <c r="D624" s="25"/>
      <c r="E624" s="25"/>
      <c r="F624" s="71"/>
      <c r="G624" s="25"/>
      <c r="H624" s="25"/>
      <c r="I624" s="25"/>
      <c r="J624" s="25"/>
      <c r="K624" s="25"/>
      <c r="L624" s="25"/>
      <c r="M624" s="25"/>
      <c r="N624" s="25"/>
      <c r="O624" s="206"/>
      <c r="P624" s="206"/>
      <c r="Q624" s="206"/>
      <c r="R624" s="206"/>
      <c r="S624" s="206"/>
      <c r="T624" s="200"/>
      <c r="U624" s="200"/>
      <c r="V624" s="200"/>
      <c r="W624" s="200"/>
      <c r="X624" s="25"/>
      <c r="Y624" s="71"/>
    </row>
    <row r="625" spans="3:25" x14ac:dyDescent="0.25">
      <c r="C625" s="25"/>
      <c r="D625" s="25"/>
      <c r="E625" s="25"/>
      <c r="F625" s="71"/>
      <c r="G625" s="25"/>
      <c r="H625" s="25"/>
      <c r="I625" s="25"/>
      <c r="J625" s="25"/>
      <c r="K625" s="25"/>
      <c r="L625" s="25"/>
      <c r="M625" s="25"/>
      <c r="N625" s="25"/>
      <c r="O625" s="206"/>
      <c r="P625" s="206"/>
      <c r="Q625" s="206"/>
      <c r="R625" s="206"/>
      <c r="S625" s="206"/>
      <c r="T625" s="200"/>
      <c r="U625" s="200"/>
      <c r="V625" s="200"/>
      <c r="W625" s="200"/>
      <c r="X625" s="25"/>
      <c r="Y625" s="71"/>
    </row>
    <row r="626" spans="3:25" x14ac:dyDescent="0.25">
      <c r="C626" s="25"/>
      <c r="D626" s="25"/>
      <c r="E626" s="25"/>
      <c r="F626" s="71"/>
      <c r="G626" s="25"/>
      <c r="H626" s="25"/>
      <c r="I626" s="25"/>
      <c r="J626" s="25"/>
      <c r="K626" s="25"/>
      <c r="L626" s="25"/>
      <c r="M626" s="25"/>
      <c r="N626" s="25"/>
      <c r="O626" s="206"/>
      <c r="P626" s="206"/>
      <c r="Q626" s="206"/>
      <c r="R626" s="206"/>
      <c r="S626" s="206"/>
      <c r="T626" s="200"/>
      <c r="U626" s="200"/>
      <c r="V626" s="200"/>
      <c r="W626" s="200"/>
      <c r="X626" s="25"/>
      <c r="Y626" s="71"/>
    </row>
    <row r="627" spans="3:25" x14ac:dyDescent="0.25">
      <c r="C627" s="25"/>
      <c r="D627" s="25"/>
      <c r="E627" s="25"/>
      <c r="F627" s="71"/>
      <c r="G627" s="25"/>
      <c r="H627" s="25"/>
      <c r="I627" s="25"/>
      <c r="J627" s="25"/>
      <c r="K627" s="25"/>
      <c r="L627" s="25"/>
      <c r="M627" s="25"/>
      <c r="N627" s="25"/>
      <c r="O627" s="206"/>
      <c r="P627" s="206"/>
      <c r="Q627" s="206"/>
      <c r="R627" s="206"/>
      <c r="S627" s="206"/>
      <c r="T627" s="200"/>
      <c r="U627" s="200"/>
      <c r="V627" s="200"/>
      <c r="W627" s="200"/>
      <c r="X627" s="25"/>
      <c r="Y627" s="71"/>
    </row>
    <row r="628" spans="3:25" x14ac:dyDescent="0.25">
      <c r="C628" s="25"/>
      <c r="D628" s="25"/>
      <c r="E628" s="25"/>
      <c r="F628" s="71"/>
      <c r="G628" s="25"/>
      <c r="H628" s="25"/>
      <c r="I628" s="25"/>
      <c r="J628" s="25"/>
      <c r="K628" s="25"/>
      <c r="L628" s="25"/>
      <c r="M628" s="25"/>
      <c r="N628" s="25"/>
      <c r="O628" s="206"/>
      <c r="P628" s="206"/>
      <c r="Q628" s="206"/>
      <c r="R628" s="206"/>
      <c r="S628" s="206"/>
      <c r="T628" s="200"/>
      <c r="U628" s="200"/>
      <c r="V628" s="200"/>
      <c r="W628" s="200"/>
      <c r="X628" s="25"/>
      <c r="Y628" s="71"/>
    </row>
    <row r="629" spans="3:25" x14ac:dyDescent="0.25">
      <c r="C629" s="25"/>
      <c r="D629" s="25"/>
      <c r="E629" s="25"/>
      <c r="F629" s="71"/>
      <c r="G629" s="25"/>
      <c r="H629" s="25"/>
      <c r="I629" s="25"/>
      <c r="J629" s="25"/>
      <c r="K629" s="25"/>
      <c r="L629" s="25"/>
      <c r="M629" s="25"/>
      <c r="N629" s="25"/>
      <c r="O629" s="206"/>
      <c r="P629" s="206"/>
      <c r="Q629" s="206"/>
      <c r="R629" s="206"/>
      <c r="S629" s="206"/>
      <c r="T629" s="200"/>
      <c r="U629" s="200"/>
      <c r="V629" s="200"/>
      <c r="W629" s="200"/>
      <c r="X629" s="25"/>
      <c r="Y629" s="71"/>
    </row>
    <row r="630" spans="3:25" x14ac:dyDescent="0.25">
      <c r="C630" s="25"/>
      <c r="D630" s="25"/>
      <c r="E630" s="25"/>
      <c r="F630" s="71"/>
      <c r="G630" s="25"/>
      <c r="H630" s="25"/>
      <c r="I630" s="25"/>
      <c r="J630" s="25"/>
      <c r="K630" s="25"/>
      <c r="L630" s="25"/>
      <c r="M630" s="25"/>
      <c r="N630" s="25"/>
      <c r="O630" s="206"/>
      <c r="P630" s="206"/>
      <c r="Q630" s="206"/>
      <c r="R630" s="206"/>
      <c r="S630" s="206"/>
      <c r="T630" s="200"/>
      <c r="U630" s="200"/>
      <c r="V630" s="200"/>
      <c r="W630" s="200"/>
      <c r="X630" s="25"/>
      <c r="Y630" s="71"/>
    </row>
    <row r="631" spans="3:25" x14ac:dyDescent="0.25">
      <c r="C631" s="25"/>
      <c r="D631" s="25"/>
      <c r="E631" s="25"/>
      <c r="F631" s="71"/>
      <c r="G631" s="25"/>
      <c r="H631" s="25"/>
      <c r="I631" s="25"/>
      <c r="J631" s="25"/>
      <c r="K631" s="25"/>
      <c r="L631" s="25"/>
      <c r="M631" s="25"/>
      <c r="N631" s="25"/>
      <c r="O631" s="206"/>
      <c r="P631" s="206"/>
      <c r="Q631" s="206"/>
      <c r="R631" s="206"/>
      <c r="S631" s="206"/>
      <c r="T631" s="200"/>
      <c r="U631" s="200"/>
      <c r="V631" s="200"/>
      <c r="W631" s="200"/>
      <c r="X631" s="25"/>
      <c r="Y631" s="71"/>
    </row>
    <row r="632" spans="3:25" x14ac:dyDescent="0.25">
      <c r="C632" s="25"/>
      <c r="D632" s="25"/>
      <c r="E632" s="25"/>
      <c r="F632" s="71"/>
      <c r="G632" s="25"/>
      <c r="H632" s="25"/>
      <c r="I632" s="25"/>
      <c r="J632" s="25"/>
      <c r="K632" s="25"/>
      <c r="L632" s="25"/>
      <c r="M632" s="25"/>
      <c r="N632" s="25"/>
      <c r="O632" s="206"/>
      <c r="P632" s="206"/>
      <c r="Q632" s="206"/>
      <c r="R632" s="206"/>
      <c r="S632" s="206"/>
      <c r="T632" s="200"/>
      <c r="U632" s="200"/>
      <c r="V632" s="200"/>
      <c r="W632" s="200"/>
      <c r="X632" s="25"/>
      <c r="Y632" s="71"/>
    </row>
    <row r="633" spans="3:25" x14ac:dyDescent="0.25">
      <c r="C633" s="25"/>
      <c r="D633" s="25"/>
      <c r="E633" s="25"/>
      <c r="F633" s="71"/>
      <c r="G633" s="25"/>
      <c r="H633" s="25"/>
      <c r="I633" s="25"/>
      <c r="J633" s="25"/>
      <c r="K633" s="25"/>
      <c r="L633" s="25"/>
      <c r="M633" s="25"/>
      <c r="N633" s="25"/>
      <c r="O633" s="206"/>
      <c r="P633" s="206"/>
      <c r="Q633" s="206"/>
      <c r="R633" s="206"/>
      <c r="S633" s="206"/>
      <c r="T633" s="200"/>
      <c r="U633" s="200"/>
      <c r="V633" s="200"/>
      <c r="W633" s="200"/>
      <c r="X633" s="25"/>
      <c r="Y633" s="71"/>
    </row>
    <row r="634" spans="3:25" x14ac:dyDescent="0.25">
      <c r="C634" s="25"/>
      <c r="D634" s="25"/>
      <c r="E634" s="25"/>
      <c r="F634" s="71"/>
      <c r="G634" s="25"/>
      <c r="H634" s="25"/>
      <c r="I634" s="25"/>
      <c r="J634" s="25"/>
      <c r="K634" s="25"/>
      <c r="L634" s="25"/>
      <c r="M634" s="25"/>
      <c r="N634" s="25"/>
      <c r="O634" s="206"/>
      <c r="P634" s="206"/>
      <c r="Q634" s="206"/>
      <c r="R634" s="206"/>
      <c r="S634" s="206"/>
      <c r="T634" s="200"/>
      <c r="U634" s="200"/>
      <c r="V634" s="200"/>
      <c r="W634" s="200"/>
      <c r="X634" s="25"/>
      <c r="Y634" s="71"/>
    </row>
    <row r="635" spans="3:25" x14ac:dyDescent="0.25">
      <c r="C635" s="25"/>
      <c r="D635" s="25"/>
      <c r="E635" s="25"/>
      <c r="F635" s="71"/>
      <c r="G635" s="25"/>
      <c r="H635" s="25"/>
      <c r="I635" s="25"/>
      <c r="J635" s="25"/>
      <c r="K635" s="25"/>
      <c r="L635" s="25"/>
      <c r="M635" s="25"/>
      <c r="N635" s="25"/>
      <c r="O635" s="206"/>
      <c r="P635" s="206"/>
      <c r="Q635" s="206"/>
      <c r="R635" s="206"/>
      <c r="S635" s="206"/>
      <c r="T635" s="200"/>
      <c r="U635" s="200"/>
      <c r="V635" s="200"/>
      <c r="W635" s="200"/>
      <c r="X635" s="25"/>
      <c r="Y635" s="71"/>
    </row>
    <row r="636" spans="3:25" x14ac:dyDescent="0.25">
      <c r="C636" s="25"/>
      <c r="D636" s="25"/>
      <c r="E636" s="25"/>
      <c r="F636" s="71"/>
      <c r="G636" s="25"/>
      <c r="H636" s="25"/>
      <c r="I636" s="25"/>
      <c r="J636" s="25"/>
      <c r="K636" s="25"/>
      <c r="L636" s="25"/>
      <c r="M636" s="25"/>
      <c r="N636" s="25"/>
      <c r="O636" s="206"/>
      <c r="P636" s="206"/>
      <c r="Q636" s="206"/>
      <c r="R636" s="206"/>
      <c r="S636" s="206"/>
      <c r="T636" s="200"/>
      <c r="U636" s="200"/>
      <c r="V636" s="200"/>
      <c r="W636" s="200"/>
      <c r="X636" s="25"/>
      <c r="Y636" s="71"/>
    </row>
    <row r="637" spans="3:25" x14ac:dyDescent="0.25">
      <c r="C637" s="25"/>
      <c r="D637" s="25"/>
      <c r="E637" s="25"/>
      <c r="F637" s="71"/>
      <c r="G637" s="25"/>
      <c r="H637" s="25"/>
      <c r="I637" s="25"/>
      <c r="J637" s="25"/>
      <c r="K637" s="25"/>
      <c r="L637" s="25"/>
      <c r="M637" s="25"/>
      <c r="N637" s="25"/>
      <c r="O637" s="206"/>
      <c r="P637" s="206"/>
      <c r="Q637" s="206"/>
      <c r="R637" s="206"/>
      <c r="S637" s="206"/>
      <c r="T637" s="200"/>
      <c r="U637" s="200"/>
      <c r="V637" s="200"/>
      <c r="W637" s="200"/>
      <c r="X637" s="25"/>
      <c r="Y637" s="71"/>
    </row>
    <row r="638" spans="3:25" x14ac:dyDescent="0.25">
      <c r="C638" s="25"/>
      <c r="D638" s="25"/>
      <c r="E638" s="25"/>
      <c r="F638" s="71"/>
      <c r="G638" s="25"/>
      <c r="H638" s="25"/>
      <c r="I638" s="25"/>
      <c r="J638" s="25"/>
      <c r="K638" s="25"/>
      <c r="L638" s="25"/>
      <c r="M638" s="25"/>
      <c r="N638" s="25"/>
      <c r="O638" s="206"/>
      <c r="P638" s="206"/>
      <c r="Q638" s="206"/>
      <c r="R638" s="206"/>
      <c r="S638" s="206"/>
      <c r="T638" s="200"/>
      <c r="U638" s="200"/>
      <c r="V638" s="200"/>
      <c r="W638" s="200"/>
      <c r="X638" s="25"/>
      <c r="Y638" s="71"/>
    </row>
    <row r="639" spans="3:25" x14ac:dyDescent="0.25">
      <c r="C639" s="25"/>
      <c r="D639" s="25"/>
      <c r="E639" s="25"/>
      <c r="F639" s="71"/>
      <c r="G639" s="25"/>
      <c r="H639" s="25"/>
      <c r="I639" s="25"/>
      <c r="J639" s="25"/>
      <c r="K639" s="25"/>
      <c r="L639" s="25"/>
      <c r="M639" s="25"/>
      <c r="N639" s="25"/>
      <c r="O639" s="206"/>
      <c r="P639" s="206"/>
      <c r="Q639" s="206"/>
      <c r="R639" s="206"/>
      <c r="S639" s="206"/>
      <c r="T639" s="200"/>
      <c r="U639" s="200"/>
      <c r="V639" s="200"/>
      <c r="W639" s="200"/>
      <c r="X639" s="25"/>
      <c r="Y639" s="71"/>
    </row>
    <row r="640" spans="3:25" x14ac:dyDescent="0.25">
      <c r="C640" s="25"/>
      <c r="D640" s="25"/>
      <c r="E640" s="25"/>
      <c r="F640" s="71"/>
      <c r="G640" s="25"/>
      <c r="H640" s="25"/>
      <c r="I640" s="25"/>
      <c r="J640" s="25"/>
      <c r="K640" s="25"/>
      <c r="L640" s="25"/>
      <c r="M640" s="25"/>
      <c r="N640" s="25"/>
      <c r="O640" s="206"/>
      <c r="P640" s="206"/>
      <c r="Q640" s="206"/>
      <c r="R640" s="206"/>
      <c r="S640" s="206"/>
      <c r="T640" s="200"/>
      <c r="U640" s="200"/>
      <c r="V640" s="200"/>
      <c r="W640" s="200"/>
      <c r="X640" s="25"/>
      <c r="Y640" s="71"/>
    </row>
    <row r="641" spans="3:25" x14ac:dyDescent="0.25">
      <c r="C641" s="25"/>
      <c r="D641" s="25"/>
      <c r="E641" s="25"/>
      <c r="F641" s="71"/>
      <c r="G641" s="25"/>
      <c r="H641" s="25"/>
      <c r="I641" s="25"/>
      <c r="J641" s="25"/>
      <c r="K641" s="25"/>
      <c r="L641" s="25"/>
      <c r="M641" s="25"/>
      <c r="N641" s="25"/>
      <c r="O641" s="206"/>
      <c r="P641" s="206"/>
      <c r="Q641" s="206"/>
      <c r="R641" s="206"/>
      <c r="S641" s="206"/>
      <c r="T641" s="200"/>
      <c r="U641" s="200"/>
      <c r="V641" s="200"/>
      <c r="W641" s="200"/>
      <c r="X641" s="25"/>
      <c r="Y641" s="71"/>
    </row>
    <row r="642" spans="3:25" x14ac:dyDescent="0.25">
      <c r="C642" s="25"/>
      <c r="D642" s="25"/>
      <c r="E642" s="25"/>
      <c r="F642" s="71"/>
      <c r="G642" s="25"/>
      <c r="H642" s="25"/>
      <c r="I642" s="25"/>
      <c r="J642" s="25"/>
      <c r="K642" s="25"/>
      <c r="L642" s="25"/>
      <c r="M642" s="25"/>
      <c r="N642" s="25"/>
      <c r="O642" s="206"/>
      <c r="P642" s="206"/>
      <c r="Q642" s="206"/>
      <c r="R642" s="206"/>
      <c r="S642" s="206"/>
      <c r="T642" s="200"/>
      <c r="U642" s="200"/>
      <c r="V642" s="200"/>
      <c r="W642" s="200"/>
      <c r="X642" s="25"/>
      <c r="Y642" s="71"/>
    </row>
    <row r="643" spans="3:25" x14ac:dyDescent="0.25">
      <c r="C643" s="25"/>
      <c r="D643" s="25"/>
      <c r="E643" s="25"/>
      <c r="F643" s="71"/>
      <c r="G643" s="25"/>
      <c r="H643" s="25"/>
      <c r="I643" s="25"/>
      <c r="J643" s="25"/>
      <c r="K643" s="25"/>
      <c r="L643" s="25"/>
      <c r="M643" s="25"/>
      <c r="N643" s="25"/>
      <c r="O643" s="206"/>
      <c r="P643" s="206"/>
      <c r="Q643" s="206"/>
      <c r="R643" s="206"/>
      <c r="S643" s="206"/>
      <c r="T643" s="200"/>
      <c r="U643" s="200"/>
      <c r="V643" s="200"/>
      <c r="W643" s="200"/>
      <c r="X643" s="25"/>
      <c r="Y643" s="71"/>
    </row>
    <row r="644" spans="3:25" x14ac:dyDescent="0.25">
      <c r="C644" s="25"/>
      <c r="D644" s="25"/>
      <c r="E644" s="25"/>
      <c r="F644" s="71"/>
      <c r="G644" s="25"/>
      <c r="H644" s="25"/>
      <c r="I644" s="25"/>
      <c r="J644" s="25"/>
      <c r="K644" s="25"/>
      <c r="L644" s="25"/>
      <c r="M644" s="25"/>
      <c r="N644" s="25"/>
      <c r="O644" s="206"/>
      <c r="P644" s="206"/>
      <c r="Q644" s="206"/>
      <c r="R644" s="206"/>
      <c r="S644" s="206"/>
      <c r="T644" s="200"/>
      <c r="U644" s="200"/>
      <c r="V644" s="200"/>
      <c r="W644" s="200"/>
      <c r="X644" s="25"/>
      <c r="Y644" s="71"/>
    </row>
    <row r="645" spans="3:25" x14ac:dyDescent="0.25">
      <c r="C645" s="25"/>
      <c r="D645" s="25"/>
      <c r="E645" s="25"/>
      <c r="F645" s="71"/>
      <c r="G645" s="25"/>
      <c r="H645" s="25"/>
      <c r="I645" s="25"/>
      <c r="J645" s="25"/>
      <c r="K645" s="25"/>
      <c r="L645" s="25"/>
      <c r="M645" s="25"/>
      <c r="N645" s="25"/>
      <c r="O645" s="206"/>
      <c r="P645" s="206"/>
      <c r="Q645" s="206"/>
      <c r="R645" s="206"/>
      <c r="S645" s="206"/>
      <c r="T645" s="200"/>
      <c r="U645" s="200"/>
      <c r="V645" s="200"/>
      <c r="W645" s="200"/>
      <c r="X645" s="25"/>
      <c r="Y645" s="71"/>
    </row>
    <row r="646" spans="3:25" x14ac:dyDescent="0.25">
      <c r="C646" s="25"/>
      <c r="D646" s="25"/>
      <c r="E646" s="25"/>
      <c r="F646" s="71"/>
      <c r="G646" s="25"/>
      <c r="H646" s="25"/>
      <c r="I646" s="25"/>
      <c r="J646" s="25"/>
      <c r="K646" s="25"/>
      <c r="L646" s="25"/>
      <c r="M646" s="25"/>
      <c r="N646" s="25"/>
      <c r="O646" s="206"/>
      <c r="P646" s="206"/>
      <c r="Q646" s="206"/>
      <c r="R646" s="206"/>
      <c r="S646" s="206"/>
      <c r="T646" s="200"/>
      <c r="U646" s="200"/>
      <c r="V646" s="200"/>
      <c r="W646" s="200"/>
      <c r="X646" s="25"/>
      <c r="Y646" s="71"/>
    </row>
    <row r="647" spans="3:25" x14ac:dyDescent="0.25">
      <c r="C647" s="25"/>
      <c r="D647" s="25"/>
      <c r="E647" s="25"/>
      <c r="F647" s="71"/>
      <c r="G647" s="25"/>
      <c r="H647" s="25"/>
      <c r="I647" s="25"/>
      <c r="J647" s="25"/>
      <c r="K647" s="25"/>
      <c r="L647" s="25"/>
      <c r="M647" s="25"/>
      <c r="N647" s="25"/>
      <c r="O647" s="206"/>
      <c r="P647" s="206"/>
      <c r="Q647" s="206"/>
      <c r="R647" s="206"/>
      <c r="S647" s="206"/>
      <c r="T647" s="200"/>
      <c r="U647" s="200"/>
      <c r="V647" s="200"/>
      <c r="W647" s="200"/>
      <c r="X647" s="25"/>
      <c r="Y647" s="71"/>
    </row>
    <row r="648" spans="3:25" x14ac:dyDescent="0.25">
      <c r="C648" s="25"/>
      <c r="D648" s="25"/>
      <c r="E648" s="25"/>
      <c r="F648" s="71"/>
      <c r="G648" s="25"/>
      <c r="H648" s="25"/>
      <c r="I648" s="25"/>
      <c r="J648" s="25"/>
      <c r="K648" s="25"/>
      <c r="L648" s="25"/>
      <c r="M648" s="25"/>
      <c r="N648" s="25"/>
      <c r="O648" s="206"/>
      <c r="P648" s="206"/>
      <c r="Q648" s="206"/>
      <c r="R648" s="206"/>
      <c r="S648" s="206"/>
      <c r="T648" s="200"/>
      <c r="U648" s="200"/>
      <c r="V648" s="200"/>
      <c r="W648" s="200"/>
      <c r="X648" s="25"/>
      <c r="Y648" s="71"/>
    </row>
    <row r="649" spans="3:25" x14ac:dyDescent="0.25">
      <c r="C649" s="25"/>
      <c r="D649" s="25"/>
      <c r="E649" s="25"/>
      <c r="F649" s="71"/>
      <c r="G649" s="25"/>
      <c r="H649" s="25"/>
      <c r="I649" s="25"/>
      <c r="J649" s="25"/>
      <c r="K649" s="25"/>
      <c r="L649" s="25"/>
      <c r="M649" s="25"/>
      <c r="N649" s="25"/>
      <c r="O649" s="206"/>
      <c r="P649" s="206"/>
      <c r="Q649" s="206"/>
      <c r="R649" s="206"/>
      <c r="S649" s="206"/>
      <c r="T649" s="200"/>
      <c r="U649" s="200"/>
      <c r="V649" s="200"/>
      <c r="W649" s="200"/>
      <c r="X649" s="25"/>
      <c r="Y649" s="71"/>
    </row>
    <row r="650" spans="3:25" x14ac:dyDescent="0.25">
      <c r="C650" s="25"/>
      <c r="D650" s="25"/>
      <c r="E650" s="25"/>
      <c r="F650" s="71"/>
      <c r="G650" s="25"/>
      <c r="H650" s="25"/>
      <c r="I650" s="25"/>
      <c r="J650" s="25"/>
      <c r="K650" s="25"/>
      <c r="L650" s="25"/>
      <c r="M650" s="25"/>
      <c r="N650" s="25"/>
      <c r="O650" s="206"/>
      <c r="P650" s="206"/>
      <c r="Q650" s="206"/>
      <c r="R650" s="206"/>
      <c r="S650" s="206"/>
      <c r="T650" s="200"/>
      <c r="U650" s="200"/>
      <c r="V650" s="200"/>
      <c r="W650" s="200"/>
      <c r="X650" s="25"/>
      <c r="Y650" s="71"/>
    </row>
    <row r="651" spans="3:25" x14ac:dyDescent="0.25">
      <c r="C651" s="25"/>
      <c r="D651" s="25"/>
      <c r="E651" s="25"/>
      <c r="F651" s="71"/>
      <c r="G651" s="25"/>
      <c r="H651" s="25"/>
      <c r="I651" s="25"/>
      <c r="J651" s="25"/>
      <c r="K651" s="25"/>
      <c r="L651" s="25"/>
      <c r="M651" s="25"/>
      <c r="N651" s="25"/>
      <c r="O651" s="206"/>
      <c r="P651" s="206"/>
      <c r="Q651" s="206"/>
      <c r="R651" s="206"/>
      <c r="S651" s="206"/>
      <c r="T651" s="200"/>
      <c r="U651" s="200"/>
      <c r="V651" s="200"/>
      <c r="W651" s="200"/>
      <c r="X651" s="25"/>
      <c r="Y651" s="71"/>
    </row>
    <row r="652" spans="3:25" x14ac:dyDescent="0.25">
      <c r="C652" s="25"/>
      <c r="D652" s="25"/>
      <c r="E652" s="25"/>
      <c r="F652" s="71"/>
      <c r="G652" s="25"/>
      <c r="H652" s="25"/>
      <c r="I652" s="25"/>
      <c r="J652" s="25"/>
      <c r="K652" s="25"/>
      <c r="L652" s="25"/>
      <c r="M652" s="25"/>
      <c r="N652" s="25"/>
      <c r="O652" s="206"/>
      <c r="P652" s="206"/>
      <c r="Q652" s="206"/>
      <c r="R652" s="206"/>
      <c r="S652" s="206"/>
      <c r="T652" s="200"/>
      <c r="U652" s="200"/>
      <c r="V652" s="200"/>
      <c r="W652" s="200"/>
      <c r="X652" s="25"/>
      <c r="Y652" s="71"/>
    </row>
    <row r="653" spans="3:25" x14ac:dyDescent="0.25">
      <c r="C653" s="25"/>
      <c r="D653" s="25"/>
      <c r="E653" s="25"/>
      <c r="F653" s="71"/>
      <c r="G653" s="25"/>
      <c r="H653" s="25"/>
      <c r="I653" s="25"/>
      <c r="J653" s="25"/>
      <c r="K653" s="25"/>
      <c r="L653" s="25"/>
      <c r="M653" s="25"/>
      <c r="N653" s="25"/>
      <c r="O653" s="206"/>
      <c r="P653" s="206"/>
      <c r="Q653" s="206"/>
      <c r="R653" s="206"/>
      <c r="S653" s="206"/>
      <c r="T653" s="200"/>
      <c r="U653" s="200"/>
      <c r="V653" s="200"/>
      <c r="W653" s="200"/>
      <c r="X653" s="25"/>
      <c r="Y653" s="71"/>
    </row>
    <row r="654" spans="3:25" x14ac:dyDescent="0.25">
      <c r="C654" s="25"/>
      <c r="D654" s="25"/>
      <c r="E654" s="25"/>
      <c r="F654" s="71"/>
      <c r="G654" s="25"/>
      <c r="H654" s="25"/>
      <c r="I654" s="25"/>
      <c r="J654" s="25"/>
      <c r="K654" s="25"/>
      <c r="L654" s="25"/>
      <c r="M654" s="25"/>
      <c r="N654" s="25"/>
      <c r="O654" s="206"/>
      <c r="P654" s="206"/>
      <c r="Q654" s="206"/>
      <c r="R654" s="206"/>
      <c r="S654" s="206"/>
      <c r="T654" s="200"/>
      <c r="U654" s="200"/>
      <c r="V654" s="200"/>
      <c r="W654" s="200"/>
      <c r="X654" s="25"/>
      <c r="Y654" s="71"/>
    </row>
    <row r="655" spans="3:25" x14ac:dyDescent="0.25">
      <c r="C655" s="25"/>
      <c r="D655" s="25"/>
      <c r="E655" s="25"/>
      <c r="F655" s="71"/>
      <c r="G655" s="25"/>
      <c r="H655" s="25"/>
      <c r="I655" s="25"/>
      <c r="J655" s="25"/>
      <c r="K655" s="25"/>
      <c r="L655" s="25"/>
      <c r="M655" s="25"/>
      <c r="N655" s="25"/>
      <c r="O655" s="206"/>
      <c r="P655" s="206"/>
      <c r="Q655" s="206"/>
      <c r="R655" s="206"/>
      <c r="S655" s="206"/>
      <c r="T655" s="200"/>
      <c r="U655" s="200"/>
      <c r="V655" s="200"/>
      <c r="W655" s="200"/>
      <c r="X655" s="25"/>
      <c r="Y655" s="71"/>
    </row>
    <row r="656" spans="3:25" x14ac:dyDescent="0.25">
      <c r="C656" s="25"/>
      <c r="D656" s="25"/>
      <c r="E656" s="25"/>
      <c r="F656" s="71"/>
      <c r="G656" s="25"/>
      <c r="H656" s="25"/>
      <c r="I656" s="25"/>
      <c r="J656" s="25"/>
      <c r="K656" s="25"/>
      <c r="L656" s="25"/>
      <c r="M656" s="25"/>
      <c r="N656" s="25"/>
      <c r="O656" s="206"/>
      <c r="P656" s="206"/>
      <c r="Q656" s="206"/>
      <c r="R656" s="206"/>
      <c r="S656" s="206"/>
      <c r="T656" s="200"/>
      <c r="U656" s="200"/>
      <c r="V656" s="200"/>
      <c r="W656" s="200"/>
      <c r="X656" s="25"/>
      <c r="Y656" s="71"/>
    </row>
    <row r="657" spans="3:25" x14ac:dyDescent="0.25">
      <c r="C657" s="25"/>
      <c r="D657" s="25"/>
      <c r="E657" s="25"/>
      <c r="F657" s="71"/>
      <c r="G657" s="25"/>
      <c r="H657" s="25"/>
      <c r="I657" s="25"/>
      <c r="J657" s="25"/>
      <c r="K657" s="25"/>
      <c r="L657" s="25"/>
      <c r="M657" s="25"/>
      <c r="N657" s="25"/>
      <c r="O657" s="206"/>
      <c r="P657" s="206"/>
      <c r="Q657" s="206"/>
      <c r="R657" s="206"/>
      <c r="S657" s="206"/>
      <c r="T657" s="200"/>
      <c r="U657" s="200"/>
      <c r="V657" s="200"/>
      <c r="W657" s="200"/>
      <c r="X657" s="25"/>
      <c r="Y657" s="71"/>
    </row>
    <row r="658" spans="3:25" x14ac:dyDescent="0.25">
      <c r="C658" s="25"/>
      <c r="D658" s="25"/>
      <c r="E658" s="25"/>
      <c r="F658" s="71"/>
      <c r="G658" s="25"/>
      <c r="H658" s="25"/>
      <c r="I658" s="25"/>
      <c r="J658" s="25"/>
      <c r="K658" s="25"/>
      <c r="L658" s="25"/>
      <c r="M658" s="25"/>
      <c r="N658" s="25"/>
      <c r="O658" s="206"/>
      <c r="P658" s="206"/>
      <c r="Q658" s="206"/>
      <c r="R658" s="206"/>
      <c r="S658" s="206"/>
      <c r="T658" s="200"/>
      <c r="U658" s="200"/>
      <c r="V658" s="200"/>
      <c r="W658" s="200"/>
      <c r="X658" s="25"/>
      <c r="Y658" s="71"/>
    </row>
    <row r="659" spans="3:25" x14ac:dyDescent="0.25">
      <c r="C659" s="25"/>
      <c r="D659" s="25"/>
      <c r="E659" s="25"/>
      <c r="F659" s="71"/>
      <c r="G659" s="25"/>
      <c r="H659" s="25"/>
      <c r="I659" s="25"/>
      <c r="J659" s="25"/>
      <c r="K659" s="25"/>
      <c r="L659" s="25"/>
      <c r="M659" s="25"/>
      <c r="N659" s="25"/>
      <c r="O659" s="206"/>
      <c r="P659" s="206"/>
      <c r="Q659" s="206"/>
      <c r="R659" s="206"/>
      <c r="S659" s="206"/>
      <c r="T659" s="200"/>
      <c r="U659" s="200"/>
      <c r="V659" s="200"/>
      <c r="W659" s="200"/>
      <c r="X659" s="25"/>
      <c r="Y659" s="71"/>
    </row>
    <row r="660" spans="3:25" x14ac:dyDescent="0.25">
      <c r="C660" s="25"/>
      <c r="D660" s="25"/>
      <c r="E660" s="25"/>
      <c r="F660" s="71"/>
      <c r="G660" s="25"/>
      <c r="H660" s="25"/>
      <c r="I660" s="25"/>
      <c r="J660" s="25"/>
      <c r="K660" s="25"/>
      <c r="L660" s="25"/>
      <c r="M660" s="25"/>
      <c r="N660" s="25"/>
      <c r="O660" s="206"/>
      <c r="P660" s="206"/>
      <c r="Q660" s="206"/>
      <c r="R660" s="206"/>
      <c r="S660" s="206"/>
      <c r="T660" s="200"/>
      <c r="U660" s="200"/>
      <c r="V660" s="200"/>
      <c r="W660" s="200"/>
      <c r="X660" s="25"/>
      <c r="Y660" s="71"/>
    </row>
    <row r="661" spans="3:25" x14ac:dyDescent="0.25">
      <c r="C661" s="25"/>
      <c r="D661" s="25"/>
      <c r="E661" s="25"/>
      <c r="F661" s="71"/>
      <c r="G661" s="25"/>
      <c r="H661" s="25"/>
      <c r="I661" s="25"/>
      <c r="J661" s="25"/>
      <c r="K661" s="25"/>
      <c r="L661" s="25"/>
      <c r="M661" s="25"/>
      <c r="N661" s="25"/>
      <c r="O661" s="206"/>
      <c r="P661" s="206"/>
      <c r="Q661" s="206"/>
      <c r="R661" s="206"/>
      <c r="S661" s="206"/>
      <c r="T661" s="200"/>
      <c r="U661" s="200"/>
      <c r="V661" s="200"/>
      <c r="W661" s="200"/>
      <c r="X661" s="25"/>
      <c r="Y661" s="71"/>
    </row>
    <row r="662" spans="3:25" x14ac:dyDescent="0.25">
      <c r="C662" s="25"/>
      <c r="D662" s="25"/>
      <c r="E662" s="25"/>
      <c r="F662" s="71"/>
      <c r="G662" s="25"/>
      <c r="H662" s="25"/>
      <c r="I662" s="25"/>
      <c r="J662" s="25"/>
      <c r="K662" s="25"/>
      <c r="L662" s="25"/>
      <c r="M662" s="25"/>
      <c r="N662" s="25"/>
      <c r="O662" s="206"/>
      <c r="P662" s="206"/>
      <c r="Q662" s="206"/>
      <c r="R662" s="206"/>
      <c r="S662" s="206"/>
      <c r="T662" s="200"/>
      <c r="U662" s="200"/>
      <c r="V662" s="200"/>
      <c r="W662" s="200"/>
      <c r="X662" s="25"/>
      <c r="Y662" s="71"/>
    </row>
    <row r="663" spans="3:25" x14ac:dyDescent="0.25">
      <c r="C663" s="25"/>
      <c r="D663" s="25"/>
      <c r="E663" s="25"/>
      <c r="F663" s="71"/>
      <c r="G663" s="25"/>
      <c r="H663" s="25"/>
      <c r="I663" s="25"/>
      <c r="J663" s="25"/>
      <c r="K663" s="25"/>
      <c r="L663" s="25"/>
      <c r="M663" s="25"/>
      <c r="N663" s="25"/>
      <c r="O663" s="206"/>
      <c r="P663" s="206"/>
      <c r="Q663" s="206"/>
      <c r="R663" s="206"/>
      <c r="S663" s="206"/>
      <c r="T663" s="200"/>
      <c r="U663" s="200"/>
      <c r="V663" s="200"/>
      <c r="W663" s="200"/>
      <c r="X663" s="25"/>
      <c r="Y663" s="71"/>
    </row>
    <row r="664" spans="3:25" x14ac:dyDescent="0.25">
      <c r="C664" s="25"/>
      <c r="D664" s="25"/>
      <c r="E664" s="25"/>
      <c r="F664" s="71"/>
      <c r="G664" s="25"/>
      <c r="H664" s="25"/>
      <c r="I664" s="25"/>
      <c r="J664" s="25"/>
      <c r="K664" s="25"/>
      <c r="L664" s="25"/>
      <c r="M664" s="25"/>
      <c r="N664" s="25"/>
      <c r="O664" s="206"/>
      <c r="P664" s="206"/>
      <c r="Q664" s="206"/>
      <c r="R664" s="206"/>
      <c r="S664" s="206"/>
      <c r="T664" s="200"/>
      <c r="U664" s="200"/>
      <c r="V664" s="200"/>
      <c r="W664" s="200"/>
      <c r="X664" s="25"/>
      <c r="Y664" s="71"/>
    </row>
    <row r="665" spans="3:25" x14ac:dyDescent="0.25">
      <c r="C665" s="25"/>
      <c r="D665" s="25"/>
      <c r="E665" s="25"/>
      <c r="F665" s="71"/>
      <c r="G665" s="25"/>
      <c r="H665" s="25"/>
      <c r="I665" s="25"/>
      <c r="J665" s="25"/>
      <c r="K665" s="25"/>
      <c r="L665" s="25"/>
      <c r="M665" s="25"/>
      <c r="N665" s="25"/>
      <c r="O665" s="206"/>
      <c r="P665" s="206"/>
      <c r="Q665" s="206"/>
      <c r="R665" s="206"/>
      <c r="S665" s="206"/>
      <c r="T665" s="200"/>
      <c r="U665" s="200"/>
      <c r="V665" s="200"/>
      <c r="W665" s="200"/>
      <c r="X665" s="25"/>
      <c r="Y665" s="71"/>
    </row>
    <row r="666" spans="3:25" x14ac:dyDescent="0.25">
      <c r="C666" s="25"/>
      <c r="D666" s="25"/>
      <c r="E666" s="25"/>
      <c r="F666" s="71"/>
      <c r="G666" s="25"/>
      <c r="H666" s="25"/>
      <c r="I666" s="25"/>
      <c r="J666" s="25"/>
      <c r="K666" s="25"/>
      <c r="L666" s="25"/>
      <c r="M666" s="25"/>
      <c r="N666" s="25"/>
      <c r="O666" s="206"/>
      <c r="P666" s="206"/>
      <c r="Q666" s="206"/>
      <c r="R666" s="206"/>
      <c r="S666" s="206"/>
      <c r="T666" s="200"/>
      <c r="U666" s="200"/>
      <c r="V666" s="200"/>
      <c r="W666" s="200"/>
      <c r="X666" s="25"/>
      <c r="Y666" s="71"/>
    </row>
    <row r="667" spans="3:25" x14ac:dyDescent="0.25">
      <c r="C667" s="25"/>
      <c r="D667" s="25"/>
      <c r="E667" s="25"/>
      <c r="F667" s="71"/>
      <c r="G667" s="25"/>
      <c r="H667" s="25"/>
      <c r="I667" s="25"/>
      <c r="J667" s="25"/>
      <c r="K667" s="25"/>
      <c r="L667" s="25"/>
      <c r="M667" s="25"/>
      <c r="N667" s="25"/>
      <c r="O667" s="206"/>
      <c r="P667" s="206"/>
      <c r="Q667" s="206"/>
      <c r="R667" s="206"/>
      <c r="S667" s="206"/>
      <c r="T667" s="200"/>
      <c r="U667" s="200"/>
      <c r="V667" s="200"/>
      <c r="W667" s="200"/>
      <c r="X667" s="25"/>
      <c r="Y667" s="71"/>
    </row>
    <row r="668" spans="3:25" x14ac:dyDescent="0.25">
      <c r="C668" s="25"/>
      <c r="D668" s="25"/>
      <c r="E668" s="25"/>
      <c r="F668" s="71"/>
      <c r="G668" s="25"/>
      <c r="H668" s="25"/>
      <c r="I668" s="25"/>
      <c r="J668" s="25"/>
      <c r="K668" s="25"/>
      <c r="L668" s="25"/>
      <c r="M668" s="25"/>
      <c r="N668" s="25"/>
      <c r="O668" s="206"/>
      <c r="P668" s="206"/>
      <c r="Q668" s="206"/>
      <c r="R668" s="206"/>
      <c r="S668" s="206"/>
      <c r="T668" s="200"/>
      <c r="U668" s="200"/>
      <c r="V668" s="200"/>
      <c r="W668" s="200"/>
      <c r="X668" s="25"/>
      <c r="Y668" s="71"/>
    </row>
    <row r="669" spans="3:25" x14ac:dyDescent="0.25">
      <c r="C669" s="25"/>
      <c r="D669" s="25"/>
      <c r="E669" s="25"/>
      <c r="F669" s="71"/>
      <c r="G669" s="25"/>
      <c r="H669" s="25"/>
      <c r="I669" s="25"/>
      <c r="J669" s="25"/>
      <c r="K669" s="25"/>
      <c r="L669" s="25"/>
      <c r="M669" s="25"/>
      <c r="N669" s="25"/>
      <c r="O669" s="206"/>
      <c r="P669" s="206"/>
      <c r="Q669" s="206"/>
      <c r="R669" s="206"/>
      <c r="S669" s="206"/>
      <c r="T669" s="200"/>
      <c r="U669" s="200"/>
      <c r="V669" s="200"/>
      <c r="W669" s="200"/>
      <c r="X669" s="25"/>
      <c r="Y669" s="71"/>
    </row>
    <row r="670" spans="3:25" x14ac:dyDescent="0.25">
      <c r="C670" s="25"/>
      <c r="D670" s="25"/>
      <c r="E670" s="25"/>
      <c r="F670" s="71"/>
      <c r="G670" s="25"/>
      <c r="H670" s="25"/>
      <c r="I670" s="25"/>
      <c r="J670" s="25"/>
      <c r="K670" s="25"/>
      <c r="L670" s="25"/>
      <c r="M670" s="25"/>
      <c r="N670" s="25"/>
      <c r="O670" s="206"/>
      <c r="P670" s="206"/>
      <c r="Q670" s="206"/>
      <c r="R670" s="206"/>
      <c r="S670" s="206"/>
      <c r="T670" s="200"/>
      <c r="U670" s="200"/>
      <c r="V670" s="200"/>
      <c r="W670" s="200"/>
      <c r="X670" s="25"/>
      <c r="Y670" s="71"/>
    </row>
    <row r="671" spans="3:25" x14ac:dyDescent="0.25">
      <c r="C671" s="25"/>
      <c r="D671" s="25"/>
      <c r="E671" s="25"/>
      <c r="F671" s="71"/>
      <c r="G671" s="25"/>
      <c r="H671" s="25"/>
      <c r="I671" s="25"/>
      <c r="J671" s="25"/>
      <c r="K671" s="25"/>
      <c r="L671" s="25"/>
      <c r="M671" s="25"/>
      <c r="N671" s="25"/>
      <c r="O671" s="206"/>
      <c r="P671" s="206"/>
      <c r="Q671" s="206"/>
      <c r="R671" s="206"/>
      <c r="S671" s="206"/>
      <c r="T671" s="200"/>
      <c r="U671" s="200"/>
      <c r="V671" s="200"/>
      <c r="W671" s="200"/>
      <c r="X671" s="25"/>
      <c r="Y671" s="71"/>
    </row>
    <row r="672" spans="3:25" x14ac:dyDescent="0.25">
      <c r="C672" s="25"/>
      <c r="D672" s="25"/>
      <c r="E672" s="25"/>
      <c r="F672" s="71"/>
      <c r="G672" s="25"/>
      <c r="H672" s="25"/>
      <c r="I672" s="25"/>
      <c r="J672" s="25"/>
      <c r="K672" s="25"/>
      <c r="L672" s="25"/>
      <c r="M672" s="25"/>
      <c r="N672" s="25"/>
      <c r="O672" s="206"/>
      <c r="P672" s="206"/>
      <c r="Q672" s="206"/>
      <c r="R672" s="206"/>
      <c r="S672" s="206"/>
      <c r="T672" s="200"/>
      <c r="U672" s="200"/>
      <c r="V672" s="200"/>
      <c r="W672" s="200"/>
      <c r="X672" s="25"/>
      <c r="Y672" s="71"/>
    </row>
    <row r="673" spans="3:25" x14ac:dyDescent="0.25">
      <c r="C673" s="25"/>
      <c r="D673" s="25"/>
      <c r="E673" s="25"/>
      <c r="F673" s="71"/>
      <c r="G673" s="25"/>
      <c r="H673" s="25"/>
      <c r="I673" s="25"/>
      <c r="J673" s="25"/>
      <c r="K673" s="25"/>
      <c r="L673" s="25"/>
      <c r="M673" s="25"/>
      <c r="N673" s="25"/>
      <c r="O673" s="206"/>
      <c r="P673" s="206"/>
      <c r="Q673" s="206"/>
      <c r="R673" s="206"/>
      <c r="S673" s="206"/>
      <c r="T673" s="200"/>
      <c r="U673" s="200"/>
      <c r="V673" s="200"/>
      <c r="W673" s="200"/>
      <c r="X673" s="25"/>
      <c r="Y673" s="71"/>
    </row>
    <row r="674" spans="3:25" x14ac:dyDescent="0.25">
      <c r="C674" s="25"/>
      <c r="D674" s="25"/>
      <c r="E674" s="25"/>
      <c r="F674" s="71"/>
      <c r="G674" s="25"/>
      <c r="H674" s="25"/>
      <c r="I674" s="25"/>
      <c r="J674" s="25"/>
      <c r="K674" s="25"/>
      <c r="L674" s="25"/>
      <c r="M674" s="25"/>
      <c r="N674" s="25"/>
      <c r="O674" s="206"/>
      <c r="P674" s="206"/>
      <c r="Q674" s="206"/>
      <c r="R674" s="206"/>
      <c r="S674" s="206"/>
      <c r="T674" s="200"/>
      <c r="U674" s="200"/>
      <c r="V674" s="200"/>
      <c r="W674" s="200"/>
      <c r="X674" s="25"/>
      <c r="Y674" s="71"/>
    </row>
    <row r="675" spans="3:25" x14ac:dyDescent="0.25">
      <c r="C675" s="25"/>
      <c r="D675" s="25"/>
      <c r="E675" s="25"/>
      <c r="F675" s="71"/>
      <c r="G675" s="25"/>
      <c r="H675" s="25"/>
      <c r="I675" s="25"/>
      <c r="J675" s="25"/>
      <c r="K675" s="25"/>
      <c r="L675" s="25"/>
      <c r="M675" s="25"/>
      <c r="N675" s="25"/>
      <c r="O675" s="206"/>
      <c r="P675" s="206"/>
      <c r="Q675" s="206"/>
      <c r="R675" s="206"/>
      <c r="S675" s="206"/>
      <c r="T675" s="200"/>
      <c r="U675" s="200"/>
      <c r="V675" s="200"/>
      <c r="W675" s="200"/>
      <c r="X675" s="25"/>
      <c r="Y675" s="71"/>
    </row>
    <row r="676" spans="3:25" x14ac:dyDescent="0.25">
      <c r="C676" s="25"/>
      <c r="D676" s="25"/>
      <c r="E676" s="25"/>
      <c r="F676" s="71"/>
      <c r="G676" s="25"/>
      <c r="H676" s="25"/>
      <c r="I676" s="25"/>
      <c r="J676" s="25"/>
      <c r="K676" s="25"/>
      <c r="L676" s="25"/>
      <c r="M676" s="25"/>
      <c r="N676" s="25"/>
      <c r="O676" s="206"/>
      <c r="P676" s="206"/>
      <c r="Q676" s="206"/>
      <c r="R676" s="206"/>
      <c r="S676" s="206"/>
      <c r="T676" s="200"/>
      <c r="U676" s="200"/>
      <c r="V676" s="200"/>
      <c r="W676" s="200"/>
      <c r="X676" s="25"/>
      <c r="Y676" s="71"/>
    </row>
    <row r="677" spans="3:25" x14ac:dyDescent="0.25">
      <c r="C677" s="25"/>
      <c r="D677" s="25"/>
      <c r="E677" s="25"/>
      <c r="F677" s="71"/>
      <c r="G677" s="25"/>
      <c r="H677" s="25"/>
      <c r="I677" s="25"/>
      <c r="J677" s="25"/>
      <c r="K677" s="25"/>
      <c r="L677" s="25"/>
      <c r="M677" s="25"/>
      <c r="N677" s="25"/>
      <c r="O677" s="206"/>
      <c r="P677" s="206"/>
      <c r="Q677" s="206"/>
      <c r="R677" s="206"/>
      <c r="S677" s="206"/>
      <c r="T677" s="200"/>
      <c r="U677" s="200"/>
      <c r="V677" s="200"/>
      <c r="W677" s="200"/>
      <c r="X677" s="25"/>
      <c r="Y677" s="71"/>
    </row>
    <row r="678" spans="3:25" x14ac:dyDescent="0.25">
      <c r="C678" s="25"/>
      <c r="D678" s="25"/>
      <c r="E678" s="25"/>
      <c r="F678" s="71"/>
      <c r="G678" s="25"/>
      <c r="H678" s="25"/>
      <c r="I678" s="25"/>
      <c r="J678" s="25"/>
      <c r="K678" s="25"/>
      <c r="L678" s="25"/>
      <c r="M678" s="25"/>
      <c r="N678" s="25"/>
      <c r="O678" s="206"/>
      <c r="P678" s="206"/>
      <c r="Q678" s="206"/>
      <c r="R678" s="206"/>
      <c r="S678" s="206"/>
      <c r="T678" s="200"/>
      <c r="U678" s="200"/>
      <c r="V678" s="200"/>
      <c r="W678" s="200"/>
      <c r="X678" s="25"/>
      <c r="Y678" s="71"/>
    </row>
    <row r="679" spans="3:25" x14ac:dyDescent="0.25">
      <c r="C679" s="25"/>
      <c r="D679" s="25"/>
      <c r="E679" s="25"/>
      <c r="F679" s="71"/>
      <c r="G679" s="25"/>
      <c r="H679" s="25"/>
      <c r="I679" s="25"/>
      <c r="J679" s="25"/>
      <c r="K679" s="25"/>
      <c r="L679" s="25"/>
      <c r="M679" s="25"/>
      <c r="N679" s="25"/>
      <c r="O679" s="206"/>
      <c r="P679" s="206"/>
      <c r="Q679" s="206"/>
      <c r="R679" s="206"/>
      <c r="S679" s="206"/>
      <c r="T679" s="200"/>
      <c r="U679" s="200"/>
      <c r="V679" s="200"/>
      <c r="W679" s="200"/>
      <c r="X679" s="25"/>
      <c r="Y679" s="71"/>
    </row>
    <row r="680" spans="3:25" x14ac:dyDescent="0.25">
      <c r="C680" s="25"/>
      <c r="D680" s="25"/>
      <c r="E680" s="25"/>
      <c r="F680" s="71"/>
      <c r="G680" s="25"/>
      <c r="H680" s="25"/>
      <c r="I680" s="25"/>
      <c r="J680" s="25"/>
      <c r="K680" s="25"/>
      <c r="L680" s="25"/>
      <c r="M680" s="25"/>
      <c r="N680" s="25"/>
      <c r="O680" s="206"/>
      <c r="P680" s="206"/>
      <c r="Q680" s="206"/>
      <c r="R680" s="206"/>
      <c r="S680" s="206"/>
      <c r="T680" s="200"/>
      <c r="U680" s="200"/>
      <c r="V680" s="200"/>
      <c r="W680" s="200"/>
      <c r="X680" s="25"/>
      <c r="Y680" s="71"/>
    </row>
    <row r="681" spans="3:25" x14ac:dyDescent="0.25">
      <c r="C681" s="25"/>
      <c r="D681" s="25"/>
      <c r="E681" s="25"/>
      <c r="F681" s="71"/>
      <c r="G681" s="25"/>
      <c r="H681" s="25"/>
      <c r="I681" s="25"/>
      <c r="J681" s="25"/>
      <c r="K681" s="25"/>
      <c r="L681" s="25"/>
      <c r="M681" s="25"/>
      <c r="N681" s="25"/>
      <c r="O681" s="206"/>
      <c r="P681" s="206"/>
      <c r="Q681" s="206"/>
      <c r="R681" s="206"/>
      <c r="S681" s="206"/>
      <c r="T681" s="200"/>
      <c r="U681" s="200"/>
      <c r="V681" s="200"/>
      <c r="W681" s="200"/>
      <c r="X681" s="25"/>
      <c r="Y681" s="71"/>
    </row>
    <row r="682" spans="3:25" x14ac:dyDescent="0.25">
      <c r="C682" s="25"/>
      <c r="D682" s="25"/>
      <c r="E682" s="25"/>
      <c r="F682" s="71"/>
      <c r="G682" s="25"/>
      <c r="H682" s="25"/>
      <c r="I682" s="25"/>
      <c r="J682" s="25"/>
      <c r="K682" s="25"/>
      <c r="L682" s="25"/>
      <c r="M682" s="25"/>
      <c r="N682" s="25"/>
      <c r="O682" s="206"/>
      <c r="P682" s="206"/>
      <c r="Q682" s="206"/>
      <c r="R682" s="206"/>
      <c r="S682" s="206"/>
      <c r="T682" s="200"/>
      <c r="U682" s="200"/>
      <c r="V682" s="200"/>
      <c r="W682" s="200"/>
      <c r="X682" s="25"/>
      <c r="Y682" s="71"/>
    </row>
    <row r="683" spans="3:25" x14ac:dyDescent="0.25">
      <c r="C683" s="25"/>
      <c r="D683" s="25"/>
      <c r="E683" s="25"/>
      <c r="F683" s="71"/>
      <c r="G683" s="25"/>
      <c r="H683" s="25"/>
      <c r="I683" s="25"/>
      <c r="J683" s="25"/>
      <c r="K683" s="25"/>
      <c r="L683" s="25"/>
      <c r="M683" s="25"/>
      <c r="N683" s="25"/>
      <c r="O683" s="206"/>
      <c r="P683" s="206"/>
      <c r="Q683" s="206"/>
      <c r="R683" s="206"/>
      <c r="S683" s="206"/>
      <c r="T683" s="200"/>
      <c r="U683" s="200"/>
      <c r="V683" s="200"/>
      <c r="W683" s="200"/>
      <c r="X683" s="25"/>
      <c r="Y683" s="71"/>
    </row>
    <row r="684" spans="3:25" x14ac:dyDescent="0.25">
      <c r="C684" s="25"/>
      <c r="D684" s="25"/>
      <c r="E684" s="25"/>
      <c r="F684" s="71"/>
      <c r="G684" s="25"/>
      <c r="H684" s="25"/>
      <c r="I684" s="25"/>
      <c r="J684" s="25"/>
      <c r="K684" s="25"/>
      <c r="L684" s="25"/>
      <c r="M684" s="25"/>
      <c r="N684" s="25"/>
      <c r="O684" s="206"/>
      <c r="P684" s="206"/>
      <c r="Q684" s="206"/>
      <c r="R684" s="206"/>
      <c r="S684" s="206"/>
      <c r="T684" s="200"/>
      <c r="U684" s="200"/>
      <c r="V684" s="200"/>
      <c r="W684" s="200"/>
      <c r="X684" s="25"/>
      <c r="Y684" s="71"/>
    </row>
    <row r="685" spans="3:25" x14ac:dyDescent="0.25">
      <c r="C685" s="25"/>
      <c r="D685" s="25"/>
      <c r="E685" s="25"/>
      <c r="F685" s="71"/>
      <c r="G685" s="25"/>
      <c r="H685" s="25"/>
      <c r="I685" s="25"/>
      <c r="J685" s="25"/>
      <c r="K685" s="25"/>
      <c r="L685" s="25"/>
      <c r="M685" s="25"/>
      <c r="N685" s="25"/>
      <c r="O685" s="206"/>
      <c r="P685" s="206"/>
      <c r="Q685" s="206"/>
      <c r="R685" s="206"/>
      <c r="S685" s="206"/>
      <c r="T685" s="200"/>
      <c r="U685" s="200"/>
      <c r="V685" s="200"/>
      <c r="W685" s="200"/>
      <c r="X685" s="25"/>
      <c r="Y685" s="71"/>
    </row>
    <row r="686" spans="3:25" x14ac:dyDescent="0.25">
      <c r="C686" s="25"/>
      <c r="D686" s="25"/>
      <c r="E686" s="25"/>
      <c r="F686" s="71"/>
      <c r="G686" s="25"/>
      <c r="H686" s="25"/>
      <c r="I686" s="25"/>
      <c r="J686" s="25"/>
      <c r="K686" s="25"/>
      <c r="L686" s="25"/>
      <c r="M686" s="25"/>
      <c r="N686" s="25"/>
      <c r="O686" s="206"/>
      <c r="P686" s="206"/>
      <c r="Q686" s="206"/>
      <c r="R686" s="206"/>
      <c r="S686" s="206"/>
      <c r="T686" s="200"/>
      <c r="U686" s="200"/>
      <c r="V686" s="200"/>
      <c r="W686" s="200"/>
      <c r="X686" s="25"/>
      <c r="Y686" s="71"/>
    </row>
    <row r="687" spans="3:25" x14ac:dyDescent="0.25">
      <c r="C687" s="25"/>
      <c r="D687" s="25"/>
      <c r="E687" s="25"/>
      <c r="F687" s="71"/>
      <c r="G687" s="25"/>
      <c r="H687" s="25"/>
      <c r="I687" s="25"/>
      <c r="J687" s="25"/>
      <c r="K687" s="25"/>
      <c r="L687" s="25"/>
      <c r="M687" s="25"/>
      <c r="N687" s="25"/>
      <c r="O687" s="206"/>
      <c r="P687" s="206"/>
      <c r="Q687" s="206"/>
      <c r="R687" s="206"/>
      <c r="S687" s="206"/>
      <c r="T687" s="200"/>
      <c r="U687" s="200"/>
      <c r="V687" s="200"/>
      <c r="W687" s="200"/>
      <c r="X687" s="25"/>
      <c r="Y687" s="71"/>
    </row>
    <row r="688" spans="3:25" x14ac:dyDescent="0.25">
      <c r="C688" s="25"/>
      <c r="D688" s="25"/>
      <c r="E688" s="25"/>
      <c r="F688" s="71"/>
      <c r="G688" s="25"/>
      <c r="H688" s="25"/>
      <c r="I688" s="25"/>
      <c r="J688" s="25"/>
      <c r="K688" s="25"/>
      <c r="L688" s="25"/>
      <c r="M688" s="25"/>
      <c r="N688" s="25"/>
      <c r="O688" s="206"/>
      <c r="P688" s="206"/>
      <c r="Q688" s="206"/>
      <c r="R688" s="206"/>
      <c r="S688" s="206"/>
      <c r="T688" s="200"/>
      <c r="U688" s="200"/>
      <c r="V688" s="200"/>
      <c r="W688" s="200"/>
      <c r="X688" s="25"/>
      <c r="Y688" s="71"/>
    </row>
    <row r="689" spans="3:25" x14ac:dyDescent="0.25">
      <c r="C689" s="25"/>
      <c r="D689" s="25"/>
      <c r="E689" s="25"/>
      <c r="F689" s="71"/>
      <c r="G689" s="25"/>
      <c r="H689" s="25"/>
      <c r="I689" s="25"/>
      <c r="J689" s="25"/>
      <c r="K689" s="25"/>
      <c r="L689" s="25"/>
      <c r="M689" s="25"/>
      <c r="N689" s="25"/>
      <c r="O689" s="206"/>
      <c r="P689" s="206"/>
      <c r="Q689" s="206"/>
      <c r="R689" s="206"/>
      <c r="S689" s="206"/>
      <c r="T689" s="200"/>
      <c r="U689" s="200"/>
      <c r="V689" s="200"/>
      <c r="W689" s="200"/>
      <c r="X689" s="25"/>
      <c r="Y689" s="71"/>
    </row>
    <row r="690" spans="3:25" x14ac:dyDescent="0.25">
      <c r="C690" s="25"/>
      <c r="D690" s="25"/>
      <c r="E690" s="25"/>
      <c r="F690" s="71"/>
      <c r="G690" s="25"/>
      <c r="H690" s="25"/>
      <c r="I690" s="25"/>
      <c r="J690" s="25"/>
      <c r="K690" s="25"/>
      <c r="L690" s="25"/>
      <c r="M690" s="25"/>
      <c r="N690" s="25"/>
      <c r="O690" s="206"/>
      <c r="P690" s="206"/>
      <c r="Q690" s="206"/>
      <c r="R690" s="206"/>
      <c r="S690" s="206"/>
      <c r="T690" s="200"/>
      <c r="U690" s="200"/>
      <c r="V690" s="200"/>
      <c r="W690" s="200"/>
      <c r="X690" s="25"/>
      <c r="Y690" s="71"/>
    </row>
    <row r="691" spans="3:25" x14ac:dyDescent="0.25">
      <c r="C691" s="25"/>
      <c r="D691" s="25"/>
      <c r="E691" s="25"/>
      <c r="F691" s="71"/>
      <c r="G691" s="25"/>
      <c r="H691" s="25"/>
      <c r="I691" s="25"/>
      <c r="J691" s="25"/>
      <c r="K691" s="25"/>
      <c r="L691" s="25"/>
      <c r="M691" s="25"/>
      <c r="N691" s="25"/>
      <c r="O691" s="206"/>
      <c r="P691" s="206"/>
      <c r="Q691" s="206"/>
      <c r="R691" s="206"/>
      <c r="S691" s="206"/>
      <c r="T691" s="200"/>
      <c r="U691" s="200"/>
      <c r="V691" s="200"/>
      <c r="W691" s="200"/>
      <c r="X691" s="25"/>
      <c r="Y691" s="71"/>
    </row>
    <row r="692" spans="3:25" x14ac:dyDescent="0.25">
      <c r="C692" s="25"/>
      <c r="D692" s="25"/>
      <c r="E692" s="25"/>
      <c r="F692" s="71"/>
      <c r="G692" s="25"/>
      <c r="H692" s="25"/>
      <c r="I692" s="25"/>
      <c r="J692" s="25"/>
      <c r="K692" s="25"/>
      <c r="L692" s="25"/>
      <c r="M692" s="25"/>
      <c r="N692" s="25"/>
      <c r="O692" s="206"/>
      <c r="P692" s="206"/>
      <c r="Q692" s="206"/>
      <c r="R692" s="206"/>
      <c r="S692" s="206"/>
      <c r="T692" s="200"/>
      <c r="U692" s="200"/>
      <c r="V692" s="200"/>
      <c r="W692" s="200"/>
      <c r="X692" s="25"/>
      <c r="Y692" s="71"/>
    </row>
    <row r="693" spans="3:25" x14ac:dyDescent="0.25">
      <c r="C693" s="25"/>
      <c r="D693" s="25"/>
      <c r="E693" s="25"/>
      <c r="F693" s="71"/>
      <c r="G693" s="25"/>
      <c r="H693" s="25"/>
      <c r="I693" s="25"/>
      <c r="J693" s="25"/>
      <c r="K693" s="25"/>
      <c r="L693" s="25"/>
      <c r="M693" s="25"/>
      <c r="N693" s="25"/>
      <c r="O693" s="206"/>
      <c r="P693" s="206"/>
      <c r="Q693" s="206"/>
      <c r="R693" s="206"/>
      <c r="S693" s="206"/>
      <c r="T693" s="200"/>
      <c r="U693" s="200"/>
      <c r="V693" s="200"/>
      <c r="W693" s="200"/>
      <c r="X693" s="25"/>
      <c r="Y693" s="71"/>
    </row>
    <row r="694" spans="3:25" x14ac:dyDescent="0.25">
      <c r="C694" s="25"/>
      <c r="D694" s="25"/>
      <c r="E694" s="25"/>
      <c r="F694" s="71"/>
      <c r="G694" s="25"/>
      <c r="H694" s="25"/>
      <c r="I694" s="25"/>
      <c r="J694" s="25"/>
      <c r="K694" s="25"/>
      <c r="L694" s="25"/>
      <c r="M694" s="25"/>
      <c r="N694" s="25"/>
      <c r="O694" s="206"/>
      <c r="P694" s="206"/>
      <c r="Q694" s="206"/>
      <c r="R694" s="206"/>
      <c r="S694" s="206"/>
      <c r="T694" s="200"/>
      <c r="U694" s="200"/>
      <c r="V694" s="200"/>
      <c r="W694" s="200"/>
      <c r="X694" s="25"/>
      <c r="Y694" s="71"/>
    </row>
    <row r="695" spans="3:25" x14ac:dyDescent="0.25">
      <c r="C695" s="25"/>
      <c r="D695" s="25"/>
      <c r="E695" s="25"/>
      <c r="F695" s="71"/>
      <c r="G695" s="25"/>
      <c r="H695" s="25"/>
      <c r="I695" s="25"/>
      <c r="J695" s="25"/>
      <c r="K695" s="25"/>
      <c r="L695" s="25"/>
      <c r="M695" s="25"/>
      <c r="N695" s="25"/>
      <c r="O695" s="206"/>
      <c r="P695" s="206"/>
      <c r="Q695" s="206"/>
      <c r="R695" s="206"/>
      <c r="S695" s="206"/>
      <c r="T695" s="200"/>
      <c r="U695" s="200"/>
      <c r="V695" s="200"/>
      <c r="W695" s="200"/>
      <c r="X695" s="25"/>
      <c r="Y695" s="71"/>
    </row>
    <row r="696" spans="3:25" x14ac:dyDescent="0.25">
      <c r="C696" s="25"/>
      <c r="D696" s="25"/>
      <c r="E696" s="25"/>
      <c r="F696" s="71"/>
      <c r="G696" s="25"/>
      <c r="H696" s="25"/>
      <c r="I696" s="25"/>
      <c r="J696" s="25"/>
      <c r="K696" s="25"/>
      <c r="L696" s="25"/>
      <c r="M696" s="25"/>
      <c r="N696" s="25"/>
      <c r="O696" s="206"/>
      <c r="P696" s="206"/>
      <c r="Q696" s="206"/>
      <c r="R696" s="206"/>
      <c r="S696" s="206"/>
      <c r="T696" s="200"/>
      <c r="U696" s="200"/>
      <c r="V696" s="200"/>
      <c r="W696" s="200"/>
      <c r="X696" s="25"/>
      <c r="Y696" s="71"/>
    </row>
    <row r="697" spans="3:25" x14ac:dyDescent="0.25">
      <c r="C697" s="25"/>
      <c r="D697" s="25"/>
      <c r="E697" s="25"/>
      <c r="F697" s="71"/>
      <c r="G697" s="25"/>
      <c r="H697" s="25"/>
      <c r="I697" s="25"/>
      <c r="J697" s="25"/>
      <c r="K697" s="25"/>
      <c r="L697" s="25"/>
      <c r="M697" s="25"/>
      <c r="N697" s="25"/>
      <c r="O697" s="206"/>
      <c r="P697" s="206"/>
      <c r="Q697" s="206"/>
      <c r="R697" s="206"/>
      <c r="S697" s="206"/>
      <c r="T697" s="200"/>
      <c r="U697" s="200"/>
      <c r="V697" s="200"/>
      <c r="W697" s="200"/>
      <c r="X697" s="25"/>
      <c r="Y697" s="71"/>
    </row>
    <row r="698" spans="3:25" x14ac:dyDescent="0.25">
      <c r="C698" s="25"/>
      <c r="D698" s="25"/>
      <c r="E698" s="25"/>
      <c r="F698" s="71"/>
      <c r="G698" s="25"/>
      <c r="H698" s="25"/>
      <c r="I698" s="25"/>
      <c r="J698" s="25"/>
      <c r="K698" s="25"/>
      <c r="L698" s="25"/>
      <c r="M698" s="25"/>
      <c r="N698" s="25"/>
      <c r="O698" s="206"/>
      <c r="P698" s="206"/>
      <c r="Q698" s="206"/>
      <c r="R698" s="206"/>
      <c r="S698" s="206"/>
      <c r="T698" s="200"/>
      <c r="U698" s="200"/>
      <c r="V698" s="200"/>
      <c r="W698" s="200"/>
      <c r="X698" s="25"/>
      <c r="Y698" s="71"/>
    </row>
    <row r="699" spans="3:25" x14ac:dyDescent="0.25">
      <c r="C699" s="25"/>
      <c r="D699" s="25"/>
      <c r="E699" s="25"/>
      <c r="F699" s="71"/>
      <c r="G699" s="25"/>
      <c r="H699" s="25"/>
      <c r="I699" s="25"/>
      <c r="J699" s="25"/>
      <c r="K699" s="25"/>
      <c r="L699" s="25"/>
      <c r="M699" s="25"/>
      <c r="N699" s="25"/>
      <c r="O699" s="206"/>
      <c r="P699" s="206"/>
      <c r="Q699" s="206"/>
      <c r="R699" s="206"/>
      <c r="S699" s="206"/>
      <c r="T699" s="200"/>
      <c r="U699" s="200"/>
      <c r="V699" s="200"/>
      <c r="W699" s="200"/>
      <c r="X699" s="25"/>
      <c r="Y699" s="71"/>
    </row>
    <row r="700" spans="3:25" x14ac:dyDescent="0.25">
      <c r="C700" s="25"/>
      <c r="D700" s="25"/>
      <c r="E700" s="25"/>
      <c r="F700" s="71"/>
      <c r="G700" s="25"/>
      <c r="H700" s="25"/>
      <c r="I700" s="25"/>
      <c r="J700" s="25"/>
      <c r="K700" s="25"/>
      <c r="L700" s="25"/>
      <c r="M700" s="25"/>
      <c r="N700" s="25"/>
      <c r="O700" s="206"/>
      <c r="P700" s="206"/>
      <c r="Q700" s="206"/>
      <c r="R700" s="206"/>
      <c r="S700" s="206"/>
      <c r="T700" s="200"/>
      <c r="U700" s="200"/>
      <c r="V700" s="200"/>
      <c r="W700" s="200"/>
      <c r="X700" s="25"/>
      <c r="Y700" s="71"/>
    </row>
    <row r="701" spans="3:25" x14ac:dyDescent="0.25">
      <c r="C701" s="25"/>
      <c r="D701" s="25"/>
      <c r="E701" s="25"/>
      <c r="F701" s="71"/>
      <c r="G701" s="25"/>
      <c r="H701" s="25"/>
      <c r="I701" s="25"/>
      <c r="J701" s="25"/>
      <c r="K701" s="25"/>
      <c r="L701" s="25"/>
      <c r="M701" s="25"/>
      <c r="N701" s="25"/>
      <c r="O701" s="206"/>
      <c r="P701" s="206"/>
      <c r="Q701" s="206"/>
      <c r="R701" s="206"/>
      <c r="S701" s="206"/>
      <c r="T701" s="200"/>
      <c r="U701" s="200"/>
      <c r="V701" s="200"/>
      <c r="W701" s="200"/>
      <c r="X701" s="25"/>
      <c r="Y701" s="71"/>
    </row>
    <row r="702" spans="3:25" x14ac:dyDescent="0.25">
      <c r="C702" s="25"/>
      <c r="D702" s="25"/>
      <c r="E702" s="25"/>
      <c r="F702" s="71"/>
      <c r="G702" s="25"/>
      <c r="H702" s="25"/>
      <c r="I702" s="25"/>
      <c r="J702" s="25"/>
      <c r="K702" s="25"/>
      <c r="L702" s="25"/>
      <c r="M702" s="25"/>
      <c r="N702" s="25"/>
      <c r="O702" s="206"/>
      <c r="P702" s="206"/>
      <c r="Q702" s="206"/>
      <c r="R702" s="206"/>
      <c r="S702" s="206"/>
      <c r="T702" s="200"/>
      <c r="U702" s="200"/>
      <c r="V702" s="200"/>
      <c r="W702" s="200"/>
      <c r="X702" s="25"/>
      <c r="Y702" s="71"/>
    </row>
    <row r="703" spans="3:25" x14ac:dyDescent="0.25">
      <c r="C703" s="25"/>
      <c r="D703" s="25"/>
      <c r="E703" s="25"/>
      <c r="F703" s="71"/>
      <c r="G703" s="25"/>
      <c r="H703" s="25"/>
      <c r="I703" s="25"/>
      <c r="J703" s="25"/>
      <c r="K703" s="25"/>
      <c r="L703" s="25"/>
      <c r="M703" s="25"/>
      <c r="N703" s="25"/>
      <c r="O703" s="206"/>
      <c r="P703" s="206"/>
      <c r="Q703" s="206"/>
      <c r="R703" s="206"/>
      <c r="S703" s="206"/>
      <c r="T703" s="200"/>
      <c r="U703" s="200"/>
      <c r="V703" s="200"/>
      <c r="W703" s="200"/>
      <c r="X703" s="25"/>
      <c r="Y703" s="71"/>
    </row>
    <row r="704" spans="3:25" x14ac:dyDescent="0.25">
      <c r="C704" s="25"/>
      <c r="D704" s="25"/>
      <c r="E704" s="25"/>
      <c r="F704" s="71"/>
      <c r="G704" s="25"/>
      <c r="H704" s="25"/>
      <c r="I704" s="25"/>
      <c r="J704" s="25"/>
      <c r="K704" s="25"/>
      <c r="L704" s="25"/>
      <c r="M704" s="25"/>
      <c r="N704" s="25"/>
      <c r="O704" s="206"/>
      <c r="P704" s="206"/>
      <c r="Q704" s="206"/>
      <c r="R704" s="206"/>
      <c r="S704" s="206"/>
      <c r="T704" s="200"/>
      <c r="U704" s="200"/>
      <c r="V704" s="200"/>
      <c r="W704" s="200"/>
      <c r="X704" s="25"/>
      <c r="Y704" s="71"/>
    </row>
    <row r="705" spans="3:25" x14ac:dyDescent="0.25">
      <c r="C705" s="25"/>
      <c r="D705" s="25"/>
      <c r="E705" s="25"/>
      <c r="F705" s="71"/>
      <c r="G705" s="25"/>
      <c r="H705" s="25"/>
      <c r="I705" s="25"/>
      <c r="J705" s="25"/>
      <c r="K705" s="25"/>
      <c r="L705" s="25"/>
      <c r="M705" s="25"/>
      <c r="N705" s="25"/>
      <c r="O705" s="206"/>
      <c r="P705" s="206"/>
      <c r="Q705" s="206"/>
      <c r="R705" s="206"/>
      <c r="S705" s="206"/>
      <c r="T705" s="200"/>
      <c r="U705" s="200"/>
      <c r="V705" s="200"/>
      <c r="W705" s="200"/>
      <c r="X705" s="25"/>
      <c r="Y705" s="71"/>
    </row>
    <row r="706" spans="3:25" x14ac:dyDescent="0.25">
      <c r="C706" s="25"/>
      <c r="D706" s="25"/>
      <c r="E706" s="25"/>
      <c r="F706" s="71"/>
      <c r="G706" s="25"/>
      <c r="H706" s="25"/>
      <c r="I706" s="25"/>
      <c r="J706" s="25"/>
      <c r="K706" s="25"/>
      <c r="L706" s="25"/>
      <c r="M706" s="25"/>
      <c r="N706" s="25"/>
      <c r="O706" s="206"/>
      <c r="P706" s="206"/>
      <c r="Q706" s="206"/>
      <c r="R706" s="206"/>
      <c r="S706" s="206"/>
      <c r="T706" s="200"/>
      <c r="U706" s="200"/>
      <c r="V706" s="200"/>
      <c r="W706" s="200"/>
      <c r="X706" s="25"/>
      <c r="Y706" s="71"/>
    </row>
    <row r="707" spans="3:25" x14ac:dyDescent="0.25">
      <c r="C707" s="25"/>
      <c r="D707" s="25"/>
      <c r="E707" s="25"/>
      <c r="F707" s="71"/>
      <c r="G707" s="25"/>
      <c r="H707" s="25"/>
      <c r="I707" s="25"/>
      <c r="J707" s="25"/>
      <c r="K707" s="25"/>
      <c r="L707" s="25"/>
      <c r="M707" s="25"/>
      <c r="N707" s="25"/>
      <c r="O707" s="206"/>
      <c r="P707" s="206"/>
      <c r="Q707" s="206"/>
      <c r="R707" s="206"/>
      <c r="S707" s="206"/>
      <c r="T707" s="200"/>
      <c r="U707" s="200"/>
      <c r="V707" s="200"/>
      <c r="W707" s="200"/>
      <c r="X707" s="25"/>
      <c r="Y707" s="71"/>
    </row>
    <row r="708" spans="3:25" x14ac:dyDescent="0.25">
      <c r="C708" s="25"/>
      <c r="D708" s="25"/>
      <c r="E708" s="25"/>
      <c r="F708" s="71"/>
      <c r="G708" s="25"/>
      <c r="H708" s="25"/>
      <c r="I708" s="25"/>
      <c r="J708" s="25"/>
      <c r="K708" s="25"/>
      <c r="L708" s="25"/>
      <c r="M708" s="25"/>
      <c r="N708" s="25"/>
      <c r="O708" s="206"/>
      <c r="P708" s="206"/>
      <c r="Q708" s="206"/>
      <c r="R708" s="206"/>
      <c r="S708" s="206"/>
      <c r="T708" s="200"/>
      <c r="U708" s="200"/>
      <c r="V708" s="200"/>
      <c r="W708" s="200"/>
      <c r="X708" s="25"/>
      <c r="Y708" s="71"/>
    </row>
    <row r="709" spans="3:25" x14ac:dyDescent="0.25">
      <c r="C709" s="25"/>
      <c r="D709" s="25"/>
      <c r="E709" s="25"/>
      <c r="F709" s="71"/>
      <c r="G709" s="25"/>
      <c r="H709" s="25"/>
      <c r="I709" s="25"/>
      <c r="J709" s="25"/>
      <c r="K709" s="25"/>
      <c r="L709" s="25"/>
      <c r="M709" s="25"/>
      <c r="N709" s="25"/>
      <c r="O709" s="206"/>
      <c r="P709" s="206"/>
      <c r="Q709" s="206"/>
      <c r="R709" s="206"/>
      <c r="S709" s="206"/>
      <c r="T709" s="200"/>
      <c r="U709" s="200"/>
      <c r="V709" s="200"/>
      <c r="W709" s="200"/>
      <c r="X709" s="25"/>
      <c r="Y709" s="71"/>
    </row>
    <row r="710" spans="3:25" x14ac:dyDescent="0.25">
      <c r="C710" s="25"/>
      <c r="D710" s="25"/>
      <c r="E710" s="25"/>
      <c r="F710" s="71"/>
      <c r="G710" s="25"/>
      <c r="H710" s="25"/>
      <c r="I710" s="25"/>
      <c r="J710" s="25"/>
      <c r="K710" s="25"/>
      <c r="L710" s="25"/>
      <c r="M710" s="25"/>
      <c r="N710" s="25"/>
      <c r="O710" s="206"/>
      <c r="P710" s="206"/>
      <c r="Q710" s="206"/>
      <c r="R710" s="206"/>
      <c r="S710" s="206"/>
      <c r="T710" s="200"/>
      <c r="U710" s="200"/>
      <c r="V710" s="200"/>
      <c r="W710" s="200"/>
      <c r="X710" s="25"/>
      <c r="Y710" s="71"/>
    </row>
    <row r="711" spans="3:25" x14ac:dyDescent="0.25">
      <c r="C711" s="25"/>
      <c r="D711" s="25"/>
      <c r="E711" s="25"/>
      <c r="F711" s="71"/>
      <c r="G711" s="25"/>
      <c r="H711" s="25"/>
      <c r="I711" s="25"/>
      <c r="J711" s="25"/>
      <c r="K711" s="25"/>
      <c r="L711" s="25"/>
      <c r="M711" s="25"/>
      <c r="N711" s="25"/>
      <c r="O711" s="206"/>
      <c r="P711" s="206"/>
      <c r="Q711" s="206"/>
      <c r="R711" s="206"/>
      <c r="S711" s="206"/>
      <c r="T711" s="200"/>
      <c r="U711" s="200"/>
      <c r="V711" s="200"/>
      <c r="W711" s="200"/>
      <c r="X711" s="25"/>
      <c r="Y711" s="71"/>
    </row>
    <row r="712" spans="3:25" x14ac:dyDescent="0.25">
      <c r="C712" s="25"/>
      <c r="D712" s="25"/>
      <c r="E712" s="25"/>
      <c r="F712" s="71"/>
      <c r="G712" s="25"/>
      <c r="H712" s="25"/>
      <c r="I712" s="25"/>
      <c r="J712" s="25"/>
      <c r="K712" s="25"/>
      <c r="L712" s="25"/>
      <c r="M712" s="25"/>
      <c r="N712" s="25"/>
      <c r="O712" s="206"/>
      <c r="P712" s="206"/>
      <c r="Q712" s="206"/>
      <c r="R712" s="206"/>
      <c r="S712" s="206"/>
      <c r="T712" s="200"/>
      <c r="U712" s="200"/>
      <c r="V712" s="200"/>
      <c r="W712" s="200"/>
      <c r="X712" s="25"/>
      <c r="Y712" s="71"/>
    </row>
    <row r="713" spans="3:25" x14ac:dyDescent="0.25">
      <c r="C713" s="25"/>
      <c r="D713" s="25"/>
      <c r="E713" s="25"/>
      <c r="F713" s="71"/>
      <c r="G713" s="25"/>
      <c r="H713" s="25"/>
      <c r="I713" s="25"/>
      <c r="J713" s="25"/>
      <c r="K713" s="25"/>
      <c r="L713" s="25"/>
      <c r="M713" s="25"/>
      <c r="N713" s="25"/>
      <c r="O713" s="206"/>
      <c r="P713" s="206"/>
      <c r="Q713" s="206"/>
      <c r="R713" s="206"/>
      <c r="S713" s="206"/>
      <c r="T713" s="200"/>
      <c r="U713" s="200"/>
      <c r="V713" s="200"/>
      <c r="W713" s="200"/>
      <c r="X713" s="25"/>
      <c r="Y713" s="71"/>
    </row>
    <row r="714" spans="3:25" x14ac:dyDescent="0.25">
      <c r="C714" s="25"/>
      <c r="D714" s="25"/>
      <c r="E714" s="25"/>
      <c r="F714" s="71"/>
      <c r="G714" s="25"/>
      <c r="H714" s="25"/>
      <c r="I714" s="25"/>
      <c r="J714" s="25"/>
      <c r="K714" s="25"/>
      <c r="L714" s="25"/>
      <c r="M714" s="25"/>
      <c r="N714" s="25"/>
      <c r="O714" s="206"/>
      <c r="P714" s="206"/>
      <c r="Q714" s="206"/>
      <c r="R714" s="206"/>
      <c r="S714" s="206"/>
      <c r="T714" s="200"/>
      <c r="U714" s="200"/>
      <c r="V714" s="200"/>
      <c r="W714" s="200"/>
      <c r="X714" s="25"/>
      <c r="Y714" s="71"/>
    </row>
    <row r="715" spans="3:25" x14ac:dyDescent="0.25">
      <c r="C715" s="25"/>
      <c r="D715" s="25"/>
      <c r="E715" s="25"/>
      <c r="F715" s="71"/>
      <c r="G715" s="25"/>
      <c r="H715" s="25"/>
      <c r="I715" s="25"/>
      <c r="J715" s="25"/>
      <c r="K715" s="25"/>
      <c r="L715" s="25"/>
      <c r="M715" s="25"/>
      <c r="N715" s="25"/>
      <c r="O715" s="206"/>
      <c r="P715" s="206"/>
      <c r="Q715" s="206"/>
      <c r="R715" s="206"/>
      <c r="S715" s="206"/>
      <c r="T715" s="200"/>
      <c r="U715" s="200"/>
      <c r="V715" s="200"/>
      <c r="W715" s="200"/>
      <c r="X715" s="25"/>
      <c r="Y715" s="71"/>
    </row>
    <row r="716" spans="3:25" x14ac:dyDescent="0.25">
      <c r="C716" s="25"/>
      <c r="D716" s="25"/>
      <c r="E716" s="25"/>
      <c r="F716" s="71"/>
      <c r="G716" s="25"/>
      <c r="H716" s="25"/>
      <c r="I716" s="25"/>
      <c r="J716" s="25"/>
      <c r="K716" s="25"/>
      <c r="L716" s="25"/>
      <c r="M716" s="25"/>
      <c r="N716" s="25"/>
      <c r="O716" s="206"/>
      <c r="P716" s="206"/>
      <c r="Q716" s="206"/>
      <c r="R716" s="206"/>
      <c r="S716" s="206"/>
      <c r="T716" s="200"/>
      <c r="U716" s="200"/>
      <c r="V716" s="200"/>
      <c r="W716" s="200"/>
      <c r="X716" s="25"/>
      <c r="Y716" s="71"/>
    </row>
    <row r="717" spans="3:25" x14ac:dyDescent="0.25">
      <c r="C717" s="25"/>
      <c r="D717" s="25"/>
      <c r="E717" s="25"/>
      <c r="F717" s="71"/>
      <c r="G717" s="25"/>
      <c r="H717" s="25"/>
      <c r="I717" s="25"/>
      <c r="J717" s="25"/>
      <c r="K717" s="25"/>
      <c r="L717" s="25"/>
      <c r="M717" s="25"/>
      <c r="N717" s="25"/>
      <c r="O717" s="206"/>
      <c r="P717" s="206"/>
      <c r="Q717" s="206"/>
      <c r="R717" s="206"/>
      <c r="S717" s="206"/>
      <c r="T717" s="200"/>
      <c r="U717" s="200"/>
      <c r="V717" s="200"/>
      <c r="W717" s="200"/>
      <c r="X717" s="25"/>
      <c r="Y717" s="71"/>
    </row>
    <row r="718" spans="3:25" x14ac:dyDescent="0.25">
      <c r="C718" s="25"/>
      <c r="D718" s="25"/>
      <c r="E718" s="25"/>
      <c r="F718" s="71"/>
      <c r="G718" s="25"/>
      <c r="H718" s="25"/>
      <c r="I718" s="25"/>
      <c r="J718" s="25"/>
      <c r="K718" s="25"/>
      <c r="L718" s="25"/>
      <c r="M718" s="25"/>
      <c r="N718" s="25"/>
      <c r="O718" s="206"/>
      <c r="P718" s="206"/>
      <c r="Q718" s="206"/>
      <c r="R718" s="206"/>
      <c r="S718" s="206"/>
      <c r="T718" s="200"/>
      <c r="U718" s="200"/>
      <c r="V718" s="200"/>
      <c r="W718" s="200"/>
      <c r="X718" s="25"/>
      <c r="Y718" s="71"/>
    </row>
    <row r="719" spans="3:25" x14ac:dyDescent="0.25">
      <c r="C719" s="25"/>
      <c r="D719" s="25"/>
      <c r="E719" s="25"/>
      <c r="F719" s="71"/>
      <c r="G719" s="25"/>
      <c r="H719" s="25"/>
      <c r="I719" s="25"/>
      <c r="J719" s="25"/>
      <c r="K719" s="25"/>
      <c r="L719" s="25"/>
      <c r="M719" s="25"/>
      <c r="N719" s="25"/>
      <c r="O719" s="206"/>
      <c r="P719" s="206"/>
      <c r="Q719" s="206"/>
      <c r="R719" s="206"/>
      <c r="S719" s="206"/>
      <c r="T719" s="200"/>
      <c r="U719" s="200"/>
      <c r="V719" s="200"/>
      <c r="W719" s="200"/>
      <c r="X719" s="25"/>
      <c r="Y719" s="71"/>
    </row>
    <row r="720" spans="3:25" x14ac:dyDescent="0.25">
      <c r="C720" s="25"/>
      <c r="D720" s="25"/>
      <c r="E720" s="25"/>
      <c r="F720" s="71"/>
      <c r="G720" s="25"/>
      <c r="H720" s="25"/>
      <c r="I720" s="25"/>
      <c r="J720" s="25"/>
      <c r="K720" s="25"/>
      <c r="L720" s="25"/>
      <c r="M720" s="25"/>
      <c r="N720" s="25"/>
      <c r="O720" s="206"/>
      <c r="P720" s="206"/>
      <c r="Q720" s="206"/>
      <c r="R720" s="206"/>
      <c r="S720" s="206"/>
      <c r="T720" s="200"/>
      <c r="U720" s="200"/>
      <c r="V720" s="200"/>
      <c r="W720" s="200"/>
      <c r="X720" s="25"/>
      <c r="Y720" s="71"/>
    </row>
    <row r="721" spans="3:25" x14ac:dyDescent="0.25">
      <c r="C721" s="25"/>
      <c r="D721" s="25"/>
      <c r="E721" s="25"/>
      <c r="F721" s="71"/>
      <c r="G721" s="25"/>
      <c r="H721" s="25"/>
      <c r="I721" s="25"/>
      <c r="J721" s="25"/>
      <c r="K721" s="25"/>
      <c r="L721" s="25"/>
      <c r="M721" s="25"/>
      <c r="N721" s="25"/>
      <c r="O721" s="206"/>
      <c r="P721" s="206"/>
      <c r="Q721" s="206"/>
      <c r="R721" s="206"/>
      <c r="S721" s="206"/>
      <c r="T721" s="200"/>
      <c r="U721" s="200"/>
      <c r="V721" s="200"/>
      <c r="W721" s="200"/>
      <c r="X721" s="25"/>
      <c r="Y721" s="71"/>
    </row>
    <row r="722" spans="3:25" x14ac:dyDescent="0.25">
      <c r="C722" s="25"/>
      <c r="D722" s="25"/>
      <c r="E722" s="25"/>
      <c r="F722" s="71"/>
      <c r="G722" s="25"/>
      <c r="H722" s="25"/>
      <c r="I722" s="25"/>
      <c r="J722" s="25"/>
      <c r="K722" s="25"/>
      <c r="L722" s="25"/>
      <c r="M722" s="25"/>
      <c r="N722" s="25"/>
      <c r="O722" s="206"/>
      <c r="P722" s="206"/>
      <c r="Q722" s="206"/>
      <c r="R722" s="206"/>
      <c r="S722" s="206"/>
      <c r="T722" s="200"/>
      <c r="U722" s="200"/>
      <c r="V722" s="200"/>
      <c r="W722" s="200"/>
      <c r="X722" s="25"/>
      <c r="Y722" s="71"/>
    </row>
    <row r="723" spans="3:25" x14ac:dyDescent="0.25">
      <c r="C723" s="25"/>
      <c r="D723" s="25"/>
      <c r="E723" s="25"/>
      <c r="F723" s="71"/>
      <c r="G723" s="25"/>
      <c r="H723" s="25"/>
      <c r="I723" s="25"/>
      <c r="J723" s="25"/>
      <c r="K723" s="25"/>
      <c r="L723" s="25"/>
      <c r="M723" s="25"/>
      <c r="N723" s="25"/>
      <c r="O723" s="206"/>
      <c r="P723" s="206"/>
      <c r="Q723" s="206"/>
      <c r="R723" s="206"/>
      <c r="S723" s="206"/>
      <c r="T723" s="200"/>
      <c r="U723" s="200"/>
      <c r="V723" s="200"/>
      <c r="W723" s="200"/>
      <c r="X723" s="25"/>
      <c r="Y723" s="71"/>
    </row>
    <row r="724" spans="3:25" x14ac:dyDescent="0.25">
      <c r="C724" s="25"/>
      <c r="D724" s="25"/>
      <c r="E724" s="25"/>
      <c r="F724" s="71"/>
      <c r="G724" s="25"/>
      <c r="H724" s="25"/>
      <c r="I724" s="25"/>
      <c r="J724" s="25"/>
      <c r="K724" s="25"/>
      <c r="L724" s="25"/>
      <c r="M724" s="25"/>
      <c r="N724" s="25"/>
      <c r="O724" s="206"/>
      <c r="P724" s="206"/>
      <c r="Q724" s="206"/>
      <c r="R724" s="206"/>
      <c r="S724" s="206"/>
      <c r="T724" s="200"/>
      <c r="U724" s="200"/>
      <c r="V724" s="200"/>
      <c r="W724" s="200"/>
      <c r="X724" s="25"/>
      <c r="Y724" s="71"/>
    </row>
    <row r="725" spans="3:25" x14ac:dyDescent="0.25">
      <c r="C725" s="25"/>
      <c r="D725" s="25"/>
      <c r="E725" s="25"/>
      <c r="F725" s="71"/>
      <c r="G725" s="25"/>
      <c r="H725" s="25"/>
      <c r="I725" s="25"/>
      <c r="J725" s="25"/>
      <c r="K725" s="25"/>
      <c r="L725" s="25"/>
      <c r="M725" s="25"/>
      <c r="N725" s="25"/>
      <c r="O725" s="206"/>
      <c r="P725" s="206"/>
      <c r="Q725" s="206"/>
      <c r="R725" s="206"/>
      <c r="S725" s="206"/>
      <c r="T725" s="200"/>
      <c r="U725" s="200"/>
      <c r="V725" s="200"/>
      <c r="W725" s="200"/>
      <c r="X725" s="25"/>
      <c r="Y725" s="71"/>
    </row>
    <row r="726" spans="3:25" x14ac:dyDescent="0.25">
      <c r="C726" s="25"/>
      <c r="D726" s="25"/>
      <c r="E726" s="25"/>
      <c r="F726" s="71"/>
      <c r="G726" s="25"/>
      <c r="H726" s="25"/>
      <c r="I726" s="25"/>
      <c r="J726" s="25"/>
      <c r="K726" s="25"/>
      <c r="L726" s="25"/>
      <c r="M726" s="25"/>
      <c r="N726" s="25"/>
      <c r="O726" s="206"/>
      <c r="P726" s="206"/>
      <c r="Q726" s="206"/>
      <c r="R726" s="206"/>
      <c r="S726" s="206"/>
      <c r="T726" s="200"/>
      <c r="U726" s="200"/>
      <c r="V726" s="200"/>
      <c r="W726" s="200"/>
      <c r="X726" s="25"/>
      <c r="Y726" s="71"/>
    </row>
    <row r="727" spans="3:25" x14ac:dyDescent="0.25">
      <c r="C727" s="25"/>
      <c r="D727" s="25"/>
      <c r="E727" s="25"/>
      <c r="F727" s="71"/>
      <c r="G727" s="25"/>
      <c r="H727" s="25"/>
      <c r="I727" s="25"/>
      <c r="J727" s="25"/>
      <c r="K727" s="25"/>
      <c r="L727" s="25"/>
      <c r="M727" s="25"/>
      <c r="N727" s="25"/>
      <c r="O727" s="206"/>
      <c r="P727" s="206"/>
      <c r="Q727" s="206"/>
      <c r="R727" s="206"/>
      <c r="S727" s="206"/>
      <c r="T727" s="200"/>
      <c r="U727" s="200"/>
      <c r="V727" s="200"/>
      <c r="W727" s="200"/>
      <c r="X727" s="25"/>
      <c r="Y727" s="71"/>
    </row>
    <row r="728" spans="3:25" x14ac:dyDescent="0.25">
      <c r="C728" s="25"/>
      <c r="D728" s="25"/>
      <c r="E728" s="25"/>
      <c r="F728" s="71"/>
      <c r="G728" s="25"/>
      <c r="H728" s="25"/>
      <c r="I728" s="25"/>
      <c r="J728" s="25"/>
      <c r="K728" s="25"/>
      <c r="L728" s="25"/>
      <c r="M728" s="25"/>
      <c r="N728" s="25"/>
      <c r="O728" s="206"/>
      <c r="P728" s="206"/>
      <c r="Q728" s="206"/>
      <c r="R728" s="206"/>
      <c r="S728" s="206"/>
      <c r="T728" s="200"/>
      <c r="U728" s="200"/>
      <c r="V728" s="200"/>
      <c r="W728" s="200"/>
      <c r="X728" s="25"/>
      <c r="Y728" s="71"/>
    </row>
    <row r="729" spans="3:25" x14ac:dyDescent="0.25">
      <c r="C729" s="25"/>
      <c r="D729" s="25"/>
      <c r="E729" s="25"/>
      <c r="F729" s="71"/>
      <c r="G729" s="25"/>
      <c r="H729" s="25"/>
      <c r="I729" s="25"/>
      <c r="J729" s="25"/>
      <c r="K729" s="25"/>
      <c r="L729" s="25"/>
      <c r="M729" s="25"/>
      <c r="N729" s="25"/>
      <c r="O729" s="206"/>
      <c r="P729" s="206"/>
      <c r="Q729" s="206"/>
      <c r="R729" s="206"/>
      <c r="S729" s="206"/>
      <c r="T729" s="200"/>
      <c r="U729" s="200"/>
      <c r="V729" s="200"/>
      <c r="W729" s="200"/>
      <c r="X729" s="25"/>
      <c r="Y729" s="71"/>
    </row>
    <row r="730" spans="3:25" x14ac:dyDescent="0.25">
      <c r="C730" s="25"/>
      <c r="D730" s="25"/>
      <c r="E730" s="25"/>
      <c r="F730" s="71"/>
      <c r="G730" s="25"/>
      <c r="H730" s="25"/>
      <c r="I730" s="25"/>
      <c r="J730" s="25"/>
      <c r="K730" s="25"/>
      <c r="L730" s="25"/>
      <c r="M730" s="25"/>
      <c r="N730" s="25"/>
      <c r="O730" s="206"/>
      <c r="P730" s="206"/>
      <c r="Q730" s="206"/>
      <c r="R730" s="206"/>
      <c r="S730" s="206"/>
      <c r="T730" s="200"/>
      <c r="U730" s="200"/>
      <c r="V730" s="200"/>
      <c r="W730" s="200"/>
      <c r="X730" s="25"/>
      <c r="Y730" s="71"/>
    </row>
    <row r="731" spans="3:25" x14ac:dyDescent="0.25">
      <c r="C731" s="25"/>
      <c r="D731" s="25"/>
      <c r="E731" s="25"/>
      <c r="F731" s="71"/>
      <c r="G731" s="25"/>
      <c r="H731" s="25"/>
      <c r="I731" s="25"/>
      <c r="J731" s="25"/>
      <c r="K731" s="25"/>
      <c r="L731" s="25"/>
      <c r="M731" s="25"/>
      <c r="N731" s="25"/>
      <c r="O731" s="206"/>
      <c r="P731" s="206"/>
      <c r="Q731" s="206"/>
      <c r="R731" s="206"/>
      <c r="S731" s="206"/>
      <c r="T731" s="200"/>
      <c r="U731" s="200"/>
      <c r="V731" s="200"/>
      <c r="W731" s="200"/>
      <c r="X731" s="25"/>
      <c r="Y731" s="71"/>
    </row>
    <row r="732" spans="3:25" x14ac:dyDescent="0.25">
      <c r="C732" s="25"/>
      <c r="D732" s="25"/>
      <c r="E732" s="25"/>
      <c r="F732" s="71"/>
      <c r="G732" s="25"/>
      <c r="H732" s="25"/>
      <c r="I732" s="25"/>
      <c r="J732" s="25"/>
      <c r="K732" s="25"/>
      <c r="L732" s="25"/>
      <c r="M732" s="25"/>
      <c r="N732" s="25"/>
      <c r="O732" s="206"/>
      <c r="P732" s="206"/>
      <c r="Q732" s="206"/>
      <c r="R732" s="206"/>
      <c r="S732" s="206"/>
      <c r="T732" s="200"/>
      <c r="U732" s="200"/>
      <c r="V732" s="200"/>
      <c r="W732" s="200"/>
      <c r="X732" s="25"/>
      <c r="Y732" s="71"/>
    </row>
    <row r="733" spans="3:25" x14ac:dyDescent="0.25">
      <c r="C733" s="25"/>
      <c r="D733" s="25"/>
      <c r="E733" s="25"/>
      <c r="F733" s="71"/>
      <c r="G733" s="25"/>
      <c r="H733" s="25"/>
      <c r="I733" s="25"/>
      <c r="J733" s="25"/>
      <c r="K733" s="25"/>
      <c r="L733" s="25"/>
      <c r="M733" s="25"/>
      <c r="N733" s="25"/>
      <c r="O733" s="206"/>
      <c r="P733" s="206"/>
      <c r="Q733" s="206"/>
      <c r="R733" s="206"/>
      <c r="S733" s="206"/>
      <c r="T733" s="200"/>
      <c r="U733" s="200"/>
      <c r="V733" s="200"/>
      <c r="W733" s="200"/>
      <c r="X733" s="25"/>
      <c r="Y733" s="71"/>
    </row>
    <row r="734" spans="3:25" x14ac:dyDescent="0.25">
      <c r="C734" s="25"/>
      <c r="D734" s="25"/>
      <c r="E734" s="25"/>
      <c r="F734" s="71"/>
      <c r="G734" s="25"/>
      <c r="H734" s="25"/>
      <c r="I734" s="25"/>
      <c r="J734" s="25"/>
      <c r="K734" s="25"/>
      <c r="L734" s="25"/>
      <c r="M734" s="25"/>
      <c r="N734" s="25"/>
      <c r="O734" s="206"/>
      <c r="P734" s="206"/>
      <c r="Q734" s="206"/>
      <c r="R734" s="206"/>
      <c r="S734" s="206"/>
      <c r="T734" s="200"/>
      <c r="U734" s="200"/>
      <c r="V734" s="200"/>
      <c r="W734" s="200"/>
      <c r="X734" s="25"/>
      <c r="Y734" s="71"/>
    </row>
    <row r="735" spans="3:25" x14ac:dyDescent="0.25">
      <c r="C735" s="25"/>
      <c r="D735" s="25"/>
      <c r="E735" s="25"/>
      <c r="F735" s="71"/>
      <c r="G735" s="25"/>
      <c r="H735" s="25"/>
      <c r="I735" s="25"/>
      <c r="J735" s="25"/>
      <c r="K735" s="25"/>
      <c r="L735" s="25"/>
      <c r="M735" s="25"/>
      <c r="N735" s="25"/>
      <c r="O735" s="206"/>
      <c r="P735" s="206"/>
      <c r="Q735" s="206"/>
      <c r="R735" s="206"/>
      <c r="S735" s="206"/>
      <c r="T735" s="200"/>
      <c r="U735" s="200"/>
      <c r="V735" s="200"/>
      <c r="W735" s="200"/>
      <c r="X735" s="25"/>
      <c r="Y735" s="71"/>
    </row>
    <row r="736" spans="3:25" x14ac:dyDescent="0.25">
      <c r="C736" s="25"/>
      <c r="D736" s="25"/>
      <c r="E736" s="25"/>
      <c r="F736" s="71"/>
      <c r="G736" s="25"/>
      <c r="H736" s="25"/>
      <c r="I736" s="25"/>
      <c r="J736" s="25"/>
      <c r="K736" s="25"/>
      <c r="L736" s="25"/>
      <c r="M736" s="25"/>
      <c r="N736" s="25"/>
      <c r="O736" s="206"/>
      <c r="P736" s="206"/>
      <c r="Q736" s="206"/>
      <c r="R736" s="206"/>
      <c r="S736" s="206"/>
      <c r="T736" s="200"/>
      <c r="U736" s="200"/>
      <c r="V736" s="200"/>
      <c r="W736" s="200"/>
      <c r="X736" s="25"/>
      <c r="Y736" s="71"/>
    </row>
    <row r="737" spans="3:25" x14ac:dyDescent="0.25">
      <c r="C737" s="25"/>
      <c r="D737" s="25"/>
      <c r="E737" s="25"/>
      <c r="F737" s="71"/>
      <c r="G737" s="25"/>
      <c r="H737" s="25"/>
      <c r="I737" s="25"/>
      <c r="J737" s="25"/>
      <c r="K737" s="25"/>
      <c r="L737" s="25"/>
      <c r="M737" s="25"/>
      <c r="N737" s="25"/>
      <c r="O737" s="206"/>
      <c r="P737" s="206"/>
      <c r="Q737" s="206"/>
      <c r="R737" s="206"/>
      <c r="S737" s="206"/>
      <c r="T737" s="200"/>
      <c r="U737" s="200"/>
      <c r="V737" s="200"/>
      <c r="W737" s="200"/>
      <c r="X737" s="25"/>
      <c r="Y737" s="71"/>
    </row>
    <row r="738" spans="3:25" x14ac:dyDescent="0.25">
      <c r="C738" s="25"/>
      <c r="D738" s="25"/>
      <c r="E738" s="25"/>
      <c r="F738" s="71"/>
      <c r="G738" s="25"/>
      <c r="H738" s="25"/>
      <c r="I738" s="25"/>
      <c r="J738" s="25"/>
      <c r="K738" s="25"/>
      <c r="L738" s="25"/>
      <c r="M738" s="25"/>
      <c r="N738" s="25"/>
      <c r="O738" s="206"/>
      <c r="P738" s="206"/>
      <c r="Q738" s="206"/>
      <c r="R738" s="206"/>
      <c r="S738" s="206"/>
      <c r="T738" s="200"/>
      <c r="U738" s="200"/>
      <c r="V738" s="200"/>
      <c r="W738" s="200"/>
      <c r="X738" s="25"/>
      <c r="Y738" s="71"/>
    </row>
    <row r="739" spans="3:25" x14ac:dyDescent="0.25">
      <c r="C739" s="25"/>
      <c r="D739" s="25"/>
      <c r="E739" s="25"/>
      <c r="F739" s="71"/>
      <c r="G739" s="25"/>
      <c r="H739" s="25"/>
      <c r="I739" s="25"/>
      <c r="J739" s="25"/>
      <c r="K739" s="25"/>
      <c r="L739" s="25"/>
      <c r="M739" s="25"/>
      <c r="N739" s="25"/>
      <c r="O739" s="206"/>
      <c r="P739" s="206"/>
      <c r="Q739" s="206"/>
      <c r="R739" s="206"/>
      <c r="S739" s="206"/>
      <c r="T739" s="200"/>
      <c r="U739" s="200"/>
      <c r="V739" s="200"/>
      <c r="W739" s="200"/>
      <c r="X739" s="25"/>
      <c r="Y739" s="71"/>
    </row>
    <row r="740" spans="3:25" x14ac:dyDescent="0.25">
      <c r="C740" s="25"/>
      <c r="D740" s="25"/>
      <c r="E740" s="25"/>
      <c r="F740" s="71"/>
      <c r="G740" s="25"/>
      <c r="H740" s="25"/>
      <c r="I740" s="25"/>
      <c r="J740" s="25"/>
      <c r="K740" s="25"/>
      <c r="L740" s="25"/>
      <c r="M740" s="25"/>
      <c r="N740" s="25"/>
      <c r="O740" s="206"/>
      <c r="P740" s="206"/>
      <c r="Q740" s="206"/>
      <c r="R740" s="206"/>
      <c r="S740" s="206"/>
      <c r="T740" s="200"/>
      <c r="U740" s="200"/>
      <c r="V740" s="200"/>
      <c r="W740" s="200"/>
      <c r="X740" s="25"/>
      <c r="Y740" s="71"/>
    </row>
    <row r="741" spans="3:25" x14ac:dyDescent="0.25">
      <c r="C741" s="25"/>
      <c r="D741" s="25"/>
      <c r="E741" s="25"/>
      <c r="F741" s="71"/>
      <c r="G741" s="25"/>
      <c r="H741" s="25"/>
      <c r="I741" s="25"/>
      <c r="J741" s="25"/>
      <c r="K741" s="25"/>
      <c r="L741" s="25"/>
      <c r="M741" s="25"/>
      <c r="N741" s="25"/>
      <c r="O741" s="206"/>
      <c r="P741" s="206"/>
      <c r="Q741" s="206"/>
      <c r="R741" s="206"/>
      <c r="S741" s="206"/>
      <c r="T741" s="200"/>
      <c r="U741" s="200"/>
      <c r="V741" s="200"/>
      <c r="W741" s="200"/>
      <c r="X741" s="25"/>
      <c r="Y741" s="71"/>
    </row>
    <row r="742" spans="3:25" x14ac:dyDescent="0.25">
      <c r="C742" s="25"/>
      <c r="D742" s="25"/>
      <c r="E742" s="25"/>
      <c r="F742" s="71"/>
      <c r="G742" s="25"/>
      <c r="H742" s="25"/>
      <c r="I742" s="25"/>
      <c r="J742" s="25"/>
      <c r="K742" s="25"/>
      <c r="L742" s="25"/>
      <c r="M742" s="25"/>
      <c r="N742" s="25"/>
      <c r="O742" s="206"/>
      <c r="P742" s="206"/>
      <c r="Q742" s="206"/>
      <c r="R742" s="206"/>
      <c r="S742" s="206"/>
      <c r="T742" s="200"/>
      <c r="U742" s="200"/>
      <c r="V742" s="200"/>
      <c r="W742" s="200"/>
      <c r="X742" s="25"/>
      <c r="Y742" s="71"/>
    </row>
    <row r="743" spans="3:25" x14ac:dyDescent="0.25">
      <c r="C743" s="25"/>
      <c r="D743" s="25"/>
      <c r="E743" s="25"/>
      <c r="F743" s="71"/>
      <c r="G743" s="25"/>
      <c r="H743" s="25"/>
      <c r="I743" s="25"/>
      <c r="J743" s="25"/>
      <c r="K743" s="25"/>
      <c r="L743" s="25"/>
      <c r="M743" s="25"/>
      <c r="N743" s="25"/>
      <c r="O743" s="206"/>
      <c r="P743" s="206"/>
      <c r="Q743" s="206"/>
      <c r="R743" s="206"/>
      <c r="S743" s="206"/>
      <c r="T743" s="200"/>
      <c r="U743" s="200"/>
      <c r="V743" s="200"/>
      <c r="W743" s="200"/>
      <c r="X743" s="25"/>
      <c r="Y743" s="71"/>
    </row>
    <row r="744" spans="3:25" x14ac:dyDescent="0.25">
      <c r="C744" s="25"/>
      <c r="D744" s="25"/>
      <c r="E744" s="25"/>
      <c r="F744" s="71"/>
      <c r="G744" s="25"/>
      <c r="H744" s="25"/>
      <c r="I744" s="25"/>
      <c r="J744" s="25"/>
      <c r="K744" s="25"/>
      <c r="L744" s="25"/>
      <c r="M744" s="25"/>
      <c r="N744" s="25"/>
      <c r="O744" s="206"/>
      <c r="P744" s="206"/>
      <c r="Q744" s="206"/>
      <c r="R744" s="206"/>
      <c r="S744" s="206"/>
      <c r="T744" s="200"/>
      <c r="U744" s="200"/>
      <c r="V744" s="200"/>
      <c r="W744" s="200"/>
      <c r="X744" s="25"/>
      <c r="Y744" s="71"/>
    </row>
    <row r="745" spans="3:25" x14ac:dyDescent="0.25">
      <c r="C745" s="25"/>
      <c r="D745" s="25"/>
      <c r="E745" s="25"/>
      <c r="F745" s="71"/>
      <c r="G745" s="25"/>
      <c r="H745" s="25"/>
      <c r="I745" s="25"/>
      <c r="J745" s="25"/>
      <c r="K745" s="25"/>
      <c r="L745" s="25"/>
      <c r="M745" s="25"/>
      <c r="N745" s="25"/>
      <c r="O745" s="206"/>
      <c r="P745" s="206"/>
      <c r="Q745" s="206"/>
      <c r="R745" s="206"/>
      <c r="S745" s="206"/>
      <c r="T745" s="200"/>
      <c r="U745" s="200"/>
      <c r="V745" s="200"/>
      <c r="W745" s="200"/>
      <c r="X745" s="25"/>
      <c r="Y745" s="71"/>
    </row>
    <row r="746" spans="3:25" x14ac:dyDescent="0.25">
      <c r="C746" s="25"/>
      <c r="D746" s="25"/>
      <c r="E746" s="25"/>
      <c r="F746" s="71"/>
      <c r="G746" s="25"/>
      <c r="H746" s="25"/>
      <c r="I746" s="25"/>
      <c r="J746" s="25"/>
      <c r="K746" s="25"/>
      <c r="L746" s="25"/>
      <c r="M746" s="25"/>
      <c r="N746" s="25"/>
      <c r="O746" s="206"/>
      <c r="P746" s="206"/>
      <c r="Q746" s="206"/>
      <c r="R746" s="206"/>
      <c r="S746" s="206"/>
      <c r="T746" s="200"/>
      <c r="U746" s="200"/>
      <c r="V746" s="200"/>
      <c r="W746" s="200"/>
      <c r="X746" s="25"/>
      <c r="Y746" s="71"/>
    </row>
    <row r="747" spans="3:25" x14ac:dyDescent="0.25">
      <c r="C747" s="25"/>
      <c r="D747" s="25"/>
      <c r="E747" s="25"/>
      <c r="F747" s="71"/>
      <c r="G747" s="25"/>
      <c r="H747" s="25"/>
      <c r="I747" s="25"/>
      <c r="J747" s="25"/>
      <c r="K747" s="25"/>
      <c r="L747" s="25"/>
      <c r="M747" s="25"/>
      <c r="N747" s="25"/>
      <c r="O747" s="206"/>
      <c r="P747" s="206"/>
      <c r="Q747" s="206"/>
      <c r="R747" s="206"/>
      <c r="S747" s="206"/>
      <c r="T747" s="200"/>
      <c r="U747" s="200"/>
      <c r="V747" s="200"/>
      <c r="W747" s="200"/>
      <c r="X747" s="25"/>
      <c r="Y747" s="71"/>
    </row>
    <row r="748" spans="3:25" x14ac:dyDescent="0.25">
      <c r="C748" s="25"/>
      <c r="D748" s="25"/>
      <c r="E748" s="25"/>
      <c r="F748" s="71"/>
      <c r="G748" s="25"/>
      <c r="H748" s="25"/>
      <c r="I748" s="25"/>
      <c r="J748" s="25"/>
      <c r="K748" s="25"/>
      <c r="L748" s="25"/>
      <c r="M748" s="25"/>
      <c r="N748" s="25"/>
      <c r="O748" s="206"/>
      <c r="P748" s="206"/>
      <c r="Q748" s="206"/>
      <c r="R748" s="206"/>
      <c r="S748" s="206"/>
      <c r="T748" s="200"/>
      <c r="U748" s="200"/>
      <c r="V748" s="200"/>
      <c r="W748" s="200"/>
      <c r="X748" s="25"/>
      <c r="Y748" s="71"/>
    </row>
    <row r="749" spans="3:25" x14ac:dyDescent="0.25">
      <c r="C749" s="25"/>
      <c r="D749" s="25"/>
      <c r="E749" s="25"/>
      <c r="F749" s="71"/>
      <c r="G749" s="25"/>
      <c r="H749" s="25"/>
      <c r="I749" s="25"/>
      <c r="J749" s="25"/>
      <c r="K749" s="25"/>
      <c r="L749" s="25"/>
      <c r="M749" s="25"/>
      <c r="N749" s="25"/>
      <c r="O749" s="206"/>
      <c r="P749" s="206"/>
      <c r="Q749" s="206"/>
      <c r="R749" s="206"/>
      <c r="S749" s="206"/>
      <c r="T749" s="200"/>
      <c r="U749" s="200"/>
      <c r="V749" s="200"/>
      <c r="W749" s="200"/>
      <c r="X749" s="25"/>
      <c r="Y749" s="71"/>
    </row>
    <row r="750" spans="3:25" x14ac:dyDescent="0.25">
      <c r="C750" s="25"/>
      <c r="D750" s="25"/>
      <c r="E750" s="25"/>
      <c r="F750" s="71"/>
      <c r="G750" s="25"/>
      <c r="H750" s="25"/>
      <c r="I750" s="25"/>
      <c r="J750" s="25"/>
      <c r="K750" s="25"/>
      <c r="L750" s="25"/>
      <c r="M750" s="25"/>
      <c r="N750" s="25"/>
      <c r="O750" s="206"/>
      <c r="P750" s="206"/>
      <c r="Q750" s="206"/>
      <c r="R750" s="206"/>
      <c r="S750" s="206"/>
      <c r="T750" s="200"/>
      <c r="U750" s="200"/>
      <c r="V750" s="200"/>
      <c r="W750" s="200"/>
      <c r="X750" s="25"/>
      <c r="Y750" s="71"/>
    </row>
    <row r="751" spans="3:25" x14ac:dyDescent="0.25">
      <c r="C751" s="25"/>
      <c r="D751" s="25"/>
      <c r="E751" s="25"/>
      <c r="F751" s="71"/>
      <c r="G751" s="25"/>
      <c r="H751" s="25"/>
      <c r="I751" s="25"/>
      <c r="J751" s="25"/>
      <c r="K751" s="25"/>
      <c r="L751" s="25"/>
      <c r="M751" s="25"/>
      <c r="N751" s="25"/>
      <c r="O751" s="206"/>
      <c r="P751" s="206"/>
      <c r="Q751" s="206"/>
      <c r="R751" s="206"/>
      <c r="S751" s="206"/>
      <c r="T751" s="200"/>
      <c r="U751" s="200"/>
      <c r="V751" s="200"/>
      <c r="W751" s="200"/>
      <c r="X751" s="25"/>
      <c r="Y751" s="71"/>
    </row>
    <row r="752" spans="3:25" x14ac:dyDescent="0.25">
      <c r="C752" s="25"/>
      <c r="D752" s="25"/>
      <c r="E752" s="25"/>
      <c r="F752" s="71"/>
      <c r="G752" s="25"/>
      <c r="H752" s="25"/>
      <c r="I752" s="25"/>
      <c r="J752" s="25"/>
      <c r="K752" s="25"/>
      <c r="L752" s="25"/>
      <c r="M752" s="25"/>
      <c r="N752" s="25"/>
      <c r="O752" s="206"/>
      <c r="P752" s="206"/>
      <c r="Q752" s="206"/>
      <c r="R752" s="206"/>
      <c r="S752" s="206"/>
      <c r="T752" s="200"/>
      <c r="U752" s="200"/>
      <c r="V752" s="200"/>
      <c r="W752" s="200"/>
      <c r="X752" s="25"/>
      <c r="Y752" s="71"/>
    </row>
    <row r="753" spans="3:25" x14ac:dyDescent="0.25">
      <c r="C753" s="25"/>
      <c r="D753" s="25"/>
      <c r="E753" s="25"/>
      <c r="F753" s="71"/>
      <c r="G753" s="25"/>
      <c r="H753" s="25"/>
      <c r="I753" s="25"/>
      <c r="J753" s="25"/>
      <c r="K753" s="25"/>
      <c r="L753" s="25"/>
      <c r="M753" s="25"/>
      <c r="N753" s="25"/>
      <c r="O753" s="206"/>
      <c r="P753" s="206"/>
      <c r="Q753" s="206"/>
      <c r="R753" s="206"/>
      <c r="S753" s="206"/>
      <c r="T753" s="200"/>
      <c r="U753" s="200"/>
      <c r="V753" s="200"/>
      <c r="W753" s="200"/>
      <c r="X753" s="25"/>
      <c r="Y753" s="71"/>
    </row>
    <row r="754" spans="3:25" x14ac:dyDescent="0.25">
      <c r="C754" s="25"/>
      <c r="D754" s="25"/>
      <c r="E754" s="25"/>
      <c r="F754" s="71"/>
      <c r="G754" s="25"/>
      <c r="H754" s="25"/>
      <c r="I754" s="25"/>
      <c r="J754" s="25"/>
      <c r="K754" s="25"/>
      <c r="L754" s="25"/>
      <c r="M754" s="25"/>
      <c r="N754" s="25"/>
      <c r="O754" s="206"/>
      <c r="P754" s="206"/>
      <c r="Q754" s="206"/>
      <c r="R754" s="206"/>
      <c r="S754" s="206"/>
      <c r="T754" s="200"/>
      <c r="U754" s="200"/>
      <c r="V754" s="200"/>
      <c r="W754" s="200"/>
      <c r="X754" s="25"/>
      <c r="Y754" s="71"/>
    </row>
    <row r="755" spans="3:25" x14ac:dyDescent="0.25">
      <c r="C755" s="25"/>
      <c r="D755" s="25"/>
      <c r="E755" s="25"/>
      <c r="F755" s="71"/>
      <c r="G755" s="25"/>
      <c r="H755" s="25"/>
      <c r="I755" s="25"/>
      <c r="J755" s="25"/>
      <c r="K755" s="25"/>
      <c r="L755" s="25"/>
      <c r="M755" s="25"/>
      <c r="N755" s="25"/>
      <c r="O755" s="206"/>
      <c r="P755" s="206"/>
      <c r="Q755" s="206"/>
      <c r="R755" s="206"/>
      <c r="S755" s="206"/>
      <c r="T755" s="200"/>
      <c r="U755" s="200"/>
      <c r="V755" s="200"/>
      <c r="W755" s="200"/>
      <c r="X755" s="25"/>
      <c r="Y755" s="71"/>
    </row>
    <row r="756" spans="3:25" x14ac:dyDescent="0.25">
      <c r="C756" s="25"/>
      <c r="D756" s="25"/>
      <c r="E756" s="25"/>
      <c r="F756" s="71"/>
      <c r="G756" s="25"/>
      <c r="H756" s="25"/>
      <c r="I756" s="25"/>
      <c r="J756" s="25"/>
      <c r="K756" s="25"/>
      <c r="L756" s="25"/>
      <c r="M756" s="25"/>
      <c r="N756" s="25"/>
      <c r="O756" s="206"/>
      <c r="P756" s="206"/>
      <c r="Q756" s="206"/>
      <c r="R756" s="206"/>
      <c r="S756" s="206"/>
      <c r="T756" s="200"/>
      <c r="U756" s="200"/>
      <c r="V756" s="200"/>
      <c r="W756" s="200"/>
      <c r="X756" s="25"/>
      <c r="Y756" s="71"/>
    </row>
    <row r="757" spans="3:25" x14ac:dyDescent="0.25">
      <c r="C757" s="25"/>
      <c r="D757" s="25"/>
      <c r="E757" s="25"/>
      <c r="F757" s="71"/>
      <c r="G757" s="25"/>
      <c r="H757" s="25"/>
      <c r="I757" s="25"/>
      <c r="J757" s="25"/>
      <c r="K757" s="25"/>
      <c r="L757" s="25"/>
      <c r="M757" s="25"/>
      <c r="N757" s="25"/>
      <c r="O757" s="206"/>
      <c r="P757" s="206"/>
      <c r="Q757" s="206"/>
      <c r="R757" s="206"/>
      <c r="S757" s="206"/>
      <c r="T757" s="200"/>
      <c r="U757" s="200"/>
      <c r="V757" s="200"/>
      <c r="W757" s="200"/>
      <c r="X757" s="25"/>
      <c r="Y757" s="71"/>
    </row>
    <row r="758" spans="3:25" x14ac:dyDescent="0.25">
      <c r="C758" s="25"/>
      <c r="D758" s="25"/>
      <c r="E758" s="25"/>
      <c r="F758" s="71"/>
      <c r="G758" s="25"/>
      <c r="H758" s="25"/>
      <c r="I758" s="25"/>
      <c r="J758" s="25"/>
      <c r="K758" s="25"/>
      <c r="L758" s="25"/>
      <c r="M758" s="25"/>
      <c r="N758" s="25"/>
      <c r="O758" s="206"/>
      <c r="P758" s="206"/>
      <c r="Q758" s="206"/>
      <c r="R758" s="206"/>
      <c r="S758" s="206"/>
      <c r="T758" s="200"/>
      <c r="U758" s="200"/>
      <c r="V758" s="200"/>
      <c r="W758" s="200"/>
      <c r="X758" s="25"/>
      <c r="Y758" s="71"/>
    </row>
    <row r="759" spans="3:25" x14ac:dyDescent="0.25">
      <c r="C759" s="25"/>
      <c r="D759" s="25"/>
      <c r="E759" s="25"/>
      <c r="F759" s="71"/>
      <c r="G759" s="25"/>
      <c r="H759" s="25"/>
      <c r="I759" s="25"/>
      <c r="J759" s="25"/>
      <c r="K759" s="25"/>
      <c r="L759" s="25"/>
      <c r="M759" s="25"/>
      <c r="N759" s="25"/>
      <c r="O759" s="206"/>
      <c r="P759" s="206"/>
      <c r="Q759" s="206"/>
      <c r="R759" s="206"/>
      <c r="S759" s="206"/>
      <c r="T759" s="200"/>
      <c r="U759" s="200"/>
      <c r="V759" s="200"/>
      <c r="W759" s="200"/>
      <c r="X759" s="25"/>
      <c r="Y759" s="71"/>
    </row>
    <row r="760" spans="3:25" x14ac:dyDescent="0.25">
      <c r="C760" s="25"/>
      <c r="D760" s="25"/>
      <c r="E760" s="25"/>
      <c r="F760" s="71"/>
      <c r="G760" s="25"/>
      <c r="H760" s="25"/>
      <c r="I760" s="25"/>
      <c r="J760" s="25"/>
      <c r="K760" s="25"/>
      <c r="L760" s="25"/>
      <c r="M760" s="25"/>
      <c r="N760" s="25"/>
      <c r="O760" s="206"/>
      <c r="P760" s="206"/>
      <c r="Q760" s="206"/>
      <c r="R760" s="206"/>
      <c r="S760" s="206"/>
      <c r="T760" s="200"/>
      <c r="U760" s="200"/>
      <c r="V760" s="200"/>
      <c r="W760" s="200"/>
      <c r="X760" s="25"/>
      <c r="Y760" s="71"/>
    </row>
    <row r="761" spans="3:25" x14ac:dyDescent="0.25">
      <c r="C761" s="25"/>
      <c r="D761" s="25"/>
      <c r="E761" s="25"/>
      <c r="F761" s="71"/>
      <c r="G761" s="25"/>
      <c r="H761" s="25"/>
      <c r="I761" s="25"/>
      <c r="J761" s="25"/>
      <c r="K761" s="25"/>
      <c r="L761" s="25"/>
      <c r="M761" s="25"/>
      <c r="N761" s="25"/>
      <c r="O761" s="206"/>
      <c r="P761" s="206"/>
      <c r="Q761" s="206"/>
      <c r="R761" s="206"/>
      <c r="S761" s="206"/>
      <c r="T761" s="200"/>
      <c r="U761" s="200"/>
      <c r="V761" s="200"/>
      <c r="W761" s="200"/>
      <c r="X761" s="25"/>
      <c r="Y761" s="71"/>
    </row>
    <row r="762" spans="3:25" x14ac:dyDescent="0.25">
      <c r="C762" s="25"/>
      <c r="D762" s="25"/>
      <c r="E762" s="25"/>
      <c r="F762" s="71"/>
      <c r="G762" s="25"/>
      <c r="H762" s="25"/>
      <c r="I762" s="25"/>
      <c r="J762" s="25"/>
      <c r="K762" s="25"/>
      <c r="L762" s="25"/>
      <c r="M762" s="25"/>
      <c r="N762" s="25"/>
      <c r="O762" s="206"/>
      <c r="P762" s="206"/>
      <c r="Q762" s="206"/>
      <c r="R762" s="206"/>
      <c r="S762" s="206"/>
      <c r="T762" s="200"/>
      <c r="U762" s="200"/>
      <c r="V762" s="200"/>
      <c r="W762" s="200"/>
      <c r="X762" s="25"/>
      <c r="Y762" s="71"/>
    </row>
    <row r="763" spans="3:25" x14ac:dyDescent="0.25">
      <c r="C763" s="25"/>
      <c r="D763" s="25"/>
      <c r="E763" s="25"/>
      <c r="F763" s="71"/>
      <c r="G763" s="25"/>
      <c r="H763" s="25"/>
      <c r="I763" s="25"/>
      <c r="J763" s="25"/>
      <c r="K763" s="25"/>
      <c r="L763" s="25"/>
      <c r="M763" s="25"/>
      <c r="N763" s="25"/>
      <c r="O763" s="206"/>
      <c r="P763" s="206"/>
      <c r="Q763" s="206"/>
      <c r="R763" s="206"/>
      <c r="S763" s="206"/>
      <c r="T763" s="200"/>
      <c r="U763" s="200"/>
      <c r="V763" s="200"/>
      <c r="W763" s="200"/>
      <c r="X763" s="25"/>
      <c r="Y763" s="71"/>
    </row>
    <row r="764" spans="3:25" x14ac:dyDescent="0.25">
      <c r="C764" s="25"/>
      <c r="D764" s="25"/>
      <c r="E764" s="25"/>
      <c r="F764" s="71"/>
      <c r="G764" s="25"/>
      <c r="H764" s="25"/>
      <c r="I764" s="25"/>
      <c r="J764" s="25"/>
      <c r="K764" s="25"/>
      <c r="L764" s="25"/>
      <c r="M764" s="25"/>
      <c r="N764" s="25"/>
      <c r="O764" s="206"/>
      <c r="P764" s="206"/>
      <c r="Q764" s="206"/>
      <c r="R764" s="206"/>
      <c r="S764" s="206"/>
      <c r="T764" s="200"/>
      <c r="U764" s="200"/>
      <c r="V764" s="200"/>
      <c r="W764" s="200"/>
      <c r="X764" s="25"/>
      <c r="Y764" s="71"/>
    </row>
    <row r="765" spans="3:25" x14ac:dyDescent="0.25">
      <c r="C765" s="25"/>
      <c r="D765" s="25"/>
      <c r="E765" s="25"/>
      <c r="F765" s="71"/>
      <c r="G765" s="25"/>
      <c r="H765" s="25"/>
      <c r="I765" s="25"/>
      <c r="J765" s="25"/>
      <c r="K765" s="25"/>
      <c r="L765" s="25"/>
      <c r="M765" s="25"/>
      <c r="N765" s="25"/>
      <c r="O765" s="206"/>
      <c r="P765" s="206"/>
      <c r="Q765" s="206"/>
      <c r="R765" s="206"/>
      <c r="S765" s="206"/>
      <c r="T765" s="200"/>
      <c r="U765" s="200"/>
      <c r="V765" s="200"/>
      <c r="W765" s="200"/>
      <c r="X765" s="25"/>
      <c r="Y765" s="71"/>
    </row>
    <row r="766" spans="3:25" x14ac:dyDescent="0.25">
      <c r="C766" s="25"/>
      <c r="D766" s="25"/>
      <c r="E766" s="25"/>
      <c r="F766" s="71"/>
      <c r="G766" s="25"/>
      <c r="H766" s="25"/>
      <c r="I766" s="25"/>
      <c r="J766" s="25"/>
      <c r="K766" s="25"/>
      <c r="L766" s="25"/>
      <c r="M766" s="25"/>
      <c r="N766" s="25"/>
      <c r="O766" s="206"/>
      <c r="P766" s="206"/>
      <c r="Q766" s="206"/>
      <c r="R766" s="206"/>
      <c r="S766" s="206"/>
      <c r="T766" s="200"/>
      <c r="U766" s="200"/>
      <c r="V766" s="200"/>
      <c r="W766" s="200"/>
      <c r="X766" s="25"/>
      <c r="Y766" s="71"/>
    </row>
    <row r="767" spans="3:25" x14ac:dyDescent="0.25">
      <c r="C767" s="25"/>
      <c r="D767" s="25"/>
      <c r="E767" s="25"/>
      <c r="F767" s="71"/>
      <c r="G767" s="25"/>
      <c r="H767" s="25"/>
      <c r="I767" s="25"/>
      <c r="J767" s="25"/>
      <c r="K767" s="25"/>
      <c r="L767" s="25"/>
      <c r="M767" s="25"/>
      <c r="N767" s="25"/>
      <c r="O767" s="206"/>
      <c r="P767" s="206"/>
      <c r="Q767" s="206"/>
      <c r="R767" s="206"/>
      <c r="S767" s="206"/>
      <c r="T767" s="200"/>
      <c r="U767" s="200"/>
      <c r="V767" s="200"/>
      <c r="W767" s="200"/>
      <c r="X767" s="25"/>
      <c r="Y767" s="71"/>
    </row>
    <row r="768" spans="3:25" x14ac:dyDescent="0.25">
      <c r="C768" s="25"/>
      <c r="D768" s="25"/>
      <c r="E768" s="25"/>
      <c r="F768" s="71"/>
      <c r="G768" s="25"/>
      <c r="H768" s="25"/>
      <c r="I768" s="25"/>
      <c r="J768" s="25"/>
      <c r="K768" s="25"/>
      <c r="L768" s="25"/>
      <c r="M768" s="25"/>
      <c r="N768" s="25"/>
      <c r="O768" s="206"/>
      <c r="P768" s="206"/>
      <c r="Q768" s="206"/>
      <c r="R768" s="206"/>
      <c r="S768" s="206"/>
      <c r="T768" s="200"/>
      <c r="U768" s="200"/>
      <c r="V768" s="200"/>
      <c r="W768" s="200"/>
      <c r="X768" s="25"/>
      <c r="Y768" s="71"/>
    </row>
    <row r="769" spans="3:25" x14ac:dyDescent="0.25">
      <c r="C769" s="25"/>
      <c r="D769" s="25"/>
      <c r="E769" s="25"/>
      <c r="F769" s="71"/>
      <c r="G769" s="25"/>
      <c r="H769" s="25"/>
      <c r="I769" s="25"/>
      <c r="J769" s="25"/>
      <c r="K769" s="25"/>
      <c r="L769" s="25"/>
      <c r="M769" s="25"/>
      <c r="N769" s="25"/>
      <c r="O769" s="206"/>
      <c r="P769" s="206"/>
      <c r="Q769" s="206"/>
      <c r="R769" s="206"/>
      <c r="S769" s="206"/>
      <c r="T769" s="200"/>
      <c r="U769" s="200"/>
      <c r="V769" s="200"/>
      <c r="W769" s="200"/>
      <c r="X769" s="25"/>
      <c r="Y769" s="71"/>
    </row>
    <row r="770" spans="3:25" x14ac:dyDescent="0.25">
      <c r="C770" s="25"/>
      <c r="D770" s="25"/>
      <c r="E770" s="25"/>
      <c r="F770" s="71"/>
      <c r="G770" s="25"/>
      <c r="H770" s="25"/>
      <c r="I770" s="25"/>
      <c r="J770" s="25"/>
      <c r="K770" s="25"/>
      <c r="L770" s="25"/>
      <c r="M770" s="25"/>
      <c r="N770" s="25"/>
      <c r="O770" s="206"/>
      <c r="P770" s="206"/>
      <c r="Q770" s="206"/>
      <c r="R770" s="206"/>
      <c r="S770" s="206"/>
      <c r="T770" s="200"/>
      <c r="U770" s="200"/>
      <c r="V770" s="200"/>
      <c r="W770" s="200"/>
      <c r="X770" s="25"/>
      <c r="Y770" s="71"/>
    </row>
    <row r="771" spans="3:25" x14ac:dyDescent="0.25">
      <c r="C771" s="25"/>
      <c r="D771" s="25"/>
      <c r="E771" s="25"/>
      <c r="F771" s="71"/>
      <c r="G771" s="25"/>
      <c r="H771" s="25"/>
      <c r="I771" s="25"/>
      <c r="J771" s="25"/>
      <c r="K771" s="25"/>
      <c r="L771" s="25"/>
      <c r="M771" s="25"/>
      <c r="N771" s="25"/>
      <c r="O771" s="206"/>
      <c r="P771" s="206"/>
      <c r="Q771" s="206"/>
      <c r="R771" s="206"/>
      <c r="S771" s="206"/>
      <c r="T771" s="200"/>
      <c r="U771" s="200"/>
      <c r="V771" s="200"/>
      <c r="W771" s="200"/>
      <c r="X771" s="25"/>
      <c r="Y771" s="71"/>
    </row>
    <row r="772" spans="3:25" x14ac:dyDescent="0.25">
      <c r="C772" s="25"/>
      <c r="D772" s="25"/>
      <c r="E772" s="25"/>
      <c r="F772" s="71"/>
      <c r="G772" s="25"/>
      <c r="H772" s="25"/>
      <c r="I772" s="25"/>
      <c r="J772" s="25"/>
      <c r="K772" s="25"/>
      <c r="L772" s="25"/>
      <c r="M772" s="25"/>
      <c r="N772" s="25"/>
      <c r="O772" s="206"/>
      <c r="P772" s="206"/>
      <c r="Q772" s="206"/>
      <c r="R772" s="206"/>
      <c r="S772" s="206"/>
      <c r="T772" s="200"/>
      <c r="U772" s="200"/>
      <c r="V772" s="200"/>
      <c r="W772" s="200"/>
      <c r="X772" s="25"/>
      <c r="Y772" s="71"/>
    </row>
    <row r="773" spans="3:25" x14ac:dyDescent="0.25">
      <c r="C773" s="25"/>
      <c r="D773" s="25"/>
      <c r="E773" s="25"/>
      <c r="F773" s="71"/>
      <c r="G773" s="25"/>
      <c r="H773" s="25"/>
      <c r="I773" s="25"/>
      <c r="J773" s="25"/>
      <c r="K773" s="25"/>
      <c r="L773" s="25"/>
      <c r="M773" s="25"/>
      <c r="N773" s="25"/>
      <c r="O773" s="206"/>
      <c r="P773" s="206"/>
      <c r="Q773" s="206"/>
      <c r="R773" s="206"/>
      <c r="S773" s="206"/>
      <c r="T773" s="200"/>
      <c r="U773" s="200"/>
      <c r="V773" s="200"/>
      <c r="W773" s="200"/>
      <c r="X773" s="25"/>
      <c r="Y773" s="71"/>
    </row>
    <row r="774" spans="3:25" x14ac:dyDescent="0.25">
      <c r="C774" s="25"/>
      <c r="D774" s="25"/>
      <c r="E774" s="25"/>
      <c r="F774" s="71"/>
      <c r="G774" s="25"/>
      <c r="H774" s="25"/>
      <c r="I774" s="25"/>
      <c r="J774" s="25"/>
      <c r="K774" s="25"/>
      <c r="L774" s="25"/>
      <c r="M774" s="25"/>
      <c r="N774" s="25"/>
      <c r="O774" s="206"/>
      <c r="P774" s="206"/>
      <c r="Q774" s="206"/>
      <c r="R774" s="206"/>
      <c r="S774" s="206"/>
      <c r="T774" s="200"/>
      <c r="U774" s="200"/>
      <c r="V774" s="200"/>
      <c r="W774" s="200"/>
      <c r="X774" s="25"/>
      <c r="Y774" s="71"/>
    </row>
    <row r="775" spans="3:25" x14ac:dyDescent="0.25">
      <c r="C775" s="25"/>
      <c r="D775" s="25"/>
      <c r="E775" s="25"/>
      <c r="F775" s="71"/>
      <c r="G775" s="25"/>
      <c r="H775" s="25"/>
      <c r="I775" s="25"/>
      <c r="J775" s="25"/>
      <c r="K775" s="25"/>
      <c r="L775" s="25"/>
      <c r="M775" s="25"/>
      <c r="N775" s="25"/>
      <c r="O775" s="206"/>
      <c r="P775" s="206"/>
      <c r="Q775" s="206"/>
      <c r="R775" s="206"/>
      <c r="S775" s="206"/>
      <c r="T775" s="200"/>
      <c r="U775" s="200"/>
      <c r="V775" s="200"/>
      <c r="W775" s="200"/>
      <c r="X775" s="25"/>
      <c r="Y775" s="71"/>
    </row>
    <row r="776" spans="3:25" x14ac:dyDescent="0.25">
      <c r="C776" s="25"/>
      <c r="D776" s="25"/>
      <c r="E776" s="25"/>
      <c r="F776" s="71"/>
      <c r="G776" s="25"/>
      <c r="H776" s="25"/>
      <c r="I776" s="25"/>
      <c r="J776" s="25"/>
      <c r="K776" s="25"/>
      <c r="L776" s="25"/>
      <c r="M776" s="25"/>
      <c r="N776" s="25"/>
      <c r="O776" s="206"/>
      <c r="P776" s="206"/>
      <c r="Q776" s="206"/>
      <c r="R776" s="206"/>
      <c r="S776" s="206"/>
      <c r="T776" s="200"/>
      <c r="U776" s="200"/>
      <c r="V776" s="200"/>
      <c r="W776" s="200"/>
      <c r="X776" s="25"/>
      <c r="Y776" s="71"/>
    </row>
    <row r="777" spans="3:25" x14ac:dyDescent="0.25">
      <c r="C777" s="25"/>
      <c r="D777" s="25"/>
      <c r="E777" s="25"/>
      <c r="F777" s="71"/>
      <c r="G777" s="25"/>
      <c r="H777" s="25"/>
      <c r="I777" s="25"/>
      <c r="J777" s="25"/>
      <c r="K777" s="25"/>
      <c r="L777" s="25"/>
      <c r="M777" s="25"/>
      <c r="N777" s="25"/>
      <c r="O777" s="206"/>
      <c r="P777" s="206"/>
      <c r="Q777" s="206"/>
      <c r="R777" s="206"/>
      <c r="S777" s="206"/>
      <c r="T777" s="200"/>
      <c r="U777" s="200"/>
      <c r="V777" s="200"/>
      <c r="W777" s="200"/>
      <c r="X777" s="25"/>
      <c r="Y777" s="71"/>
    </row>
    <row r="778" spans="3:25" x14ac:dyDescent="0.25">
      <c r="C778" s="25"/>
      <c r="D778" s="25"/>
      <c r="E778" s="25"/>
      <c r="F778" s="71"/>
      <c r="G778" s="25"/>
      <c r="H778" s="25"/>
      <c r="I778" s="25"/>
      <c r="J778" s="25"/>
      <c r="K778" s="25"/>
      <c r="L778" s="25"/>
      <c r="M778" s="25"/>
      <c r="N778" s="25"/>
      <c r="O778" s="206"/>
      <c r="P778" s="206"/>
      <c r="Q778" s="206"/>
      <c r="R778" s="206"/>
      <c r="S778" s="206"/>
      <c r="T778" s="200"/>
      <c r="U778" s="200"/>
      <c r="V778" s="200"/>
      <c r="W778" s="200"/>
      <c r="X778" s="25"/>
      <c r="Y778" s="71"/>
    </row>
    <row r="779" spans="3:25" x14ac:dyDescent="0.25">
      <c r="C779" s="25"/>
      <c r="D779" s="25"/>
      <c r="E779" s="25"/>
      <c r="F779" s="71"/>
      <c r="G779" s="25"/>
      <c r="H779" s="25"/>
      <c r="I779" s="25"/>
      <c r="J779" s="25"/>
      <c r="K779" s="25"/>
      <c r="L779" s="25"/>
      <c r="M779" s="25"/>
      <c r="N779" s="25"/>
      <c r="O779" s="206"/>
      <c r="P779" s="206"/>
      <c r="Q779" s="206"/>
      <c r="R779" s="206"/>
      <c r="S779" s="206"/>
      <c r="T779" s="200"/>
      <c r="U779" s="200"/>
      <c r="V779" s="200"/>
      <c r="W779" s="200"/>
      <c r="X779" s="25"/>
      <c r="Y779" s="71"/>
    </row>
    <row r="780" spans="3:25" x14ac:dyDescent="0.25">
      <c r="C780" s="25"/>
      <c r="D780" s="25"/>
      <c r="E780" s="25"/>
      <c r="F780" s="71"/>
      <c r="G780" s="25"/>
      <c r="H780" s="25"/>
      <c r="I780" s="25"/>
      <c r="J780" s="25"/>
      <c r="K780" s="25"/>
      <c r="L780" s="25"/>
      <c r="M780" s="25"/>
      <c r="N780" s="25"/>
      <c r="O780" s="206"/>
      <c r="P780" s="206"/>
      <c r="Q780" s="206"/>
      <c r="R780" s="206"/>
      <c r="S780" s="206"/>
      <c r="T780" s="200"/>
      <c r="U780" s="200"/>
      <c r="V780" s="200"/>
      <c r="W780" s="200"/>
      <c r="X780" s="25"/>
      <c r="Y780" s="71"/>
    </row>
    <row r="781" spans="3:25" x14ac:dyDescent="0.25">
      <c r="C781" s="25"/>
      <c r="D781" s="25"/>
      <c r="E781" s="25"/>
      <c r="F781" s="71"/>
      <c r="G781" s="25"/>
      <c r="H781" s="25"/>
      <c r="I781" s="25"/>
      <c r="J781" s="25"/>
      <c r="K781" s="25"/>
      <c r="L781" s="25"/>
      <c r="M781" s="25"/>
      <c r="N781" s="25"/>
      <c r="O781" s="206"/>
      <c r="P781" s="206"/>
      <c r="Q781" s="206"/>
      <c r="R781" s="206"/>
      <c r="S781" s="206"/>
      <c r="T781" s="200"/>
      <c r="U781" s="200"/>
      <c r="V781" s="200"/>
      <c r="W781" s="200"/>
      <c r="X781" s="25"/>
      <c r="Y781" s="71"/>
    </row>
    <row r="782" spans="3:25" x14ac:dyDescent="0.25">
      <c r="C782" s="25"/>
      <c r="D782" s="25"/>
      <c r="E782" s="25"/>
      <c r="F782" s="71"/>
      <c r="G782" s="25"/>
      <c r="H782" s="25"/>
      <c r="I782" s="25"/>
      <c r="J782" s="25"/>
      <c r="K782" s="25"/>
      <c r="L782" s="25"/>
      <c r="M782" s="25"/>
      <c r="N782" s="25"/>
      <c r="O782" s="206"/>
      <c r="P782" s="206"/>
      <c r="Q782" s="206"/>
      <c r="R782" s="206"/>
      <c r="S782" s="206"/>
      <c r="T782" s="200"/>
      <c r="U782" s="200"/>
      <c r="V782" s="200"/>
      <c r="W782" s="200"/>
      <c r="X782" s="25"/>
      <c r="Y782" s="71"/>
    </row>
    <row r="783" spans="3:25" x14ac:dyDescent="0.25">
      <c r="C783" s="25"/>
      <c r="D783" s="25"/>
      <c r="E783" s="25"/>
      <c r="F783" s="71"/>
      <c r="G783" s="25"/>
      <c r="H783" s="25"/>
      <c r="I783" s="25"/>
      <c r="J783" s="25"/>
      <c r="K783" s="25"/>
      <c r="L783" s="25"/>
      <c r="M783" s="25"/>
      <c r="N783" s="25"/>
      <c r="O783" s="206"/>
      <c r="P783" s="206"/>
      <c r="Q783" s="206"/>
      <c r="R783" s="206"/>
      <c r="S783" s="206"/>
      <c r="T783" s="200"/>
      <c r="U783" s="200"/>
      <c r="V783" s="200"/>
      <c r="W783" s="200"/>
      <c r="X783" s="25"/>
      <c r="Y783" s="71"/>
    </row>
    <row r="784" spans="3:25" x14ac:dyDescent="0.25">
      <c r="C784" s="25"/>
      <c r="D784" s="25"/>
      <c r="E784" s="25"/>
      <c r="F784" s="71"/>
      <c r="G784" s="25"/>
      <c r="H784" s="25"/>
      <c r="I784" s="25"/>
      <c r="J784" s="25"/>
      <c r="K784" s="25"/>
      <c r="L784" s="25"/>
      <c r="M784" s="25"/>
      <c r="N784" s="25"/>
      <c r="O784" s="206"/>
      <c r="P784" s="206"/>
      <c r="Q784" s="206"/>
      <c r="R784" s="206"/>
      <c r="S784" s="206"/>
      <c r="T784" s="200"/>
      <c r="U784" s="200"/>
      <c r="V784" s="200"/>
      <c r="W784" s="200"/>
      <c r="X784" s="25"/>
      <c r="Y784" s="71"/>
    </row>
    <row r="785" spans="3:25" x14ac:dyDescent="0.25">
      <c r="C785" s="25"/>
      <c r="D785" s="25"/>
      <c r="E785" s="25"/>
      <c r="F785" s="71"/>
      <c r="G785" s="25"/>
      <c r="H785" s="25"/>
      <c r="I785" s="25"/>
      <c r="J785" s="25"/>
      <c r="K785" s="25"/>
      <c r="L785" s="25"/>
      <c r="M785" s="25"/>
      <c r="N785" s="25"/>
      <c r="O785" s="206"/>
      <c r="P785" s="206"/>
      <c r="Q785" s="206"/>
      <c r="R785" s="206"/>
      <c r="S785" s="206"/>
      <c r="T785" s="200"/>
      <c r="U785" s="200"/>
      <c r="V785" s="200"/>
      <c r="W785" s="200"/>
      <c r="X785" s="25"/>
      <c r="Y785" s="71"/>
    </row>
    <row r="786" spans="3:25" x14ac:dyDescent="0.25">
      <c r="C786" s="25"/>
      <c r="D786" s="25"/>
      <c r="E786" s="25"/>
      <c r="F786" s="71"/>
      <c r="G786" s="25"/>
      <c r="H786" s="25"/>
      <c r="I786" s="25"/>
      <c r="J786" s="25"/>
      <c r="K786" s="25"/>
      <c r="L786" s="25"/>
      <c r="M786" s="25"/>
      <c r="N786" s="25"/>
      <c r="O786" s="206"/>
      <c r="P786" s="206"/>
      <c r="Q786" s="206"/>
      <c r="R786" s="206"/>
      <c r="S786" s="206"/>
      <c r="T786" s="200"/>
      <c r="U786" s="200"/>
      <c r="V786" s="200"/>
      <c r="W786" s="200"/>
      <c r="X786" s="25"/>
      <c r="Y786" s="71"/>
    </row>
    <row r="787" spans="3:25" x14ac:dyDescent="0.25">
      <c r="C787" s="25"/>
      <c r="D787" s="25"/>
      <c r="E787" s="25"/>
      <c r="F787" s="71"/>
      <c r="G787" s="25"/>
      <c r="H787" s="25"/>
      <c r="I787" s="25"/>
      <c r="J787" s="25"/>
      <c r="K787" s="25"/>
      <c r="L787" s="25"/>
      <c r="M787" s="25"/>
      <c r="N787" s="25"/>
      <c r="O787" s="206"/>
      <c r="P787" s="206"/>
      <c r="Q787" s="206"/>
      <c r="R787" s="206"/>
      <c r="S787" s="206"/>
      <c r="T787" s="200"/>
      <c r="U787" s="200"/>
      <c r="V787" s="200"/>
      <c r="W787" s="200"/>
      <c r="X787" s="25"/>
      <c r="Y787" s="71"/>
    </row>
    <row r="788" spans="3:25" x14ac:dyDescent="0.25">
      <c r="C788" s="25"/>
      <c r="D788" s="25"/>
      <c r="E788" s="25"/>
      <c r="F788" s="71"/>
      <c r="G788" s="25"/>
      <c r="H788" s="25"/>
      <c r="I788" s="25"/>
      <c r="J788" s="25"/>
      <c r="K788" s="25"/>
      <c r="L788" s="25"/>
      <c r="M788" s="25"/>
      <c r="N788" s="25"/>
      <c r="O788" s="206"/>
      <c r="P788" s="206"/>
      <c r="Q788" s="206"/>
      <c r="R788" s="206"/>
      <c r="S788" s="206"/>
      <c r="T788" s="200"/>
      <c r="U788" s="200"/>
      <c r="V788" s="200"/>
      <c r="W788" s="200"/>
      <c r="X788" s="25"/>
      <c r="Y788" s="71"/>
    </row>
    <row r="789" spans="3:25" x14ac:dyDescent="0.25">
      <c r="C789" s="25"/>
      <c r="D789" s="25"/>
      <c r="E789" s="25"/>
      <c r="F789" s="71"/>
      <c r="G789" s="25"/>
      <c r="H789" s="25"/>
      <c r="I789" s="25"/>
      <c r="J789" s="25"/>
      <c r="K789" s="25"/>
      <c r="L789" s="25"/>
      <c r="M789" s="25"/>
      <c r="N789" s="25"/>
      <c r="O789" s="206"/>
      <c r="P789" s="206"/>
      <c r="Q789" s="206"/>
      <c r="R789" s="206"/>
      <c r="S789" s="206"/>
      <c r="T789" s="200"/>
      <c r="U789" s="200"/>
      <c r="V789" s="200"/>
      <c r="W789" s="200"/>
      <c r="X789" s="25"/>
      <c r="Y789" s="71"/>
    </row>
    <row r="790" spans="3:25" x14ac:dyDescent="0.25">
      <c r="C790" s="25"/>
      <c r="D790" s="25"/>
      <c r="E790" s="25"/>
      <c r="F790" s="71"/>
      <c r="G790" s="25"/>
      <c r="H790" s="25"/>
      <c r="I790" s="25"/>
      <c r="J790" s="25"/>
      <c r="K790" s="25"/>
      <c r="L790" s="25"/>
      <c r="M790" s="25"/>
      <c r="N790" s="25"/>
      <c r="O790" s="206"/>
      <c r="P790" s="206"/>
      <c r="Q790" s="206"/>
      <c r="R790" s="206"/>
      <c r="S790" s="206"/>
      <c r="T790" s="200"/>
      <c r="U790" s="200"/>
      <c r="V790" s="200"/>
      <c r="W790" s="200"/>
      <c r="X790" s="25"/>
      <c r="Y790" s="71"/>
    </row>
    <row r="791" spans="3:25" x14ac:dyDescent="0.25">
      <c r="C791" s="25"/>
      <c r="D791" s="25"/>
      <c r="E791" s="25"/>
      <c r="F791" s="71"/>
      <c r="G791" s="25"/>
      <c r="H791" s="25"/>
      <c r="I791" s="25"/>
      <c r="J791" s="25"/>
      <c r="K791" s="25"/>
      <c r="L791" s="25"/>
      <c r="M791" s="25"/>
      <c r="N791" s="25"/>
      <c r="O791" s="206"/>
      <c r="P791" s="206"/>
      <c r="Q791" s="206"/>
      <c r="R791" s="206"/>
      <c r="S791" s="206"/>
      <c r="T791" s="200"/>
      <c r="U791" s="200"/>
      <c r="V791" s="200"/>
      <c r="W791" s="200"/>
      <c r="X791" s="25"/>
      <c r="Y791" s="71"/>
    </row>
    <row r="792" spans="3:25" x14ac:dyDescent="0.25">
      <c r="C792" s="25"/>
      <c r="D792" s="25"/>
      <c r="E792" s="25"/>
      <c r="F792" s="71"/>
      <c r="G792" s="25"/>
      <c r="H792" s="25"/>
      <c r="I792" s="25"/>
      <c r="J792" s="25"/>
      <c r="K792" s="25"/>
      <c r="L792" s="25"/>
      <c r="M792" s="25"/>
      <c r="N792" s="25"/>
      <c r="O792" s="206"/>
      <c r="P792" s="206"/>
      <c r="Q792" s="206"/>
      <c r="R792" s="206"/>
      <c r="S792" s="206"/>
      <c r="T792" s="200"/>
      <c r="U792" s="200"/>
      <c r="V792" s="200"/>
      <c r="W792" s="200"/>
      <c r="X792" s="25"/>
      <c r="Y792" s="71"/>
    </row>
    <row r="793" spans="3:25" x14ac:dyDescent="0.25">
      <c r="C793" s="25"/>
      <c r="D793" s="25"/>
      <c r="E793" s="25"/>
      <c r="F793" s="71"/>
      <c r="G793" s="25"/>
      <c r="H793" s="25"/>
      <c r="I793" s="25"/>
      <c r="J793" s="25"/>
      <c r="K793" s="25"/>
      <c r="L793" s="25"/>
      <c r="M793" s="25"/>
      <c r="N793" s="25"/>
      <c r="O793" s="206"/>
      <c r="P793" s="206"/>
      <c r="Q793" s="206"/>
      <c r="R793" s="206"/>
      <c r="S793" s="206"/>
      <c r="T793" s="200"/>
      <c r="U793" s="200"/>
      <c r="V793" s="200"/>
      <c r="W793" s="200"/>
      <c r="X793" s="25"/>
      <c r="Y793" s="71"/>
    </row>
    <row r="794" spans="3:25" x14ac:dyDescent="0.25">
      <c r="C794" s="25"/>
      <c r="D794" s="25"/>
      <c r="E794" s="25"/>
      <c r="F794" s="71"/>
      <c r="G794" s="25"/>
      <c r="H794" s="25"/>
      <c r="I794" s="25"/>
      <c r="J794" s="25"/>
      <c r="K794" s="25"/>
      <c r="L794" s="25"/>
      <c r="M794" s="25"/>
      <c r="N794" s="25"/>
      <c r="O794" s="206"/>
      <c r="P794" s="206"/>
      <c r="Q794" s="206"/>
      <c r="R794" s="206"/>
      <c r="S794" s="206"/>
      <c r="T794" s="200"/>
      <c r="U794" s="200"/>
      <c r="V794" s="200"/>
      <c r="W794" s="200"/>
      <c r="X794" s="25"/>
      <c r="Y794" s="71"/>
    </row>
    <row r="795" spans="3:25" x14ac:dyDescent="0.25">
      <c r="C795" s="25"/>
      <c r="D795" s="25"/>
      <c r="E795" s="25"/>
      <c r="F795" s="71"/>
      <c r="G795" s="25"/>
      <c r="H795" s="25"/>
      <c r="I795" s="25"/>
      <c r="J795" s="25"/>
      <c r="K795" s="25"/>
      <c r="L795" s="25"/>
      <c r="M795" s="25"/>
      <c r="N795" s="25"/>
      <c r="O795" s="206"/>
      <c r="P795" s="206"/>
      <c r="Q795" s="206"/>
      <c r="R795" s="206"/>
      <c r="S795" s="206"/>
      <c r="T795" s="200"/>
      <c r="U795" s="200"/>
      <c r="V795" s="200"/>
      <c r="W795" s="200"/>
      <c r="X795" s="25"/>
      <c r="Y795" s="71"/>
    </row>
    <row r="796" spans="3:25" x14ac:dyDescent="0.25">
      <c r="C796" s="25"/>
      <c r="D796" s="25"/>
      <c r="E796" s="25"/>
      <c r="F796" s="71"/>
      <c r="G796" s="25"/>
      <c r="H796" s="25"/>
      <c r="I796" s="25"/>
      <c r="J796" s="25"/>
      <c r="K796" s="25"/>
      <c r="L796" s="25"/>
      <c r="M796" s="25"/>
      <c r="N796" s="25"/>
      <c r="O796" s="206"/>
      <c r="P796" s="206"/>
      <c r="Q796" s="206"/>
      <c r="R796" s="206"/>
      <c r="S796" s="206"/>
      <c r="T796" s="200"/>
      <c r="U796" s="200"/>
      <c r="V796" s="200"/>
      <c r="W796" s="200"/>
      <c r="X796" s="25"/>
      <c r="Y796" s="71"/>
    </row>
    <row r="797" spans="3:25" x14ac:dyDescent="0.25">
      <c r="C797" s="25"/>
      <c r="D797" s="25"/>
      <c r="E797" s="25"/>
      <c r="F797" s="71"/>
      <c r="G797" s="25"/>
      <c r="H797" s="25"/>
      <c r="I797" s="25"/>
      <c r="J797" s="25"/>
      <c r="K797" s="25"/>
      <c r="L797" s="25"/>
      <c r="M797" s="25"/>
      <c r="N797" s="25"/>
      <c r="O797" s="206"/>
      <c r="P797" s="206"/>
      <c r="Q797" s="206"/>
      <c r="R797" s="206"/>
      <c r="S797" s="206"/>
      <c r="T797" s="200"/>
      <c r="U797" s="200"/>
      <c r="V797" s="200"/>
      <c r="W797" s="200"/>
      <c r="X797" s="25"/>
      <c r="Y797" s="71"/>
    </row>
    <row r="798" spans="3:25" x14ac:dyDescent="0.25">
      <c r="C798" s="25"/>
      <c r="D798" s="25"/>
      <c r="E798" s="25"/>
      <c r="F798" s="71"/>
      <c r="G798" s="25"/>
      <c r="H798" s="25"/>
      <c r="I798" s="25"/>
      <c r="J798" s="25"/>
      <c r="K798" s="25"/>
      <c r="L798" s="25"/>
      <c r="M798" s="25"/>
      <c r="N798" s="25"/>
      <c r="O798" s="206"/>
      <c r="P798" s="206"/>
      <c r="Q798" s="206"/>
      <c r="R798" s="206"/>
      <c r="S798" s="206"/>
      <c r="T798" s="200"/>
      <c r="U798" s="200"/>
      <c r="V798" s="200"/>
      <c r="W798" s="200"/>
      <c r="X798" s="25"/>
      <c r="Y798" s="71"/>
    </row>
    <row r="799" spans="3:25" x14ac:dyDescent="0.25">
      <c r="C799" s="25"/>
      <c r="D799" s="25"/>
      <c r="E799" s="25"/>
      <c r="F799" s="71"/>
      <c r="G799" s="25"/>
      <c r="H799" s="25"/>
      <c r="I799" s="25"/>
      <c r="J799" s="25"/>
      <c r="K799" s="25"/>
      <c r="L799" s="25"/>
      <c r="M799" s="25"/>
      <c r="N799" s="25"/>
      <c r="O799" s="206"/>
      <c r="P799" s="206"/>
      <c r="Q799" s="206"/>
      <c r="R799" s="206"/>
      <c r="S799" s="206"/>
      <c r="T799" s="200"/>
      <c r="U799" s="200"/>
      <c r="V799" s="200"/>
      <c r="W799" s="200"/>
      <c r="X799" s="25"/>
      <c r="Y799" s="71"/>
    </row>
    <row r="800" spans="3:25" x14ac:dyDescent="0.25">
      <c r="C800" s="25"/>
      <c r="D800" s="25"/>
      <c r="E800" s="25"/>
      <c r="F800" s="71"/>
      <c r="G800" s="25"/>
      <c r="H800" s="25"/>
      <c r="I800" s="25"/>
      <c r="J800" s="25"/>
      <c r="K800" s="25"/>
      <c r="L800" s="25"/>
      <c r="M800" s="25"/>
      <c r="N800" s="25"/>
      <c r="O800" s="206"/>
      <c r="P800" s="206"/>
      <c r="Q800" s="206"/>
      <c r="R800" s="206"/>
      <c r="S800" s="206"/>
      <c r="T800" s="200"/>
      <c r="U800" s="200"/>
      <c r="V800" s="200"/>
      <c r="W800" s="200"/>
      <c r="X800" s="25"/>
      <c r="Y800" s="71"/>
    </row>
    <row r="801" spans="3:25" x14ac:dyDescent="0.25">
      <c r="C801" s="25"/>
      <c r="D801" s="25"/>
      <c r="E801" s="25"/>
      <c r="F801" s="71"/>
      <c r="G801" s="25"/>
      <c r="H801" s="25"/>
      <c r="I801" s="25"/>
      <c r="J801" s="25"/>
      <c r="K801" s="25"/>
      <c r="L801" s="25"/>
      <c r="M801" s="25"/>
      <c r="N801" s="25"/>
      <c r="O801" s="206"/>
      <c r="P801" s="206"/>
      <c r="Q801" s="206"/>
      <c r="R801" s="206"/>
      <c r="S801" s="206"/>
      <c r="T801" s="200"/>
      <c r="U801" s="200"/>
      <c r="V801" s="200"/>
      <c r="W801" s="200"/>
      <c r="X801" s="25"/>
      <c r="Y801" s="71"/>
    </row>
    <row r="802" spans="3:25" x14ac:dyDescent="0.25">
      <c r="C802" s="25"/>
      <c r="D802" s="25"/>
      <c r="E802" s="25"/>
      <c r="F802" s="71"/>
      <c r="G802" s="25"/>
      <c r="H802" s="25"/>
      <c r="I802" s="25"/>
      <c r="J802" s="25"/>
      <c r="K802" s="25"/>
      <c r="L802" s="25"/>
      <c r="M802" s="25"/>
      <c r="N802" s="25"/>
      <c r="O802" s="206"/>
      <c r="P802" s="206"/>
      <c r="Q802" s="206"/>
      <c r="R802" s="206"/>
      <c r="S802" s="206"/>
      <c r="T802" s="200"/>
      <c r="U802" s="200"/>
      <c r="V802" s="200"/>
      <c r="W802" s="200"/>
      <c r="X802" s="25"/>
      <c r="Y802" s="71"/>
    </row>
    <row r="803" spans="3:25" x14ac:dyDescent="0.25">
      <c r="C803" s="25"/>
      <c r="D803" s="25"/>
      <c r="E803" s="25"/>
      <c r="F803" s="71"/>
      <c r="G803" s="25"/>
      <c r="H803" s="25"/>
      <c r="I803" s="25"/>
      <c r="J803" s="25"/>
      <c r="K803" s="25"/>
      <c r="L803" s="25"/>
      <c r="M803" s="25"/>
      <c r="N803" s="25"/>
      <c r="O803" s="206"/>
      <c r="P803" s="206"/>
      <c r="Q803" s="206"/>
      <c r="R803" s="206"/>
      <c r="S803" s="206"/>
      <c r="T803" s="200"/>
      <c r="U803" s="200"/>
      <c r="V803" s="200"/>
      <c r="W803" s="200"/>
      <c r="X803" s="25"/>
      <c r="Y803" s="71"/>
    </row>
    <row r="804" spans="3:25" x14ac:dyDescent="0.25">
      <c r="C804" s="25"/>
      <c r="D804" s="25"/>
      <c r="E804" s="25"/>
      <c r="F804" s="71"/>
      <c r="G804" s="25"/>
      <c r="H804" s="25"/>
      <c r="I804" s="25"/>
      <c r="J804" s="25"/>
      <c r="K804" s="25"/>
      <c r="L804" s="25"/>
      <c r="M804" s="25"/>
      <c r="N804" s="25"/>
      <c r="O804" s="206"/>
      <c r="P804" s="206"/>
      <c r="Q804" s="206"/>
      <c r="R804" s="206"/>
      <c r="S804" s="206"/>
      <c r="T804" s="200"/>
      <c r="U804" s="200"/>
      <c r="V804" s="200"/>
      <c r="W804" s="200"/>
      <c r="X804" s="25"/>
      <c r="Y804" s="71"/>
    </row>
    <row r="805" spans="3:25" x14ac:dyDescent="0.25">
      <c r="C805" s="25"/>
      <c r="D805" s="25"/>
      <c r="E805" s="25"/>
      <c r="F805" s="71"/>
      <c r="G805" s="25"/>
      <c r="H805" s="25"/>
      <c r="I805" s="25"/>
      <c r="J805" s="25"/>
      <c r="K805" s="25"/>
      <c r="L805" s="25"/>
      <c r="M805" s="25"/>
      <c r="N805" s="25"/>
      <c r="O805" s="206"/>
      <c r="P805" s="206"/>
      <c r="Q805" s="206"/>
      <c r="R805" s="206"/>
      <c r="S805" s="206"/>
      <c r="T805" s="200"/>
      <c r="U805" s="200"/>
      <c r="V805" s="200"/>
      <c r="W805" s="200"/>
      <c r="X805" s="25"/>
      <c r="Y805" s="71"/>
    </row>
    <row r="806" spans="3:25" x14ac:dyDescent="0.25">
      <c r="C806" s="25"/>
      <c r="D806" s="25"/>
      <c r="E806" s="25"/>
      <c r="F806" s="71"/>
      <c r="G806" s="25"/>
      <c r="H806" s="25"/>
      <c r="I806" s="25"/>
      <c r="J806" s="25"/>
      <c r="K806" s="25"/>
      <c r="L806" s="25"/>
      <c r="M806" s="25"/>
      <c r="N806" s="25"/>
      <c r="O806" s="206"/>
      <c r="P806" s="206"/>
      <c r="Q806" s="206"/>
      <c r="R806" s="206"/>
      <c r="S806" s="206"/>
      <c r="T806" s="200"/>
      <c r="U806" s="200"/>
      <c r="V806" s="200"/>
      <c r="W806" s="200"/>
      <c r="X806" s="25"/>
      <c r="Y806" s="71"/>
    </row>
    <row r="807" spans="3:25" x14ac:dyDescent="0.25">
      <c r="C807" s="25"/>
      <c r="D807" s="25"/>
      <c r="E807" s="25"/>
      <c r="F807" s="71"/>
      <c r="G807" s="25"/>
      <c r="H807" s="25"/>
      <c r="I807" s="25"/>
      <c r="J807" s="25"/>
      <c r="K807" s="25"/>
      <c r="L807" s="25"/>
      <c r="M807" s="25"/>
      <c r="N807" s="25"/>
      <c r="O807" s="206"/>
      <c r="P807" s="206"/>
      <c r="Q807" s="206"/>
      <c r="R807" s="206"/>
      <c r="S807" s="206"/>
      <c r="T807" s="200"/>
      <c r="U807" s="200"/>
      <c r="V807" s="200"/>
      <c r="W807" s="200"/>
      <c r="X807" s="25"/>
      <c r="Y807" s="71"/>
    </row>
    <row r="808" spans="3:25" x14ac:dyDescent="0.25">
      <c r="C808" s="25"/>
      <c r="D808" s="25"/>
      <c r="E808" s="25"/>
      <c r="F808" s="71"/>
      <c r="G808" s="25"/>
      <c r="H808" s="25"/>
      <c r="I808" s="25"/>
      <c r="J808" s="25"/>
      <c r="K808" s="25"/>
      <c r="L808" s="25"/>
      <c r="M808" s="25"/>
      <c r="N808" s="25"/>
      <c r="O808" s="206"/>
      <c r="P808" s="206"/>
      <c r="Q808" s="206"/>
      <c r="R808" s="206"/>
      <c r="S808" s="206"/>
      <c r="T808" s="200"/>
      <c r="U808" s="200"/>
      <c r="V808" s="200"/>
      <c r="W808" s="200"/>
      <c r="X808" s="25"/>
      <c r="Y808" s="71"/>
    </row>
    <row r="809" spans="3:25" x14ac:dyDescent="0.25">
      <c r="C809" s="25"/>
      <c r="D809" s="25"/>
      <c r="E809" s="25"/>
      <c r="F809" s="71"/>
      <c r="G809" s="25"/>
      <c r="H809" s="25"/>
      <c r="I809" s="25"/>
      <c r="J809" s="25"/>
      <c r="K809" s="25"/>
      <c r="L809" s="25"/>
      <c r="M809" s="25"/>
      <c r="N809" s="25"/>
      <c r="O809" s="206"/>
      <c r="P809" s="206"/>
      <c r="Q809" s="206"/>
      <c r="R809" s="206"/>
      <c r="S809" s="206"/>
      <c r="T809" s="200"/>
      <c r="U809" s="200"/>
      <c r="V809" s="200"/>
      <c r="W809" s="200"/>
      <c r="X809" s="25"/>
      <c r="Y809" s="71"/>
    </row>
    <row r="810" spans="3:25" x14ac:dyDescent="0.25">
      <c r="C810" s="25"/>
      <c r="D810" s="25"/>
      <c r="E810" s="25"/>
      <c r="F810" s="71"/>
      <c r="G810" s="25"/>
      <c r="H810" s="25"/>
      <c r="I810" s="25"/>
      <c r="J810" s="25"/>
      <c r="K810" s="25"/>
      <c r="L810" s="25"/>
      <c r="M810" s="25"/>
      <c r="N810" s="25"/>
      <c r="O810" s="206"/>
      <c r="P810" s="206"/>
      <c r="Q810" s="206"/>
      <c r="R810" s="206"/>
      <c r="S810" s="206"/>
      <c r="T810" s="200"/>
      <c r="U810" s="200"/>
      <c r="V810" s="200"/>
      <c r="W810" s="200"/>
      <c r="X810" s="25"/>
      <c r="Y810" s="71"/>
    </row>
    <row r="811" spans="3:25" x14ac:dyDescent="0.25">
      <c r="C811" s="25"/>
      <c r="D811" s="25"/>
      <c r="E811" s="25"/>
      <c r="F811" s="71"/>
      <c r="G811" s="25"/>
      <c r="H811" s="25"/>
      <c r="I811" s="25"/>
      <c r="J811" s="25"/>
      <c r="K811" s="25"/>
      <c r="L811" s="25"/>
      <c r="M811" s="25"/>
      <c r="N811" s="25"/>
      <c r="O811" s="206"/>
      <c r="P811" s="206"/>
      <c r="Q811" s="206"/>
      <c r="R811" s="206"/>
      <c r="S811" s="206"/>
      <c r="T811" s="200"/>
      <c r="U811" s="200"/>
      <c r="V811" s="200"/>
      <c r="W811" s="200"/>
      <c r="X811" s="25"/>
      <c r="Y811" s="71"/>
    </row>
    <row r="812" spans="3:25" x14ac:dyDescent="0.25">
      <c r="C812" s="25"/>
      <c r="D812" s="25"/>
      <c r="E812" s="25"/>
      <c r="F812" s="71"/>
      <c r="G812" s="25"/>
      <c r="H812" s="25"/>
      <c r="I812" s="25"/>
      <c r="J812" s="25"/>
      <c r="K812" s="25"/>
      <c r="L812" s="25"/>
      <c r="M812" s="25"/>
      <c r="N812" s="25"/>
      <c r="O812" s="206"/>
      <c r="P812" s="206"/>
      <c r="Q812" s="206"/>
      <c r="R812" s="206"/>
      <c r="S812" s="206"/>
      <c r="T812" s="200"/>
      <c r="U812" s="200"/>
      <c r="V812" s="200"/>
      <c r="W812" s="200"/>
      <c r="X812" s="25"/>
      <c r="Y812" s="71"/>
    </row>
    <row r="813" spans="3:25" x14ac:dyDescent="0.25">
      <c r="C813" s="25"/>
      <c r="D813" s="25"/>
      <c r="E813" s="25"/>
      <c r="F813" s="71"/>
      <c r="G813" s="25"/>
      <c r="H813" s="25"/>
      <c r="I813" s="25"/>
      <c r="J813" s="25"/>
      <c r="K813" s="25"/>
      <c r="L813" s="25"/>
      <c r="M813" s="25"/>
      <c r="N813" s="25"/>
      <c r="O813" s="206"/>
      <c r="P813" s="206"/>
      <c r="Q813" s="206"/>
      <c r="R813" s="206"/>
      <c r="S813" s="206"/>
      <c r="T813" s="200"/>
      <c r="U813" s="200"/>
      <c r="V813" s="200"/>
      <c r="W813" s="200"/>
      <c r="X813" s="25"/>
      <c r="Y813" s="71"/>
    </row>
    <row r="814" spans="3:25" x14ac:dyDescent="0.25">
      <c r="C814" s="25"/>
      <c r="D814" s="25"/>
      <c r="E814" s="25"/>
      <c r="F814" s="71"/>
      <c r="G814" s="25"/>
      <c r="H814" s="25"/>
      <c r="I814" s="25"/>
      <c r="J814" s="25"/>
      <c r="K814" s="25"/>
      <c r="L814" s="25"/>
      <c r="M814" s="25"/>
      <c r="N814" s="25"/>
      <c r="O814" s="206"/>
      <c r="P814" s="206"/>
      <c r="Q814" s="206"/>
      <c r="R814" s="206"/>
      <c r="S814" s="206"/>
      <c r="T814" s="200"/>
      <c r="U814" s="200"/>
      <c r="V814" s="200"/>
      <c r="W814" s="200"/>
      <c r="X814" s="25"/>
      <c r="Y814" s="71"/>
    </row>
    <row r="815" spans="3:25" x14ac:dyDescent="0.25">
      <c r="C815" s="25"/>
      <c r="D815" s="25"/>
      <c r="E815" s="25"/>
      <c r="F815" s="71"/>
      <c r="G815" s="25"/>
      <c r="H815" s="25"/>
      <c r="I815" s="25"/>
      <c r="J815" s="25"/>
      <c r="K815" s="25"/>
      <c r="L815" s="25"/>
      <c r="M815" s="25"/>
      <c r="N815" s="25"/>
      <c r="O815" s="206"/>
      <c r="P815" s="206"/>
      <c r="Q815" s="206"/>
      <c r="R815" s="206"/>
      <c r="S815" s="206"/>
      <c r="T815" s="200"/>
      <c r="U815" s="200"/>
      <c r="V815" s="200"/>
      <c r="W815" s="200"/>
      <c r="X815" s="25"/>
      <c r="Y815" s="71"/>
    </row>
    <row r="816" spans="3:25" x14ac:dyDescent="0.25">
      <c r="C816" s="25"/>
      <c r="D816" s="25"/>
      <c r="E816" s="25"/>
      <c r="F816" s="71"/>
      <c r="G816" s="25"/>
      <c r="H816" s="25"/>
      <c r="I816" s="25"/>
      <c r="J816" s="25"/>
      <c r="K816" s="25"/>
      <c r="L816" s="25"/>
      <c r="M816" s="25"/>
      <c r="N816" s="25"/>
      <c r="O816" s="206"/>
      <c r="P816" s="206"/>
      <c r="Q816" s="206"/>
      <c r="R816" s="206"/>
      <c r="S816" s="206"/>
      <c r="T816" s="200"/>
      <c r="U816" s="200"/>
      <c r="V816" s="200"/>
      <c r="W816" s="200"/>
      <c r="X816" s="25"/>
      <c r="Y816" s="71"/>
    </row>
    <row r="817" spans="3:25" x14ac:dyDescent="0.25">
      <c r="C817" s="25"/>
      <c r="D817" s="25"/>
      <c r="E817" s="25"/>
      <c r="F817" s="71"/>
      <c r="G817" s="25"/>
      <c r="H817" s="25"/>
      <c r="I817" s="25"/>
      <c r="J817" s="25"/>
      <c r="K817" s="25"/>
      <c r="L817" s="25"/>
      <c r="M817" s="25"/>
      <c r="N817" s="25"/>
      <c r="O817" s="206"/>
      <c r="P817" s="206"/>
      <c r="Q817" s="206"/>
      <c r="R817" s="206"/>
      <c r="S817" s="206"/>
      <c r="T817" s="200"/>
      <c r="U817" s="200"/>
      <c r="V817" s="200"/>
      <c r="W817" s="200"/>
      <c r="X817" s="25"/>
      <c r="Y817" s="71"/>
    </row>
    <row r="818" spans="3:25" x14ac:dyDescent="0.25">
      <c r="C818" s="25"/>
      <c r="D818" s="25"/>
      <c r="E818" s="25"/>
      <c r="F818" s="71"/>
      <c r="G818" s="25"/>
      <c r="H818" s="25"/>
      <c r="I818" s="25"/>
      <c r="J818" s="25"/>
      <c r="K818" s="25"/>
      <c r="L818" s="25"/>
      <c r="M818" s="25"/>
      <c r="N818" s="25"/>
      <c r="O818" s="206"/>
      <c r="P818" s="206"/>
      <c r="Q818" s="206"/>
      <c r="R818" s="206"/>
      <c r="S818" s="206"/>
      <c r="T818" s="200"/>
      <c r="U818" s="200"/>
      <c r="V818" s="200"/>
      <c r="W818" s="200"/>
      <c r="X818" s="25"/>
      <c r="Y818" s="71"/>
    </row>
    <row r="819" spans="3:25" x14ac:dyDescent="0.25">
      <c r="C819" s="25"/>
      <c r="D819" s="25"/>
      <c r="E819" s="25"/>
      <c r="F819" s="71"/>
      <c r="G819" s="25"/>
      <c r="H819" s="25"/>
      <c r="I819" s="25"/>
      <c r="J819" s="25"/>
      <c r="K819" s="25"/>
      <c r="L819" s="25"/>
      <c r="M819" s="25"/>
      <c r="N819" s="25"/>
      <c r="O819" s="206"/>
      <c r="P819" s="206"/>
      <c r="Q819" s="206"/>
      <c r="R819" s="206"/>
      <c r="S819" s="206"/>
      <c r="T819" s="200"/>
      <c r="U819" s="200"/>
      <c r="V819" s="200"/>
      <c r="W819" s="200"/>
      <c r="X819" s="25"/>
      <c r="Y819" s="71"/>
    </row>
    <row r="820" spans="3:25" x14ac:dyDescent="0.25">
      <c r="C820" s="25"/>
      <c r="D820" s="25"/>
      <c r="E820" s="25"/>
      <c r="F820" s="71"/>
      <c r="G820" s="25"/>
      <c r="H820" s="25"/>
      <c r="I820" s="25"/>
      <c r="J820" s="25"/>
      <c r="K820" s="25"/>
      <c r="L820" s="25"/>
      <c r="M820" s="25"/>
      <c r="N820" s="25"/>
      <c r="O820" s="206"/>
      <c r="P820" s="206"/>
      <c r="Q820" s="206"/>
      <c r="R820" s="206"/>
      <c r="S820" s="206"/>
      <c r="T820" s="200"/>
      <c r="U820" s="200"/>
      <c r="V820" s="200"/>
      <c r="W820" s="200"/>
      <c r="X820" s="25"/>
      <c r="Y820" s="71"/>
    </row>
    <row r="821" spans="3:25" x14ac:dyDescent="0.25">
      <c r="C821" s="25"/>
      <c r="D821" s="25"/>
      <c r="E821" s="25"/>
      <c r="F821" s="71"/>
      <c r="G821" s="25"/>
      <c r="H821" s="25"/>
      <c r="I821" s="25"/>
      <c r="J821" s="25"/>
      <c r="K821" s="25"/>
      <c r="L821" s="25"/>
      <c r="M821" s="25"/>
      <c r="N821" s="25"/>
      <c r="O821" s="206"/>
      <c r="P821" s="206"/>
      <c r="Q821" s="206"/>
      <c r="R821" s="206"/>
      <c r="S821" s="206"/>
      <c r="T821" s="200"/>
      <c r="U821" s="200"/>
      <c r="V821" s="200"/>
      <c r="W821" s="200"/>
      <c r="X821" s="25"/>
      <c r="Y821" s="71"/>
    </row>
    <row r="822" spans="3:25" x14ac:dyDescent="0.25">
      <c r="C822" s="25"/>
      <c r="D822" s="25"/>
      <c r="E822" s="25"/>
      <c r="F822" s="71"/>
      <c r="G822" s="25"/>
      <c r="H822" s="25"/>
      <c r="I822" s="25"/>
      <c r="J822" s="25"/>
      <c r="K822" s="25"/>
      <c r="L822" s="25"/>
      <c r="M822" s="25"/>
      <c r="N822" s="25"/>
      <c r="O822" s="206"/>
      <c r="P822" s="206"/>
      <c r="Q822" s="206"/>
      <c r="R822" s="206"/>
      <c r="S822" s="206"/>
      <c r="T822" s="200"/>
      <c r="U822" s="200"/>
      <c r="V822" s="200"/>
      <c r="W822" s="200"/>
      <c r="X822" s="25"/>
      <c r="Y822" s="71"/>
    </row>
    <row r="823" spans="3:25" x14ac:dyDescent="0.25">
      <c r="C823" s="25"/>
      <c r="D823" s="25"/>
      <c r="E823" s="25"/>
      <c r="F823" s="71"/>
      <c r="G823" s="25"/>
      <c r="H823" s="25"/>
      <c r="I823" s="25"/>
      <c r="J823" s="25"/>
      <c r="K823" s="25"/>
      <c r="L823" s="25"/>
      <c r="M823" s="25"/>
      <c r="N823" s="25"/>
      <c r="O823" s="206"/>
      <c r="P823" s="206"/>
      <c r="Q823" s="206"/>
      <c r="R823" s="206"/>
      <c r="S823" s="206"/>
      <c r="T823" s="200"/>
      <c r="U823" s="200"/>
      <c r="V823" s="200"/>
      <c r="W823" s="200"/>
      <c r="X823" s="25"/>
      <c r="Y823" s="71"/>
    </row>
    <row r="824" spans="3:25" x14ac:dyDescent="0.25">
      <c r="C824" s="25"/>
      <c r="D824" s="25"/>
      <c r="E824" s="25"/>
      <c r="F824" s="71"/>
      <c r="G824" s="25"/>
      <c r="H824" s="25"/>
      <c r="I824" s="25"/>
      <c r="J824" s="25"/>
      <c r="K824" s="25"/>
      <c r="L824" s="25"/>
      <c r="M824" s="25"/>
      <c r="N824" s="25"/>
      <c r="O824" s="206"/>
      <c r="P824" s="206"/>
      <c r="Q824" s="206"/>
      <c r="R824" s="206"/>
      <c r="S824" s="206"/>
      <c r="T824" s="200"/>
      <c r="U824" s="200"/>
      <c r="V824" s="200"/>
      <c r="W824" s="200"/>
      <c r="X824" s="25"/>
      <c r="Y824" s="71"/>
    </row>
    <row r="825" spans="3:25" x14ac:dyDescent="0.25">
      <c r="C825" s="25"/>
      <c r="D825" s="25"/>
      <c r="E825" s="25"/>
      <c r="F825" s="71"/>
      <c r="G825" s="25"/>
      <c r="H825" s="25"/>
      <c r="I825" s="25"/>
      <c r="J825" s="25"/>
      <c r="K825" s="25"/>
      <c r="L825" s="25"/>
      <c r="M825" s="25"/>
      <c r="N825" s="25"/>
      <c r="O825" s="206"/>
      <c r="P825" s="206"/>
      <c r="Q825" s="206"/>
      <c r="R825" s="206"/>
      <c r="S825" s="206"/>
      <c r="T825" s="200"/>
      <c r="U825" s="200"/>
      <c r="V825" s="200"/>
      <c r="W825" s="200"/>
      <c r="X825" s="25"/>
      <c r="Y825" s="71"/>
    </row>
    <row r="826" spans="3:25" x14ac:dyDescent="0.25">
      <c r="C826" s="25"/>
      <c r="D826" s="25"/>
      <c r="E826" s="25"/>
      <c r="F826" s="71"/>
      <c r="G826" s="25"/>
      <c r="H826" s="25"/>
      <c r="I826" s="25"/>
      <c r="J826" s="25"/>
      <c r="K826" s="25"/>
      <c r="L826" s="25"/>
      <c r="M826" s="25"/>
      <c r="N826" s="25"/>
      <c r="O826" s="206"/>
      <c r="P826" s="206"/>
      <c r="Q826" s="206"/>
      <c r="R826" s="206"/>
      <c r="S826" s="206"/>
      <c r="T826" s="200"/>
      <c r="U826" s="200"/>
      <c r="V826" s="200"/>
      <c r="W826" s="200"/>
      <c r="X826" s="25"/>
      <c r="Y826" s="71"/>
    </row>
    <row r="827" spans="3:25" x14ac:dyDescent="0.25">
      <c r="C827" s="25"/>
      <c r="D827" s="25"/>
      <c r="E827" s="25"/>
      <c r="F827" s="71"/>
      <c r="G827" s="25"/>
      <c r="H827" s="25"/>
      <c r="I827" s="25"/>
      <c r="J827" s="25"/>
      <c r="K827" s="25"/>
      <c r="L827" s="25"/>
      <c r="M827" s="25"/>
      <c r="N827" s="25"/>
      <c r="O827" s="206"/>
      <c r="P827" s="206"/>
      <c r="Q827" s="206"/>
      <c r="R827" s="206"/>
      <c r="S827" s="206"/>
      <c r="T827" s="200"/>
      <c r="U827" s="200"/>
      <c r="V827" s="200"/>
      <c r="W827" s="200"/>
      <c r="X827" s="25"/>
      <c r="Y827" s="71"/>
    </row>
    <row r="828" spans="3:25" x14ac:dyDescent="0.25">
      <c r="C828" s="25"/>
      <c r="D828" s="25"/>
      <c r="E828" s="25"/>
      <c r="F828" s="71"/>
      <c r="G828" s="25"/>
      <c r="H828" s="25"/>
      <c r="I828" s="25"/>
      <c r="J828" s="25"/>
      <c r="K828" s="25"/>
      <c r="L828" s="25"/>
      <c r="M828" s="25"/>
      <c r="N828" s="25"/>
      <c r="O828" s="206"/>
      <c r="P828" s="206"/>
      <c r="Q828" s="206"/>
      <c r="R828" s="206"/>
      <c r="S828" s="206"/>
      <c r="T828" s="200"/>
      <c r="U828" s="200"/>
      <c r="V828" s="200"/>
      <c r="W828" s="200"/>
      <c r="X828" s="25"/>
      <c r="Y828" s="71"/>
    </row>
    <row r="829" spans="3:25" x14ac:dyDescent="0.25">
      <c r="C829" s="25"/>
      <c r="D829" s="25"/>
      <c r="E829" s="25"/>
      <c r="F829" s="71"/>
      <c r="G829" s="25"/>
      <c r="H829" s="25"/>
      <c r="I829" s="25"/>
      <c r="J829" s="25"/>
      <c r="K829" s="25"/>
      <c r="L829" s="25"/>
      <c r="M829" s="25"/>
      <c r="N829" s="25"/>
      <c r="O829" s="206"/>
      <c r="P829" s="206"/>
      <c r="Q829" s="206"/>
      <c r="R829" s="206"/>
      <c r="S829" s="206"/>
      <c r="T829" s="200"/>
      <c r="U829" s="200"/>
      <c r="V829" s="200"/>
      <c r="W829" s="200"/>
      <c r="X829" s="25"/>
      <c r="Y829" s="71"/>
    </row>
    <row r="830" spans="3:25" x14ac:dyDescent="0.25">
      <c r="C830" s="25"/>
      <c r="D830" s="25"/>
      <c r="E830" s="25"/>
      <c r="F830" s="71"/>
      <c r="G830" s="25"/>
      <c r="H830" s="25"/>
      <c r="I830" s="25"/>
      <c r="J830" s="25"/>
      <c r="K830" s="25"/>
      <c r="L830" s="25"/>
      <c r="M830" s="25"/>
      <c r="N830" s="25"/>
      <c r="O830" s="206"/>
      <c r="P830" s="206"/>
      <c r="Q830" s="206"/>
      <c r="R830" s="206"/>
      <c r="S830" s="206"/>
      <c r="T830" s="200"/>
      <c r="U830" s="200"/>
      <c r="V830" s="200"/>
      <c r="W830" s="200"/>
      <c r="X830" s="25"/>
      <c r="Y830" s="71"/>
    </row>
    <row r="831" spans="3:25" x14ac:dyDescent="0.25">
      <c r="C831" s="25"/>
      <c r="D831" s="25"/>
      <c r="E831" s="25"/>
      <c r="F831" s="71"/>
      <c r="G831" s="25"/>
      <c r="H831" s="25"/>
      <c r="I831" s="25"/>
      <c r="J831" s="25"/>
      <c r="K831" s="25"/>
      <c r="L831" s="25"/>
      <c r="M831" s="25"/>
      <c r="N831" s="25"/>
      <c r="O831" s="206"/>
      <c r="P831" s="206"/>
      <c r="Q831" s="206"/>
      <c r="R831" s="206"/>
      <c r="S831" s="206"/>
      <c r="T831" s="200"/>
      <c r="U831" s="200"/>
      <c r="V831" s="200"/>
      <c r="W831" s="200"/>
      <c r="X831" s="25"/>
      <c r="Y831" s="71"/>
    </row>
    <row r="832" spans="3:25" x14ac:dyDescent="0.25">
      <c r="C832" s="25"/>
      <c r="D832" s="25"/>
      <c r="E832" s="25"/>
      <c r="F832" s="71"/>
      <c r="G832" s="25"/>
      <c r="H832" s="25"/>
      <c r="I832" s="25"/>
      <c r="J832" s="25"/>
      <c r="K832" s="25"/>
      <c r="L832" s="25"/>
      <c r="M832" s="25"/>
      <c r="N832" s="25"/>
      <c r="O832" s="206"/>
      <c r="P832" s="206"/>
      <c r="Q832" s="206"/>
      <c r="R832" s="206"/>
      <c r="S832" s="206"/>
      <c r="T832" s="200"/>
      <c r="U832" s="200"/>
      <c r="V832" s="200"/>
      <c r="W832" s="200"/>
      <c r="X832" s="25"/>
      <c r="Y832" s="71"/>
    </row>
    <row r="833" spans="3:25" x14ac:dyDescent="0.25">
      <c r="C833" s="25"/>
      <c r="D833" s="25"/>
      <c r="E833" s="25"/>
      <c r="F833" s="71"/>
      <c r="G833" s="25"/>
      <c r="H833" s="25"/>
      <c r="I833" s="25"/>
      <c r="J833" s="25"/>
      <c r="K833" s="25"/>
      <c r="L833" s="25"/>
      <c r="M833" s="25"/>
      <c r="N833" s="25"/>
      <c r="O833" s="206"/>
      <c r="P833" s="206"/>
      <c r="Q833" s="206"/>
      <c r="R833" s="206"/>
      <c r="S833" s="206"/>
      <c r="T833" s="200"/>
      <c r="U833" s="200"/>
      <c r="V833" s="200"/>
      <c r="W833" s="200"/>
      <c r="X833" s="25"/>
      <c r="Y833" s="71"/>
    </row>
    <row r="834" spans="3:25" x14ac:dyDescent="0.25">
      <c r="C834" s="25"/>
      <c r="D834" s="25"/>
      <c r="E834" s="25"/>
      <c r="F834" s="71"/>
      <c r="G834" s="25"/>
      <c r="H834" s="25"/>
      <c r="I834" s="25"/>
      <c r="J834" s="25"/>
      <c r="K834" s="25"/>
      <c r="L834" s="25"/>
      <c r="M834" s="25"/>
      <c r="N834" s="25"/>
      <c r="O834" s="206"/>
      <c r="P834" s="206"/>
      <c r="Q834" s="206"/>
      <c r="R834" s="206"/>
      <c r="S834" s="206"/>
      <c r="T834" s="200"/>
      <c r="U834" s="200"/>
      <c r="V834" s="200"/>
      <c r="W834" s="200"/>
      <c r="X834" s="25"/>
      <c r="Y834" s="71"/>
    </row>
    <row r="835" spans="3:25" x14ac:dyDescent="0.25">
      <c r="C835" s="25"/>
      <c r="D835" s="25"/>
      <c r="E835" s="25"/>
      <c r="F835" s="71"/>
      <c r="G835" s="25"/>
      <c r="H835" s="25"/>
      <c r="I835" s="25"/>
      <c r="J835" s="25"/>
      <c r="K835" s="25"/>
      <c r="L835" s="25"/>
      <c r="M835" s="25"/>
      <c r="N835" s="25"/>
      <c r="O835" s="206"/>
      <c r="P835" s="206"/>
      <c r="Q835" s="206"/>
      <c r="R835" s="206"/>
      <c r="S835" s="206"/>
      <c r="T835" s="200"/>
      <c r="U835" s="200"/>
      <c r="V835" s="200"/>
      <c r="W835" s="200"/>
      <c r="X835" s="25"/>
      <c r="Y835" s="71"/>
    </row>
    <row r="836" spans="3:25" x14ac:dyDescent="0.25">
      <c r="C836" s="25"/>
      <c r="D836" s="25"/>
      <c r="E836" s="25"/>
      <c r="F836" s="71"/>
      <c r="G836" s="25"/>
      <c r="H836" s="25"/>
      <c r="I836" s="25"/>
      <c r="J836" s="25"/>
      <c r="K836" s="25"/>
      <c r="L836" s="25"/>
      <c r="M836" s="25"/>
      <c r="N836" s="25"/>
      <c r="O836" s="206"/>
      <c r="P836" s="206"/>
      <c r="Q836" s="206"/>
      <c r="R836" s="206"/>
      <c r="S836" s="206"/>
      <c r="T836" s="200"/>
      <c r="U836" s="200"/>
      <c r="V836" s="200"/>
      <c r="W836" s="200"/>
      <c r="X836" s="25"/>
      <c r="Y836" s="71"/>
    </row>
    <row r="837" spans="3:25" x14ac:dyDescent="0.25">
      <c r="C837" s="25"/>
      <c r="D837" s="25"/>
      <c r="E837" s="25"/>
      <c r="F837" s="71"/>
      <c r="G837" s="25"/>
      <c r="H837" s="25"/>
      <c r="I837" s="25"/>
      <c r="J837" s="25"/>
      <c r="K837" s="25"/>
      <c r="L837" s="25"/>
      <c r="M837" s="25"/>
      <c r="N837" s="25"/>
      <c r="O837" s="206"/>
      <c r="P837" s="206"/>
      <c r="Q837" s="206"/>
      <c r="R837" s="206"/>
      <c r="S837" s="206"/>
      <c r="T837" s="200"/>
      <c r="U837" s="200"/>
      <c r="V837" s="200"/>
      <c r="W837" s="200"/>
      <c r="X837" s="25"/>
      <c r="Y837" s="71"/>
    </row>
    <row r="838" spans="3:25" x14ac:dyDescent="0.25">
      <c r="C838" s="25"/>
      <c r="D838" s="25"/>
      <c r="E838" s="25"/>
      <c r="F838" s="71"/>
      <c r="G838" s="25"/>
      <c r="H838" s="25"/>
      <c r="I838" s="25"/>
      <c r="J838" s="25"/>
      <c r="K838" s="25"/>
      <c r="L838" s="25"/>
      <c r="M838" s="25"/>
      <c r="N838" s="25"/>
      <c r="O838" s="206"/>
      <c r="P838" s="206"/>
      <c r="Q838" s="206"/>
      <c r="R838" s="206"/>
      <c r="S838" s="206"/>
      <c r="T838" s="200"/>
      <c r="U838" s="200"/>
      <c r="V838" s="200"/>
      <c r="W838" s="200"/>
      <c r="X838" s="25"/>
      <c r="Y838" s="71"/>
    </row>
    <row r="839" spans="3:25" x14ac:dyDescent="0.25">
      <c r="C839" s="25"/>
      <c r="D839" s="25"/>
      <c r="E839" s="25"/>
      <c r="F839" s="71"/>
      <c r="G839" s="25"/>
      <c r="H839" s="25"/>
      <c r="I839" s="25"/>
      <c r="J839" s="25"/>
      <c r="K839" s="25"/>
      <c r="L839" s="25"/>
      <c r="M839" s="25"/>
      <c r="N839" s="25"/>
      <c r="O839" s="206"/>
      <c r="P839" s="206"/>
      <c r="Q839" s="206"/>
      <c r="R839" s="206"/>
      <c r="S839" s="206"/>
      <c r="T839" s="200"/>
      <c r="U839" s="200"/>
      <c r="V839" s="200"/>
      <c r="W839" s="200"/>
      <c r="X839" s="25"/>
      <c r="Y839" s="71"/>
    </row>
    <row r="840" spans="3:25" x14ac:dyDescent="0.25">
      <c r="C840" s="25"/>
      <c r="D840" s="25"/>
      <c r="E840" s="25"/>
      <c r="F840" s="71"/>
      <c r="G840" s="25"/>
      <c r="H840" s="25"/>
      <c r="I840" s="25"/>
      <c r="J840" s="25"/>
      <c r="K840" s="25"/>
      <c r="L840" s="25"/>
      <c r="M840" s="25"/>
      <c r="N840" s="25"/>
      <c r="O840" s="206"/>
      <c r="P840" s="206"/>
      <c r="Q840" s="206"/>
      <c r="R840" s="206"/>
      <c r="S840" s="206"/>
      <c r="T840" s="200"/>
      <c r="U840" s="200"/>
      <c r="V840" s="200"/>
      <c r="W840" s="200"/>
      <c r="X840" s="25"/>
      <c r="Y840" s="71"/>
    </row>
    <row r="841" spans="3:25" x14ac:dyDescent="0.25">
      <c r="C841" s="25"/>
      <c r="D841" s="25"/>
      <c r="E841" s="25"/>
      <c r="F841" s="71"/>
      <c r="G841" s="25"/>
      <c r="H841" s="25"/>
      <c r="I841" s="25"/>
      <c r="J841" s="25"/>
      <c r="K841" s="25"/>
      <c r="L841" s="25"/>
      <c r="M841" s="25"/>
      <c r="N841" s="25"/>
      <c r="O841" s="206"/>
      <c r="P841" s="206"/>
      <c r="Q841" s="206"/>
      <c r="R841" s="206"/>
      <c r="S841" s="206"/>
      <c r="T841" s="200"/>
      <c r="U841" s="200"/>
      <c r="V841" s="200"/>
      <c r="W841" s="200"/>
      <c r="X841" s="25"/>
      <c r="Y841" s="71"/>
    </row>
    <row r="842" spans="3:25" x14ac:dyDescent="0.25">
      <c r="C842" s="25"/>
      <c r="D842" s="25"/>
      <c r="E842" s="25"/>
      <c r="F842" s="71"/>
      <c r="G842" s="25"/>
      <c r="H842" s="25"/>
      <c r="I842" s="25"/>
      <c r="J842" s="25"/>
      <c r="K842" s="25"/>
      <c r="L842" s="25"/>
      <c r="M842" s="25"/>
      <c r="N842" s="25"/>
      <c r="O842" s="206"/>
      <c r="P842" s="206"/>
      <c r="Q842" s="206"/>
      <c r="R842" s="206"/>
      <c r="S842" s="206"/>
      <c r="T842" s="200"/>
      <c r="U842" s="200"/>
      <c r="V842" s="200"/>
      <c r="W842" s="200"/>
      <c r="X842" s="25"/>
      <c r="Y842" s="71"/>
    </row>
    <row r="843" spans="3:25" x14ac:dyDescent="0.25">
      <c r="C843" s="25"/>
      <c r="D843" s="25"/>
      <c r="E843" s="25"/>
      <c r="F843" s="71"/>
      <c r="G843" s="25"/>
      <c r="H843" s="25"/>
      <c r="I843" s="25"/>
      <c r="J843" s="25"/>
      <c r="K843" s="25"/>
      <c r="L843" s="25"/>
      <c r="M843" s="25"/>
      <c r="N843" s="25"/>
      <c r="O843" s="206"/>
      <c r="P843" s="206"/>
      <c r="Q843" s="206"/>
      <c r="R843" s="206"/>
      <c r="S843" s="206"/>
      <c r="T843" s="200"/>
      <c r="U843" s="200"/>
      <c r="V843" s="200"/>
      <c r="W843" s="200"/>
      <c r="X843" s="25"/>
      <c r="Y843" s="71"/>
    </row>
    <row r="844" spans="3:25" x14ac:dyDescent="0.25">
      <c r="C844" s="25"/>
      <c r="D844" s="25"/>
      <c r="E844" s="25"/>
      <c r="F844" s="71"/>
      <c r="G844" s="25"/>
      <c r="H844" s="25"/>
      <c r="I844" s="25"/>
      <c r="J844" s="25"/>
      <c r="K844" s="25"/>
      <c r="L844" s="25"/>
      <c r="M844" s="25"/>
      <c r="N844" s="25"/>
      <c r="O844" s="206"/>
      <c r="P844" s="206"/>
      <c r="Q844" s="206"/>
      <c r="R844" s="206"/>
      <c r="S844" s="206"/>
      <c r="T844" s="200"/>
      <c r="U844" s="200"/>
      <c r="V844" s="200"/>
      <c r="W844" s="200"/>
      <c r="X844" s="25"/>
      <c r="Y844" s="71"/>
    </row>
    <row r="845" spans="3:25" x14ac:dyDescent="0.25">
      <c r="C845" s="25"/>
      <c r="D845" s="25"/>
      <c r="E845" s="25"/>
      <c r="F845" s="71"/>
      <c r="G845" s="25"/>
      <c r="H845" s="25"/>
      <c r="I845" s="25"/>
      <c r="J845" s="25"/>
      <c r="K845" s="25"/>
      <c r="L845" s="25"/>
      <c r="M845" s="25"/>
      <c r="N845" s="25"/>
      <c r="O845" s="206"/>
      <c r="P845" s="206"/>
      <c r="Q845" s="206"/>
      <c r="R845" s="206"/>
      <c r="S845" s="206"/>
      <c r="T845" s="200"/>
      <c r="U845" s="200"/>
      <c r="V845" s="200"/>
      <c r="W845" s="200"/>
      <c r="X845" s="25"/>
      <c r="Y845" s="71"/>
    </row>
    <row r="846" spans="3:25" x14ac:dyDescent="0.25">
      <c r="C846" s="25"/>
      <c r="D846" s="25"/>
      <c r="E846" s="25"/>
      <c r="F846" s="71"/>
      <c r="G846" s="25"/>
      <c r="H846" s="25"/>
      <c r="I846" s="25"/>
      <c r="J846" s="25"/>
      <c r="K846" s="25"/>
      <c r="L846" s="25"/>
      <c r="M846" s="25"/>
      <c r="N846" s="25"/>
      <c r="O846" s="206"/>
      <c r="P846" s="206"/>
      <c r="Q846" s="206"/>
      <c r="R846" s="206"/>
      <c r="S846" s="206"/>
      <c r="T846" s="200"/>
      <c r="U846" s="200"/>
      <c r="V846" s="200"/>
      <c r="W846" s="200"/>
      <c r="X846" s="25"/>
      <c r="Y846" s="71"/>
    </row>
    <row r="847" spans="3:25" x14ac:dyDescent="0.25">
      <c r="C847" s="25"/>
      <c r="D847" s="25"/>
      <c r="E847" s="25"/>
      <c r="F847" s="71"/>
      <c r="G847" s="25"/>
      <c r="H847" s="25"/>
      <c r="I847" s="25"/>
      <c r="J847" s="25"/>
      <c r="K847" s="25"/>
      <c r="L847" s="25"/>
      <c r="M847" s="25"/>
      <c r="N847" s="25"/>
      <c r="O847" s="206"/>
      <c r="P847" s="206"/>
      <c r="Q847" s="206"/>
      <c r="R847" s="206"/>
      <c r="S847" s="206"/>
      <c r="T847" s="200"/>
      <c r="U847" s="200"/>
      <c r="V847" s="200"/>
      <c r="W847" s="200"/>
      <c r="X847" s="25"/>
      <c r="Y847" s="71"/>
    </row>
    <row r="848" spans="3:25" x14ac:dyDescent="0.25">
      <c r="C848" s="25"/>
      <c r="D848" s="25"/>
      <c r="E848" s="25"/>
      <c r="F848" s="71"/>
      <c r="G848" s="25"/>
      <c r="H848" s="25"/>
      <c r="I848" s="25"/>
      <c r="J848" s="25"/>
      <c r="K848" s="25"/>
      <c r="L848" s="25"/>
      <c r="M848" s="25"/>
      <c r="N848" s="25"/>
      <c r="O848" s="206"/>
      <c r="P848" s="206"/>
      <c r="Q848" s="206"/>
      <c r="R848" s="206"/>
      <c r="S848" s="206"/>
      <c r="T848" s="200"/>
      <c r="U848" s="200"/>
      <c r="V848" s="200"/>
      <c r="W848" s="200"/>
      <c r="X848" s="25"/>
      <c r="Y848" s="71"/>
    </row>
    <row r="849" spans="3:25" x14ac:dyDescent="0.25">
      <c r="C849" s="25"/>
      <c r="D849" s="25"/>
      <c r="E849" s="25"/>
      <c r="F849" s="71"/>
      <c r="G849" s="25"/>
      <c r="H849" s="25"/>
      <c r="I849" s="25"/>
      <c r="J849" s="25"/>
      <c r="K849" s="25"/>
      <c r="L849" s="25"/>
      <c r="M849" s="25"/>
      <c r="N849" s="25"/>
      <c r="O849" s="206"/>
      <c r="P849" s="206"/>
      <c r="Q849" s="206"/>
      <c r="R849" s="206"/>
      <c r="S849" s="206"/>
      <c r="T849" s="200"/>
      <c r="U849" s="200"/>
      <c r="V849" s="200"/>
      <c r="W849" s="200"/>
      <c r="X849" s="25"/>
      <c r="Y849" s="71"/>
    </row>
    <row r="850" spans="3:25" x14ac:dyDescent="0.25">
      <c r="C850" s="25"/>
      <c r="D850" s="25"/>
      <c r="E850" s="25"/>
      <c r="F850" s="71"/>
      <c r="G850" s="25"/>
      <c r="H850" s="25"/>
      <c r="I850" s="25"/>
      <c r="J850" s="25"/>
      <c r="K850" s="25"/>
      <c r="L850" s="25"/>
      <c r="M850" s="25"/>
      <c r="N850" s="25"/>
      <c r="O850" s="206"/>
      <c r="P850" s="206"/>
      <c r="Q850" s="206"/>
      <c r="R850" s="206"/>
      <c r="S850" s="206"/>
      <c r="T850" s="200"/>
      <c r="U850" s="200"/>
      <c r="V850" s="200"/>
      <c r="W850" s="200"/>
      <c r="X850" s="25"/>
      <c r="Y850" s="71"/>
    </row>
    <row r="851" spans="3:25" x14ac:dyDescent="0.25">
      <c r="C851" s="25"/>
      <c r="D851" s="25"/>
      <c r="E851" s="25"/>
      <c r="F851" s="71"/>
      <c r="G851" s="25"/>
      <c r="H851" s="25"/>
      <c r="I851" s="25"/>
      <c r="J851" s="25"/>
      <c r="K851" s="25"/>
      <c r="L851" s="25"/>
      <c r="M851" s="25"/>
      <c r="N851" s="25"/>
      <c r="O851" s="206"/>
      <c r="P851" s="206"/>
      <c r="Q851" s="206"/>
      <c r="R851" s="206"/>
      <c r="S851" s="206"/>
      <c r="T851" s="200"/>
      <c r="U851" s="200"/>
      <c r="V851" s="200"/>
      <c r="W851" s="200"/>
      <c r="X851" s="25"/>
      <c r="Y851" s="71"/>
    </row>
    <row r="852" spans="3:25" x14ac:dyDescent="0.25">
      <c r="C852" s="25"/>
      <c r="D852" s="25"/>
      <c r="E852" s="25"/>
      <c r="F852" s="71"/>
      <c r="G852" s="25"/>
      <c r="H852" s="25"/>
      <c r="I852" s="25"/>
      <c r="J852" s="25"/>
      <c r="K852" s="25"/>
      <c r="L852" s="25"/>
      <c r="M852" s="25"/>
      <c r="N852" s="25"/>
      <c r="O852" s="206"/>
      <c r="P852" s="206"/>
      <c r="Q852" s="206"/>
      <c r="R852" s="206"/>
      <c r="S852" s="206"/>
      <c r="T852" s="200"/>
      <c r="U852" s="200"/>
      <c r="V852" s="200"/>
      <c r="W852" s="200"/>
      <c r="X852" s="25"/>
      <c r="Y852" s="71"/>
    </row>
    <row r="853" spans="3:25" x14ac:dyDescent="0.25">
      <c r="C853" s="25"/>
      <c r="D853" s="25"/>
      <c r="E853" s="25"/>
      <c r="F853" s="71"/>
      <c r="G853" s="25"/>
      <c r="H853" s="25"/>
      <c r="I853" s="25"/>
      <c r="J853" s="25"/>
      <c r="K853" s="25"/>
      <c r="L853" s="25"/>
      <c r="M853" s="25"/>
      <c r="N853" s="25"/>
      <c r="O853" s="206"/>
      <c r="P853" s="206"/>
      <c r="Q853" s="206"/>
      <c r="R853" s="206"/>
      <c r="S853" s="206"/>
      <c r="T853" s="200"/>
      <c r="U853" s="200"/>
      <c r="V853" s="200"/>
      <c r="W853" s="200"/>
      <c r="X853" s="25"/>
      <c r="Y853" s="71"/>
    </row>
    <row r="854" spans="3:25" x14ac:dyDescent="0.25">
      <c r="C854" s="25"/>
      <c r="D854" s="25"/>
      <c r="E854" s="25"/>
      <c r="F854" s="71"/>
      <c r="G854" s="25"/>
      <c r="H854" s="25"/>
      <c r="I854" s="25"/>
      <c r="J854" s="25"/>
      <c r="K854" s="25"/>
      <c r="L854" s="25"/>
      <c r="M854" s="25"/>
      <c r="N854" s="25"/>
      <c r="O854" s="206"/>
      <c r="P854" s="206"/>
      <c r="Q854" s="206"/>
      <c r="R854" s="206"/>
      <c r="S854" s="206"/>
      <c r="T854" s="200"/>
      <c r="U854" s="200"/>
      <c r="V854" s="200"/>
      <c r="W854" s="200"/>
      <c r="X854" s="25"/>
      <c r="Y854" s="71"/>
    </row>
    <row r="855" spans="3:25" x14ac:dyDescent="0.25">
      <c r="C855" s="25"/>
      <c r="D855" s="25"/>
      <c r="E855" s="25"/>
      <c r="F855" s="71"/>
      <c r="G855" s="25"/>
      <c r="H855" s="25"/>
      <c r="I855" s="25"/>
      <c r="J855" s="25"/>
      <c r="K855" s="25"/>
      <c r="L855" s="25"/>
      <c r="M855" s="25"/>
      <c r="N855" s="25"/>
      <c r="O855" s="206"/>
      <c r="P855" s="206"/>
      <c r="Q855" s="206"/>
      <c r="R855" s="206"/>
      <c r="S855" s="206"/>
      <c r="T855" s="200"/>
      <c r="U855" s="200"/>
      <c r="V855" s="200"/>
      <c r="W855" s="200"/>
      <c r="X855" s="25"/>
      <c r="Y855" s="71"/>
    </row>
    <row r="856" spans="3:25" x14ac:dyDescent="0.25">
      <c r="C856" s="25"/>
      <c r="D856" s="25"/>
      <c r="E856" s="25"/>
      <c r="F856" s="71"/>
      <c r="G856" s="25"/>
      <c r="H856" s="25"/>
      <c r="I856" s="25"/>
      <c r="J856" s="25"/>
      <c r="K856" s="25"/>
      <c r="L856" s="25"/>
      <c r="M856" s="25"/>
      <c r="N856" s="25"/>
      <c r="O856" s="206"/>
      <c r="P856" s="206"/>
      <c r="Q856" s="206"/>
      <c r="R856" s="206"/>
      <c r="S856" s="206"/>
      <c r="T856" s="200"/>
      <c r="U856" s="200"/>
      <c r="V856" s="200"/>
      <c r="W856" s="200"/>
      <c r="X856" s="25"/>
      <c r="Y856" s="71"/>
    </row>
    <row r="857" spans="3:25" x14ac:dyDescent="0.25">
      <c r="C857" s="25"/>
      <c r="D857" s="25"/>
      <c r="E857" s="25"/>
      <c r="F857" s="71"/>
      <c r="G857" s="25"/>
      <c r="H857" s="25"/>
      <c r="I857" s="25"/>
      <c r="J857" s="25"/>
      <c r="K857" s="25"/>
      <c r="L857" s="25"/>
      <c r="M857" s="25"/>
      <c r="N857" s="25"/>
      <c r="O857" s="206"/>
      <c r="P857" s="206"/>
      <c r="Q857" s="206"/>
      <c r="R857" s="206"/>
      <c r="S857" s="206"/>
      <c r="T857" s="200"/>
      <c r="U857" s="200"/>
      <c r="V857" s="200"/>
      <c r="W857" s="200"/>
      <c r="X857" s="25"/>
      <c r="Y857" s="71"/>
    </row>
    <row r="858" spans="3:25" x14ac:dyDescent="0.25">
      <c r="C858" s="25"/>
      <c r="D858" s="25"/>
      <c r="E858" s="25"/>
      <c r="F858" s="71"/>
      <c r="G858" s="25"/>
      <c r="H858" s="25"/>
      <c r="I858" s="25"/>
      <c r="J858" s="25"/>
      <c r="K858" s="25"/>
      <c r="L858" s="25"/>
      <c r="M858" s="25"/>
      <c r="N858" s="25"/>
      <c r="O858" s="206"/>
      <c r="P858" s="206"/>
      <c r="Q858" s="206"/>
      <c r="R858" s="206"/>
      <c r="S858" s="206"/>
      <c r="T858" s="200"/>
      <c r="U858" s="200"/>
      <c r="V858" s="200"/>
      <c r="W858" s="200"/>
      <c r="X858" s="25"/>
      <c r="Y858" s="71"/>
    </row>
    <row r="859" spans="3:25" x14ac:dyDescent="0.25">
      <c r="C859" s="25"/>
      <c r="D859" s="25"/>
      <c r="E859" s="25"/>
      <c r="F859" s="71"/>
      <c r="G859" s="25"/>
      <c r="H859" s="25"/>
      <c r="I859" s="25"/>
      <c r="J859" s="25"/>
      <c r="K859" s="25"/>
      <c r="L859" s="25"/>
      <c r="M859" s="25"/>
      <c r="N859" s="25"/>
      <c r="O859" s="206"/>
      <c r="P859" s="206"/>
      <c r="Q859" s="206"/>
      <c r="R859" s="206"/>
      <c r="S859" s="206"/>
      <c r="T859" s="200"/>
      <c r="U859" s="200"/>
      <c r="V859" s="200"/>
      <c r="W859" s="200"/>
      <c r="X859" s="25"/>
      <c r="Y859" s="71"/>
    </row>
    <row r="860" spans="3:25" x14ac:dyDescent="0.25">
      <c r="C860" s="25"/>
      <c r="D860" s="25"/>
      <c r="E860" s="25"/>
      <c r="F860" s="71"/>
      <c r="G860" s="25"/>
      <c r="H860" s="25"/>
      <c r="I860" s="25"/>
      <c r="J860" s="25"/>
      <c r="K860" s="25"/>
      <c r="L860" s="25"/>
      <c r="M860" s="25"/>
      <c r="N860" s="25"/>
      <c r="O860" s="206"/>
      <c r="P860" s="206"/>
      <c r="Q860" s="206"/>
      <c r="R860" s="206"/>
      <c r="S860" s="206"/>
      <c r="T860" s="200"/>
      <c r="U860" s="200"/>
      <c r="V860" s="200"/>
      <c r="W860" s="200"/>
      <c r="X860" s="25"/>
      <c r="Y860" s="71"/>
    </row>
    <row r="861" spans="3:25" x14ac:dyDescent="0.25">
      <c r="C861" s="25"/>
      <c r="D861" s="25"/>
      <c r="E861" s="25"/>
      <c r="F861" s="71"/>
      <c r="G861" s="25"/>
      <c r="H861" s="25"/>
      <c r="I861" s="25"/>
      <c r="J861" s="25"/>
      <c r="K861" s="25"/>
      <c r="L861" s="25"/>
      <c r="M861" s="25"/>
      <c r="N861" s="25"/>
      <c r="O861" s="206"/>
      <c r="P861" s="206"/>
      <c r="Q861" s="206"/>
      <c r="R861" s="206"/>
      <c r="S861" s="206"/>
      <c r="T861" s="200"/>
      <c r="U861" s="200"/>
      <c r="V861" s="200"/>
      <c r="W861" s="200"/>
      <c r="X861" s="25"/>
      <c r="Y861" s="71"/>
    </row>
    <row r="862" spans="3:25" x14ac:dyDescent="0.25">
      <c r="C862" s="25"/>
      <c r="D862" s="25"/>
      <c r="E862" s="25"/>
      <c r="F862" s="71"/>
      <c r="G862" s="25"/>
      <c r="H862" s="25"/>
      <c r="I862" s="25"/>
      <c r="J862" s="25"/>
      <c r="K862" s="25"/>
      <c r="L862" s="25"/>
      <c r="M862" s="25"/>
      <c r="N862" s="25"/>
      <c r="O862" s="206"/>
      <c r="P862" s="206"/>
      <c r="Q862" s="206"/>
      <c r="R862" s="206"/>
      <c r="S862" s="206"/>
      <c r="T862" s="200"/>
      <c r="U862" s="200"/>
      <c r="V862" s="200"/>
      <c r="W862" s="200"/>
      <c r="X862" s="25"/>
      <c r="Y862" s="71"/>
    </row>
    <row r="863" spans="3:25" x14ac:dyDescent="0.25">
      <c r="C863" s="25"/>
      <c r="D863" s="25"/>
      <c r="E863" s="25"/>
      <c r="F863" s="71"/>
      <c r="G863" s="25"/>
      <c r="H863" s="25"/>
      <c r="I863" s="25"/>
      <c r="J863" s="25"/>
      <c r="K863" s="25"/>
      <c r="L863" s="25"/>
      <c r="M863" s="25"/>
      <c r="N863" s="25"/>
      <c r="O863" s="206"/>
      <c r="P863" s="206"/>
      <c r="Q863" s="206"/>
      <c r="R863" s="206"/>
      <c r="S863" s="206"/>
      <c r="T863" s="200"/>
      <c r="U863" s="200"/>
      <c r="V863" s="200"/>
      <c r="W863" s="200"/>
      <c r="X863" s="25"/>
      <c r="Y863" s="71"/>
    </row>
    <row r="864" spans="3:25" x14ac:dyDescent="0.25">
      <c r="C864" s="25"/>
      <c r="D864" s="25"/>
      <c r="E864" s="25"/>
      <c r="F864" s="71"/>
      <c r="G864" s="25"/>
      <c r="H864" s="25"/>
      <c r="I864" s="25"/>
      <c r="J864" s="25"/>
      <c r="K864" s="25"/>
      <c r="L864" s="25"/>
      <c r="M864" s="25"/>
      <c r="N864" s="25"/>
      <c r="O864" s="206"/>
      <c r="P864" s="206"/>
      <c r="Q864" s="206"/>
      <c r="R864" s="206"/>
      <c r="S864" s="206"/>
      <c r="T864" s="200"/>
      <c r="U864" s="200"/>
      <c r="V864" s="200"/>
      <c r="W864" s="200"/>
      <c r="X864" s="25"/>
      <c r="Y864" s="71"/>
    </row>
    <row r="865" spans="3:25" x14ac:dyDescent="0.25">
      <c r="C865" s="25"/>
      <c r="D865" s="25"/>
      <c r="E865" s="25"/>
      <c r="F865" s="71"/>
      <c r="G865" s="25"/>
      <c r="H865" s="25"/>
      <c r="I865" s="25"/>
      <c r="J865" s="25"/>
      <c r="K865" s="25"/>
      <c r="L865" s="25"/>
      <c r="M865" s="25"/>
      <c r="N865" s="25"/>
      <c r="O865" s="206"/>
      <c r="P865" s="206"/>
      <c r="Q865" s="206"/>
      <c r="R865" s="206"/>
      <c r="S865" s="206"/>
      <c r="T865" s="200"/>
      <c r="U865" s="200"/>
      <c r="V865" s="200"/>
      <c r="W865" s="200"/>
      <c r="X865" s="25"/>
      <c r="Y865" s="71"/>
    </row>
    <row r="866" spans="3:25" x14ac:dyDescent="0.25">
      <c r="C866" s="25"/>
      <c r="D866" s="25"/>
      <c r="E866" s="25"/>
      <c r="F866" s="71"/>
      <c r="G866" s="25"/>
      <c r="H866" s="25"/>
      <c r="I866" s="25"/>
      <c r="J866" s="25"/>
      <c r="K866" s="25"/>
      <c r="L866" s="25"/>
      <c r="M866" s="25"/>
      <c r="N866" s="25"/>
      <c r="O866" s="206"/>
      <c r="P866" s="206"/>
      <c r="Q866" s="206"/>
      <c r="R866" s="206"/>
      <c r="S866" s="206"/>
      <c r="T866" s="200"/>
      <c r="U866" s="200"/>
      <c r="V866" s="200"/>
      <c r="W866" s="200"/>
      <c r="X866" s="25"/>
      <c r="Y866" s="71"/>
    </row>
    <row r="867" spans="3:25" x14ac:dyDescent="0.25">
      <c r="C867" s="25"/>
      <c r="D867" s="25"/>
      <c r="E867" s="25"/>
      <c r="F867" s="71"/>
      <c r="G867" s="25"/>
      <c r="H867" s="25"/>
      <c r="I867" s="25"/>
      <c r="J867" s="25"/>
      <c r="K867" s="25"/>
      <c r="L867" s="25"/>
      <c r="M867" s="25"/>
      <c r="N867" s="25"/>
      <c r="O867" s="206"/>
      <c r="P867" s="206"/>
      <c r="Q867" s="206"/>
      <c r="R867" s="206"/>
      <c r="S867" s="206"/>
      <c r="T867" s="200"/>
      <c r="U867" s="200"/>
      <c r="V867" s="200"/>
      <c r="W867" s="200"/>
      <c r="X867" s="25"/>
      <c r="Y867" s="71"/>
    </row>
    <row r="868" spans="3:25" x14ac:dyDescent="0.25">
      <c r="C868" s="25"/>
      <c r="D868" s="25"/>
      <c r="E868" s="25"/>
      <c r="F868" s="71"/>
      <c r="G868" s="25"/>
      <c r="H868" s="25"/>
      <c r="I868" s="25"/>
      <c r="J868" s="25"/>
      <c r="K868" s="25"/>
      <c r="L868" s="25"/>
      <c r="M868" s="25"/>
      <c r="N868" s="25"/>
      <c r="O868" s="206"/>
      <c r="P868" s="206"/>
      <c r="Q868" s="206"/>
      <c r="R868" s="206"/>
      <c r="S868" s="206"/>
      <c r="T868" s="200"/>
      <c r="U868" s="200"/>
      <c r="V868" s="200"/>
      <c r="W868" s="200"/>
      <c r="X868" s="25"/>
      <c r="Y868" s="71"/>
    </row>
    <row r="869" spans="3:25" x14ac:dyDescent="0.25">
      <c r="C869" s="25"/>
      <c r="D869" s="25"/>
      <c r="E869" s="25"/>
      <c r="F869" s="71"/>
      <c r="G869" s="25"/>
      <c r="H869" s="25"/>
      <c r="I869" s="25"/>
      <c r="J869" s="25"/>
      <c r="K869" s="25"/>
      <c r="L869" s="25"/>
      <c r="M869" s="25"/>
      <c r="N869" s="25"/>
      <c r="O869" s="206"/>
      <c r="P869" s="206"/>
      <c r="Q869" s="206"/>
      <c r="R869" s="206"/>
      <c r="S869" s="206"/>
      <c r="T869" s="200"/>
      <c r="U869" s="200"/>
      <c r="V869" s="200"/>
      <c r="W869" s="200"/>
      <c r="X869" s="25"/>
      <c r="Y869" s="71"/>
    </row>
    <row r="870" spans="3:25" x14ac:dyDescent="0.25">
      <c r="C870" s="25"/>
      <c r="D870" s="25"/>
      <c r="E870" s="25"/>
      <c r="F870" s="71"/>
      <c r="G870" s="25"/>
      <c r="H870" s="25"/>
      <c r="I870" s="25"/>
      <c r="J870" s="25"/>
      <c r="K870" s="25"/>
      <c r="L870" s="25"/>
      <c r="M870" s="25"/>
      <c r="N870" s="25"/>
      <c r="O870" s="206"/>
      <c r="P870" s="206"/>
      <c r="Q870" s="206"/>
      <c r="R870" s="206"/>
      <c r="S870" s="206"/>
      <c r="T870" s="200"/>
      <c r="U870" s="200"/>
      <c r="V870" s="200"/>
      <c r="W870" s="200"/>
      <c r="X870" s="25"/>
      <c r="Y870" s="71"/>
    </row>
    <row r="871" spans="3:25" x14ac:dyDescent="0.25">
      <c r="C871" s="25"/>
      <c r="D871" s="25"/>
      <c r="E871" s="25"/>
      <c r="F871" s="71"/>
      <c r="G871" s="25"/>
      <c r="H871" s="25"/>
      <c r="I871" s="25"/>
      <c r="J871" s="25"/>
      <c r="K871" s="25"/>
      <c r="L871" s="25"/>
      <c r="M871" s="25"/>
      <c r="N871" s="25"/>
      <c r="O871" s="206"/>
      <c r="P871" s="206"/>
      <c r="Q871" s="206"/>
      <c r="R871" s="206"/>
      <c r="S871" s="206"/>
      <c r="T871" s="200"/>
      <c r="U871" s="200"/>
      <c r="V871" s="200"/>
      <c r="W871" s="200"/>
      <c r="X871" s="25"/>
      <c r="Y871" s="71"/>
    </row>
    <row r="872" spans="3:25" x14ac:dyDescent="0.25">
      <c r="C872" s="25"/>
      <c r="D872" s="25"/>
      <c r="E872" s="25"/>
      <c r="F872" s="71"/>
      <c r="G872" s="25"/>
      <c r="H872" s="25"/>
      <c r="I872" s="25"/>
      <c r="J872" s="25"/>
      <c r="K872" s="25"/>
      <c r="L872" s="25"/>
      <c r="M872" s="25"/>
      <c r="N872" s="25"/>
      <c r="O872" s="206"/>
      <c r="P872" s="206"/>
      <c r="Q872" s="206"/>
      <c r="R872" s="206"/>
      <c r="S872" s="206"/>
      <c r="T872" s="200"/>
      <c r="U872" s="200"/>
      <c r="V872" s="200"/>
      <c r="W872" s="200"/>
      <c r="X872" s="25"/>
      <c r="Y872" s="71"/>
    </row>
    <row r="873" spans="3:25" x14ac:dyDescent="0.25">
      <c r="C873" s="25"/>
      <c r="D873" s="25"/>
      <c r="E873" s="25"/>
      <c r="F873" s="71"/>
      <c r="G873" s="25"/>
      <c r="H873" s="25"/>
      <c r="I873" s="25"/>
      <c r="J873" s="25"/>
      <c r="K873" s="25"/>
      <c r="L873" s="25"/>
      <c r="M873" s="25"/>
      <c r="N873" s="25"/>
      <c r="O873" s="206"/>
      <c r="P873" s="206"/>
      <c r="Q873" s="206"/>
      <c r="R873" s="206"/>
      <c r="S873" s="206"/>
      <c r="T873" s="200"/>
      <c r="U873" s="200"/>
      <c r="V873" s="200"/>
      <c r="W873" s="200"/>
      <c r="X873" s="25"/>
      <c r="Y873" s="71"/>
    </row>
    <row r="874" spans="3:25" x14ac:dyDescent="0.25">
      <c r="C874" s="25"/>
      <c r="D874" s="25"/>
      <c r="E874" s="25"/>
      <c r="F874" s="71"/>
      <c r="G874" s="25"/>
      <c r="H874" s="25"/>
      <c r="I874" s="25"/>
      <c r="J874" s="25"/>
      <c r="K874" s="25"/>
      <c r="L874" s="25"/>
      <c r="M874" s="25"/>
      <c r="N874" s="25"/>
      <c r="O874" s="206"/>
      <c r="P874" s="206"/>
      <c r="Q874" s="206"/>
      <c r="R874" s="206"/>
      <c r="S874" s="206"/>
      <c r="T874" s="200"/>
      <c r="U874" s="200"/>
      <c r="V874" s="200"/>
      <c r="W874" s="200"/>
      <c r="X874" s="25"/>
      <c r="Y874" s="71"/>
    </row>
    <row r="875" spans="3:25" x14ac:dyDescent="0.25">
      <c r="C875" s="25"/>
      <c r="D875" s="25"/>
      <c r="E875" s="25"/>
      <c r="F875" s="71"/>
      <c r="G875" s="25"/>
      <c r="H875" s="25"/>
      <c r="I875" s="25"/>
      <c r="J875" s="25"/>
      <c r="K875" s="25"/>
      <c r="L875" s="25"/>
      <c r="M875" s="25"/>
      <c r="N875" s="25"/>
      <c r="O875" s="206"/>
      <c r="P875" s="206"/>
      <c r="Q875" s="206"/>
      <c r="R875" s="206"/>
      <c r="S875" s="206"/>
      <c r="T875" s="200"/>
      <c r="U875" s="200"/>
      <c r="V875" s="200"/>
      <c r="W875" s="200"/>
      <c r="X875" s="25"/>
      <c r="Y875" s="71"/>
    </row>
    <row r="876" spans="3:25" x14ac:dyDescent="0.25">
      <c r="C876" s="25"/>
      <c r="D876" s="25"/>
      <c r="E876" s="25"/>
      <c r="F876" s="71"/>
      <c r="G876" s="25"/>
      <c r="H876" s="25"/>
      <c r="I876" s="25"/>
      <c r="J876" s="25"/>
      <c r="K876" s="25"/>
      <c r="L876" s="25"/>
      <c r="M876" s="25"/>
      <c r="N876" s="25"/>
      <c r="O876" s="206"/>
      <c r="P876" s="206"/>
      <c r="Q876" s="206"/>
      <c r="R876" s="206"/>
      <c r="S876" s="206"/>
      <c r="T876" s="200"/>
      <c r="U876" s="200"/>
      <c r="V876" s="200"/>
      <c r="W876" s="200"/>
      <c r="X876" s="25"/>
      <c r="Y876" s="71"/>
    </row>
    <row r="877" spans="3:25" x14ac:dyDescent="0.25">
      <c r="C877" s="25"/>
      <c r="D877" s="25"/>
      <c r="E877" s="25"/>
      <c r="F877" s="71"/>
      <c r="G877" s="25"/>
      <c r="H877" s="25"/>
      <c r="I877" s="25"/>
      <c r="J877" s="25"/>
      <c r="K877" s="25"/>
      <c r="L877" s="25"/>
      <c r="M877" s="25"/>
      <c r="N877" s="25"/>
      <c r="O877" s="206"/>
      <c r="P877" s="206"/>
      <c r="Q877" s="206"/>
      <c r="R877" s="206"/>
      <c r="S877" s="206"/>
      <c r="T877" s="200"/>
      <c r="U877" s="200"/>
      <c r="V877" s="200"/>
      <c r="W877" s="200"/>
      <c r="X877" s="25"/>
      <c r="Y877" s="71"/>
    </row>
    <row r="878" spans="3:25" x14ac:dyDescent="0.25">
      <c r="C878" s="25"/>
      <c r="D878" s="25"/>
      <c r="E878" s="25"/>
      <c r="F878" s="71"/>
      <c r="G878" s="25"/>
      <c r="H878" s="25"/>
      <c r="I878" s="25"/>
      <c r="J878" s="25"/>
      <c r="K878" s="25"/>
      <c r="L878" s="25"/>
      <c r="M878" s="25"/>
      <c r="N878" s="25"/>
      <c r="O878" s="206"/>
      <c r="P878" s="206"/>
      <c r="Q878" s="206"/>
      <c r="R878" s="206"/>
      <c r="S878" s="206"/>
      <c r="T878" s="200"/>
      <c r="U878" s="200"/>
      <c r="V878" s="200"/>
      <c r="W878" s="200"/>
      <c r="X878" s="25"/>
      <c r="Y878" s="71"/>
    </row>
    <row r="879" spans="3:25" x14ac:dyDescent="0.25">
      <c r="C879" s="25"/>
      <c r="D879" s="25"/>
      <c r="E879" s="25"/>
      <c r="F879" s="71"/>
      <c r="G879" s="25"/>
      <c r="H879" s="25"/>
      <c r="I879" s="25"/>
      <c r="J879" s="25"/>
      <c r="K879" s="25"/>
      <c r="L879" s="25"/>
      <c r="M879" s="25"/>
      <c r="N879" s="25"/>
      <c r="O879" s="206"/>
      <c r="P879" s="206"/>
      <c r="Q879" s="206"/>
      <c r="R879" s="206"/>
      <c r="S879" s="206"/>
      <c r="T879" s="200"/>
      <c r="U879" s="200"/>
      <c r="V879" s="200"/>
      <c r="W879" s="200"/>
      <c r="X879" s="25"/>
      <c r="Y879" s="71"/>
    </row>
    <row r="880" spans="3:25" x14ac:dyDescent="0.25">
      <c r="C880" s="25"/>
      <c r="D880" s="25"/>
      <c r="E880" s="25"/>
      <c r="F880" s="71"/>
      <c r="G880" s="25"/>
      <c r="H880" s="25"/>
      <c r="I880" s="25"/>
      <c r="J880" s="25"/>
      <c r="K880" s="25"/>
      <c r="L880" s="25"/>
      <c r="M880" s="25"/>
      <c r="N880" s="25"/>
      <c r="O880" s="206"/>
      <c r="P880" s="206"/>
      <c r="Q880" s="206"/>
      <c r="R880" s="206"/>
      <c r="S880" s="206"/>
      <c r="T880" s="200"/>
      <c r="U880" s="200"/>
      <c r="V880" s="200"/>
      <c r="W880" s="200"/>
      <c r="X880" s="25"/>
      <c r="Y880" s="71"/>
    </row>
    <row r="881" spans="3:25" x14ac:dyDescent="0.25">
      <c r="C881" s="25"/>
      <c r="D881" s="25"/>
      <c r="E881" s="25"/>
      <c r="F881" s="71"/>
      <c r="G881" s="25"/>
      <c r="H881" s="25"/>
      <c r="I881" s="25"/>
      <c r="J881" s="25"/>
      <c r="K881" s="25"/>
      <c r="L881" s="25"/>
      <c r="M881" s="25"/>
      <c r="N881" s="25"/>
      <c r="O881" s="206"/>
      <c r="P881" s="206"/>
      <c r="Q881" s="206"/>
      <c r="R881" s="206"/>
      <c r="S881" s="206"/>
      <c r="T881" s="200"/>
      <c r="U881" s="200"/>
      <c r="V881" s="200"/>
      <c r="W881" s="200"/>
      <c r="X881" s="25"/>
      <c r="Y881" s="71"/>
    </row>
    <row r="882" spans="3:25" x14ac:dyDescent="0.25">
      <c r="C882" s="25"/>
      <c r="D882" s="25"/>
      <c r="E882" s="25"/>
      <c r="F882" s="71"/>
      <c r="G882" s="25"/>
      <c r="H882" s="25"/>
      <c r="I882" s="25"/>
      <c r="J882" s="25"/>
      <c r="K882" s="25"/>
      <c r="L882" s="25"/>
      <c r="M882" s="25"/>
      <c r="N882" s="25"/>
      <c r="O882" s="206"/>
      <c r="P882" s="206"/>
      <c r="Q882" s="206"/>
      <c r="R882" s="206"/>
      <c r="S882" s="206"/>
      <c r="T882" s="200"/>
      <c r="U882" s="200"/>
      <c r="V882" s="200"/>
      <c r="W882" s="200"/>
      <c r="X882" s="25"/>
      <c r="Y882" s="71"/>
    </row>
    <row r="883" spans="3:25" x14ac:dyDescent="0.25">
      <c r="C883" s="25"/>
      <c r="D883" s="25"/>
      <c r="E883" s="25"/>
      <c r="F883" s="71"/>
      <c r="G883" s="25"/>
      <c r="H883" s="25"/>
      <c r="I883" s="25"/>
      <c r="J883" s="25"/>
      <c r="K883" s="25"/>
      <c r="L883" s="25"/>
      <c r="M883" s="25"/>
      <c r="N883" s="25"/>
      <c r="O883" s="206"/>
      <c r="P883" s="206"/>
      <c r="Q883" s="206"/>
      <c r="R883" s="206"/>
      <c r="S883" s="206"/>
      <c r="T883" s="200"/>
      <c r="U883" s="200"/>
      <c r="V883" s="200"/>
      <c r="W883" s="200"/>
      <c r="X883" s="25"/>
      <c r="Y883" s="71"/>
    </row>
    <row r="884" spans="3:25" x14ac:dyDescent="0.25">
      <c r="C884" s="25"/>
      <c r="D884" s="25"/>
      <c r="E884" s="25"/>
      <c r="F884" s="71"/>
      <c r="G884" s="25"/>
      <c r="H884" s="25"/>
      <c r="I884" s="25"/>
      <c r="J884" s="25"/>
      <c r="K884" s="25"/>
      <c r="L884" s="25"/>
      <c r="M884" s="25"/>
      <c r="N884" s="25"/>
      <c r="O884" s="206"/>
      <c r="P884" s="206"/>
      <c r="Q884" s="206"/>
      <c r="R884" s="206"/>
      <c r="S884" s="206"/>
      <c r="T884" s="200"/>
      <c r="U884" s="200"/>
      <c r="V884" s="200"/>
      <c r="W884" s="200"/>
      <c r="X884" s="25"/>
      <c r="Y884" s="71"/>
    </row>
    <row r="885" spans="3:25" x14ac:dyDescent="0.25">
      <c r="C885" s="25"/>
      <c r="D885" s="25"/>
      <c r="E885" s="25"/>
      <c r="F885" s="71"/>
      <c r="G885" s="25"/>
      <c r="H885" s="25"/>
      <c r="I885" s="25"/>
      <c r="J885" s="25"/>
      <c r="K885" s="25"/>
      <c r="L885" s="25"/>
      <c r="M885" s="25"/>
      <c r="N885" s="25"/>
      <c r="O885" s="206"/>
      <c r="P885" s="206"/>
      <c r="Q885" s="206"/>
      <c r="R885" s="206"/>
      <c r="S885" s="206"/>
      <c r="T885" s="200"/>
      <c r="U885" s="200"/>
      <c r="V885" s="200"/>
      <c r="W885" s="200"/>
      <c r="X885" s="25"/>
      <c r="Y885" s="71"/>
    </row>
    <row r="886" spans="3:25" x14ac:dyDescent="0.25">
      <c r="C886" s="25"/>
      <c r="D886" s="25"/>
      <c r="E886" s="25"/>
      <c r="F886" s="71"/>
      <c r="G886" s="25"/>
      <c r="H886" s="25"/>
      <c r="I886" s="25"/>
      <c r="J886" s="25"/>
      <c r="K886" s="25"/>
      <c r="L886" s="25"/>
      <c r="M886" s="25"/>
      <c r="N886" s="25"/>
      <c r="O886" s="206"/>
      <c r="P886" s="206"/>
      <c r="Q886" s="206"/>
      <c r="R886" s="206"/>
      <c r="S886" s="206"/>
      <c r="T886" s="200"/>
      <c r="U886" s="200"/>
      <c r="V886" s="200"/>
      <c r="W886" s="200"/>
      <c r="X886" s="25"/>
      <c r="Y886" s="71"/>
    </row>
    <row r="887" spans="3:25" x14ac:dyDescent="0.25">
      <c r="C887" s="25"/>
      <c r="D887" s="25"/>
      <c r="E887" s="25"/>
      <c r="F887" s="71"/>
      <c r="G887" s="25"/>
      <c r="H887" s="25"/>
      <c r="I887" s="25"/>
      <c r="J887" s="25"/>
      <c r="K887" s="25"/>
      <c r="L887" s="25"/>
      <c r="M887" s="25"/>
      <c r="N887" s="25"/>
      <c r="O887" s="206"/>
      <c r="P887" s="206"/>
      <c r="Q887" s="206"/>
      <c r="R887" s="206"/>
      <c r="S887" s="206"/>
      <c r="T887" s="200"/>
      <c r="U887" s="200"/>
      <c r="V887" s="200"/>
      <c r="W887" s="200"/>
      <c r="X887" s="25"/>
      <c r="Y887" s="71"/>
    </row>
    <row r="888" spans="3:25" x14ac:dyDescent="0.25">
      <c r="C888" s="25"/>
      <c r="D888" s="25"/>
      <c r="E888" s="25"/>
      <c r="F888" s="71"/>
      <c r="G888" s="25"/>
      <c r="H888" s="25"/>
      <c r="I888" s="25"/>
      <c r="J888" s="25"/>
      <c r="K888" s="25"/>
      <c r="L888" s="25"/>
      <c r="M888" s="25"/>
      <c r="N888" s="25"/>
      <c r="O888" s="206"/>
      <c r="P888" s="206"/>
      <c r="Q888" s="206"/>
      <c r="R888" s="206"/>
      <c r="S888" s="206"/>
      <c r="T888" s="200"/>
      <c r="U888" s="200"/>
      <c r="V888" s="200"/>
      <c r="W888" s="200"/>
      <c r="X888" s="25"/>
      <c r="Y888" s="71"/>
    </row>
    <row r="889" spans="3:25" x14ac:dyDescent="0.25">
      <c r="C889" s="25"/>
      <c r="D889" s="25"/>
      <c r="E889" s="25"/>
      <c r="F889" s="71"/>
      <c r="G889" s="25"/>
      <c r="H889" s="25"/>
      <c r="I889" s="25"/>
      <c r="J889" s="25"/>
      <c r="K889" s="25"/>
      <c r="L889" s="25"/>
      <c r="M889" s="25"/>
      <c r="N889" s="25"/>
      <c r="O889" s="206"/>
      <c r="P889" s="206"/>
      <c r="Q889" s="206"/>
      <c r="R889" s="206"/>
      <c r="S889" s="206"/>
      <c r="T889" s="200"/>
      <c r="U889" s="200"/>
      <c r="V889" s="200"/>
      <c r="W889" s="200"/>
      <c r="X889" s="25"/>
      <c r="Y889" s="71"/>
    </row>
    <row r="890" spans="3:25" x14ac:dyDescent="0.25">
      <c r="C890" s="25"/>
      <c r="D890" s="25"/>
      <c r="E890" s="25"/>
      <c r="F890" s="71"/>
      <c r="G890" s="25"/>
      <c r="H890" s="25"/>
      <c r="I890" s="25"/>
      <c r="J890" s="25"/>
      <c r="K890" s="25"/>
      <c r="L890" s="25"/>
      <c r="M890" s="25"/>
      <c r="N890" s="25"/>
      <c r="O890" s="206"/>
      <c r="P890" s="206"/>
      <c r="Q890" s="206"/>
      <c r="R890" s="206"/>
      <c r="S890" s="206"/>
      <c r="T890" s="200"/>
      <c r="U890" s="200"/>
      <c r="V890" s="200"/>
      <c r="W890" s="200"/>
      <c r="X890" s="25"/>
      <c r="Y890" s="71"/>
    </row>
    <row r="891" spans="3:25" x14ac:dyDescent="0.25">
      <c r="C891" s="25"/>
      <c r="D891" s="25"/>
      <c r="E891" s="25"/>
      <c r="F891" s="71"/>
      <c r="G891" s="25"/>
      <c r="H891" s="25"/>
      <c r="I891" s="25"/>
      <c r="J891" s="25"/>
      <c r="K891" s="25"/>
      <c r="L891" s="25"/>
      <c r="M891" s="25"/>
      <c r="N891" s="25"/>
      <c r="O891" s="206"/>
      <c r="P891" s="206"/>
      <c r="Q891" s="206"/>
      <c r="R891" s="206"/>
      <c r="S891" s="206"/>
      <c r="T891" s="200"/>
      <c r="U891" s="200"/>
      <c r="V891" s="200"/>
      <c r="W891" s="200"/>
      <c r="X891" s="25"/>
      <c r="Y891" s="71"/>
    </row>
    <row r="892" spans="3:25" x14ac:dyDescent="0.25">
      <c r="C892" s="25"/>
      <c r="D892" s="25"/>
      <c r="E892" s="25"/>
      <c r="F892" s="71"/>
      <c r="G892" s="25"/>
      <c r="H892" s="25"/>
      <c r="I892" s="25"/>
      <c r="J892" s="25"/>
      <c r="K892" s="25"/>
      <c r="L892" s="25"/>
      <c r="M892" s="25"/>
      <c r="N892" s="25"/>
      <c r="O892" s="206"/>
      <c r="P892" s="206"/>
      <c r="Q892" s="206"/>
      <c r="R892" s="206"/>
      <c r="S892" s="206"/>
      <c r="T892" s="200"/>
      <c r="U892" s="200"/>
      <c r="V892" s="200"/>
      <c r="W892" s="200"/>
      <c r="X892" s="25"/>
      <c r="Y892" s="71"/>
    </row>
    <row r="893" spans="3:25" x14ac:dyDescent="0.25">
      <c r="C893" s="25"/>
      <c r="D893" s="25"/>
      <c r="E893" s="25"/>
      <c r="F893" s="71"/>
      <c r="G893" s="25"/>
      <c r="H893" s="25"/>
      <c r="I893" s="25"/>
      <c r="J893" s="25"/>
      <c r="K893" s="25"/>
      <c r="L893" s="25"/>
      <c r="M893" s="25"/>
      <c r="N893" s="25"/>
      <c r="O893" s="206"/>
      <c r="P893" s="206"/>
      <c r="Q893" s="206"/>
      <c r="R893" s="206"/>
      <c r="S893" s="206"/>
      <c r="T893" s="200"/>
      <c r="U893" s="200"/>
      <c r="V893" s="200"/>
      <c r="W893" s="200"/>
      <c r="X893" s="25"/>
      <c r="Y893" s="71"/>
    </row>
  </sheetData>
  <autoFilter ref="A7:AB417"/>
  <mergeCells count="3">
    <mergeCell ref="D5:G5"/>
    <mergeCell ref="C1:X1"/>
    <mergeCell ref="J5:X5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Z368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B18" sqref="B18"/>
    </sheetView>
  </sheetViews>
  <sheetFormatPr defaultColWidth="9.140625" defaultRowHeight="15" x14ac:dyDescent="0.25"/>
  <cols>
    <col min="1" max="1" width="5.5703125" style="5" hidden="1" customWidth="1"/>
    <col min="2" max="2" width="44.5703125" style="5" customWidth="1"/>
    <col min="3" max="3" width="13.7109375" style="5" customWidth="1"/>
    <col min="4" max="4" width="14.5703125" style="5" customWidth="1"/>
    <col min="5" max="5" width="13" style="96" customWidth="1"/>
    <col min="6" max="6" width="9.7109375" style="5" customWidth="1"/>
    <col min="7" max="7" width="14.5703125" style="5" hidden="1" customWidth="1"/>
    <col min="8" max="8" width="13.28515625" style="5" hidden="1" customWidth="1"/>
    <col min="9" max="12" width="14.140625" style="5" hidden="1" customWidth="1"/>
    <col min="13" max="13" width="15.42578125" style="5" hidden="1" customWidth="1"/>
    <col min="14" max="16" width="15" style="5" hidden="1" customWidth="1"/>
    <col min="17" max="17" width="15" style="5" customWidth="1"/>
    <col min="18" max="18" width="14.42578125" style="5" customWidth="1"/>
    <col min="19" max="22" width="15.28515625" style="96" customWidth="1"/>
    <col min="23" max="23" width="10" style="5" customWidth="1"/>
    <col min="24" max="24" width="13.7109375" style="13" customWidth="1"/>
    <col min="25" max="25" width="9.140625" style="13" customWidth="1"/>
    <col min="26" max="260" width="9.140625" style="13"/>
    <col min="261" max="16384" width="9.140625" style="5"/>
  </cols>
  <sheetData>
    <row r="1" spans="1:260" s="35" customFormat="1" ht="36" customHeight="1" x14ac:dyDescent="0.25">
      <c r="B1" s="768" t="str">
        <f>'1 уровень'!$C$1</f>
        <v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 2019</v>
      </c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  <c r="P1" s="769"/>
      <c r="Q1" s="769"/>
      <c r="R1" s="769"/>
      <c r="S1" s="769"/>
      <c r="T1" s="769"/>
      <c r="U1" s="769"/>
      <c r="V1" s="769"/>
      <c r="W1" s="769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  <c r="BM1" s="82"/>
      <c r="BN1" s="82"/>
      <c r="BO1" s="82"/>
      <c r="BP1" s="82"/>
      <c r="BQ1" s="82"/>
      <c r="BR1" s="82"/>
      <c r="BS1" s="82"/>
      <c r="BT1" s="82"/>
      <c r="BU1" s="82"/>
      <c r="BV1" s="82"/>
      <c r="BW1" s="82"/>
      <c r="BX1" s="82"/>
      <c r="BY1" s="82"/>
      <c r="BZ1" s="82"/>
      <c r="CA1" s="82"/>
      <c r="CB1" s="82"/>
      <c r="CC1" s="82"/>
      <c r="CD1" s="82"/>
      <c r="CE1" s="82"/>
      <c r="CF1" s="82"/>
      <c r="CG1" s="82"/>
      <c r="CH1" s="82"/>
      <c r="CI1" s="82"/>
      <c r="CJ1" s="82"/>
      <c r="CK1" s="82"/>
      <c r="CL1" s="82"/>
      <c r="CM1" s="82"/>
      <c r="CN1" s="82"/>
      <c r="CO1" s="82"/>
      <c r="CP1" s="82"/>
      <c r="CQ1" s="82"/>
      <c r="CR1" s="82"/>
      <c r="CS1" s="82"/>
      <c r="CT1" s="82"/>
      <c r="CU1" s="82"/>
      <c r="CV1" s="82"/>
      <c r="CW1" s="82"/>
      <c r="CX1" s="82"/>
      <c r="CY1" s="82"/>
      <c r="CZ1" s="82"/>
      <c r="DA1" s="82"/>
      <c r="DB1" s="82"/>
      <c r="DC1" s="82"/>
      <c r="DD1" s="82"/>
      <c r="DE1" s="82"/>
      <c r="DF1" s="82"/>
      <c r="DG1" s="82"/>
      <c r="DH1" s="82"/>
      <c r="DI1" s="82"/>
      <c r="DJ1" s="82"/>
      <c r="DK1" s="82"/>
      <c r="DL1" s="82"/>
      <c r="DM1" s="82"/>
      <c r="DN1" s="82"/>
      <c r="DO1" s="82"/>
      <c r="DP1" s="82"/>
      <c r="DQ1" s="82"/>
      <c r="DR1" s="82"/>
      <c r="DS1" s="82"/>
      <c r="DT1" s="82"/>
      <c r="DU1" s="82"/>
      <c r="DV1" s="82"/>
      <c r="DW1" s="82"/>
      <c r="DX1" s="82"/>
      <c r="DY1" s="82"/>
      <c r="DZ1" s="82"/>
      <c r="EA1" s="82"/>
      <c r="EB1" s="82"/>
      <c r="EC1" s="82"/>
      <c r="ED1" s="82"/>
      <c r="EE1" s="82"/>
      <c r="EF1" s="82"/>
      <c r="EG1" s="82"/>
      <c r="EH1" s="82"/>
      <c r="EI1" s="82"/>
      <c r="EJ1" s="82"/>
      <c r="EK1" s="82"/>
      <c r="EL1" s="82"/>
      <c r="EM1" s="82"/>
      <c r="EN1" s="82"/>
      <c r="EO1" s="82"/>
      <c r="EP1" s="82"/>
      <c r="EQ1" s="82"/>
      <c r="ER1" s="82"/>
      <c r="ES1" s="82"/>
      <c r="ET1" s="82"/>
      <c r="EU1" s="82"/>
      <c r="EV1" s="82"/>
      <c r="EW1" s="82"/>
      <c r="EX1" s="82"/>
      <c r="EY1" s="82"/>
      <c r="EZ1" s="82"/>
      <c r="FA1" s="82"/>
      <c r="FB1" s="82"/>
      <c r="FC1" s="82"/>
      <c r="FD1" s="82"/>
      <c r="FE1" s="82"/>
      <c r="FF1" s="82"/>
      <c r="FG1" s="82"/>
      <c r="FH1" s="82"/>
      <c r="FI1" s="82"/>
      <c r="FJ1" s="82"/>
      <c r="FK1" s="82"/>
      <c r="FL1" s="82"/>
      <c r="FM1" s="82"/>
      <c r="FN1" s="82"/>
      <c r="FO1" s="82"/>
      <c r="FP1" s="82"/>
      <c r="FQ1" s="82"/>
      <c r="FR1" s="82"/>
      <c r="FS1" s="82"/>
      <c r="FT1" s="82"/>
      <c r="FU1" s="82"/>
      <c r="FV1" s="82"/>
      <c r="FW1" s="82"/>
      <c r="FX1" s="82"/>
      <c r="FY1" s="82"/>
      <c r="FZ1" s="82"/>
      <c r="GA1" s="82"/>
      <c r="GB1" s="82"/>
      <c r="GC1" s="82"/>
      <c r="GD1" s="82"/>
      <c r="GE1" s="82"/>
      <c r="GF1" s="82"/>
      <c r="GG1" s="82"/>
      <c r="GH1" s="82"/>
      <c r="GI1" s="82"/>
      <c r="GJ1" s="82"/>
      <c r="GK1" s="82"/>
      <c r="GL1" s="82"/>
      <c r="GM1" s="82"/>
      <c r="GN1" s="82"/>
      <c r="GO1" s="82"/>
      <c r="GP1" s="82"/>
      <c r="GQ1" s="82"/>
      <c r="GR1" s="82"/>
      <c r="GS1" s="82"/>
      <c r="GT1" s="82"/>
      <c r="GU1" s="82"/>
      <c r="GV1" s="82"/>
      <c r="GW1" s="82"/>
      <c r="GX1" s="82"/>
      <c r="GY1" s="82"/>
      <c r="GZ1" s="82"/>
      <c r="HA1" s="82"/>
      <c r="HB1" s="82"/>
      <c r="HC1" s="82"/>
      <c r="HD1" s="82"/>
      <c r="HE1" s="82"/>
      <c r="HF1" s="82"/>
      <c r="HG1" s="82"/>
      <c r="HH1" s="82"/>
      <c r="HI1" s="82"/>
      <c r="HJ1" s="82"/>
      <c r="HK1" s="82"/>
      <c r="HL1" s="82"/>
      <c r="HM1" s="82"/>
      <c r="HN1" s="82"/>
      <c r="HO1" s="82"/>
      <c r="HP1" s="82"/>
      <c r="HQ1" s="82"/>
      <c r="HR1" s="82"/>
      <c r="HS1" s="82"/>
      <c r="HT1" s="82"/>
      <c r="HU1" s="82"/>
      <c r="HV1" s="82"/>
      <c r="HW1" s="82"/>
      <c r="HX1" s="82"/>
      <c r="HY1" s="82"/>
      <c r="HZ1" s="82"/>
      <c r="IA1" s="82"/>
      <c r="IB1" s="82"/>
      <c r="IC1" s="82"/>
      <c r="ID1" s="82"/>
      <c r="IE1" s="82"/>
      <c r="IF1" s="82"/>
      <c r="IG1" s="82"/>
      <c r="IH1" s="82"/>
      <c r="II1" s="82"/>
      <c r="IJ1" s="82"/>
      <c r="IK1" s="82"/>
      <c r="IL1" s="82"/>
      <c r="IM1" s="82"/>
      <c r="IN1" s="82"/>
      <c r="IO1" s="82"/>
      <c r="IP1" s="82"/>
      <c r="IQ1" s="82"/>
      <c r="IR1" s="82"/>
      <c r="IS1" s="82"/>
      <c r="IT1" s="82"/>
      <c r="IU1" s="82"/>
      <c r="IV1" s="82"/>
      <c r="IW1" s="82"/>
      <c r="IX1" s="82"/>
      <c r="IY1" s="82"/>
      <c r="IZ1" s="82"/>
    </row>
    <row r="2" spans="1:260" s="35" customFormat="1" ht="16.5" x14ac:dyDescent="0.25">
      <c r="B2" s="768"/>
      <c r="C2" s="768"/>
      <c r="D2" s="768"/>
      <c r="E2" s="768"/>
      <c r="F2" s="768"/>
      <c r="G2" s="768"/>
      <c r="H2" s="768"/>
      <c r="I2" s="768"/>
      <c r="J2" s="768"/>
      <c r="K2" s="768"/>
      <c r="L2" s="768"/>
      <c r="M2" s="768"/>
      <c r="N2" s="768"/>
      <c r="O2" s="768"/>
      <c r="P2" s="768"/>
      <c r="Q2" s="768"/>
      <c r="R2" s="768"/>
      <c r="S2" s="768"/>
      <c r="T2" s="768"/>
      <c r="U2" s="768"/>
      <c r="V2" s="768"/>
      <c r="W2" s="768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  <c r="DJ2" s="82"/>
      <c r="DK2" s="82"/>
      <c r="DL2" s="82"/>
      <c r="DM2" s="82"/>
      <c r="DN2" s="82"/>
      <c r="DO2" s="82"/>
      <c r="DP2" s="82"/>
      <c r="DQ2" s="82"/>
      <c r="DR2" s="82"/>
      <c r="DS2" s="82"/>
      <c r="DT2" s="82"/>
      <c r="DU2" s="82"/>
      <c r="DV2" s="82"/>
      <c r="DW2" s="82"/>
      <c r="DX2" s="82"/>
      <c r="DY2" s="82"/>
      <c r="DZ2" s="82"/>
      <c r="EA2" s="82"/>
      <c r="EB2" s="82"/>
      <c r="EC2" s="82"/>
      <c r="ED2" s="82"/>
      <c r="EE2" s="82"/>
      <c r="EF2" s="82"/>
      <c r="EG2" s="82"/>
      <c r="EH2" s="82"/>
      <c r="EI2" s="82"/>
      <c r="EJ2" s="82"/>
      <c r="EK2" s="82"/>
      <c r="EL2" s="82"/>
      <c r="EM2" s="82"/>
      <c r="EN2" s="82"/>
      <c r="EO2" s="82"/>
      <c r="EP2" s="82"/>
      <c r="EQ2" s="82"/>
      <c r="ER2" s="82"/>
      <c r="ES2" s="82"/>
      <c r="ET2" s="82"/>
      <c r="EU2" s="82"/>
      <c r="EV2" s="82"/>
      <c r="EW2" s="82"/>
      <c r="EX2" s="82"/>
      <c r="EY2" s="82"/>
      <c r="EZ2" s="82"/>
      <c r="FA2" s="82"/>
      <c r="FB2" s="82"/>
      <c r="FC2" s="82"/>
      <c r="FD2" s="82"/>
      <c r="FE2" s="82"/>
      <c r="FF2" s="82"/>
      <c r="FG2" s="82"/>
      <c r="FH2" s="82"/>
      <c r="FI2" s="82"/>
      <c r="FJ2" s="82"/>
      <c r="FK2" s="82"/>
      <c r="FL2" s="82"/>
      <c r="FM2" s="82"/>
      <c r="FN2" s="82"/>
      <c r="FO2" s="82"/>
      <c r="FP2" s="82"/>
      <c r="FQ2" s="82"/>
      <c r="FR2" s="82"/>
      <c r="FS2" s="82"/>
      <c r="FT2" s="82"/>
      <c r="FU2" s="82"/>
      <c r="FV2" s="82"/>
      <c r="FW2" s="82"/>
      <c r="FX2" s="82"/>
      <c r="FY2" s="82"/>
      <c r="FZ2" s="82"/>
      <c r="GA2" s="82"/>
      <c r="GB2" s="82"/>
      <c r="GC2" s="82"/>
      <c r="GD2" s="82"/>
      <c r="GE2" s="82"/>
      <c r="GF2" s="82"/>
      <c r="GG2" s="82"/>
      <c r="GH2" s="82"/>
      <c r="GI2" s="82"/>
      <c r="GJ2" s="82"/>
      <c r="GK2" s="82"/>
      <c r="GL2" s="82"/>
      <c r="GM2" s="82"/>
      <c r="GN2" s="82"/>
      <c r="GO2" s="82"/>
      <c r="GP2" s="82"/>
      <c r="GQ2" s="82"/>
      <c r="GR2" s="82"/>
      <c r="GS2" s="82"/>
      <c r="GT2" s="82"/>
      <c r="GU2" s="82"/>
      <c r="GV2" s="82"/>
      <c r="GW2" s="82"/>
      <c r="GX2" s="82"/>
      <c r="GY2" s="82"/>
      <c r="GZ2" s="82"/>
      <c r="HA2" s="82"/>
      <c r="HB2" s="82"/>
      <c r="HC2" s="82"/>
      <c r="HD2" s="82"/>
      <c r="HE2" s="82"/>
      <c r="HF2" s="82"/>
      <c r="HG2" s="82"/>
      <c r="HH2" s="82"/>
      <c r="HI2" s="82"/>
      <c r="HJ2" s="82"/>
      <c r="HK2" s="82"/>
      <c r="HL2" s="82"/>
      <c r="HM2" s="82"/>
      <c r="HN2" s="82"/>
      <c r="HO2" s="82"/>
      <c r="HP2" s="82"/>
      <c r="HQ2" s="82"/>
      <c r="HR2" s="82"/>
      <c r="HS2" s="82"/>
      <c r="HT2" s="82"/>
      <c r="HU2" s="82"/>
      <c r="HV2" s="82"/>
      <c r="HW2" s="82"/>
      <c r="HX2" s="82"/>
      <c r="HY2" s="82"/>
      <c r="HZ2" s="82"/>
      <c r="IA2" s="82"/>
      <c r="IB2" s="82"/>
      <c r="IC2" s="82"/>
      <c r="ID2" s="82"/>
      <c r="IE2" s="82"/>
      <c r="IF2" s="82"/>
      <c r="IG2" s="82"/>
      <c r="IH2" s="82"/>
      <c r="II2" s="82"/>
      <c r="IJ2" s="82"/>
      <c r="IK2" s="82"/>
      <c r="IL2" s="82"/>
      <c r="IM2" s="82"/>
      <c r="IN2" s="82"/>
      <c r="IO2" s="82"/>
      <c r="IP2" s="82"/>
      <c r="IQ2" s="82"/>
      <c r="IR2" s="82"/>
      <c r="IS2" s="82"/>
      <c r="IT2" s="82"/>
      <c r="IU2" s="82"/>
      <c r="IV2" s="82"/>
      <c r="IW2" s="82"/>
      <c r="IX2" s="82"/>
      <c r="IY2" s="82"/>
      <c r="IZ2" s="82"/>
    </row>
    <row r="3" spans="1:260" hidden="1" x14ac:dyDescent="0.25">
      <c r="B3" s="95">
        <v>11</v>
      </c>
    </row>
    <row r="4" spans="1:260" ht="15.75" thickBot="1" x14ac:dyDescent="0.3">
      <c r="B4" s="95"/>
    </row>
    <row r="5" spans="1:260" ht="15.75" thickBot="1" x14ac:dyDescent="0.3">
      <c r="B5" s="26" t="s">
        <v>0</v>
      </c>
      <c r="C5" s="765" t="s">
        <v>58</v>
      </c>
      <c r="D5" s="766"/>
      <c r="E5" s="766"/>
      <c r="F5" s="767"/>
      <c r="G5" s="765" t="s">
        <v>57</v>
      </c>
      <c r="H5" s="770"/>
      <c r="I5" s="770"/>
      <c r="J5" s="770"/>
      <c r="K5" s="770"/>
      <c r="L5" s="770"/>
      <c r="M5" s="770"/>
      <c r="N5" s="770"/>
      <c r="O5" s="770"/>
      <c r="P5" s="770"/>
      <c r="Q5" s="770"/>
      <c r="R5" s="770"/>
      <c r="S5" s="770"/>
      <c r="T5" s="770"/>
      <c r="U5" s="770"/>
      <c r="V5" s="770"/>
      <c r="W5" s="771"/>
    </row>
    <row r="6" spans="1:260" ht="105.75" thickBot="1" x14ac:dyDescent="0.3">
      <c r="B6" s="27"/>
      <c r="C6" s="175" t="s">
        <v>82</v>
      </c>
      <c r="D6" s="175" t="str">
        <f>'1 уровень'!E6</f>
        <v>План 11 мес. 2019 г. (законченный случай)</v>
      </c>
      <c r="E6" s="176" t="s">
        <v>59</v>
      </c>
      <c r="F6" s="65" t="s">
        <v>34</v>
      </c>
      <c r="G6" s="204" t="s">
        <v>94</v>
      </c>
      <c r="H6" s="204" t="s">
        <v>95</v>
      </c>
      <c r="I6" s="204" t="s">
        <v>96</v>
      </c>
      <c r="J6" s="204" t="s">
        <v>97</v>
      </c>
      <c r="K6" s="204" t="s">
        <v>98</v>
      </c>
      <c r="L6" s="204" t="s">
        <v>99</v>
      </c>
      <c r="M6" s="204" t="s">
        <v>100</v>
      </c>
      <c r="N6" s="204" t="s">
        <v>101</v>
      </c>
      <c r="O6" s="204" t="s">
        <v>103</v>
      </c>
      <c r="P6" s="204" t="s">
        <v>149</v>
      </c>
      <c r="Q6" s="204" t="s">
        <v>151</v>
      </c>
      <c r="R6" s="204" t="str">
        <f>'1 уровень'!S6</f>
        <v>План 11 мес. 2019 г. (тыс.руб)</v>
      </c>
      <c r="S6" s="196" t="s">
        <v>60</v>
      </c>
      <c r="T6" s="196" t="s">
        <v>88</v>
      </c>
      <c r="U6" s="196" t="s">
        <v>86</v>
      </c>
      <c r="V6" s="196" t="s">
        <v>87</v>
      </c>
      <c r="W6" s="65" t="s">
        <v>34</v>
      </c>
    </row>
    <row r="7" spans="1:260" s="13" customFormat="1" ht="15.75" thickBot="1" x14ac:dyDescent="0.3">
      <c r="B7" s="37">
        <v>1</v>
      </c>
      <c r="C7" s="37">
        <v>2</v>
      </c>
      <c r="D7" s="37">
        <v>3</v>
      </c>
      <c r="E7" s="37">
        <v>4</v>
      </c>
      <c r="F7" s="37">
        <v>5</v>
      </c>
      <c r="G7" s="37"/>
      <c r="H7" s="37"/>
      <c r="I7" s="37"/>
      <c r="J7" s="37"/>
      <c r="K7" s="37"/>
      <c r="L7" s="37"/>
      <c r="M7" s="37"/>
      <c r="N7" s="312">
        <v>6</v>
      </c>
      <c r="O7" s="312">
        <v>6</v>
      </c>
      <c r="P7" s="312">
        <v>6</v>
      </c>
      <c r="Q7" s="312">
        <v>6</v>
      </c>
      <c r="R7" s="312">
        <v>7</v>
      </c>
      <c r="S7" s="312">
        <v>8</v>
      </c>
      <c r="T7" s="312"/>
      <c r="U7" s="312">
        <v>9</v>
      </c>
      <c r="V7" s="312">
        <v>10</v>
      </c>
      <c r="W7" s="37">
        <v>11</v>
      </c>
    </row>
    <row r="8" spans="1:260" s="13" customFormat="1" x14ac:dyDescent="0.25">
      <c r="A8" s="13">
        <v>1</v>
      </c>
      <c r="B8" s="81" t="s">
        <v>2</v>
      </c>
      <c r="C8" s="12"/>
      <c r="D8" s="12"/>
      <c r="E8" s="97"/>
      <c r="F8" s="12"/>
      <c r="G8" s="12"/>
      <c r="H8" s="12"/>
      <c r="I8" s="12"/>
      <c r="J8" s="12"/>
      <c r="K8" s="12"/>
      <c r="L8" s="12"/>
      <c r="M8" s="12"/>
      <c r="N8" s="10"/>
      <c r="O8" s="10"/>
      <c r="P8" s="10"/>
      <c r="Q8" s="10"/>
      <c r="R8" s="10"/>
      <c r="S8" s="79"/>
      <c r="T8" s="79"/>
      <c r="U8" s="79"/>
      <c r="V8" s="79"/>
      <c r="W8" s="10"/>
    </row>
    <row r="9" spans="1:260" ht="29.25" x14ac:dyDescent="0.25">
      <c r="A9" s="13">
        <v>1</v>
      </c>
      <c r="B9" s="100" t="s">
        <v>127</v>
      </c>
      <c r="C9" s="551"/>
      <c r="D9" s="551"/>
      <c r="E9" s="551"/>
      <c r="F9" s="551"/>
      <c r="G9" s="551"/>
      <c r="H9" s="551"/>
      <c r="I9" s="551"/>
      <c r="J9" s="551"/>
      <c r="K9" s="551"/>
      <c r="L9" s="551"/>
      <c r="M9" s="551"/>
      <c r="N9" s="552"/>
      <c r="O9" s="552"/>
      <c r="P9" s="552"/>
      <c r="Q9" s="552"/>
      <c r="R9" s="552"/>
      <c r="S9" s="552"/>
      <c r="T9" s="552"/>
      <c r="U9" s="552"/>
      <c r="V9" s="552"/>
      <c r="W9" s="552"/>
    </row>
    <row r="10" spans="1:260" s="25" customFormat="1" ht="30" x14ac:dyDescent="0.25">
      <c r="A10" s="13">
        <v>1</v>
      </c>
      <c r="B10" s="117" t="s">
        <v>76</v>
      </c>
      <c r="C10" s="390">
        <f>SUM(C11:C14)</f>
        <v>13472</v>
      </c>
      <c r="D10" s="390">
        <f>SUM(D11:D14)</f>
        <v>12349</v>
      </c>
      <c r="E10" s="390">
        <f>SUM(E11:E14)</f>
        <v>14021</v>
      </c>
      <c r="F10" s="348">
        <f t="shared" ref="F10:F20" si="0">E10/D10*100</f>
        <v>113.53955785893595</v>
      </c>
      <c r="G10" s="553">
        <f>SUM(G11:G14)</f>
        <v>23978.705619999997</v>
      </c>
      <c r="H10" s="553">
        <f>SUM(H11:H14)</f>
        <v>23978.705619999997</v>
      </c>
      <c r="I10" s="553">
        <f>SUM(I11:I14)</f>
        <v>23978.705619999997</v>
      </c>
      <c r="J10" s="553">
        <f>SUM(J11:J14)</f>
        <v>23978.705619999997</v>
      </c>
      <c r="K10" s="553">
        <f>SUM(K11:K14)</f>
        <v>23978.705619999997</v>
      </c>
      <c r="L10" s="553">
        <f t="shared" ref="L10:M10" si="1">SUM(L11:L14)</f>
        <v>26793.347317000003</v>
      </c>
      <c r="M10" s="553">
        <f t="shared" si="1"/>
        <v>26793.347317000003</v>
      </c>
      <c r="N10" s="553">
        <f t="shared" ref="N10:V10" si="2">SUM(N11:N14)</f>
        <v>25213.181639999999</v>
      </c>
      <c r="O10" s="553">
        <f t="shared" ref="O10:P10" si="3">SUM(O11:O14)</f>
        <v>25213.181639999999</v>
      </c>
      <c r="P10" s="553">
        <f t="shared" si="3"/>
        <v>25213.181639999999</v>
      </c>
      <c r="Q10" s="553">
        <f t="shared" ref="Q10" si="4">SUM(Q11:Q14)</f>
        <v>25213.181639999999</v>
      </c>
      <c r="R10" s="749">
        <f t="shared" si="2"/>
        <v>23128.897636066671</v>
      </c>
      <c r="S10" s="553">
        <f t="shared" si="2"/>
        <v>27632.939489999997</v>
      </c>
      <c r="T10" s="553">
        <f t="shared" si="2"/>
        <v>4504.0418539333277</v>
      </c>
      <c r="U10" s="553">
        <f t="shared" si="2"/>
        <v>-213.62556000000001</v>
      </c>
      <c r="V10" s="553">
        <f t="shared" si="2"/>
        <v>27419.313929999997</v>
      </c>
      <c r="W10" s="553">
        <f>S10/R10*100</f>
        <v>119.47365553172679</v>
      </c>
      <c r="X10" s="732"/>
    </row>
    <row r="11" spans="1:260" s="25" customFormat="1" ht="30" x14ac:dyDescent="0.25">
      <c r="A11" s="13">
        <v>1</v>
      </c>
      <c r="B11" s="47" t="s">
        <v>44</v>
      </c>
      <c r="C11" s="390">
        <v>10100</v>
      </c>
      <c r="D11" s="739">
        <f>ROUND(C11/12*$B$3,0)</f>
        <v>9258</v>
      </c>
      <c r="E11" s="390">
        <v>10520</v>
      </c>
      <c r="F11" s="348">
        <f t="shared" si="0"/>
        <v>113.63145387772737</v>
      </c>
      <c r="G11" s="553">
        <v>16302.26598</v>
      </c>
      <c r="H11" s="553">
        <v>16302.26598</v>
      </c>
      <c r="I11" s="553">
        <v>16302.26598</v>
      </c>
      <c r="J11" s="553">
        <v>16302.26598</v>
      </c>
      <c r="K11" s="553">
        <v>16302.26598</v>
      </c>
      <c r="L11" s="553">
        <v>19116.907677000003</v>
      </c>
      <c r="M11" s="553">
        <v>19116.907677000003</v>
      </c>
      <c r="N11" s="553">
        <v>17536.741999999998</v>
      </c>
      <c r="O11" s="553">
        <v>17536.741999999998</v>
      </c>
      <c r="P11" s="553">
        <v>17536.741999999998</v>
      </c>
      <c r="Q11" s="553">
        <v>17536.741999999998</v>
      </c>
      <c r="R11" s="748">
        <f>G11/12*$B$3+(H11-G11)/11*10+(I11-H11)/10*9+(J11-I11)/9*8+(K11-J11)/8*7+(L11-K11)/7*6+(M11-L11)/6*5+(N11-M11)/5*4+(O11-N11)/4*3+(P11-O11)/3*2+(Q11-P11)/2*1</f>
        <v>16092.161299400002</v>
      </c>
      <c r="S11" s="554">
        <f t="shared" ref="S11:S14" si="5">V11-U11</f>
        <v>19878.357149999996</v>
      </c>
      <c r="T11" s="554">
        <f t="shared" ref="T11:T79" si="6">S11-R11</f>
        <v>3786.1958505999937</v>
      </c>
      <c r="U11" s="554">
        <v>-92.243589999999998</v>
      </c>
      <c r="V11" s="554">
        <v>19786.113559999998</v>
      </c>
      <c r="W11" s="553">
        <f>S11/R11*100</f>
        <v>123.52819972504976</v>
      </c>
      <c r="X11" s="732"/>
    </row>
    <row r="12" spans="1:260" s="25" customFormat="1" ht="30" x14ac:dyDescent="0.25">
      <c r="A12" s="13">
        <v>1</v>
      </c>
      <c r="B12" s="47" t="s">
        <v>45</v>
      </c>
      <c r="C12" s="390">
        <v>3046</v>
      </c>
      <c r="D12" s="391">
        <f>ROUND(C12/12*$B$3,0)</f>
        <v>2792</v>
      </c>
      <c r="E12" s="390">
        <v>3172</v>
      </c>
      <c r="F12" s="348">
        <f t="shared" si="0"/>
        <v>113.61031518624642</v>
      </c>
      <c r="G12" s="553">
        <v>5537.2015599999995</v>
      </c>
      <c r="H12" s="553">
        <v>5537.2015599999995</v>
      </c>
      <c r="I12" s="553">
        <v>5537.2015599999995</v>
      </c>
      <c r="J12" s="553">
        <v>5537.2015599999995</v>
      </c>
      <c r="K12" s="553">
        <v>5537.2015599999995</v>
      </c>
      <c r="L12" s="553">
        <v>5537.2015599999995</v>
      </c>
      <c r="M12" s="553">
        <v>5537.2015599999995</v>
      </c>
      <c r="N12" s="553">
        <v>5537.2015599999995</v>
      </c>
      <c r="O12" s="553">
        <v>5537.2015599999995</v>
      </c>
      <c r="P12" s="553">
        <v>5537.2015599999995</v>
      </c>
      <c r="Q12" s="553">
        <v>5537.2015599999995</v>
      </c>
      <c r="R12" s="750">
        <f t="shared" ref="R12:R14" si="7">G12/12*$B$3+(H12-G12)/11*10+(I12-H12)/10*9+(J12-I12)/9*8+(K12-J12)/8*7+(L12-K12)/7*6+(M12-L12)/6*5+(N12-M12)/5*4+(O12-N12)/4*3+(P12-O12)/3*2+(Q12-P12)/2*1</f>
        <v>5075.7680966666667</v>
      </c>
      <c r="S12" s="554">
        <f t="shared" si="5"/>
        <v>5595.6580200000008</v>
      </c>
      <c r="T12" s="554">
        <f t="shared" si="6"/>
        <v>519.88992333333408</v>
      </c>
      <c r="U12" s="554">
        <v>-41.324529999999989</v>
      </c>
      <c r="V12" s="554">
        <v>5554.3334900000009</v>
      </c>
      <c r="W12" s="553">
        <f t="shared" ref="W12:W21" si="8">S12/R12*100</f>
        <v>110.24258621418804</v>
      </c>
      <c r="X12" s="732"/>
    </row>
    <row r="13" spans="1:260" s="25" customFormat="1" ht="30" x14ac:dyDescent="0.25">
      <c r="A13" s="13">
        <v>1</v>
      </c>
      <c r="B13" s="47" t="s">
        <v>70</v>
      </c>
      <c r="C13" s="390">
        <v>65</v>
      </c>
      <c r="D13" s="391">
        <f t="shared" ref="D13:D19" si="9">ROUND(C13/12*$B$3,0)</f>
        <v>60</v>
      </c>
      <c r="E13" s="390">
        <v>64</v>
      </c>
      <c r="F13" s="348">
        <f t="shared" si="0"/>
        <v>106.66666666666667</v>
      </c>
      <c r="G13" s="553">
        <v>426.53520000000003</v>
      </c>
      <c r="H13" s="553">
        <v>426.53520000000003</v>
      </c>
      <c r="I13" s="553">
        <v>426.53520000000003</v>
      </c>
      <c r="J13" s="553">
        <v>426.53520000000003</v>
      </c>
      <c r="K13" s="553">
        <v>426.53520000000003</v>
      </c>
      <c r="L13" s="553">
        <v>426.53520000000003</v>
      </c>
      <c r="M13" s="553">
        <v>426.53520000000003</v>
      </c>
      <c r="N13" s="553">
        <v>426.53520000000003</v>
      </c>
      <c r="O13" s="553">
        <v>426.53520000000003</v>
      </c>
      <c r="P13" s="553">
        <v>426.53520000000003</v>
      </c>
      <c r="Q13" s="553">
        <v>426.53520000000003</v>
      </c>
      <c r="R13" s="750">
        <f t="shared" si="7"/>
        <v>390.99060000000003</v>
      </c>
      <c r="S13" s="554">
        <f t="shared" si="5"/>
        <v>419.97311999999994</v>
      </c>
      <c r="T13" s="554">
        <f t="shared" si="6"/>
        <v>28.982519999999909</v>
      </c>
      <c r="U13" s="554">
        <v>-6.5620799999999999</v>
      </c>
      <c r="V13" s="554">
        <v>413.41103999999996</v>
      </c>
      <c r="W13" s="553">
        <f t="shared" si="8"/>
        <v>107.41258741258738</v>
      </c>
      <c r="X13" s="732"/>
    </row>
    <row r="14" spans="1:260" s="25" customFormat="1" ht="30" x14ac:dyDescent="0.25">
      <c r="A14" s="13">
        <v>1</v>
      </c>
      <c r="B14" s="47" t="s">
        <v>71</v>
      </c>
      <c r="C14" s="390">
        <v>261</v>
      </c>
      <c r="D14" s="391">
        <f t="shared" si="9"/>
        <v>239</v>
      </c>
      <c r="E14" s="390">
        <v>265</v>
      </c>
      <c r="F14" s="348">
        <f t="shared" si="0"/>
        <v>110.87866108786611</v>
      </c>
      <c r="G14" s="553">
        <v>1712.7028799999998</v>
      </c>
      <c r="H14" s="553">
        <v>1712.7028799999998</v>
      </c>
      <c r="I14" s="553">
        <v>1712.7028799999998</v>
      </c>
      <c r="J14" s="553">
        <v>1712.7028799999998</v>
      </c>
      <c r="K14" s="553">
        <v>1712.7028799999998</v>
      </c>
      <c r="L14" s="553">
        <v>1712.7028799999998</v>
      </c>
      <c r="M14" s="553">
        <v>1712.7028799999998</v>
      </c>
      <c r="N14" s="553">
        <v>1712.7028799999998</v>
      </c>
      <c r="O14" s="553">
        <v>1712.7028799999998</v>
      </c>
      <c r="P14" s="553">
        <v>1712.7028799999998</v>
      </c>
      <c r="Q14" s="553">
        <v>1712.7028799999998</v>
      </c>
      <c r="R14" s="750">
        <f t="shared" si="7"/>
        <v>1569.9776399999998</v>
      </c>
      <c r="S14" s="554">
        <f t="shared" si="5"/>
        <v>1738.9512</v>
      </c>
      <c r="T14" s="554">
        <f t="shared" si="6"/>
        <v>168.97356000000013</v>
      </c>
      <c r="U14" s="554">
        <v>-73.495360000000005</v>
      </c>
      <c r="V14" s="554">
        <v>1665.4558400000001</v>
      </c>
      <c r="W14" s="553">
        <f t="shared" si="8"/>
        <v>110.76280041797284</v>
      </c>
      <c r="X14" s="732"/>
    </row>
    <row r="15" spans="1:260" s="25" customFormat="1" ht="30" x14ac:dyDescent="0.25">
      <c r="A15" s="13">
        <v>1</v>
      </c>
      <c r="B15" s="117" t="s">
        <v>68</v>
      </c>
      <c r="C15" s="390">
        <f>SUM(C16:C19)</f>
        <v>23419</v>
      </c>
      <c r="D15" s="390">
        <f>SUM(D16:D19)</f>
        <v>21467</v>
      </c>
      <c r="E15" s="390">
        <f>SUM(E16,E18,E19)</f>
        <v>20649</v>
      </c>
      <c r="F15" s="348">
        <f t="shared" si="0"/>
        <v>96.189500163040947</v>
      </c>
      <c r="G15" s="554">
        <f>SUM(G16:G19)</f>
        <v>45877.658049999998</v>
      </c>
      <c r="H15" s="554">
        <f>SUM(H16:H19)</f>
        <v>45877.658049999998</v>
      </c>
      <c r="I15" s="554">
        <f>SUM(I16:I19)</f>
        <v>45877.658049999998</v>
      </c>
      <c r="J15" s="554">
        <f>SUM(J16:J19)</f>
        <v>45877.658049999998</v>
      </c>
      <c r="K15" s="554">
        <f>SUM(K16:K19)</f>
        <v>45877.658049999998</v>
      </c>
      <c r="L15" s="554">
        <f t="shared" ref="L15:M15" si="10">SUM(L16:L19)</f>
        <v>48249.670299999998</v>
      </c>
      <c r="M15" s="554">
        <f t="shared" si="10"/>
        <v>48249.670299999998</v>
      </c>
      <c r="N15" s="554">
        <f t="shared" ref="N15:R15" si="11">SUM(N16:N19)</f>
        <v>49839.795299999998</v>
      </c>
      <c r="O15" s="554">
        <f t="shared" ref="O15:P15" si="12">SUM(O16:O19)</f>
        <v>49839.795299999998</v>
      </c>
      <c r="P15" s="554">
        <f t="shared" si="12"/>
        <v>49839.795299999998</v>
      </c>
      <c r="Q15" s="554">
        <f t="shared" ref="Q15" si="13">SUM(Q16:Q19)</f>
        <v>49839.795299999998</v>
      </c>
      <c r="R15" s="751">
        <f t="shared" si="11"/>
        <v>45359.77323630952</v>
      </c>
      <c r="S15" s="554">
        <f>SUM(S16,S18,S19)</f>
        <v>40374.188179999997</v>
      </c>
      <c r="T15" s="554">
        <f>SUM(T16,T18,T19)</f>
        <v>-4985.585056309521</v>
      </c>
      <c r="U15" s="554">
        <f>SUM(U16,U18,U19)</f>
        <v>-21.62735</v>
      </c>
      <c r="V15" s="554">
        <f>SUM(V16,V18,V19)</f>
        <v>40352.560829999995</v>
      </c>
      <c r="W15" s="553">
        <f t="shared" si="8"/>
        <v>89.008796339575454</v>
      </c>
      <c r="X15" s="732"/>
    </row>
    <row r="16" spans="1:260" s="25" customFormat="1" ht="30" x14ac:dyDescent="0.25">
      <c r="A16" s="13">
        <v>1</v>
      </c>
      <c r="B16" s="47" t="s">
        <v>64</v>
      </c>
      <c r="C16" s="390">
        <v>7137</v>
      </c>
      <c r="D16" s="739">
        <f>ROUND(C16/12*$B$3,0)</f>
        <v>6542</v>
      </c>
      <c r="E16" s="390">
        <v>7114</v>
      </c>
      <c r="F16" s="348">
        <f t="shared" si="0"/>
        <v>108.74350351574442</v>
      </c>
      <c r="G16" s="555">
        <v>3604.8670000000006</v>
      </c>
      <c r="H16" s="555">
        <v>3604.8670000000006</v>
      </c>
      <c r="I16" s="555">
        <v>3604.8670000000006</v>
      </c>
      <c r="J16" s="555">
        <v>3604.8670000000006</v>
      </c>
      <c r="K16" s="555">
        <v>3604.8670000000006</v>
      </c>
      <c r="L16" s="555">
        <v>5976.87925</v>
      </c>
      <c r="M16" s="555">
        <v>5976.87925</v>
      </c>
      <c r="N16" s="555">
        <v>7567.00425</v>
      </c>
      <c r="O16" s="555">
        <v>7567.00425</v>
      </c>
      <c r="P16" s="555">
        <v>7567.00425</v>
      </c>
      <c r="Q16" s="555">
        <v>7567.00425</v>
      </c>
      <c r="R16" s="750">
        <f>G16/12*$B$3+(H16-G16)/11*10+(I16-H16)/10*9+(J16-I16)/9*8+(K16-J16)/8*7+(L16-K16)/7*6+(M16-L16)/6*5+(N16-M16)/5*4+(O16-N16)/4*3+(P16-O16)/3*2+(Q16-P16)/2*1</f>
        <v>6609.7147738095227</v>
      </c>
      <c r="S16" s="554">
        <f t="shared" ref="S16:S20" si="14">V16-U16</f>
        <v>8345.181620000003</v>
      </c>
      <c r="T16" s="553">
        <f t="shared" si="6"/>
        <v>1735.4668461904803</v>
      </c>
      <c r="U16" s="553">
        <v>-21.62735</v>
      </c>
      <c r="V16" s="553">
        <v>8323.5542700000024</v>
      </c>
      <c r="W16" s="553">
        <f t="shared" si="8"/>
        <v>126.25630463007469</v>
      </c>
      <c r="X16" s="732"/>
    </row>
    <row r="17" spans="1:260" s="25" customFormat="1" ht="45" x14ac:dyDescent="0.25">
      <c r="A17" s="13"/>
      <c r="B17" s="761" t="s">
        <v>102</v>
      </c>
      <c r="C17" s="390"/>
      <c r="D17" s="739"/>
      <c r="E17" s="390">
        <v>2069</v>
      </c>
      <c r="F17" s="348"/>
      <c r="G17" s="555"/>
      <c r="H17" s="555"/>
      <c r="I17" s="555"/>
      <c r="J17" s="555"/>
      <c r="K17" s="555"/>
      <c r="L17" s="555"/>
      <c r="M17" s="555"/>
      <c r="N17" s="555"/>
      <c r="O17" s="555"/>
      <c r="P17" s="555"/>
      <c r="Q17" s="555"/>
      <c r="R17" s="750"/>
      <c r="S17" s="554"/>
      <c r="T17" s="553"/>
      <c r="U17" s="553">
        <v>0</v>
      </c>
      <c r="V17" s="553">
        <v>2532.0305700000004</v>
      </c>
      <c r="W17" s="553"/>
      <c r="X17" s="732"/>
    </row>
    <row r="18" spans="1:260" s="25" customFormat="1" ht="60" x14ac:dyDescent="0.25">
      <c r="A18" s="13">
        <v>1</v>
      </c>
      <c r="B18" s="47" t="s">
        <v>75</v>
      </c>
      <c r="C18" s="390">
        <v>15043</v>
      </c>
      <c r="D18" s="391">
        <f t="shared" si="9"/>
        <v>13789</v>
      </c>
      <c r="E18" s="390">
        <v>10863</v>
      </c>
      <c r="F18" s="348">
        <f t="shared" si="0"/>
        <v>78.780187105663941</v>
      </c>
      <c r="G18" s="555">
        <v>40900.412700000001</v>
      </c>
      <c r="H18" s="555">
        <v>40900.412700000001</v>
      </c>
      <c r="I18" s="555">
        <v>40900.412700000001</v>
      </c>
      <c r="J18" s="555">
        <v>40900.412700000001</v>
      </c>
      <c r="K18" s="555">
        <v>40900.412700000001</v>
      </c>
      <c r="L18" s="555">
        <v>40900.412700000001</v>
      </c>
      <c r="M18" s="555">
        <v>40900.412700000001</v>
      </c>
      <c r="N18" s="555">
        <v>40900.412700000001</v>
      </c>
      <c r="O18" s="555">
        <v>40900.412700000001</v>
      </c>
      <c r="P18" s="555">
        <v>40900.412700000001</v>
      </c>
      <c r="Q18" s="555">
        <v>40900.412700000001</v>
      </c>
      <c r="R18" s="750">
        <f t="shared" ref="R18:R20" si="15">G18/12*$B$3+(H18-G18)/11*10+(I18-H18)/10*9+(J18-I18)/9*8+(K18-J18)/8*7+(L18-K18)/7*6+(M18-L18)/6*5+(N18-M18)/5*4+(O18-N18)/4*3+(P18-O18)/3*2+(Q18-P18)/2*1</f>
        <v>37492.044974999997</v>
      </c>
      <c r="S18" s="554">
        <f t="shared" si="14"/>
        <v>29103.266709999996</v>
      </c>
      <c r="T18" s="554">
        <f t="shared" si="6"/>
        <v>-8388.7782650000008</v>
      </c>
      <c r="U18" s="554">
        <v>0</v>
      </c>
      <c r="V18" s="554">
        <v>29103.266709999996</v>
      </c>
      <c r="W18" s="553">
        <f t="shared" si="8"/>
        <v>77.625178166211768</v>
      </c>
      <c r="X18" s="732"/>
    </row>
    <row r="19" spans="1:260" s="25" customFormat="1" ht="45" x14ac:dyDescent="0.25">
      <c r="A19" s="13">
        <v>1</v>
      </c>
      <c r="B19" s="47" t="s">
        <v>65</v>
      </c>
      <c r="C19" s="390">
        <v>1239</v>
      </c>
      <c r="D19" s="391">
        <f t="shared" si="9"/>
        <v>1136</v>
      </c>
      <c r="E19" s="390">
        <v>2672</v>
      </c>
      <c r="F19" s="348">
        <f t="shared" si="0"/>
        <v>235.21126760563379</v>
      </c>
      <c r="G19" s="555">
        <v>1372.3783500000002</v>
      </c>
      <c r="H19" s="555">
        <v>1372.3783500000002</v>
      </c>
      <c r="I19" s="555">
        <v>1372.3783500000002</v>
      </c>
      <c r="J19" s="555">
        <v>1372.3783500000002</v>
      </c>
      <c r="K19" s="555">
        <v>1372.3783500000002</v>
      </c>
      <c r="L19" s="555">
        <v>1372.3783500000002</v>
      </c>
      <c r="M19" s="555">
        <v>1372.3783500000002</v>
      </c>
      <c r="N19" s="555">
        <v>1372.3783500000002</v>
      </c>
      <c r="O19" s="555">
        <v>1372.3783500000002</v>
      </c>
      <c r="P19" s="555">
        <v>1372.3783500000002</v>
      </c>
      <c r="Q19" s="555">
        <v>1372.3783500000002</v>
      </c>
      <c r="R19" s="750">
        <f t="shared" si="15"/>
        <v>1258.0134875000001</v>
      </c>
      <c r="S19" s="554">
        <f t="shared" si="14"/>
        <v>2925.7398499999995</v>
      </c>
      <c r="T19" s="554">
        <f t="shared" si="6"/>
        <v>1667.7263624999994</v>
      </c>
      <c r="U19" s="554">
        <v>0</v>
      </c>
      <c r="V19" s="554">
        <v>2925.7398499999995</v>
      </c>
      <c r="W19" s="553">
        <f t="shared" si="8"/>
        <v>232.56824184088879</v>
      </c>
      <c r="X19" s="732"/>
    </row>
    <row r="20" spans="1:260" s="25" customFormat="1" ht="30.75" thickBot="1" x14ac:dyDescent="0.3">
      <c r="A20" s="13">
        <v>1</v>
      </c>
      <c r="B20" s="267" t="s">
        <v>79</v>
      </c>
      <c r="C20" s="390">
        <v>26486</v>
      </c>
      <c r="D20" s="391">
        <f>ROUND(C20/12*$B$3,0)</f>
        <v>24279</v>
      </c>
      <c r="E20" s="390">
        <v>29282</v>
      </c>
      <c r="F20" s="348">
        <f t="shared" si="0"/>
        <v>120.60628526710326</v>
      </c>
      <c r="G20" s="553">
        <v>25776.70492</v>
      </c>
      <c r="H20" s="553">
        <v>25776.70492</v>
      </c>
      <c r="I20" s="553">
        <v>25776.70492</v>
      </c>
      <c r="J20" s="553">
        <v>25776.70492</v>
      </c>
      <c r="K20" s="553">
        <v>25776.70492</v>
      </c>
      <c r="L20" s="553">
        <v>25776.70492</v>
      </c>
      <c r="M20" s="553">
        <v>25776.70492</v>
      </c>
      <c r="N20" s="553">
        <v>25776.70492</v>
      </c>
      <c r="O20" s="553">
        <v>25776.70492</v>
      </c>
      <c r="P20" s="553">
        <v>25776.70492</v>
      </c>
      <c r="Q20" s="553">
        <v>25776.70492</v>
      </c>
      <c r="R20" s="750">
        <f t="shared" si="15"/>
        <v>23628.646176666669</v>
      </c>
      <c r="S20" s="554">
        <f t="shared" si="14"/>
        <v>28619.818039999998</v>
      </c>
      <c r="T20" s="554">
        <f t="shared" si="6"/>
        <v>4991.1718633333294</v>
      </c>
      <c r="U20" s="554">
        <v>-192.09323000000001</v>
      </c>
      <c r="V20" s="554">
        <v>28427.72481</v>
      </c>
      <c r="W20" s="553">
        <f>S20/R20*100</f>
        <v>121.12339329987564</v>
      </c>
      <c r="X20" s="732"/>
    </row>
    <row r="21" spans="1:260" s="8" customFormat="1" ht="15.75" thickBot="1" x14ac:dyDescent="0.3">
      <c r="A21" s="13">
        <v>1</v>
      </c>
      <c r="B21" s="75" t="s">
        <v>3</v>
      </c>
      <c r="C21" s="397"/>
      <c r="D21" s="397"/>
      <c r="E21" s="397"/>
      <c r="F21" s="556"/>
      <c r="G21" s="557">
        <f>G10+G15+G20</f>
        <v>95633.068589999995</v>
      </c>
      <c r="H21" s="557">
        <f>H10+H15+H20</f>
        <v>95633.068589999995</v>
      </c>
      <c r="I21" s="557">
        <f>I10+I15+I20</f>
        <v>95633.068589999995</v>
      </c>
      <c r="J21" s="557">
        <f>J10+J15+J20</f>
        <v>95633.068589999995</v>
      </c>
      <c r="K21" s="557">
        <f>K10+K15+K20</f>
        <v>95633.068589999995</v>
      </c>
      <c r="L21" s="557">
        <f t="shared" ref="L21:M21" si="16">L10+L15+L20</f>
        <v>100819.72253700001</v>
      </c>
      <c r="M21" s="557">
        <f t="shared" si="16"/>
        <v>100819.72253700001</v>
      </c>
      <c r="N21" s="557">
        <f t="shared" ref="N21:V21" si="17">N10+N15+N20</f>
        <v>100829.68186</v>
      </c>
      <c r="O21" s="557">
        <f t="shared" ref="O21:P21" si="18">O10+O15+O20</f>
        <v>100829.68186</v>
      </c>
      <c r="P21" s="557">
        <f t="shared" si="18"/>
        <v>100829.68186</v>
      </c>
      <c r="Q21" s="557">
        <f t="shared" ref="Q21" si="19">Q10+Q15+Q20</f>
        <v>100829.68186</v>
      </c>
      <c r="R21" s="557">
        <f t="shared" si="17"/>
        <v>92117.317049042846</v>
      </c>
      <c r="S21" s="557">
        <f t="shared" si="17"/>
        <v>96626.945709999985</v>
      </c>
      <c r="T21" s="557">
        <f t="shared" si="17"/>
        <v>4509.6286609571362</v>
      </c>
      <c r="U21" s="557">
        <f t="shared" si="17"/>
        <v>-427.34613999999999</v>
      </c>
      <c r="V21" s="557">
        <f t="shared" si="17"/>
        <v>96199.599569999991</v>
      </c>
      <c r="W21" s="558">
        <f t="shared" si="8"/>
        <v>104.8955275787681</v>
      </c>
      <c r="X21" s="732"/>
    </row>
    <row r="22" spans="1:260" x14ac:dyDescent="0.25">
      <c r="A22" s="13">
        <v>1</v>
      </c>
      <c r="B22" s="52"/>
      <c r="C22" s="559"/>
      <c r="D22" s="559"/>
      <c r="E22" s="559"/>
      <c r="F22" s="559"/>
      <c r="G22" s="560"/>
      <c r="H22" s="560"/>
      <c r="I22" s="560"/>
      <c r="J22" s="560"/>
      <c r="K22" s="560"/>
      <c r="L22" s="560"/>
      <c r="M22" s="560"/>
      <c r="N22" s="560"/>
      <c r="O22" s="560"/>
      <c r="P22" s="560"/>
      <c r="Q22" s="560"/>
      <c r="R22" s="560"/>
      <c r="S22" s="560"/>
      <c r="T22" s="560">
        <f t="shared" si="6"/>
        <v>0</v>
      </c>
      <c r="U22" s="560"/>
      <c r="V22" s="560"/>
      <c r="W22" s="560"/>
      <c r="X22" s="732"/>
    </row>
    <row r="23" spans="1:260" s="16" customFormat="1" ht="29.25" x14ac:dyDescent="0.25">
      <c r="A23" s="13">
        <v>1</v>
      </c>
      <c r="B23" s="100" t="s">
        <v>128</v>
      </c>
      <c r="C23" s="561"/>
      <c r="D23" s="561"/>
      <c r="E23" s="561"/>
      <c r="F23" s="561"/>
      <c r="G23" s="552"/>
      <c r="H23" s="552"/>
      <c r="I23" s="552"/>
      <c r="J23" s="552"/>
      <c r="K23" s="552"/>
      <c r="L23" s="552"/>
      <c r="M23" s="552"/>
      <c r="N23" s="552"/>
      <c r="O23" s="552"/>
      <c r="P23" s="552"/>
      <c r="Q23" s="552"/>
      <c r="R23" s="552"/>
      <c r="S23" s="552"/>
      <c r="T23" s="552">
        <f t="shared" si="6"/>
        <v>0</v>
      </c>
      <c r="U23" s="552"/>
      <c r="V23" s="552"/>
      <c r="W23" s="552"/>
      <c r="X23" s="732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  <c r="IX23" s="13"/>
      <c r="IY23" s="13"/>
      <c r="IZ23" s="13"/>
    </row>
    <row r="24" spans="1:260" s="25" customFormat="1" ht="30" x14ac:dyDescent="0.25">
      <c r="A24" s="13">
        <v>1</v>
      </c>
      <c r="B24" s="117" t="s">
        <v>76</v>
      </c>
      <c r="C24" s="390">
        <f>SUM(C25:C28)</f>
        <v>7610</v>
      </c>
      <c r="D24" s="390">
        <f>SUM(D25:D28)</f>
        <v>6976</v>
      </c>
      <c r="E24" s="390">
        <f>SUM(E25:E28)</f>
        <v>7119</v>
      </c>
      <c r="F24" s="348">
        <f>E24/D24*100</f>
        <v>102.0498853211009</v>
      </c>
      <c r="G24" s="553">
        <f>SUM(G25:G28)</f>
        <v>12940.794580000002</v>
      </c>
      <c r="H24" s="553">
        <f>SUM(H25:H28)</f>
        <v>12940.794580000002</v>
      </c>
      <c r="I24" s="553">
        <f>SUM(I25:I28)</f>
        <v>12940.794580000002</v>
      </c>
      <c r="J24" s="553">
        <f>SUM(J25:J28)</f>
        <v>12940.794580000002</v>
      </c>
      <c r="K24" s="553">
        <f>SUM(K25:K28)</f>
        <v>12940.794580000002</v>
      </c>
      <c r="L24" s="553">
        <f t="shared" ref="L24:M24" si="20">SUM(L25:L28)</f>
        <v>13714.968596999999</v>
      </c>
      <c r="M24" s="553">
        <f t="shared" si="20"/>
        <v>13714.968596999999</v>
      </c>
      <c r="N24" s="553">
        <f t="shared" ref="N24:V24" si="21">SUM(N25:N28)</f>
        <v>12645.3838</v>
      </c>
      <c r="O24" s="553">
        <f t="shared" ref="O24:P24" si="22">SUM(O25:O28)</f>
        <v>12645.3838</v>
      </c>
      <c r="P24" s="553">
        <f t="shared" si="22"/>
        <v>12645.3838</v>
      </c>
      <c r="Q24" s="553">
        <f t="shared" ref="Q24" si="23">SUM(Q25:Q28)</f>
        <v>12645.3838</v>
      </c>
      <c r="R24" s="749">
        <f t="shared" si="21"/>
        <v>11670.304922923811</v>
      </c>
      <c r="S24" s="553">
        <f t="shared" si="21"/>
        <v>13502.106229999999</v>
      </c>
      <c r="T24" s="553">
        <f t="shared" si="21"/>
        <v>1831.801307076189</v>
      </c>
      <c r="U24" s="553">
        <f t="shared" si="21"/>
        <v>-270.88693000000001</v>
      </c>
      <c r="V24" s="553">
        <f t="shared" si="21"/>
        <v>13231.219300000001</v>
      </c>
      <c r="W24" s="553">
        <f>S24/R24*100</f>
        <v>115.69625917381137</v>
      </c>
      <c r="X24" s="732"/>
    </row>
    <row r="25" spans="1:260" s="25" customFormat="1" ht="30" x14ac:dyDescent="0.25">
      <c r="A25" s="13">
        <v>1</v>
      </c>
      <c r="B25" s="47" t="s">
        <v>44</v>
      </c>
      <c r="C25" s="390">
        <v>5800</v>
      </c>
      <c r="D25" s="739">
        <f>ROUND(C25/12*$B$3,0)</f>
        <v>5317</v>
      </c>
      <c r="E25" s="390">
        <v>5380</v>
      </c>
      <c r="F25" s="348">
        <f>E25/D25*100</f>
        <v>101.18487869099116</v>
      </c>
      <c r="G25" s="553">
        <v>9365.8147800000006</v>
      </c>
      <c r="H25" s="553">
        <v>9365.8147800000006</v>
      </c>
      <c r="I25" s="553">
        <v>9365.8147800000006</v>
      </c>
      <c r="J25" s="553">
        <v>9365.8147800000006</v>
      </c>
      <c r="K25" s="553">
        <v>9365.8147800000006</v>
      </c>
      <c r="L25" s="553">
        <v>10139.988797</v>
      </c>
      <c r="M25" s="553">
        <v>10139.988797</v>
      </c>
      <c r="N25" s="553">
        <v>9070.4040000000005</v>
      </c>
      <c r="O25" s="553">
        <v>9070.4040000000005</v>
      </c>
      <c r="P25" s="553">
        <v>9070.4040000000005</v>
      </c>
      <c r="Q25" s="553">
        <v>9070.4040000000005</v>
      </c>
      <c r="R25" s="750">
        <f t="shared" ref="R25:R28" si="24">G25/12*$B$3+(H25-G25)/11*10+(I25-H25)/10*9+(J25-I25)/9*8+(K25-J25)/8*7+(L25-K25)/7*6+(M25-L25)/6*5+(N25-M25)/5*4+(O25-N25)/4*3+(P25-O25)/3*2+(Q25-P25)/2*1</f>
        <v>8393.2401062571444</v>
      </c>
      <c r="S25" s="554">
        <f t="shared" ref="S25:S34" si="25">V25-U25</f>
        <v>9949.7246799999994</v>
      </c>
      <c r="T25" s="554">
        <f t="shared" si="6"/>
        <v>1556.484573742855</v>
      </c>
      <c r="U25" s="554">
        <v>-219.34427999999997</v>
      </c>
      <c r="V25" s="554">
        <v>9730.3804</v>
      </c>
      <c r="W25" s="553">
        <f>S25/R25*100</f>
        <v>118.54450193296029</v>
      </c>
      <c r="X25" s="732"/>
    </row>
    <row r="26" spans="1:260" s="25" customFormat="1" ht="30" x14ac:dyDescent="0.25">
      <c r="A26" s="13">
        <v>1</v>
      </c>
      <c r="B26" s="47" t="s">
        <v>45</v>
      </c>
      <c r="C26" s="390">
        <v>1750</v>
      </c>
      <c r="D26" s="391">
        <f>ROUND(C26/12*$B$3,0)</f>
        <v>1604</v>
      </c>
      <c r="E26" s="390">
        <v>1678</v>
      </c>
      <c r="F26" s="348">
        <f>E26/D26*100</f>
        <v>104.6134663341646</v>
      </c>
      <c r="G26" s="553">
        <v>3181.2550000000001</v>
      </c>
      <c r="H26" s="553">
        <v>3181.2550000000001</v>
      </c>
      <c r="I26" s="553">
        <v>3181.2550000000001</v>
      </c>
      <c r="J26" s="553">
        <v>3181.2550000000001</v>
      </c>
      <c r="K26" s="553">
        <v>3181.2550000000001</v>
      </c>
      <c r="L26" s="553">
        <v>3181.2550000000001</v>
      </c>
      <c r="M26" s="553">
        <v>3181.2550000000001</v>
      </c>
      <c r="N26" s="553">
        <v>3181.2550000000001</v>
      </c>
      <c r="O26" s="553">
        <v>3181.2550000000001</v>
      </c>
      <c r="P26" s="553">
        <v>3181.2550000000001</v>
      </c>
      <c r="Q26" s="553">
        <v>3181.2550000000001</v>
      </c>
      <c r="R26" s="750">
        <f t="shared" si="24"/>
        <v>2916.1504166666664</v>
      </c>
      <c r="S26" s="554">
        <f t="shared" si="25"/>
        <v>3152.0946700000004</v>
      </c>
      <c r="T26" s="554">
        <f t="shared" si="6"/>
        <v>235.94425333333402</v>
      </c>
      <c r="U26" s="554">
        <v>-51.542650000000009</v>
      </c>
      <c r="V26" s="554">
        <v>3100.5520200000005</v>
      </c>
      <c r="W26" s="553">
        <f t="shared" ref="W26:W35" si="26">S26/R26*100</f>
        <v>108.09094935517875</v>
      </c>
      <c r="X26" s="732"/>
    </row>
    <row r="27" spans="1:260" s="25" customFormat="1" ht="30" x14ac:dyDescent="0.25">
      <c r="A27" s="13">
        <v>1</v>
      </c>
      <c r="B27" s="47" t="s">
        <v>70</v>
      </c>
      <c r="C27" s="390"/>
      <c r="D27" s="391">
        <f>ROUND(C27/12*$B$3,0)</f>
        <v>0</v>
      </c>
      <c r="E27" s="390"/>
      <c r="F27" s="348"/>
      <c r="G27" s="553"/>
      <c r="H27" s="553"/>
      <c r="I27" s="553"/>
      <c r="J27" s="553"/>
      <c r="K27" s="553"/>
      <c r="L27" s="553"/>
      <c r="M27" s="553"/>
      <c r="N27" s="553"/>
      <c r="O27" s="553"/>
      <c r="P27" s="553"/>
      <c r="Q27" s="553"/>
      <c r="R27" s="750">
        <f t="shared" si="24"/>
        <v>0</v>
      </c>
      <c r="S27" s="554">
        <f t="shared" si="25"/>
        <v>0</v>
      </c>
      <c r="T27" s="554">
        <f t="shared" si="6"/>
        <v>0</v>
      </c>
      <c r="U27" s="554"/>
      <c r="V27" s="554"/>
      <c r="W27" s="553"/>
      <c r="X27" s="732"/>
    </row>
    <row r="28" spans="1:260" s="25" customFormat="1" ht="30" x14ac:dyDescent="0.25">
      <c r="A28" s="13">
        <v>1</v>
      </c>
      <c r="B28" s="47" t="s">
        <v>71</v>
      </c>
      <c r="C28" s="390">
        <v>60</v>
      </c>
      <c r="D28" s="391">
        <f>ROUND(C28/12*$B$3,0)</f>
        <v>55</v>
      </c>
      <c r="E28" s="390">
        <v>61</v>
      </c>
      <c r="F28" s="348">
        <f t="shared" ref="F28:F33" si="27">E28/D28*100</f>
        <v>110.90909090909091</v>
      </c>
      <c r="G28" s="553">
        <v>393.72480000000002</v>
      </c>
      <c r="H28" s="553">
        <v>393.72480000000002</v>
      </c>
      <c r="I28" s="553">
        <v>393.72480000000002</v>
      </c>
      <c r="J28" s="553">
        <v>393.72480000000002</v>
      </c>
      <c r="K28" s="553">
        <v>393.72480000000002</v>
      </c>
      <c r="L28" s="553">
        <v>393.72480000000002</v>
      </c>
      <c r="M28" s="553">
        <v>393.72480000000002</v>
      </c>
      <c r="N28" s="553">
        <v>393.72480000000002</v>
      </c>
      <c r="O28" s="553">
        <v>393.72480000000002</v>
      </c>
      <c r="P28" s="553">
        <v>393.72480000000002</v>
      </c>
      <c r="Q28" s="553">
        <v>393.72480000000002</v>
      </c>
      <c r="R28" s="750">
        <f t="shared" si="24"/>
        <v>360.9144</v>
      </c>
      <c r="S28" s="554">
        <f t="shared" si="25"/>
        <v>400.28688</v>
      </c>
      <c r="T28" s="554">
        <f t="shared" si="6"/>
        <v>39.372479999999996</v>
      </c>
      <c r="U28" s="554">
        <v>0</v>
      </c>
      <c r="V28" s="554">
        <v>400.28688</v>
      </c>
      <c r="W28" s="553">
        <f t="shared" si="26"/>
        <v>110.90909090909091</v>
      </c>
      <c r="X28" s="732"/>
    </row>
    <row r="29" spans="1:260" s="25" customFormat="1" ht="30" x14ac:dyDescent="0.25">
      <c r="A29" s="13">
        <v>1</v>
      </c>
      <c r="B29" s="117" t="s">
        <v>68</v>
      </c>
      <c r="C29" s="390">
        <f>SUM(C30:C33)</f>
        <v>10660</v>
      </c>
      <c r="D29" s="390">
        <f>SUM(D30:D33)</f>
        <v>9771</v>
      </c>
      <c r="E29" s="390">
        <f>SUM(E30,E32,E33)</f>
        <v>6945</v>
      </c>
      <c r="F29" s="348">
        <f t="shared" si="27"/>
        <v>71.077678845563398</v>
      </c>
      <c r="G29" s="554">
        <f>SUM(G30:G33)</f>
        <v>13626.371499999999</v>
      </c>
      <c r="H29" s="554">
        <f>SUM(H30:H33)</f>
        <v>13626.371499999999</v>
      </c>
      <c r="I29" s="554">
        <f>SUM(I30:I33)</f>
        <v>13626.371499999999</v>
      </c>
      <c r="J29" s="554">
        <f>SUM(J30:J33)</f>
        <v>13626.371499999999</v>
      </c>
      <c r="K29" s="554">
        <f>SUM(K30:K33)</f>
        <v>13626.371499999999</v>
      </c>
      <c r="L29" s="554">
        <f t="shared" ref="L29:M29" si="28">SUM(L30:L33)</f>
        <v>15358.86075</v>
      </c>
      <c r="M29" s="554">
        <f t="shared" si="28"/>
        <v>15358.86075</v>
      </c>
      <c r="N29" s="554">
        <f t="shared" ref="N29:O29" si="29">SUM(N30:N33)</f>
        <v>16456.148676666668</v>
      </c>
      <c r="O29" s="554">
        <f t="shared" si="29"/>
        <v>16456.148676666668</v>
      </c>
      <c r="P29" s="554">
        <f t="shared" ref="P29:Q29" si="30">SUM(P30:P33)</f>
        <v>16456.148676666668</v>
      </c>
      <c r="Q29" s="554">
        <f t="shared" si="30"/>
        <v>16456.148676666668</v>
      </c>
      <c r="R29" s="751">
        <f t="shared" ref="R29:V29" si="31">SUM(R30,R32,R33)</f>
        <v>14853.661668714285</v>
      </c>
      <c r="S29" s="554">
        <f t="shared" si="31"/>
        <v>12850.183199999999</v>
      </c>
      <c r="T29" s="554">
        <f t="shared" si="31"/>
        <v>-2003.4784687142878</v>
      </c>
      <c r="U29" s="554">
        <f t="shared" si="31"/>
        <v>-12.11792</v>
      </c>
      <c r="V29" s="554">
        <f t="shared" si="31"/>
        <v>12838.065279999999</v>
      </c>
      <c r="W29" s="553">
        <f t="shared" si="26"/>
        <v>86.511888358584756</v>
      </c>
      <c r="X29" s="732"/>
    </row>
    <row r="30" spans="1:260" s="25" customFormat="1" ht="30" x14ac:dyDescent="0.25">
      <c r="A30" s="13">
        <v>1</v>
      </c>
      <c r="B30" s="47" t="s">
        <v>64</v>
      </c>
      <c r="C30" s="390">
        <v>5000</v>
      </c>
      <c r="D30" s="739">
        <f>ROUND(C30/12*$B$3,0)</f>
        <v>4583</v>
      </c>
      <c r="E30" s="390">
        <v>2856</v>
      </c>
      <c r="F30" s="348">
        <f t="shared" si="27"/>
        <v>62.317259437049962</v>
      </c>
      <c r="G30" s="555">
        <v>2120.5100000000002</v>
      </c>
      <c r="H30" s="555">
        <v>2120.5100000000002</v>
      </c>
      <c r="I30" s="555">
        <v>2120.5100000000002</v>
      </c>
      <c r="J30" s="555">
        <v>2120.5100000000002</v>
      </c>
      <c r="K30" s="555">
        <v>2120.5100000000002</v>
      </c>
      <c r="L30" s="555">
        <v>3852.9992499999998</v>
      </c>
      <c r="M30" s="555">
        <v>3852.9992499999998</v>
      </c>
      <c r="N30" s="555">
        <v>4950.2871766666676</v>
      </c>
      <c r="O30" s="555">
        <v>4950.2871766666676</v>
      </c>
      <c r="P30" s="555">
        <v>4950.2871766666676</v>
      </c>
      <c r="Q30" s="555">
        <v>4950.2871766666676</v>
      </c>
      <c r="R30" s="750">
        <f>G30/12*$B$3+(H30-G30)/11*10+(I30-H30)/10*9+(J30-I30)/9*8+(K30-J30)/8*7+(L30-K30)/7*6+(M30-L30)/6*5+(N30-M30)/5*4+(O30-N30)/4*3+(P30-O30)/3*2+(Q30-P30)/2*1</f>
        <v>4306.6219603809532</v>
      </c>
      <c r="S30" s="554">
        <f t="shared" si="25"/>
        <v>3786.1239699999992</v>
      </c>
      <c r="T30" s="553">
        <f t="shared" si="6"/>
        <v>-520.49799038095398</v>
      </c>
      <c r="U30" s="553">
        <v>-7.3577399999999997</v>
      </c>
      <c r="V30" s="553">
        <v>3778.7662299999993</v>
      </c>
      <c r="W30" s="553">
        <f t="shared" si="26"/>
        <v>87.914007889029762</v>
      </c>
      <c r="X30" s="732"/>
    </row>
    <row r="31" spans="1:260" s="25" customFormat="1" ht="45" x14ac:dyDescent="0.25">
      <c r="A31" s="13"/>
      <c r="B31" s="761" t="s">
        <v>102</v>
      </c>
      <c r="C31" s="390"/>
      <c r="D31" s="739"/>
      <c r="E31" s="390">
        <v>127</v>
      </c>
      <c r="F31" s="348"/>
      <c r="G31" s="555"/>
      <c r="H31" s="555"/>
      <c r="I31" s="555"/>
      <c r="J31" s="555"/>
      <c r="K31" s="555"/>
      <c r="L31" s="555"/>
      <c r="M31" s="555"/>
      <c r="N31" s="555"/>
      <c r="O31" s="555"/>
      <c r="P31" s="555"/>
      <c r="Q31" s="555"/>
      <c r="R31" s="750"/>
      <c r="S31" s="554"/>
      <c r="T31" s="553"/>
      <c r="U31" s="553">
        <v>0</v>
      </c>
      <c r="V31" s="553">
        <v>154.03034999999997</v>
      </c>
      <c r="W31" s="553"/>
      <c r="X31" s="732"/>
    </row>
    <row r="32" spans="1:260" s="25" customFormat="1" ht="60" x14ac:dyDescent="0.25">
      <c r="A32" s="13">
        <v>1</v>
      </c>
      <c r="B32" s="47" t="s">
        <v>75</v>
      </c>
      <c r="C32" s="390">
        <v>3250</v>
      </c>
      <c r="D32" s="391">
        <f t="shared" ref="D32:D34" si="32">ROUND(C32/12*$B$3,0)</f>
        <v>2979</v>
      </c>
      <c r="E32" s="390">
        <v>2518</v>
      </c>
      <c r="F32" s="348">
        <f t="shared" si="27"/>
        <v>84.525008392077879</v>
      </c>
      <c r="G32" s="555">
        <v>8836.4249999999993</v>
      </c>
      <c r="H32" s="555">
        <v>8836.4249999999993</v>
      </c>
      <c r="I32" s="555">
        <v>8836.4249999999993</v>
      </c>
      <c r="J32" s="555">
        <v>8836.4249999999993</v>
      </c>
      <c r="K32" s="555">
        <v>8836.4249999999993</v>
      </c>
      <c r="L32" s="555">
        <v>8836.4249999999993</v>
      </c>
      <c r="M32" s="555">
        <v>8836.4249999999993</v>
      </c>
      <c r="N32" s="555">
        <v>8836.4249999999993</v>
      </c>
      <c r="O32" s="555">
        <v>8836.4249999999993</v>
      </c>
      <c r="P32" s="555">
        <v>8836.4249999999993</v>
      </c>
      <c r="Q32" s="555">
        <v>8836.4249999999993</v>
      </c>
      <c r="R32" s="750">
        <f t="shared" ref="R32:R34" si="33">G32/12*$B$3+(H32-G32)/11*10+(I32-H32)/10*9+(J32-I32)/9*8+(K32-J32)/8*7+(L32-K32)/7*6+(M32-L32)/6*5+(N32-M32)/5*4+(O32-N32)/4*3+(P32-O32)/3*2+(Q32-P32)/2*1</f>
        <v>8100.0562499999996</v>
      </c>
      <c r="S32" s="554">
        <f t="shared" si="25"/>
        <v>7330.8632699999989</v>
      </c>
      <c r="T32" s="554">
        <f t="shared" si="6"/>
        <v>-769.19298000000072</v>
      </c>
      <c r="U32" s="554">
        <v>-4.7601800000000001</v>
      </c>
      <c r="V32" s="554">
        <v>7326.1030899999987</v>
      </c>
      <c r="W32" s="553">
        <f t="shared" si="26"/>
        <v>90.503856315812612</v>
      </c>
      <c r="X32" s="732"/>
    </row>
    <row r="33" spans="1:260" s="25" customFormat="1" ht="45" x14ac:dyDescent="0.25">
      <c r="A33" s="13">
        <v>1</v>
      </c>
      <c r="B33" s="47" t="s">
        <v>65</v>
      </c>
      <c r="C33" s="390">
        <v>2410</v>
      </c>
      <c r="D33" s="391">
        <f t="shared" si="32"/>
        <v>2209</v>
      </c>
      <c r="E33" s="390">
        <v>1571</v>
      </c>
      <c r="F33" s="348">
        <f t="shared" si="27"/>
        <v>71.118153010411959</v>
      </c>
      <c r="G33" s="555">
        <v>2669.4364999999998</v>
      </c>
      <c r="H33" s="555">
        <v>2669.4364999999998</v>
      </c>
      <c r="I33" s="555">
        <v>2669.4364999999998</v>
      </c>
      <c r="J33" s="555">
        <v>2669.4364999999998</v>
      </c>
      <c r="K33" s="555">
        <v>2669.4364999999998</v>
      </c>
      <c r="L33" s="555">
        <v>2669.4364999999998</v>
      </c>
      <c r="M33" s="555">
        <v>2669.4364999999998</v>
      </c>
      <c r="N33" s="555">
        <v>2669.4364999999998</v>
      </c>
      <c r="O33" s="555">
        <v>2669.4364999999998</v>
      </c>
      <c r="P33" s="555">
        <v>2669.4364999999998</v>
      </c>
      <c r="Q33" s="555">
        <v>2669.4364999999998</v>
      </c>
      <c r="R33" s="750">
        <f t="shared" si="33"/>
        <v>2446.9834583333331</v>
      </c>
      <c r="S33" s="554">
        <f t="shared" si="25"/>
        <v>1733.19596</v>
      </c>
      <c r="T33" s="554">
        <f t="shared" si="6"/>
        <v>-713.78749833333313</v>
      </c>
      <c r="U33" s="554">
        <v>0</v>
      </c>
      <c r="V33" s="554">
        <v>1733.19596</v>
      </c>
      <c r="W33" s="553">
        <f t="shared" si="26"/>
        <v>70.829900958157623</v>
      </c>
      <c r="X33" s="732"/>
    </row>
    <row r="34" spans="1:260" s="25" customFormat="1" ht="30.75" thickBot="1" x14ac:dyDescent="0.3">
      <c r="A34" s="13">
        <v>1</v>
      </c>
      <c r="B34" s="267" t="s">
        <v>79</v>
      </c>
      <c r="C34" s="390">
        <v>12500</v>
      </c>
      <c r="D34" s="391">
        <f t="shared" si="32"/>
        <v>11458</v>
      </c>
      <c r="E34" s="390">
        <v>11585</v>
      </c>
      <c r="F34" s="348">
        <f>E34/D34*100</f>
        <v>101.10839588060743</v>
      </c>
      <c r="G34" s="553">
        <v>12165.25</v>
      </c>
      <c r="H34" s="553">
        <v>12165.25</v>
      </c>
      <c r="I34" s="553">
        <v>12165.25</v>
      </c>
      <c r="J34" s="553">
        <v>12165.25</v>
      </c>
      <c r="K34" s="553">
        <v>12165.25</v>
      </c>
      <c r="L34" s="553">
        <v>12165.25</v>
      </c>
      <c r="M34" s="553">
        <v>12165.25</v>
      </c>
      <c r="N34" s="553">
        <v>12165.25</v>
      </c>
      <c r="O34" s="553">
        <v>12165.25</v>
      </c>
      <c r="P34" s="553">
        <v>12165.25</v>
      </c>
      <c r="Q34" s="553">
        <v>12165.25</v>
      </c>
      <c r="R34" s="750">
        <f t="shared" si="33"/>
        <v>11151.479166666668</v>
      </c>
      <c r="S34" s="554">
        <f t="shared" si="25"/>
        <v>11287.405559999999</v>
      </c>
      <c r="T34" s="554">
        <f t="shared" si="6"/>
        <v>135.92639333333136</v>
      </c>
      <c r="U34" s="554">
        <v>-80.643600000000006</v>
      </c>
      <c r="V34" s="554">
        <v>11206.76196</v>
      </c>
      <c r="W34" s="553">
        <f>S34/R34*100</f>
        <v>101.21890909090907</v>
      </c>
      <c r="X34" s="732"/>
    </row>
    <row r="35" spans="1:260" s="25" customFormat="1" ht="15.75" thickBot="1" x14ac:dyDescent="0.3">
      <c r="A35" s="13">
        <v>1</v>
      </c>
      <c r="B35" s="75" t="s">
        <v>3</v>
      </c>
      <c r="C35" s="397"/>
      <c r="D35" s="397"/>
      <c r="E35" s="397"/>
      <c r="F35" s="556"/>
      <c r="G35" s="557">
        <f>G29+G24+G34</f>
        <v>38732.416080000003</v>
      </c>
      <c r="H35" s="557">
        <f>H29+H24+H34</f>
        <v>38732.416080000003</v>
      </c>
      <c r="I35" s="557">
        <f>I29+I24+I34</f>
        <v>38732.416080000003</v>
      </c>
      <c r="J35" s="557">
        <f>J29+J24+J34</f>
        <v>38732.416080000003</v>
      </c>
      <c r="K35" s="557">
        <f>K29+K24+K34</f>
        <v>38732.416080000003</v>
      </c>
      <c r="L35" s="557">
        <f t="shared" ref="L35:M35" si="34">L29+L24+L34</f>
        <v>41239.079346999999</v>
      </c>
      <c r="M35" s="557">
        <f t="shared" si="34"/>
        <v>41239.079346999999</v>
      </c>
      <c r="N35" s="557">
        <f t="shared" ref="N35:V35" si="35">N29+N24+N34</f>
        <v>41266.782476666667</v>
      </c>
      <c r="O35" s="557">
        <f t="shared" ref="O35:P35" si="36">O29+O24+O34</f>
        <v>41266.782476666667</v>
      </c>
      <c r="P35" s="557">
        <f t="shared" si="36"/>
        <v>41266.782476666667</v>
      </c>
      <c r="Q35" s="557">
        <f t="shared" ref="Q35" si="37">Q29+Q24+Q34</f>
        <v>41266.782476666667</v>
      </c>
      <c r="R35" s="557">
        <f t="shared" si="35"/>
        <v>37675.445758304762</v>
      </c>
      <c r="S35" s="557">
        <f t="shared" si="35"/>
        <v>37639.694989999996</v>
      </c>
      <c r="T35" s="557">
        <f t="shared" si="35"/>
        <v>-35.750768304767462</v>
      </c>
      <c r="U35" s="557">
        <f t="shared" si="35"/>
        <v>-363.64845000000003</v>
      </c>
      <c r="V35" s="557">
        <f t="shared" si="35"/>
        <v>37276.046539999996</v>
      </c>
      <c r="W35" s="558">
        <f t="shared" si="26"/>
        <v>99.905108572479506</v>
      </c>
      <c r="X35" s="732"/>
    </row>
    <row r="36" spans="1:260" s="22" customFormat="1" x14ac:dyDescent="0.25">
      <c r="A36" s="13">
        <v>1</v>
      </c>
      <c r="B36" s="59"/>
      <c r="C36" s="562"/>
      <c r="D36" s="562"/>
      <c r="E36" s="562"/>
      <c r="F36" s="562"/>
      <c r="G36" s="563"/>
      <c r="H36" s="563"/>
      <c r="I36" s="563"/>
      <c r="J36" s="563"/>
      <c r="K36" s="563"/>
      <c r="L36" s="563"/>
      <c r="M36" s="563"/>
      <c r="N36" s="563"/>
      <c r="O36" s="563"/>
      <c r="P36" s="563"/>
      <c r="Q36" s="563"/>
      <c r="R36" s="563"/>
      <c r="S36" s="563"/>
      <c r="T36" s="563">
        <f t="shared" si="6"/>
        <v>0</v>
      </c>
      <c r="U36" s="563"/>
      <c r="V36" s="563"/>
      <c r="W36" s="563"/>
      <c r="X36" s="732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  <c r="IU36" s="23"/>
      <c r="IV36" s="23"/>
      <c r="IW36" s="23"/>
      <c r="IX36" s="23"/>
      <c r="IY36" s="23"/>
      <c r="IZ36" s="23"/>
    </row>
    <row r="37" spans="1:260" s="6" customFormat="1" ht="29.25" x14ac:dyDescent="0.25">
      <c r="A37" s="13">
        <v>1</v>
      </c>
      <c r="B37" s="100" t="s">
        <v>129</v>
      </c>
      <c r="C37" s="561"/>
      <c r="D37" s="561"/>
      <c r="E37" s="561"/>
      <c r="F37" s="561"/>
      <c r="G37" s="552"/>
      <c r="H37" s="552"/>
      <c r="I37" s="552"/>
      <c r="J37" s="552"/>
      <c r="K37" s="552"/>
      <c r="L37" s="552"/>
      <c r="M37" s="552"/>
      <c r="N37" s="552"/>
      <c r="O37" s="552"/>
      <c r="P37" s="552"/>
      <c r="Q37" s="552"/>
      <c r="R37" s="552"/>
      <c r="S37" s="552"/>
      <c r="T37" s="552">
        <f t="shared" si="6"/>
        <v>0</v>
      </c>
      <c r="U37" s="552"/>
      <c r="V37" s="552"/>
      <c r="W37" s="552"/>
      <c r="X37" s="732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  <c r="IY37" s="8"/>
      <c r="IZ37" s="8"/>
    </row>
    <row r="38" spans="1:260" s="25" customFormat="1" ht="30" x14ac:dyDescent="0.25">
      <c r="A38" s="13">
        <v>1</v>
      </c>
      <c r="B38" s="117" t="s">
        <v>76</v>
      </c>
      <c r="C38" s="390">
        <f>SUM(C39:C40)</f>
        <v>9862</v>
      </c>
      <c r="D38" s="390">
        <f>SUM(D39:D40)</f>
        <v>9041</v>
      </c>
      <c r="E38" s="390">
        <f>SUM(E39:E40)</f>
        <v>7745</v>
      </c>
      <c r="F38" s="348">
        <f t="shared" ref="F38:F44" si="38">E38/D38*100</f>
        <v>85.665302510784201</v>
      </c>
      <c r="G38" s="553">
        <f>SUM(G39:G40)</f>
        <v>16814.325920000003</v>
      </c>
      <c r="H38" s="553">
        <f>SUM(H39:H40)</f>
        <v>16814.325920000003</v>
      </c>
      <c r="I38" s="553">
        <f>SUM(I39:I40)</f>
        <v>16814.325920000003</v>
      </c>
      <c r="J38" s="553">
        <f>SUM(J39:J40)</f>
        <v>16814.325920000003</v>
      </c>
      <c r="K38" s="553">
        <f>SUM(K39:K40)</f>
        <v>16814.325920000003</v>
      </c>
      <c r="L38" s="553">
        <f t="shared" ref="L38:M38" si="39">SUM(L39:L40)</f>
        <v>18066.344353</v>
      </c>
      <c r="M38" s="553">
        <f t="shared" si="39"/>
        <v>18066.344353</v>
      </c>
      <c r="N38" s="553">
        <f t="shared" ref="N38:V38" si="40">SUM(N39:N40)</f>
        <v>16290.27592</v>
      </c>
      <c r="O38" s="553">
        <f t="shared" ref="O38:P38" si="41">SUM(O39:O40)</f>
        <v>16290.27592</v>
      </c>
      <c r="P38" s="553">
        <f t="shared" si="41"/>
        <v>16290.27592</v>
      </c>
      <c r="Q38" s="553">
        <f t="shared" ref="Q38" si="42">SUM(Q39:Q40)</f>
        <v>16290.27592</v>
      </c>
      <c r="R38" s="749">
        <f t="shared" si="40"/>
        <v>15065.436003790477</v>
      </c>
      <c r="S38" s="553">
        <f t="shared" si="40"/>
        <v>13467.41367</v>
      </c>
      <c r="T38" s="564">
        <f t="shared" si="40"/>
        <v>-1598.0223337904781</v>
      </c>
      <c r="U38" s="564">
        <f t="shared" si="40"/>
        <v>-17.592109999999998</v>
      </c>
      <c r="V38" s="564">
        <f t="shared" si="40"/>
        <v>13449.82156</v>
      </c>
      <c r="W38" s="564">
        <f t="shared" ref="W38:W45" si="43">S38/R38*100</f>
        <v>89.392790667403105</v>
      </c>
      <c r="X38" s="732"/>
    </row>
    <row r="39" spans="1:260" s="25" customFormat="1" ht="30" x14ac:dyDescent="0.25">
      <c r="A39" s="13">
        <v>1</v>
      </c>
      <c r="B39" s="47" t="s">
        <v>44</v>
      </c>
      <c r="C39" s="390">
        <v>7517</v>
      </c>
      <c r="D39" s="739">
        <f>ROUND(C39/12*$B$3,0)</f>
        <v>6891</v>
      </c>
      <c r="E39" s="390">
        <v>6220</v>
      </c>
      <c r="F39" s="348">
        <f t="shared" si="38"/>
        <v>90.26266144246118</v>
      </c>
      <c r="G39" s="553">
        <v>12551.444220000001</v>
      </c>
      <c r="H39" s="553">
        <v>12551.444220000001</v>
      </c>
      <c r="I39" s="553">
        <v>12551.444220000001</v>
      </c>
      <c r="J39" s="553">
        <v>12551.444220000001</v>
      </c>
      <c r="K39" s="553">
        <v>12551.444220000001</v>
      </c>
      <c r="L39" s="553">
        <v>13803.462653000001</v>
      </c>
      <c r="M39" s="553">
        <v>13803.462653000001</v>
      </c>
      <c r="N39" s="553">
        <v>12027.39422</v>
      </c>
      <c r="O39" s="553">
        <v>12027.39422</v>
      </c>
      <c r="P39" s="553">
        <v>12027.39422</v>
      </c>
      <c r="Q39" s="553">
        <v>12027.39422</v>
      </c>
      <c r="R39" s="750">
        <f t="shared" ref="R39:R40" si="44">G39/12*$B$3+(H39-G39)/11*10+(I39-H39)/10*9+(J39-I39)/9*8+(K39-J39)/8*7+(L39-K39)/7*6+(M39-L39)/6*5+(N39-M39)/5*4+(O39-N39)/4*3+(P39-O39)/3*2+(Q39-P39)/2*1</f>
        <v>11157.794445457144</v>
      </c>
      <c r="S39" s="554">
        <f t="shared" ref="S39:S40" si="45">V39-U39</f>
        <v>10825.24799</v>
      </c>
      <c r="T39" s="564">
        <f t="shared" si="6"/>
        <v>-332.54645545714448</v>
      </c>
      <c r="U39" s="564">
        <v>-16.514919999999996</v>
      </c>
      <c r="V39" s="564">
        <v>10808.73307</v>
      </c>
      <c r="W39" s="564">
        <f t="shared" si="43"/>
        <v>97.019604034805113</v>
      </c>
      <c r="X39" s="732"/>
    </row>
    <row r="40" spans="1:260" s="25" customFormat="1" ht="30" x14ac:dyDescent="0.25">
      <c r="A40" s="13">
        <v>1</v>
      </c>
      <c r="B40" s="47" t="s">
        <v>45</v>
      </c>
      <c r="C40" s="390">
        <v>2345</v>
      </c>
      <c r="D40" s="391">
        <f>ROUND(C40/12*$B$3,0)</f>
        <v>2150</v>
      </c>
      <c r="E40" s="390">
        <v>1525</v>
      </c>
      <c r="F40" s="348">
        <f t="shared" si="38"/>
        <v>70.930232558139537</v>
      </c>
      <c r="G40" s="553">
        <v>4262.8816999999999</v>
      </c>
      <c r="H40" s="553">
        <v>4262.8816999999999</v>
      </c>
      <c r="I40" s="553">
        <v>4262.8816999999999</v>
      </c>
      <c r="J40" s="553">
        <v>4262.8816999999999</v>
      </c>
      <c r="K40" s="553">
        <v>4262.8816999999999</v>
      </c>
      <c r="L40" s="553">
        <v>4262.8816999999999</v>
      </c>
      <c r="M40" s="553">
        <v>4262.8816999999999</v>
      </c>
      <c r="N40" s="553">
        <v>4262.8816999999999</v>
      </c>
      <c r="O40" s="553">
        <v>4262.8816999999999</v>
      </c>
      <c r="P40" s="553">
        <v>4262.8816999999999</v>
      </c>
      <c r="Q40" s="553">
        <v>4262.8816999999999</v>
      </c>
      <c r="R40" s="750">
        <f t="shared" si="44"/>
        <v>3907.6415583333333</v>
      </c>
      <c r="S40" s="554">
        <f t="shared" si="45"/>
        <v>2642.1656799999996</v>
      </c>
      <c r="T40" s="564">
        <f t="shared" si="6"/>
        <v>-1265.4758783333336</v>
      </c>
      <c r="U40" s="564">
        <v>-1.0771900000000001</v>
      </c>
      <c r="V40" s="564">
        <v>2641.0884899999996</v>
      </c>
      <c r="W40" s="564">
        <f t="shared" si="43"/>
        <v>67.615354186347687</v>
      </c>
      <c r="X40" s="732"/>
    </row>
    <row r="41" spans="1:260" s="25" customFormat="1" ht="30" x14ac:dyDescent="0.25">
      <c r="A41" s="13">
        <v>1</v>
      </c>
      <c r="B41" s="117" t="s">
        <v>68</v>
      </c>
      <c r="C41" s="390">
        <f>SUM(C42)</f>
        <v>6400</v>
      </c>
      <c r="D41" s="390">
        <f t="shared" ref="D41:V41" si="46">SUM(D42)</f>
        <v>5867</v>
      </c>
      <c r="E41" s="390">
        <f t="shared" si="46"/>
        <v>4468</v>
      </c>
      <c r="F41" s="348">
        <f t="shared" si="38"/>
        <v>76.1547639338674</v>
      </c>
      <c r="G41" s="554">
        <f t="shared" ref="G41:M41" si="47">SUM(G42)</f>
        <v>3180.7650000000003</v>
      </c>
      <c r="H41" s="554">
        <f t="shared" si="47"/>
        <v>3180.7650000000003</v>
      </c>
      <c r="I41" s="554">
        <f t="shared" si="47"/>
        <v>3180.7650000000003</v>
      </c>
      <c r="J41" s="554">
        <f t="shared" si="47"/>
        <v>3180.7650000000003</v>
      </c>
      <c r="K41" s="554">
        <f t="shared" si="47"/>
        <v>3180.7650000000003</v>
      </c>
      <c r="L41" s="554">
        <f t="shared" si="47"/>
        <v>5348.6755000000003</v>
      </c>
      <c r="M41" s="554">
        <f t="shared" si="47"/>
        <v>5348.6755000000003</v>
      </c>
      <c r="N41" s="554">
        <f t="shared" si="46"/>
        <v>6715.73</v>
      </c>
      <c r="O41" s="554">
        <f t="shared" si="46"/>
        <v>6715.73</v>
      </c>
      <c r="P41" s="554">
        <f t="shared" si="46"/>
        <v>6715.73</v>
      </c>
      <c r="Q41" s="554">
        <f t="shared" si="46"/>
        <v>6715.73</v>
      </c>
      <c r="R41" s="751">
        <f t="shared" si="46"/>
        <v>5867.5538499999993</v>
      </c>
      <c r="S41" s="554">
        <f t="shared" si="46"/>
        <v>5819.5231400000002</v>
      </c>
      <c r="T41" s="565">
        <f t="shared" si="46"/>
        <v>-48.03070999999909</v>
      </c>
      <c r="U41" s="565">
        <f t="shared" si="46"/>
        <v>-5.5446400000000002</v>
      </c>
      <c r="V41" s="565">
        <f t="shared" si="46"/>
        <v>5813.9785000000002</v>
      </c>
      <c r="W41" s="564">
        <f t="shared" si="43"/>
        <v>99.181418505430514</v>
      </c>
      <c r="X41" s="732"/>
    </row>
    <row r="42" spans="1:260" s="25" customFormat="1" ht="30" x14ac:dyDescent="0.25">
      <c r="A42" s="13">
        <v>1</v>
      </c>
      <c r="B42" s="170" t="s">
        <v>64</v>
      </c>
      <c r="C42" s="392">
        <v>6400</v>
      </c>
      <c r="D42" s="742">
        <f>ROUND(C42/12*$B$3,0)</f>
        <v>5867</v>
      </c>
      <c r="E42" s="392">
        <v>4468</v>
      </c>
      <c r="F42" s="566">
        <f t="shared" si="38"/>
        <v>76.1547639338674</v>
      </c>
      <c r="G42" s="567">
        <v>3180.7650000000003</v>
      </c>
      <c r="H42" s="567">
        <v>3180.7650000000003</v>
      </c>
      <c r="I42" s="567">
        <v>3180.7650000000003</v>
      </c>
      <c r="J42" s="567">
        <v>3180.7650000000003</v>
      </c>
      <c r="K42" s="567">
        <v>3180.7650000000003</v>
      </c>
      <c r="L42" s="567">
        <v>5348.6755000000003</v>
      </c>
      <c r="M42" s="567">
        <v>5348.6755000000003</v>
      </c>
      <c r="N42" s="567">
        <v>6715.73</v>
      </c>
      <c r="O42" s="567">
        <v>6715.73</v>
      </c>
      <c r="P42" s="567">
        <v>6715.73</v>
      </c>
      <c r="Q42" s="567">
        <v>6715.73</v>
      </c>
      <c r="R42" s="750">
        <f>G42/12*$B$3+(H42-G42)/11*10+(I42-H42)/10*9+(J42-I42)/9*8+(K42-J42)/8*7+(L42-K42)/7*6+(M42-L42)/6*5+(N42-M42)/5*4+(O42-N42)/4*3+(P42-O42)/3*2+(Q42-P42)/2*1</f>
        <v>5867.5538499999993</v>
      </c>
      <c r="S42" s="554">
        <f t="shared" ref="S42:S44" si="48">V42-U42</f>
        <v>5819.5231400000002</v>
      </c>
      <c r="T42" s="564">
        <f t="shared" si="6"/>
        <v>-48.03070999999909</v>
      </c>
      <c r="U42" s="564">
        <v>-5.5446400000000002</v>
      </c>
      <c r="V42" s="564">
        <v>5813.9785000000002</v>
      </c>
      <c r="W42" s="564">
        <f t="shared" si="43"/>
        <v>99.181418505430514</v>
      </c>
      <c r="X42" s="732"/>
    </row>
    <row r="43" spans="1:260" s="25" customFormat="1" ht="45" x14ac:dyDescent="0.25">
      <c r="A43" s="13"/>
      <c r="B43" s="761" t="s">
        <v>102</v>
      </c>
      <c r="C43" s="392"/>
      <c r="D43" s="742"/>
      <c r="E43" s="392">
        <v>5</v>
      </c>
      <c r="F43" s="566"/>
      <c r="G43" s="567"/>
      <c r="H43" s="567"/>
      <c r="I43" s="567"/>
      <c r="J43" s="567"/>
      <c r="K43" s="567"/>
      <c r="L43" s="567"/>
      <c r="M43" s="567"/>
      <c r="N43" s="567"/>
      <c r="O43" s="567"/>
      <c r="P43" s="567"/>
      <c r="Q43" s="567"/>
      <c r="R43" s="750"/>
      <c r="S43" s="554"/>
      <c r="T43" s="564"/>
      <c r="U43" s="564"/>
      <c r="V43" s="564">
        <v>5.7917500000000004</v>
      </c>
      <c r="W43" s="564"/>
      <c r="X43" s="732"/>
    </row>
    <row r="44" spans="1:260" s="25" customFormat="1" ht="30.75" thickBot="1" x14ac:dyDescent="0.3">
      <c r="A44" s="13">
        <v>1</v>
      </c>
      <c r="B44" s="267" t="s">
        <v>79</v>
      </c>
      <c r="C44" s="390">
        <v>8960</v>
      </c>
      <c r="D44" s="391">
        <f>ROUND(C44/12*$B$3,0)</f>
        <v>8213</v>
      </c>
      <c r="E44" s="390">
        <v>8792</v>
      </c>
      <c r="F44" s="348">
        <f t="shared" si="38"/>
        <v>107.04979909898941</v>
      </c>
      <c r="G44" s="553">
        <v>11153.101200000001</v>
      </c>
      <c r="H44" s="553">
        <v>11153.101200000001</v>
      </c>
      <c r="I44" s="553">
        <v>11153.101200000001</v>
      </c>
      <c r="J44" s="553">
        <v>11153.101200000001</v>
      </c>
      <c r="K44" s="553">
        <v>11153.101200000001</v>
      </c>
      <c r="L44" s="553">
        <v>11153.101200000001</v>
      </c>
      <c r="M44" s="553">
        <v>11153.101200000001</v>
      </c>
      <c r="N44" s="553">
        <v>8720.0512000000017</v>
      </c>
      <c r="O44" s="553">
        <v>8720.0512000000017</v>
      </c>
      <c r="P44" s="553">
        <v>8720.0512000000017</v>
      </c>
      <c r="Q44" s="553">
        <v>8720.0512000000017</v>
      </c>
      <c r="R44" s="750">
        <f>G44/12*$B$3+(H44-G44)/11*10+(I44-H44)/10*9+(J44-I44)/9*8+(K44-J44)/8*7+(L44-K44)/7*6+(M44-L44)/6*5+(N44-M44)/5*4+(O44-N44)/4*3+(P44-O44)/3*2+(Q44-P44)/2*1</f>
        <v>8277.2361000000019</v>
      </c>
      <c r="S44" s="554">
        <f t="shared" si="48"/>
        <v>8557.5234600000003</v>
      </c>
      <c r="T44" s="564">
        <f t="shared" si="6"/>
        <v>280.28735999999844</v>
      </c>
      <c r="U44" s="564">
        <v>-21.605469999999997</v>
      </c>
      <c r="V44" s="564">
        <v>8535.9179899999999</v>
      </c>
      <c r="W44" s="564">
        <f>S44/R44*100</f>
        <v>103.38624338624336</v>
      </c>
      <c r="X44" s="732"/>
    </row>
    <row r="45" spans="1:260" s="25" customFormat="1" ht="15.75" thickBot="1" x14ac:dyDescent="0.3">
      <c r="A45" s="13">
        <v>1</v>
      </c>
      <c r="B45" s="75" t="s">
        <v>3</v>
      </c>
      <c r="C45" s="397"/>
      <c r="D45" s="397"/>
      <c r="E45" s="397"/>
      <c r="F45" s="556"/>
      <c r="G45" s="557">
        <f>G38+G41+G44</f>
        <v>31148.192120000003</v>
      </c>
      <c r="H45" s="557">
        <f>H38+H41+H44</f>
        <v>31148.192120000003</v>
      </c>
      <c r="I45" s="557">
        <f>I38+I41+I44</f>
        <v>31148.192120000003</v>
      </c>
      <c r="J45" s="557">
        <f>J38+J41+J44</f>
        <v>31148.192120000003</v>
      </c>
      <c r="K45" s="557">
        <f>K38+K41+K44</f>
        <v>31148.192120000003</v>
      </c>
      <c r="L45" s="557">
        <f t="shared" ref="L45:M45" si="49">L38+L41+L44</f>
        <v>34568.121053000003</v>
      </c>
      <c r="M45" s="557">
        <f t="shared" si="49"/>
        <v>34568.121053000003</v>
      </c>
      <c r="N45" s="557">
        <f t="shared" ref="N45:V45" si="50">N38+N41+N44</f>
        <v>31726.057120000001</v>
      </c>
      <c r="O45" s="557">
        <f t="shared" ref="O45:P45" si="51">O38+O41+O44</f>
        <v>31726.057120000001</v>
      </c>
      <c r="P45" s="557">
        <f t="shared" si="51"/>
        <v>31726.057120000001</v>
      </c>
      <c r="Q45" s="557">
        <f t="shared" ref="Q45" si="52">Q38+Q41+Q44</f>
        <v>31726.057120000001</v>
      </c>
      <c r="R45" s="557">
        <f t="shared" si="50"/>
        <v>29210.225953790479</v>
      </c>
      <c r="S45" s="557">
        <f t="shared" si="50"/>
        <v>27844.46027</v>
      </c>
      <c r="T45" s="557">
        <f t="shared" si="50"/>
        <v>-1365.7656837904788</v>
      </c>
      <c r="U45" s="557">
        <f t="shared" si="50"/>
        <v>-44.742219999999996</v>
      </c>
      <c r="V45" s="557">
        <f t="shared" si="50"/>
        <v>27799.718050000003</v>
      </c>
      <c r="W45" s="568">
        <f t="shared" si="43"/>
        <v>95.324357689149437</v>
      </c>
      <c r="X45" s="732"/>
    </row>
    <row r="46" spans="1:260" x14ac:dyDescent="0.25">
      <c r="A46" s="13">
        <v>1</v>
      </c>
      <c r="B46" s="61"/>
      <c r="C46" s="559"/>
      <c r="D46" s="559"/>
      <c r="E46" s="559"/>
      <c r="F46" s="559"/>
      <c r="G46" s="569"/>
      <c r="H46" s="569"/>
      <c r="I46" s="569"/>
      <c r="J46" s="569"/>
      <c r="K46" s="569"/>
      <c r="L46" s="569"/>
      <c r="M46" s="569"/>
      <c r="N46" s="569"/>
      <c r="O46" s="569"/>
      <c r="P46" s="569"/>
      <c r="Q46" s="569"/>
      <c r="R46" s="569"/>
      <c r="S46" s="569"/>
      <c r="T46" s="569">
        <f t="shared" si="6"/>
        <v>0</v>
      </c>
      <c r="U46" s="569"/>
      <c r="V46" s="569"/>
      <c r="W46" s="569"/>
      <c r="X46" s="732"/>
    </row>
    <row r="47" spans="1:260" ht="29.25" x14ac:dyDescent="0.25">
      <c r="A47" s="13">
        <v>1</v>
      </c>
      <c r="B47" s="100" t="s">
        <v>130</v>
      </c>
      <c r="C47" s="561"/>
      <c r="D47" s="561"/>
      <c r="E47" s="561"/>
      <c r="F47" s="561"/>
      <c r="G47" s="552"/>
      <c r="H47" s="552"/>
      <c r="I47" s="552"/>
      <c r="J47" s="552"/>
      <c r="K47" s="552"/>
      <c r="L47" s="552"/>
      <c r="M47" s="552"/>
      <c r="N47" s="552"/>
      <c r="O47" s="552"/>
      <c r="P47" s="552"/>
      <c r="Q47" s="552"/>
      <c r="R47" s="552"/>
      <c r="S47" s="552"/>
      <c r="T47" s="552">
        <f t="shared" si="6"/>
        <v>0</v>
      </c>
      <c r="U47" s="552"/>
      <c r="V47" s="552"/>
      <c r="W47" s="552"/>
      <c r="X47" s="732"/>
    </row>
    <row r="48" spans="1:260" s="25" customFormat="1" ht="30" x14ac:dyDescent="0.25">
      <c r="A48" s="13">
        <v>1</v>
      </c>
      <c r="B48" s="117" t="s">
        <v>76</v>
      </c>
      <c r="C48" s="390">
        <f>SUM(C49:C50)</f>
        <v>23503</v>
      </c>
      <c r="D48" s="390">
        <f>SUM(D49:D50)</f>
        <v>21544</v>
      </c>
      <c r="E48" s="390">
        <f>SUM(E49:E50)</f>
        <v>23444</v>
      </c>
      <c r="F48" s="348">
        <f t="shared" ref="F48:F54" si="53">E48/D48*100</f>
        <v>108.81916078722614</v>
      </c>
      <c r="G48" s="553">
        <f>SUM(G49:G50)</f>
        <v>35869.134080000003</v>
      </c>
      <c r="H48" s="553">
        <f>SUM(H49:H50)</f>
        <v>35869.134080000003</v>
      </c>
      <c r="I48" s="553">
        <f>SUM(I49:I50)</f>
        <v>35869.134080000003</v>
      </c>
      <c r="J48" s="553">
        <f>SUM(J49:J50)</f>
        <v>35869.134080000003</v>
      </c>
      <c r="K48" s="553">
        <f>SUM(K49:K50)</f>
        <v>35869.134080000003</v>
      </c>
      <c r="L48" s="553">
        <f t="shared" ref="L48:M48" si="54">SUM(L49:L50)</f>
        <v>44304.968159000011</v>
      </c>
      <c r="M48" s="553">
        <f t="shared" si="54"/>
        <v>44304.968159000011</v>
      </c>
      <c r="N48" s="553">
        <f t="shared" ref="N48:V48" si="55">SUM(N49:N50)</f>
        <v>40396.353180000006</v>
      </c>
      <c r="O48" s="553">
        <f t="shared" ref="O48:P48" si="56">SUM(O49:O50)</f>
        <v>40396.353180000006</v>
      </c>
      <c r="P48" s="553">
        <f t="shared" si="56"/>
        <v>40396.353180000006</v>
      </c>
      <c r="Q48" s="553">
        <f t="shared" ref="Q48" si="57">SUM(Q49:Q50)</f>
        <v>40396.353180000006</v>
      </c>
      <c r="R48" s="749">
        <f t="shared" si="55"/>
        <v>36983.862514990484</v>
      </c>
      <c r="S48" s="553">
        <f t="shared" si="55"/>
        <v>43984.493769999994</v>
      </c>
      <c r="T48" s="564">
        <f t="shared" si="55"/>
        <v>7000.6312550095099</v>
      </c>
      <c r="U48" s="564">
        <f t="shared" si="55"/>
        <v>-105.40982</v>
      </c>
      <c r="V48" s="564">
        <f t="shared" si="55"/>
        <v>43879.083949999993</v>
      </c>
      <c r="W48" s="564">
        <f t="shared" ref="W48:W55" si="58">S48/R48*100</f>
        <v>118.92888081165664</v>
      </c>
      <c r="X48" s="732"/>
    </row>
    <row r="49" spans="1:24" s="25" customFormat="1" ht="30" x14ac:dyDescent="0.25">
      <c r="A49" s="13">
        <v>1</v>
      </c>
      <c r="B49" s="47" t="s">
        <v>44</v>
      </c>
      <c r="C49" s="390">
        <v>18500</v>
      </c>
      <c r="D49" s="739">
        <f>ROUND(C49/12*$B$3,0)</f>
        <v>16958</v>
      </c>
      <c r="E49" s="390">
        <v>18198</v>
      </c>
      <c r="F49" s="348">
        <f t="shared" si="53"/>
        <v>107.31218304045289</v>
      </c>
      <c r="G49" s="553">
        <v>26774.380499999999</v>
      </c>
      <c r="H49" s="553">
        <v>26774.380499999999</v>
      </c>
      <c r="I49" s="553">
        <v>26774.380499999999</v>
      </c>
      <c r="J49" s="553">
        <v>26774.380499999999</v>
      </c>
      <c r="K49" s="553">
        <v>26774.380499999999</v>
      </c>
      <c r="L49" s="553">
        <v>35210.214579000007</v>
      </c>
      <c r="M49" s="553">
        <v>35210.214579000007</v>
      </c>
      <c r="N49" s="553">
        <v>31301.599600000001</v>
      </c>
      <c r="O49" s="553">
        <v>31301.599600000001</v>
      </c>
      <c r="P49" s="553">
        <v>31301.599600000001</v>
      </c>
      <c r="Q49" s="553">
        <v>31301.599600000001</v>
      </c>
      <c r="R49" s="750">
        <f t="shared" ref="R49:R50" si="59">G49/12*$B$3+(H49-G49)/11*10+(I49-H49)/10*9+(J49-I49)/9*8+(K49-J49)/8*7+(L49-K49)/7*6+(M49-L49)/6*5+(N49-M49)/5*4+(O49-N49)/4*3+(P49-O49)/3*2+(Q49-P49)/2*1</f>
        <v>28647.005066657148</v>
      </c>
      <c r="S49" s="554">
        <f t="shared" ref="S49:S50" si="60">V49-U49</f>
        <v>34021.787209999988</v>
      </c>
      <c r="T49" s="564">
        <f t="shared" si="6"/>
        <v>5374.7821433428398</v>
      </c>
      <c r="U49" s="564">
        <v>-63.026630000000004</v>
      </c>
      <c r="V49" s="564">
        <v>33958.760579999987</v>
      </c>
      <c r="W49" s="564">
        <f t="shared" si="58"/>
        <v>118.76210839784666</v>
      </c>
      <c r="X49" s="732"/>
    </row>
    <row r="50" spans="1:24" s="25" customFormat="1" ht="30" x14ac:dyDescent="0.25">
      <c r="A50" s="13">
        <v>1</v>
      </c>
      <c r="B50" s="47" t="s">
        <v>45</v>
      </c>
      <c r="C50" s="390">
        <v>5003</v>
      </c>
      <c r="D50" s="391">
        <f>ROUND(C50/12*$B$3,0)</f>
        <v>4586</v>
      </c>
      <c r="E50" s="390">
        <v>5246</v>
      </c>
      <c r="F50" s="348">
        <f t="shared" si="53"/>
        <v>114.39162668992586</v>
      </c>
      <c r="G50" s="553">
        <v>9094.7535800000005</v>
      </c>
      <c r="H50" s="553">
        <v>9094.7535800000005</v>
      </c>
      <c r="I50" s="553">
        <v>9094.7535800000005</v>
      </c>
      <c r="J50" s="553">
        <v>9094.7535800000005</v>
      </c>
      <c r="K50" s="553">
        <v>9094.7535800000005</v>
      </c>
      <c r="L50" s="553">
        <v>9094.7535800000005</v>
      </c>
      <c r="M50" s="553">
        <v>9094.7535800000005</v>
      </c>
      <c r="N50" s="553">
        <v>9094.7535800000005</v>
      </c>
      <c r="O50" s="553">
        <v>9094.7535800000005</v>
      </c>
      <c r="P50" s="553">
        <v>9094.7535800000005</v>
      </c>
      <c r="Q50" s="553">
        <v>9094.7535800000005</v>
      </c>
      <c r="R50" s="750">
        <f t="shared" si="59"/>
        <v>8336.8574483333341</v>
      </c>
      <c r="S50" s="554">
        <f t="shared" si="60"/>
        <v>9962.7065600000042</v>
      </c>
      <c r="T50" s="564">
        <f t="shared" si="6"/>
        <v>1625.8491116666701</v>
      </c>
      <c r="U50" s="564">
        <v>-42.383189999999992</v>
      </c>
      <c r="V50" s="564">
        <v>9920.3233700000037</v>
      </c>
      <c r="W50" s="564">
        <f t="shared" si="58"/>
        <v>119.50194208960238</v>
      </c>
      <c r="X50" s="732"/>
    </row>
    <row r="51" spans="1:24" s="25" customFormat="1" ht="30" x14ac:dyDescent="0.25">
      <c r="A51" s="13">
        <v>1</v>
      </c>
      <c r="B51" s="118" t="s">
        <v>68</v>
      </c>
      <c r="C51" s="390">
        <f>SUM(C52)</f>
        <v>16000</v>
      </c>
      <c r="D51" s="390">
        <f t="shared" ref="D51:V51" si="61">SUM(D52)</f>
        <v>14667</v>
      </c>
      <c r="E51" s="390">
        <f t="shared" si="61"/>
        <v>14849</v>
      </c>
      <c r="F51" s="348">
        <f t="shared" si="53"/>
        <v>101.24088088907071</v>
      </c>
      <c r="G51" s="554">
        <f t="shared" ref="G51:M51" si="62">SUM(G52)</f>
        <v>16964.080000000002</v>
      </c>
      <c r="H51" s="554">
        <f t="shared" si="62"/>
        <v>16964.080000000002</v>
      </c>
      <c r="I51" s="554">
        <f t="shared" si="62"/>
        <v>16964.080000000002</v>
      </c>
      <c r="J51" s="554">
        <f t="shared" si="62"/>
        <v>16964.080000000002</v>
      </c>
      <c r="K51" s="554">
        <f t="shared" si="62"/>
        <v>16964.080000000002</v>
      </c>
      <c r="L51" s="554">
        <f t="shared" si="62"/>
        <v>12843.5</v>
      </c>
      <c r="M51" s="554">
        <f t="shared" si="62"/>
        <v>12843.5</v>
      </c>
      <c r="N51" s="554">
        <f t="shared" si="61"/>
        <v>19791.36</v>
      </c>
      <c r="O51" s="554">
        <f t="shared" si="61"/>
        <v>19791.36</v>
      </c>
      <c r="P51" s="554">
        <f t="shared" si="61"/>
        <v>19791.36</v>
      </c>
      <c r="Q51" s="554">
        <f t="shared" si="61"/>
        <v>19791.36</v>
      </c>
      <c r="R51" s="751">
        <f t="shared" si="61"/>
        <v>17576.768952380953</v>
      </c>
      <c r="S51" s="554">
        <f t="shared" si="61"/>
        <v>21160.420750000001</v>
      </c>
      <c r="T51" s="565">
        <f t="shared" si="61"/>
        <v>3583.651797619048</v>
      </c>
      <c r="U51" s="565">
        <f t="shared" si="61"/>
        <v>-82.486430000000013</v>
      </c>
      <c r="V51" s="565">
        <f t="shared" si="61"/>
        <v>21077.93432</v>
      </c>
      <c r="W51" s="564">
        <f t="shared" si="58"/>
        <v>120.38856974980949</v>
      </c>
      <c r="X51" s="732"/>
    </row>
    <row r="52" spans="1:24" s="25" customFormat="1" ht="30" x14ac:dyDescent="0.25">
      <c r="A52" s="13">
        <v>1</v>
      </c>
      <c r="B52" s="170" t="s">
        <v>64</v>
      </c>
      <c r="C52" s="392">
        <v>16000</v>
      </c>
      <c r="D52" s="742">
        <f>ROUND(C52/12*$B$3,0)</f>
        <v>14667</v>
      </c>
      <c r="E52" s="392">
        <v>14849</v>
      </c>
      <c r="F52" s="566">
        <f t="shared" si="53"/>
        <v>101.24088088907071</v>
      </c>
      <c r="G52" s="567">
        <v>16964.080000000002</v>
      </c>
      <c r="H52" s="567">
        <v>16964.080000000002</v>
      </c>
      <c r="I52" s="567">
        <v>16964.080000000002</v>
      </c>
      <c r="J52" s="567">
        <v>16964.080000000002</v>
      </c>
      <c r="K52" s="567">
        <v>16964.080000000002</v>
      </c>
      <c r="L52" s="567">
        <v>12843.5</v>
      </c>
      <c r="M52" s="567">
        <v>12843.5</v>
      </c>
      <c r="N52" s="567">
        <v>19791.36</v>
      </c>
      <c r="O52" s="567">
        <v>19791.36</v>
      </c>
      <c r="P52" s="567">
        <v>19791.36</v>
      </c>
      <c r="Q52" s="567">
        <v>19791.36</v>
      </c>
      <c r="R52" s="750">
        <f>G52/12*$B$3+(H52-G52)/11*10+(I52-H52)/10*9+(J52-I52)/9*8+(K52-J52)/8*7+(L52-K52)/7*6+(M52-L52)/6*5+(N52-M52)/5*4+(O52-N52)/4*3+(P52-O52)/3*2+(Q52-P52)/2*1</f>
        <v>17576.768952380953</v>
      </c>
      <c r="S52" s="554">
        <f t="shared" ref="S52:S54" si="63">V52-U52</f>
        <v>21160.420750000001</v>
      </c>
      <c r="T52" s="564">
        <f t="shared" si="6"/>
        <v>3583.651797619048</v>
      </c>
      <c r="U52" s="564">
        <v>-82.486430000000013</v>
      </c>
      <c r="V52" s="564">
        <v>21077.93432</v>
      </c>
      <c r="W52" s="564">
        <f t="shared" si="58"/>
        <v>120.38856974980949</v>
      </c>
      <c r="X52" s="732"/>
    </row>
    <row r="53" spans="1:24" s="25" customFormat="1" ht="45" x14ac:dyDescent="0.25">
      <c r="A53" s="13"/>
      <c r="B53" s="761" t="s">
        <v>102</v>
      </c>
      <c r="C53" s="392"/>
      <c r="D53" s="742"/>
      <c r="E53" s="392"/>
      <c r="F53" s="566"/>
      <c r="G53" s="567"/>
      <c r="H53" s="567"/>
      <c r="I53" s="567"/>
      <c r="J53" s="567"/>
      <c r="K53" s="567"/>
      <c r="L53" s="567"/>
      <c r="M53" s="567"/>
      <c r="N53" s="567"/>
      <c r="O53" s="567"/>
      <c r="P53" s="567"/>
      <c r="Q53" s="567"/>
      <c r="R53" s="750"/>
      <c r="S53" s="554"/>
      <c r="T53" s="564"/>
      <c r="U53" s="564"/>
      <c r="V53" s="564"/>
      <c r="W53" s="564"/>
      <c r="X53" s="732"/>
    </row>
    <row r="54" spans="1:24" s="25" customFormat="1" ht="30.75" thickBot="1" x14ac:dyDescent="0.3">
      <c r="A54" s="13">
        <v>1</v>
      </c>
      <c r="B54" s="77" t="s">
        <v>79</v>
      </c>
      <c r="C54" s="390">
        <v>36600</v>
      </c>
      <c r="D54" s="391">
        <f>ROUND(C54/12*$B$3,0)</f>
        <v>33550</v>
      </c>
      <c r="E54" s="390">
        <v>28942</v>
      </c>
      <c r="F54" s="348">
        <f t="shared" si="53"/>
        <v>86.265275707898653</v>
      </c>
      <c r="G54" s="553">
        <v>35619.851999999999</v>
      </c>
      <c r="H54" s="553">
        <v>35619.851999999999</v>
      </c>
      <c r="I54" s="553">
        <v>35619.851999999999</v>
      </c>
      <c r="J54" s="553">
        <v>35619.851999999999</v>
      </c>
      <c r="K54" s="553">
        <v>35619.851999999999</v>
      </c>
      <c r="L54" s="553">
        <v>35619.851999999999</v>
      </c>
      <c r="M54" s="553">
        <v>35619.851999999999</v>
      </c>
      <c r="N54" s="553">
        <v>35619.851999999999</v>
      </c>
      <c r="O54" s="553">
        <v>35619.851999999999</v>
      </c>
      <c r="P54" s="553">
        <v>35619.851999999999</v>
      </c>
      <c r="Q54" s="553">
        <v>35619.851999999999</v>
      </c>
      <c r="R54" s="750">
        <f>G54/12*$B$3+(H54-G54)/11*10+(I54-H54)/10*9+(J54-I54)/9*8+(K54-J54)/8*7+(L54-K54)/7*6+(M54-L54)/6*5+(N54-M54)/5*4+(O54-N54)/4*3+(P54-O54)/3*2+(Q54-P54)/2*1</f>
        <v>32651.530999999999</v>
      </c>
      <c r="S54" s="554">
        <f t="shared" si="63"/>
        <v>28199.351820000007</v>
      </c>
      <c r="T54" s="564">
        <f t="shared" si="6"/>
        <v>-4452.1791799999919</v>
      </c>
      <c r="U54" s="564">
        <v>-177.86143000000004</v>
      </c>
      <c r="V54" s="564">
        <v>28021.490390000006</v>
      </c>
      <c r="W54" s="564">
        <f>S54/R54*100</f>
        <v>86.36456226202688</v>
      </c>
      <c r="X54" s="732"/>
    </row>
    <row r="55" spans="1:24" s="25" customFormat="1" ht="15.75" thickBot="1" x14ac:dyDescent="0.3">
      <c r="A55" s="13">
        <v>1</v>
      </c>
      <c r="B55" s="75" t="s">
        <v>3</v>
      </c>
      <c r="C55" s="397"/>
      <c r="D55" s="397"/>
      <c r="E55" s="397"/>
      <c r="F55" s="556"/>
      <c r="G55" s="557">
        <f>G48+G51+G54</f>
        <v>88453.066080000004</v>
      </c>
      <c r="H55" s="557">
        <f>H48+H51+H54</f>
        <v>88453.066080000004</v>
      </c>
      <c r="I55" s="557">
        <f>I48+I51+I54</f>
        <v>88453.066080000004</v>
      </c>
      <c r="J55" s="557">
        <f>J48+J51+J54</f>
        <v>88453.066080000004</v>
      </c>
      <c r="K55" s="557">
        <f>K48+K51+K54</f>
        <v>88453.066080000004</v>
      </c>
      <c r="L55" s="557">
        <f t="shared" ref="L55:M55" si="64">L48+L51+L54</f>
        <v>92768.32015900001</v>
      </c>
      <c r="M55" s="557">
        <f t="shared" si="64"/>
        <v>92768.32015900001</v>
      </c>
      <c r="N55" s="557">
        <f t="shared" ref="N55:V55" si="65">N48+N51+N54</f>
        <v>95807.565180000005</v>
      </c>
      <c r="O55" s="557">
        <f t="shared" ref="O55:P55" si="66">O48+O51+O54</f>
        <v>95807.565180000005</v>
      </c>
      <c r="P55" s="557">
        <f t="shared" si="66"/>
        <v>95807.565180000005</v>
      </c>
      <c r="Q55" s="557">
        <f t="shared" ref="Q55" si="67">Q48+Q51+Q54</f>
        <v>95807.565180000005</v>
      </c>
      <c r="R55" s="557">
        <f t="shared" si="65"/>
        <v>87212.16246737144</v>
      </c>
      <c r="S55" s="557">
        <f t="shared" si="65"/>
        <v>93344.266340000002</v>
      </c>
      <c r="T55" s="557">
        <f t="shared" si="65"/>
        <v>6132.103872628566</v>
      </c>
      <c r="U55" s="557">
        <f t="shared" si="65"/>
        <v>-365.75768000000005</v>
      </c>
      <c r="V55" s="557">
        <f t="shared" si="65"/>
        <v>92978.508659999992</v>
      </c>
      <c r="W55" s="568">
        <f t="shared" si="58"/>
        <v>107.03124850839785</v>
      </c>
      <c r="X55" s="732"/>
    </row>
    <row r="56" spans="1:24" x14ac:dyDescent="0.25">
      <c r="A56" s="13">
        <v>1</v>
      </c>
      <c r="B56" s="60"/>
      <c r="C56" s="570"/>
      <c r="D56" s="570"/>
      <c r="E56" s="562"/>
      <c r="F56" s="570"/>
      <c r="G56" s="571"/>
      <c r="H56" s="571"/>
      <c r="I56" s="571"/>
      <c r="J56" s="571"/>
      <c r="K56" s="571"/>
      <c r="L56" s="571"/>
      <c r="M56" s="571"/>
      <c r="N56" s="571"/>
      <c r="O56" s="571"/>
      <c r="P56" s="571"/>
      <c r="Q56" s="571"/>
      <c r="R56" s="571"/>
      <c r="S56" s="563"/>
      <c r="T56" s="563">
        <f t="shared" si="6"/>
        <v>0</v>
      </c>
      <c r="U56" s="563"/>
      <c r="V56" s="563"/>
      <c r="W56" s="571"/>
      <c r="X56" s="732"/>
    </row>
    <row r="57" spans="1:24" ht="29.25" x14ac:dyDescent="0.25">
      <c r="A57" s="13">
        <v>1</v>
      </c>
      <c r="B57" s="99" t="s">
        <v>131</v>
      </c>
      <c r="C57" s="572"/>
      <c r="D57" s="572"/>
      <c r="E57" s="572"/>
      <c r="F57" s="572"/>
      <c r="G57" s="552"/>
      <c r="H57" s="552"/>
      <c r="I57" s="552"/>
      <c r="J57" s="552"/>
      <c r="K57" s="552"/>
      <c r="L57" s="552"/>
      <c r="M57" s="552"/>
      <c r="N57" s="552"/>
      <c r="O57" s="552"/>
      <c r="P57" s="552"/>
      <c r="Q57" s="552"/>
      <c r="R57" s="552"/>
      <c r="S57" s="552"/>
      <c r="T57" s="552">
        <f t="shared" si="6"/>
        <v>0</v>
      </c>
      <c r="U57" s="552"/>
      <c r="V57" s="552"/>
      <c r="W57" s="552"/>
      <c r="X57" s="732"/>
    </row>
    <row r="58" spans="1:24" s="25" customFormat="1" ht="30" x14ac:dyDescent="0.25">
      <c r="A58" s="13">
        <v>1</v>
      </c>
      <c r="B58" s="117" t="s">
        <v>76</v>
      </c>
      <c r="C58" s="390">
        <f>SUM(C59:C60)</f>
        <v>620</v>
      </c>
      <c r="D58" s="390">
        <f>SUM(D59:D60)</f>
        <v>568</v>
      </c>
      <c r="E58" s="390">
        <f>SUM(E59:E60)</f>
        <v>591</v>
      </c>
      <c r="F58" s="348">
        <f t="shared" ref="F58:F64" si="68">E58/D58*100</f>
        <v>104.04929577464787</v>
      </c>
      <c r="G58" s="553">
        <f>SUM(G59:G60)</f>
        <v>4068.4895999999999</v>
      </c>
      <c r="H58" s="553">
        <f>SUM(H59:H60)</f>
        <v>4068.4895999999999</v>
      </c>
      <c r="I58" s="553">
        <f>SUM(I59:I60)</f>
        <v>4068.4895999999999</v>
      </c>
      <c r="J58" s="553">
        <f>SUM(J59:J60)</f>
        <v>4068.4895999999999</v>
      </c>
      <c r="K58" s="553">
        <f>SUM(K59:K60)</f>
        <v>4068.4895999999999</v>
      </c>
      <c r="L58" s="553">
        <f t="shared" ref="L58:M58" si="69">SUM(L59:L60)</f>
        <v>4068.4895999999999</v>
      </c>
      <c r="M58" s="553">
        <f t="shared" si="69"/>
        <v>4068.4895999999999</v>
      </c>
      <c r="N58" s="553">
        <f t="shared" ref="N58:V58" si="70">SUM(N59:N60)</f>
        <v>4068.4895999999999</v>
      </c>
      <c r="O58" s="553">
        <f t="shared" ref="O58:P58" si="71">SUM(O59:O60)</f>
        <v>4068.4895999999999</v>
      </c>
      <c r="P58" s="553">
        <f t="shared" si="71"/>
        <v>4068.4895999999999</v>
      </c>
      <c r="Q58" s="553">
        <f t="shared" ref="Q58" si="72">SUM(Q59:Q60)</f>
        <v>4068.4895999999999</v>
      </c>
      <c r="R58" s="749">
        <f t="shared" si="70"/>
        <v>3729.4488000000001</v>
      </c>
      <c r="S58" s="553">
        <f t="shared" si="70"/>
        <v>3878.1892800000001</v>
      </c>
      <c r="T58" s="553">
        <f t="shared" si="70"/>
        <v>148.74047999999959</v>
      </c>
      <c r="U58" s="553">
        <f t="shared" si="70"/>
        <v>-32.810400000000001</v>
      </c>
      <c r="V58" s="553">
        <f t="shared" si="70"/>
        <v>3845.3788800000002</v>
      </c>
      <c r="W58" s="553">
        <f>S58/R58*100</f>
        <v>103.9882697947214</v>
      </c>
      <c r="X58" s="732"/>
    </row>
    <row r="59" spans="1:24" s="25" customFormat="1" ht="30" x14ac:dyDescent="0.25">
      <c r="A59" s="13">
        <v>1</v>
      </c>
      <c r="B59" s="47" t="s">
        <v>70</v>
      </c>
      <c r="C59" s="390">
        <v>120</v>
      </c>
      <c r="D59" s="391">
        <f>ROUND(C59/12*$B$3,0)</f>
        <v>110</v>
      </c>
      <c r="E59" s="390">
        <v>122</v>
      </c>
      <c r="F59" s="348">
        <f t="shared" si="68"/>
        <v>110.90909090909091</v>
      </c>
      <c r="G59" s="553">
        <v>787.44960000000003</v>
      </c>
      <c r="H59" s="553">
        <v>787.44960000000003</v>
      </c>
      <c r="I59" s="553">
        <v>787.44960000000003</v>
      </c>
      <c r="J59" s="553">
        <v>787.44960000000003</v>
      </c>
      <c r="K59" s="553">
        <v>787.44960000000003</v>
      </c>
      <c r="L59" s="553">
        <v>787.44960000000003</v>
      </c>
      <c r="M59" s="553">
        <v>787.44960000000003</v>
      </c>
      <c r="N59" s="553">
        <v>787.44960000000003</v>
      </c>
      <c r="O59" s="553">
        <v>787.44960000000003</v>
      </c>
      <c r="P59" s="553">
        <v>787.44960000000003</v>
      </c>
      <c r="Q59" s="553">
        <v>787.44960000000003</v>
      </c>
      <c r="R59" s="750">
        <f t="shared" ref="R59:R60" si="73">G59/12*$B$3+(H59-G59)/11*10+(I59-H59)/10*9+(J59-I59)/9*8+(K59-J59)/8*7+(L59-K59)/7*6+(M59-L59)/6*5+(N59-M59)/5*4+(O59-N59)/4*3+(P59-O59)/3*2+(Q59-P59)/2*1</f>
        <v>721.8288</v>
      </c>
      <c r="S59" s="554">
        <f t="shared" ref="S59:S60" si="74">V59-U59</f>
        <v>800.57376000000011</v>
      </c>
      <c r="T59" s="553">
        <f t="shared" si="6"/>
        <v>78.744960000000106</v>
      </c>
      <c r="U59" s="553">
        <v>0</v>
      </c>
      <c r="V59" s="553">
        <v>800.57376000000011</v>
      </c>
      <c r="W59" s="553">
        <f t="shared" ref="W59:W65" si="75">S59/R59*100</f>
        <v>110.90909090909091</v>
      </c>
      <c r="X59" s="732"/>
    </row>
    <row r="60" spans="1:24" s="25" customFormat="1" ht="30" x14ac:dyDescent="0.25">
      <c r="A60" s="13">
        <v>1</v>
      </c>
      <c r="B60" s="47" t="s">
        <v>71</v>
      </c>
      <c r="C60" s="390">
        <v>500</v>
      </c>
      <c r="D60" s="391">
        <f>ROUND(C60/12*$B$3,0)</f>
        <v>458</v>
      </c>
      <c r="E60" s="390">
        <v>469</v>
      </c>
      <c r="F60" s="348">
        <f t="shared" si="68"/>
        <v>102.40174672489081</v>
      </c>
      <c r="G60" s="553">
        <v>3281.04</v>
      </c>
      <c r="H60" s="553">
        <v>3281.04</v>
      </c>
      <c r="I60" s="553">
        <v>3281.04</v>
      </c>
      <c r="J60" s="553">
        <v>3281.04</v>
      </c>
      <c r="K60" s="553">
        <v>3281.04</v>
      </c>
      <c r="L60" s="553">
        <v>3281.04</v>
      </c>
      <c r="M60" s="553">
        <v>3281.04</v>
      </c>
      <c r="N60" s="553">
        <v>3281.04</v>
      </c>
      <c r="O60" s="553">
        <v>3281.04</v>
      </c>
      <c r="P60" s="553">
        <v>3281.04</v>
      </c>
      <c r="Q60" s="553">
        <v>3281.04</v>
      </c>
      <c r="R60" s="750">
        <f t="shared" si="73"/>
        <v>3007.6200000000003</v>
      </c>
      <c r="S60" s="554">
        <f t="shared" si="74"/>
        <v>3077.6155199999998</v>
      </c>
      <c r="T60" s="553">
        <f t="shared" si="6"/>
        <v>69.995519999999487</v>
      </c>
      <c r="U60" s="553">
        <v>-32.810400000000001</v>
      </c>
      <c r="V60" s="553">
        <v>3044.80512</v>
      </c>
      <c r="W60" s="553">
        <f t="shared" si="75"/>
        <v>102.32727272727271</v>
      </c>
      <c r="X60" s="732"/>
    </row>
    <row r="61" spans="1:24" s="25" customFormat="1" ht="30" x14ac:dyDescent="0.25">
      <c r="A61" s="13">
        <v>1</v>
      </c>
      <c r="B61" s="117" t="s">
        <v>68</v>
      </c>
      <c r="C61" s="390">
        <f>SUM(C62:C63)</f>
        <v>48100</v>
      </c>
      <c r="D61" s="390">
        <f>SUM(D62:D63)</f>
        <v>44092</v>
      </c>
      <c r="E61" s="390">
        <f>SUM(E62:E63)</f>
        <v>41327</v>
      </c>
      <c r="F61" s="348">
        <f t="shared" si="68"/>
        <v>93.729021137621345</v>
      </c>
      <c r="G61" s="553">
        <f>SUM(G62:G63)</f>
        <v>98392.964999999997</v>
      </c>
      <c r="H61" s="553">
        <f>SUM(H62:H63)</f>
        <v>98392.964999999997</v>
      </c>
      <c r="I61" s="553">
        <f>SUM(I62:I63)</f>
        <v>98392.964999999997</v>
      </c>
      <c r="J61" s="553">
        <f>SUM(J62:J63)</f>
        <v>98392.964999999997</v>
      </c>
      <c r="K61" s="553">
        <f>SUM(K62:K63)</f>
        <v>98392.964999999997</v>
      </c>
      <c r="L61" s="553">
        <f t="shared" ref="L61:M61" si="76">SUM(L62:L63)</f>
        <v>98392.964999999997</v>
      </c>
      <c r="M61" s="553">
        <f t="shared" si="76"/>
        <v>98392.964999999997</v>
      </c>
      <c r="N61" s="553">
        <f t="shared" ref="N61:V61" si="77">SUM(N62:N63)</f>
        <v>98392.964999999997</v>
      </c>
      <c r="O61" s="553">
        <f t="shared" ref="O61:P61" si="78">SUM(O62:O63)</f>
        <v>98392.964999999997</v>
      </c>
      <c r="P61" s="553">
        <f t="shared" si="78"/>
        <v>98392.964999999997</v>
      </c>
      <c r="Q61" s="553">
        <f t="shared" ref="Q61" si="79">SUM(Q62:Q63)</f>
        <v>98392.964999999997</v>
      </c>
      <c r="R61" s="749">
        <f t="shared" si="77"/>
        <v>90193.55124999999</v>
      </c>
      <c r="S61" s="553">
        <f t="shared" si="77"/>
        <v>87548.965750000003</v>
      </c>
      <c r="T61" s="553">
        <f t="shared" si="77"/>
        <v>-2644.5854999999901</v>
      </c>
      <c r="U61" s="553">
        <f t="shared" si="77"/>
        <v>-151.55432000000002</v>
      </c>
      <c r="V61" s="553">
        <f t="shared" si="77"/>
        <v>87397.411430000007</v>
      </c>
      <c r="W61" s="553">
        <f t="shared" si="75"/>
        <v>97.067877399937743</v>
      </c>
      <c r="X61" s="732"/>
    </row>
    <row r="62" spans="1:24" s="25" customFormat="1" ht="60" x14ac:dyDescent="0.25">
      <c r="A62" s="13">
        <v>1</v>
      </c>
      <c r="B62" s="47" t="s">
        <v>75</v>
      </c>
      <c r="C62" s="390">
        <v>28000</v>
      </c>
      <c r="D62" s="391">
        <f t="shared" ref="D62:D64" si="80">ROUND(C62/12*$B$3,0)</f>
        <v>25667</v>
      </c>
      <c r="E62" s="390">
        <v>23985</v>
      </c>
      <c r="F62" s="348">
        <f t="shared" si="68"/>
        <v>93.446838352748657</v>
      </c>
      <c r="G62" s="555">
        <v>76129.2</v>
      </c>
      <c r="H62" s="555">
        <v>76129.2</v>
      </c>
      <c r="I62" s="555">
        <v>76129.2</v>
      </c>
      <c r="J62" s="555">
        <v>76129.2</v>
      </c>
      <c r="K62" s="555">
        <v>76129.2</v>
      </c>
      <c r="L62" s="555">
        <v>76129.2</v>
      </c>
      <c r="M62" s="555">
        <v>76129.2</v>
      </c>
      <c r="N62" s="555">
        <v>76129.2</v>
      </c>
      <c r="O62" s="555">
        <v>76129.2</v>
      </c>
      <c r="P62" s="555">
        <v>76129.2</v>
      </c>
      <c r="Q62" s="555">
        <v>76129.2</v>
      </c>
      <c r="R62" s="750">
        <f t="shared" ref="R62:R64" si="81">G62/12*$B$3+(H62-G62)/11*10+(I62-H62)/10*9+(J62-I62)/9*8+(K62-J62)/8*7+(L62-K62)/7*6+(M62-L62)/6*5+(N62-M62)/5*4+(O62-N62)/4*3+(P62-O62)/3*2+(Q62-P62)/2*1</f>
        <v>69785.099999999991</v>
      </c>
      <c r="S62" s="554">
        <f t="shared" ref="S62:S64" si="82">V62-U62</f>
        <v>68143.043060000011</v>
      </c>
      <c r="T62" s="553">
        <f t="shared" si="6"/>
        <v>-1642.0569399999804</v>
      </c>
      <c r="U62" s="553">
        <v>-142.38248000000002</v>
      </c>
      <c r="V62" s="553">
        <v>68000.660580000011</v>
      </c>
      <c r="W62" s="553">
        <f t="shared" si="75"/>
        <v>97.646980601876351</v>
      </c>
      <c r="X62" s="732"/>
    </row>
    <row r="63" spans="1:24" s="25" customFormat="1" ht="45" x14ac:dyDescent="0.25">
      <c r="A63" s="13">
        <v>1</v>
      </c>
      <c r="B63" s="47" t="s">
        <v>65</v>
      </c>
      <c r="C63" s="390">
        <v>20100</v>
      </c>
      <c r="D63" s="391">
        <f t="shared" si="80"/>
        <v>18425</v>
      </c>
      <c r="E63" s="390">
        <v>17342</v>
      </c>
      <c r="F63" s="348">
        <f t="shared" si="68"/>
        <v>94.122116689280872</v>
      </c>
      <c r="G63" s="555">
        <v>22263.764999999999</v>
      </c>
      <c r="H63" s="555">
        <v>22263.764999999999</v>
      </c>
      <c r="I63" s="555">
        <v>22263.764999999999</v>
      </c>
      <c r="J63" s="555">
        <v>22263.764999999999</v>
      </c>
      <c r="K63" s="555">
        <v>22263.764999999999</v>
      </c>
      <c r="L63" s="555">
        <v>22263.764999999999</v>
      </c>
      <c r="M63" s="555">
        <v>22263.764999999999</v>
      </c>
      <c r="N63" s="555">
        <v>22263.764999999999</v>
      </c>
      <c r="O63" s="555">
        <v>22263.764999999999</v>
      </c>
      <c r="P63" s="555">
        <v>22263.764999999999</v>
      </c>
      <c r="Q63" s="555">
        <v>22263.764999999999</v>
      </c>
      <c r="R63" s="750">
        <f t="shared" si="81"/>
        <v>20408.451250000002</v>
      </c>
      <c r="S63" s="554">
        <f t="shared" si="82"/>
        <v>19405.922689999992</v>
      </c>
      <c r="T63" s="553">
        <f t="shared" si="6"/>
        <v>-1002.5285600000097</v>
      </c>
      <c r="U63" s="553">
        <v>-9.1718399999999995</v>
      </c>
      <c r="V63" s="553">
        <v>19396.750849999993</v>
      </c>
      <c r="W63" s="553">
        <f t="shared" si="75"/>
        <v>95.087679374984361</v>
      </c>
      <c r="X63" s="732"/>
    </row>
    <row r="64" spans="1:24" s="25" customFormat="1" ht="30.75" thickBot="1" x14ac:dyDescent="0.3">
      <c r="A64" s="13">
        <v>1</v>
      </c>
      <c r="B64" s="267" t="s">
        <v>79</v>
      </c>
      <c r="C64" s="390">
        <v>21050</v>
      </c>
      <c r="D64" s="391">
        <f t="shared" si="80"/>
        <v>19296</v>
      </c>
      <c r="E64" s="390">
        <v>17939</v>
      </c>
      <c r="F64" s="348">
        <f t="shared" si="68"/>
        <v>92.967454394693206</v>
      </c>
      <c r="G64" s="553">
        <v>25887.651999999998</v>
      </c>
      <c r="H64" s="553">
        <v>25887.651999999998</v>
      </c>
      <c r="I64" s="553">
        <v>25887.651999999998</v>
      </c>
      <c r="J64" s="553">
        <v>25887.651999999998</v>
      </c>
      <c r="K64" s="553">
        <v>25887.651999999998</v>
      </c>
      <c r="L64" s="553">
        <v>25887.651999999998</v>
      </c>
      <c r="M64" s="553">
        <v>25887.651999999998</v>
      </c>
      <c r="N64" s="553">
        <v>20486.280999999999</v>
      </c>
      <c r="O64" s="553">
        <v>20486.280999999999</v>
      </c>
      <c r="P64" s="553">
        <v>20486.280999999999</v>
      </c>
      <c r="Q64" s="553">
        <v>20486.280999999999</v>
      </c>
      <c r="R64" s="750">
        <f t="shared" si="81"/>
        <v>19409.250866666665</v>
      </c>
      <c r="S64" s="554">
        <f t="shared" si="82"/>
        <v>17469.299000000006</v>
      </c>
      <c r="T64" s="553">
        <f t="shared" si="6"/>
        <v>-1939.951866666659</v>
      </c>
      <c r="U64" s="553">
        <v>-38.391220000000004</v>
      </c>
      <c r="V64" s="553">
        <v>17430.907780000005</v>
      </c>
      <c r="W64" s="553">
        <f t="shared" si="75"/>
        <v>90.00501420691964</v>
      </c>
      <c r="X64" s="732"/>
    </row>
    <row r="65" spans="1:24" s="25" customFormat="1" ht="15.75" thickBot="1" x14ac:dyDescent="0.3">
      <c r="A65" s="13">
        <v>1</v>
      </c>
      <c r="B65" s="75" t="s">
        <v>3</v>
      </c>
      <c r="C65" s="397"/>
      <c r="D65" s="397"/>
      <c r="E65" s="397"/>
      <c r="F65" s="556"/>
      <c r="G65" s="573">
        <f>G61+G58+G64</f>
        <v>128349.1066</v>
      </c>
      <c r="H65" s="573">
        <f>H61+H58+H64</f>
        <v>128349.1066</v>
      </c>
      <c r="I65" s="573">
        <f>I61+I58+I64</f>
        <v>128349.1066</v>
      </c>
      <c r="J65" s="573">
        <f>J61+J58+J64</f>
        <v>128349.1066</v>
      </c>
      <c r="K65" s="573">
        <f>K61+K58+K64</f>
        <v>128349.1066</v>
      </c>
      <c r="L65" s="573">
        <f t="shared" ref="L65:M65" si="83">L61+L58+L64</f>
        <v>128349.1066</v>
      </c>
      <c r="M65" s="573">
        <f t="shared" si="83"/>
        <v>128349.1066</v>
      </c>
      <c r="N65" s="573">
        <f t="shared" ref="N65:V65" si="84">N61+N58+N64</f>
        <v>122947.7356</v>
      </c>
      <c r="O65" s="573">
        <f t="shared" ref="O65:P65" si="85">O61+O58+O64</f>
        <v>122947.7356</v>
      </c>
      <c r="P65" s="573">
        <f t="shared" si="85"/>
        <v>122947.7356</v>
      </c>
      <c r="Q65" s="573">
        <f t="shared" ref="Q65" si="86">Q61+Q58+Q64</f>
        <v>122947.7356</v>
      </c>
      <c r="R65" s="573">
        <f t="shared" si="84"/>
        <v>113332.25091666666</v>
      </c>
      <c r="S65" s="573">
        <f t="shared" si="84"/>
        <v>108896.45403000002</v>
      </c>
      <c r="T65" s="573">
        <f t="shared" si="84"/>
        <v>-4435.7968866666497</v>
      </c>
      <c r="U65" s="573">
        <f t="shared" si="84"/>
        <v>-222.75594000000004</v>
      </c>
      <c r="V65" s="573">
        <f t="shared" si="84"/>
        <v>108673.69809000002</v>
      </c>
      <c r="W65" s="573">
        <f t="shared" si="75"/>
        <v>96.086024189241343</v>
      </c>
      <c r="X65" s="732"/>
    </row>
    <row r="66" spans="1:24" x14ac:dyDescent="0.25">
      <c r="A66" s="13">
        <v>1</v>
      </c>
      <c r="B66" s="52"/>
      <c r="C66" s="574"/>
      <c r="D66" s="574"/>
      <c r="E66" s="575"/>
      <c r="F66" s="574"/>
      <c r="G66" s="576"/>
      <c r="H66" s="576"/>
      <c r="I66" s="576"/>
      <c r="J66" s="576"/>
      <c r="K66" s="576"/>
      <c r="L66" s="576"/>
      <c r="M66" s="576"/>
      <c r="N66" s="576"/>
      <c r="O66" s="576"/>
      <c r="P66" s="576"/>
      <c r="Q66" s="576"/>
      <c r="R66" s="576"/>
      <c r="S66" s="577"/>
      <c r="T66" s="577">
        <f t="shared" si="6"/>
        <v>0</v>
      </c>
      <c r="U66" s="577"/>
      <c r="V66" s="577"/>
      <c r="W66" s="576"/>
      <c r="X66" s="732"/>
    </row>
    <row r="67" spans="1:24" ht="29.25" x14ac:dyDescent="0.25">
      <c r="A67" s="13">
        <v>1</v>
      </c>
      <c r="B67" s="100" t="s">
        <v>132</v>
      </c>
      <c r="C67" s="572"/>
      <c r="D67" s="572"/>
      <c r="E67" s="572"/>
      <c r="F67" s="572"/>
      <c r="G67" s="552"/>
      <c r="H67" s="552"/>
      <c r="I67" s="552"/>
      <c r="J67" s="552"/>
      <c r="K67" s="552"/>
      <c r="L67" s="552"/>
      <c r="M67" s="552"/>
      <c r="N67" s="552"/>
      <c r="O67" s="552"/>
      <c r="P67" s="552"/>
      <c r="Q67" s="552"/>
      <c r="R67" s="552"/>
      <c r="S67" s="552"/>
      <c r="T67" s="552">
        <f t="shared" si="6"/>
        <v>0</v>
      </c>
      <c r="U67" s="552"/>
      <c r="V67" s="552"/>
      <c r="W67" s="552"/>
      <c r="X67" s="732"/>
    </row>
    <row r="68" spans="1:24" s="25" customFormat="1" ht="30" x14ac:dyDescent="0.25">
      <c r="A68" s="13">
        <v>1</v>
      </c>
      <c r="B68" s="117" t="s">
        <v>76</v>
      </c>
      <c r="C68" s="390">
        <f>SUM(C69:C70)</f>
        <v>6273</v>
      </c>
      <c r="D68" s="390">
        <f>SUM(D69:D70)</f>
        <v>5750</v>
      </c>
      <c r="E68" s="390">
        <f>SUM(E69:E70)</f>
        <v>5373</v>
      </c>
      <c r="F68" s="348">
        <f t="shared" ref="F68:F74" si="87">E68/D68*100</f>
        <v>93.443478260869568</v>
      </c>
      <c r="G68" s="553">
        <f>SUM(G69:G70)</f>
        <v>10545.017380000001</v>
      </c>
      <c r="H68" s="553">
        <f>SUM(H69:H70)</f>
        <v>10545.017380000001</v>
      </c>
      <c r="I68" s="553">
        <f>SUM(I69:I70)</f>
        <v>10545.017380000001</v>
      </c>
      <c r="J68" s="553">
        <f>SUM(J69:J70)</f>
        <v>10545.017380000001</v>
      </c>
      <c r="K68" s="553">
        <f>SUM(K69:K70)</f>
        <v>10545.017380000001</v>
      </c>
      <c r="L68" s="553">
        <f t="shared" ref="L68:M68" si="88">SUM(L69:L70)</f>
        <v>11094.960977999999</v>
      </c>
      <c r="M68" s="553">
        <f t="shared" si="88"/>
        <v>11094.960977999999</v>
      </c>
      <c r="N68" s="553">
        <f t="shared" ref="N68:V68" si="89">SUM(N69:N70)</f>
        <v>9404.674579999999</v>
      </c>
      <c r="O68" s="553">
        <f t="shared" ref="O68:P68" si="90">SUM(O69:O70)</f>
        <v>9404.674579999999</v>
      </c>
      <c r="P68" s="553">
        <f t="shared" si="90"/>
        <v>9404.674579999999</v>
      </c>
      <c r="Q68" s="553">
        <f t="shared" ref="Q68" si="91">SUM(Q69:Q70)</f>
        <v>9404.674579999999</v>
      </c>
      <c r="R68" s="749">
        <f t="shared" si="89"/>
        <v>8785.4170401238098</v>
      </c>
      <c r="S68" s="553">
        <f t="shared" si="89"/>
        <v>9325.0996399999985</v>
      </c>
      <c r="T68" s="553">
        <f t="shared" si="89"/>
        <v>539.68259987618876</v>
      </c>
      <c r="U68" s="553">
        <f t="shared" si="89"/>
        <v>-56.248750000000001</v>
      </c>
      <c r="V68" s="553">
        <f t="shared" si="89"/>
        <v>9268.8508899999979</v>
      </c>
      <c r="W68" s="553">
        <f t="shared" ref="W68:W75" si="92">S68/R68*100</f>
        <v>106.14293661201748</v>
      </c>
      <c r="X68" s="732"/>
    </row>
    <row r="69" spans="1:24" s="25" customFormat="1" ht="30" x14ac:dyDescent="0.25">
      <c r="A69" s="13">
        <v>1</v>
      </c>
      <c r="B69" s="47" t="s">
        <v>44</v>
      </c>
      <c r="C69" s="390">
        <v>4802</v>
      </c>
      <c r="D69" s="739">
        <f>ROUND(C69/12*$B$3,0)</f>
        <v>4402</v>
      </c>
      <c r="E69" s="390">
        <v>3924</v>
      </c>
      <c r="F69" s="348">
        <f t="shared" si="87"/>
        <v>89.141299409359391</v>
      </c>
      <c r="G69" s="553">
        <v>7870.9453200000007</v>
      </c>
      <c r="H69" s="553">
        <v>7870.9453200000007</v>
      </c>
      <c r="I69" s="553">
        <v>7870.9453200000007</v>
      </c>
      <c r="J69" s="553">
        <v>7870.9453200000007</v>
      </c>
      <c r="K69" s="553">
        <v>7870.9453200000007</v>
      </c>
      <c r="L69" s="553">
        <v>8420.8889179999987</v>
      </c>
      <c r="M69" s="553">
        <v>8420.8889179999987</v>
      </c>
      <c r="N69" s="553">
        <v>6730.6025199999995</v>
      </c>
      <c r="O69" s="553">
        <v>6730.6025199999995</v>
      </c>
      <c r="P69" s="553">
        <v>6730.6025199999995</v>
      </c>
      <c r="Q69" s="553">
        <v>6730.6025199999995</v>
      </c>
      <c r="R69" s="750">
        <f t="shared" ref="R69:R70" si="93">G69/12*$B$3+(H69-G69)/11*10+(I69-H69)/10*9+(J69-I69)/9*8+(K69-J69)/8*7+(L69-K69)/7*6+(M69-L69)/6*5+(N69-M69)/5*4+(O69-N69)/4*3+(P69-O69)/3*2+(Q69-P69)/2*1</f>
        <v>6334.1843184571435</v>
      </c>
      <c r="S69" s="554">
        <f t="shared" ref="S69:S70" si="94">V69-U69</f>
        <v>6612.2391799999996</v>
      </c>
      <c r="T69" s="553">
        <f t="shared" si="6"/>
        <v>278.05486154285609</v>
      </c>
      <c r="U69" s="553">
        <v>-40.735800000000005</v>
      </c>
      <c r="V69" s="553">
        <v>6571.5033799999992</v>
      </c>
      <c r="W69" s="553">
        <f t="shared" si="92"/>
        <v>104.38975008562086</v>
      </c>
      <c r="X69" s="732"/>
    </row>
    <row r="70" spans="1:24" s="25" customFormat="1" ht="30" x14ac:dyDescent="0.25">
      <c r="A70" s="13">
        <v>1</v>
      </c>
      <c r="B70" s="47" t="s">
        <v>45</v>
      </c>
      <c r="C70" s="390">
        <v>1471</v>
      </c>
      <c r="D70" s="391">
        <f>ROUND(C70/12*$B$3,0)</f>
        <v>1348</v>
      </c>
      <c r="E70" s="390">
        <v>1449</v>
      </c>
      <c r="F70" s="348">
        <f t="shared" si="87"/>
        <v>107.49258160237389</v>
      </c>
      <c r="G70" s="553">
        <v>2674.07206</v>
      </c>
      <c r="H70" s="553">
        <v>2674.07206</v>
      </c>
      <c r="I70" s="553">
        <v>2674.07206</v>
      </c>
      <c r="J70" s="553">
        <v>2674.07206</v>
      </c>
      <c r="K70" s="553">
        <v>2674.07206</v>
      </c>
      <c r="L70" s="553">
        <v>2674.07206</v>
      </c>
      <c r="M70" s="553">
        <v>2674.07206</v>
      </c>
      <c r="N70" s="553">
        <v>2674.07206</v>
      </c>
      <c r="O70" s="553">
        <v>2674.07206</v>
      </c>
      <c r="P70" s="553">
        <v>2674.07206</v>
      </c>
      <c r="Q70" s="553">
        <v>2674.07206</v>
      </c>
      <c r="R70" s="750">
        <f t="shared" si="93"/>
        <v>2451.2327216666667</v>
      </c>
      <c r="S70" s="554">
        <f t="shared" si="94"/>
        <v>2712.8604599999994</v>
      </c>
      <c r="T70" s="553">
        <f t="shared" si="6"/>
        <v>261.62773833333267</v>
      </c>
      <c r="U70" s="553">
        <v>-15.512949999999998</v>
      </c>
      <c r="V70" s="553">
        <v>2697.3475099999996</v>
      </c>
      <c r="W70" s="553">
        <f t="shared" si="92"/>
        <v>110.67331290174047</v>
      </c>
      <c r="X70" s="732"/>
    </row>
    <row r="71" spans="1:24" s="25" customFormat="1" ht="30" x14ac:dyDescent="0.25">
      <c r="A71" s="13">
        <v>1</v>
      </c>
      <c r="B71" s="118" t="s">
        <v>68</v>
      </c>
      <c r="C71" s="390">
        <f>SUM(C72)</f>
        <v>3829</v>
      </c>
      <c r="D71" s="390">
        <f t="shared" ref="D71:V71" si="95">SUM(D72)</f>
        <v>3510</v>
      </c>
      <c r="E71" s="390">
        <f t="shared" si="95"/>
        <v>3195</v>
      </c>
      <c r="F71" s="348">
        <f t="shared" si="87"/>
        <v>91.025641025641022</v>
      </c>
      <c r="G71" s="554">
        <f t="shared" ref="G71:M71" si="96">SUM(G72)</f>
        <v>1060.2550000000001</v>
      </c>
      <c r="H71" s="554">
        <f t="shared" si="96"/>
        <v>1060.2550000000001</v>
      </c>
      <c r="I71" s="554">
        <f t="shared" si="96"/>
        <v>1060.2550000000001</v>
      </c>
      <c r="J71" s="554">
        <f t="shared" si="96"/>
        <v>1060.2550000000001</v>
      </c>
      <c r="K71" s="554">
        <f t="shared" si="96"/>
        <v>1060.2550000000001</v>
      </c>
      <c r="L71" s="554">
        <f t="shared" si="96"/>
        <v>2299.4472500000002</v>
      </c>
      <c r="M71" s="554">
        <f t="shared" si="96"/>
        <v>2299.4472500000002</v>
      </c>
      <c r="N71" s="554">
        <f t="shared" si="95"/>
        <v>3936.4072500000002</v>
      </c>
      <c r="O71" s="554">
        <f t="shared" si="95"/>
        <v>3936.4072500000002</v>
      </c>
      <c r="P71" s="554">
        <f t="shared" si="95"/>
        <v>3936.4072500000002</v>
      </c>
      <c r="Q71" s="554">
        <f t="shared" si="95"/>
        <v>3936.4072500000002</v>
      </c>
      <c r="R71" s="751">
        <f t="shared" si="95"/>
        <v>3343.6332023809528</v>
      </c>
      <c r="S71" s="554">
        <f t="shared" si="95"/>
        <v>3697.0098100000005</v>
      </c>
      <c r="T71" s="554">
        <f t="shared" si="95"/>
        <v>353.37660761904772</v>
      </c>
      <c r="U71" s="554">
        <f t="shared" si="95"/>
        <v>0</v>
      </c>
      <c r="V71" s="554">
        <f t="shared" si="95"/>
        <v>3697.0098100000005</v>
      </c>
      <c r="W71" s="553">
        <f t="shared" si="92"/>
        <v>110.56864154140511</v>
      </c>
      <c r="X71" s="732"/>
    </row>
    <row r="72" spans="1:24" s="25" customFormat="1" ht="30" x14ac:dyDescent="0.25">
      <c r="A72" s="13">
        <v>1</v>
      </c>
      <c r="B72" s="170" t="s">
        <v>64</v>
      </c>
      <c r="C72" s="392">
        <v>3829</v>
      </c>
      <c r="D72" s="742">
        <f>ROUND(C72/12*$B$3,0)</f>
        <v>3510</v>
      </c>
      <c r="E72" s="392">
        <v>3195</v>
      </c>
      <c r="F72" s="566">
        <f t="shared" si="87"/>
        <v>91.025641025641022</v>
      </c>
      <c r="G72" s="567">
        <v>1060.2550000000001</v>
      </c>
      <c r="H72" s="567">
        <v>1060.2550000000001</v>
      </c>
      <c r="I72" s="567">
        <v>1060.2550000000001</v>
      </c>
      <c r="J72" s="567">
        <v>1060.2550000000001</v>
      </c>
      <c r="K72" s="567">
        <v>1060.2550000000001</v>
      </c>
      <c r="L72" s="567">
        <v>2299.4472500000002</v>
      </c>
      <c r="M72" s="567">
        <v>2299.4472500000002</v>
      </c>
      <c r="N72" s="567">
        <v>3936.4072500000002</v>
      </c>
      <c r="O72" s="567">
        <v>3936.4072500000002</v>
      </c>
      <c r="P72" s="567">
        <v>3936.4072500000002</v>
      </c>
      <c r="Q72" s="567">
        <v>3936.4072500000002</v>
      </c>
      <c r="R72" s="750">
        <f>G72/12*$B$3+(H72-G72)/11*10+(I72-H72)/10*9+(J72-I72)/9*8+(K72-J72)/8*7+(L72-K72)/7*6+(M72-L72)/6*5+(N72-M72)/5*4+(O72-N72)/4*3+(P72-O72)/3*2+(Q72-P72)/2*1</f>
        <v>3343.6332023809528</v>
      </c>
      <c r="S72" s="554">
        <f t="shared" ref="S72:S74" si="97">V72-U72</f>
        <v>3697.0098100000005</v>
      </c>
      <c r="T72" s="564">
        <f t="shared" si="6"/>
        <v>353.37660761904772</v>
      </c>
      <c r="U72" s="564">
        <v>0</v>
      </c>
      <c r="V72" s="564">
        <v>3697.0098100000005</v>
      </c>
      <c r="W72" s="564">
        <f t="shared" si="92"/>
        <v>110.56864154140511</v>
      </c>
      <c r="X72" s="732"/>
    </row>
    <row r="73" spans="1:24" s="25" customFormat="1" ht="45" x14ac:dyDescent="0.25">
      <c r="A73" s="13"/>
      <c r="B73" s="761" t="s">
        <v>102</v>
      </c>
      <c r="C73" s="392"/>
      <c r="D73" s="742"/>
      <c r="E73" s="392"/>
      <c r="F73" s="566"/>
      <c r="G73" s="567"/>
      <c r="H73" s="567"/>
      <c r="I73" s="567"/>
      <c r="J73" s="567"/>
      <c r="K73" s="567"/>
      <c r="L73" s="567"/>
      <c r="M73" s="567"/>
      <c r="N73" s="567"/>
      <c r="O73" s="567"/>
      <c r="P73" s="567"/>
      <c r="Q73" s="567"/>
      <c r="R73" s="750"/>
      <c r="S73" s="554"/>
      <c r="T73" s="564"/>
      <c r="U73" s="564"/>
      <c r="V73" s="564"/>
      <c r="W73" s="564"/>
      <c r="X73" s="732"/>
    </row>
    <row r="74" spans="1:24" s="25" customFormat="1" ht="30.75" thickBot="1" x14ac:dyDescent="0.3">
      <c r="A74" s="13">
        <v>1</v>
      </c>
      <c r="B74" s="267" t="s">
        <v>79</v>
      </c>
      <c r="C74" s="390">
        <v>6260</v>
      </c>
      <c r="D74" s="391">
        <f>ROUND(C74/12*$B$3,0)</f>
        <v>5738</v>
      </c>
      <c r="E74" s="390">
        <v>5173</v>
      </c>
      <c r="F74" s="348">
        <f t="shared" si="87"/>
        <v>90.153363541303591</v>
      </c>
      <c r="G74" s="553">
        <v>6092.3572000000004</v>
      </c>
      <c r="H74" s="553">
        <v>6092.3572000000004</v>
      </c>
      <c r="I74" s="553">
        <v>6092.3572000000004</v>
      </c>
      <c r="J74" s="553">
        <v>6092.3572000000004</v>
      </c>
      <c r="K74" s="553">
        <v>6092.3572000000004</v>
      </c>
      <c r="L74" s="553">
        <v>6092.3572000000004</v>
      </c>
      <c r="M74" s="553">
        <v>6092.3572000000004</v>
      </c>
      <c r="N74" s="553">
        <v>6092.3572000000004</v>
      </c>
      <c r="O74" s="553">
        <v>6092.3572000000004</v>
      </c>
      <c r="P74" s="553">
        <v>6092.3572000000004</v>
      </c>
      <c r="Q74" s="553">
        <v>6092.3572000000004</v>
      </c>
      <c r="R74" s="750">
        <f>G74/12*$B$3+(H74-G74)/11*10+(I74-H74)/10*9+(J74-I74)/9*8+(K74-J74)/8*7+(L74-K74)/7*6+(M74-L74)/6*5+(N74-M74)/5*4+(O74-N74)/4*3+(P74-O74)/3*2+(Q74-P74)/2*1</f>
        <v>5584.6607666666669</v>
      </c>
      <c r="S74" s="554">
        <f t="shared" si="97"/>
        <v>5037.3867200000004</v>
      </c>
      <c r="T74" s="553">
        <f t="shared" si="6"/>
        <v>-547.27404666666644</v>
      </c>
      <c r="U74" s="553">
        <v>-28.74052</v>
      </c>
      <c r="V74" s="553">
        <v>5008.6462000000001</v>
      </c>
      <c r="W74" s="553">
        <f>S74/R74*100</f>
        <v>90.200406622131865</v>
      </c>
      <c r="X74" s="732"/>
    </row>
    <row r="75" spans="1:24" s="25" customFormat="1" ht="15.75" thickBot="1" x14ac:dyDescent="0.3">
      <c r="A75" s="13">
        <v>1</v>
      </c>
      <c r="B75" s="75" t="s">
        <v>3</v>
      </c>
      <c r="C75" s="397"/>
      <c r="D75" s="397"/>
      <c r="E75" s="397"/>
      <c r="F75" s="556"/>
      <c r="G75" s="557">
        <f>G68+G71+G74</f>
        <v>17697.629580000001</v>
      </c>
      <c r="H75" s="557">
        <f>H68+H71+H74</f>
        <v>17697.629580000001</v>
      </c>
      <c r="I75" s="557">
        <f>I68+I71+I74</f>
        <v>17697.629580000001</v>
      </c>
      <c r="J75" s="557">
        <f>J68+J71+J74</f>
        <v>17697.629580000001</v>
      </c>
      <c r="K75" s="557">
        <f>K68+K71+K74</f>
        <v>17697.629580000001</v>
      </c>
      <c r="L75" s="557">
        <f t="shared" ref="L75:M75" si="98">L68+L71+L74</f>
        <v>19486.765427999999</v>
      </c>
      <c r="M75" s="557">
        <f t="shared" si="98"/>
        <v>19486.765427999999</v>
      </c>
      <c r="N75" s="557">
        <f t="shared" ref="N75:V75" si="99">N68+N71+N74</f>
        <v>19433.439030000001</v>
      </c>
      <c r="O75" s="557">
        <f t="shared" ref="O75:P75" si="100">O68+O71+O74</f>
        <v>19433.439030000001</v>
      </c>
      <c r="P75" s="557">
        <f t="shared" si="100"/>
        <v>19433.439030000001</v>
      </c>
      <c r="Q75" s="557">
        <f t="shared" ref="Q75" si="101">Q68+Q71+Q74</f>
        <v>19433.439030000001</v>
      </c>
      <c r="R75" s="557">
        <f t="shared" si="99"/>
        <v>17713.711009171431</v>
      </c>
      <c r="S75" s="557">
        <f t="shared" si="99"/>
        <v>18059.496169999999</v>
      </c>
      <c r="T75" s="557">
        <f t="shared" si="99"/>
        <v>345.78516082857004</v>
      </c>
      <c r="U75" s="557">
        <f t="shared" si="99"/>
        <v>-84.989270000000005</v>
      </c>
      <c r="V75" s="557">
        <f t="shared" si="99"/>
        <v>17974.506899999997</v>
      </c>
      <c r="W75" s="573">
        <f t="shared" si="92"/>
        <v>101.95207633594978</v>
      </c>
      <c r="X75" s="732"/>
    </row>
    <row r="76" spans="1:24" x14ac:dyDescent="0.25">
      <c r="A76" s="13">
        <v>1</v>
      </c>
      <c r="B76" s="52"/>
      <c r="C76" s="578"/>
      <c r="D76" s="578"/>
      <c r="E76" s="559"/>
      <c r="F76" s="578"/>
      <c r="G76" s="579"/>
      <c r="H76" s="579"/>
      <c r="I76" s="579"/>
      <c r="J76" s="579"/>
      <c r="K76" s="579"/>
      <c r="L76" s="579"/>
      <c r="M76" s="579"/>
      <c r="N76" s="579"/>
      <c r="O76" s="579"/>
      <c r="P76" s="579"/>
      <c r="Q76" s="579"/>
      <c r="R76" s="579"/>
      <c r="S76" s="560"/>
      <c r="T76" s="560">
        <f t="shared" si="6"/>
        <v>0</v>
      </c>
      <c r="U76" s="560"/>
      <c r="V76" s="560"/>
      <c r="W76" s="579"/>
      <c r="X76" s="732"/>
    </row>
    <row r="77" spans="1:24" ht="29.25" x14ac:dyDescent="0.25">
      <c r="A77" s="13">
        <v>1</v>
      </c>
      <c r="B77" s="50" t="s">
        <v>133</v>
      </c>
      <c r="C77" s="572"/>
      <c r="D77" s="572"/>
      <c r="E77" s="572"/>
      <c r="F77" s="572"/>
      <c r="G77" s="552"/>
      <c r="H77" s="552"/>
      <c r="I77" s="552"/>
      <c r="J77" s="552"/>
      <c r="K77" s="552"/>
      <c r="L77" s="552"/>
      <c r="M77" s="552"/>
      <c r="N77" s="552"/>
      <c r="O77" s="552"/>
      <c r="P77" s="552"/>
      <c r="Q77" s="552"/>
      <c r="R77" s="552"/>
      <c r="S77" s="552"/>
      <c r="T77" s="552">
        <f t="shared" si="6"/>
        <v>0</v>
      </c>
      <c r="U77" s="552"/>
      <c r="V77" s="552"/>
      <c r="W77" s="552"/>
      <c r="X77" s="732"/>
    </row>
    <row r="78" spans="1:24" s="25" customFormat="1" ht="30" x14ac:dyDescent="0.25">
      <c r="A78" s="13">
        <v>1</v>
      </c>
      <c r="B78" s="117" t="s">
        <v>76</v>
      </c>
      <c r="C78" s="390">
        <f t="shared" ref="C78:N78" si="102">SUM(C79:C80,C81)</f>
        <v>3450</v>
      </c>
      <c r="D78" s="390">
        <f t="shared" si="102"/>
        <v>3163</v>
      </c>
      <c r="E78" s="390">
        <f t="shared" si="102"/>
        <v>2948</v>
      </c>
      <c r="F78" s="390">
        <f t="shared" si="102"/>
        <v>195.95808713179972</v>
      </c>
      <c r="G78" s="353">
        <f t="shared" si="102"/>
        <v>10496.967840000001</v>
      </c>
      <c r="H78" s="353">
        <f t="shared" si="102"/>
        <v>10496.967840000001</v>
      </c>
      <c r="I78" s="353">
        <f t="shared" si="102"/>
        <v>10496.967840000001</v>
      </c>
      <c r="J78" s="353">
        <f t="shared" si="102"/>
        <v>10496.967840000001</v>
      </c>
      <c r="K78" s="353">
        <f t="shared" si="102"/>
        <v>10496.967840000001</v>
      </c>
      <c r="L78" s="353">
        <f t="shared" si="102"/>
        <v>12041.612760000002</v>
      </c>
      <c r="M78" s="353">
        <f t="shared" si="102"/>
        <v>12041.612760000002</v>
      </c>
      <c r="N78" s="353">
        <f t="shared" si="102"/>
        <v>6780.4786400000012</v>
      </c>
      <c r="O78" s="353">
        <f t="shared" ref="O78:P78" si="103">SUM(O79:O80,O81)</f>
        <v>6780.4786400000012</v>
      </c>
      <c r="P78" s="353">
        <f t="shared" si="103"/>
        <v>5846.0986000000012</v>
      </c>
      <c r="Q78" s="353">
        <f t="shared" ref="Q78" si="104">SUM(Q79:Q80,Q81)</f>
        <v>5546.0986000000012</v>
      </c>
      <c r="R78" s="749">
        <f>SUM(R79:R80)</f>
        <v>5964.3745573333335</v>
      </c>
      <c r="S78" s="553">
        <f>SUM(S79:S80)</f>
        <v>4936.8024400000004</v>
      </c>
      <c r="T78" s="553">
        <f>SUM(T79:T80)</f>
        <v>-1027.5721173333334</v>
      </c>
      <c r="U78" s="553">
        <f>SUM(U79:U80)</f>
        <v>-106.55739</v>
      </c>
      <c r="V78" s="553">
        <f>SUM(V79:V80)</f>
        <v>4830.2450499999995</v>
      </c>
      <c r="W78" s="553">
        <f t="shared" ref="W78:W88" si="105">S78/R78*100</f>
        <v>82.771502569872808</v>
      </c>
      <c r="X78" s="732"/>
    </row>
    <row r="79" spans="1:24" s="25" customFormat="1" ht="30" x14ac:dyDescent="0.25">
      <c r="A79" s="13">
        <v>1</v>
      </c>
      <c r="B79" s="47" t="s">
        <v>44</v>
      </c>
      <c r="C79" s="390">
        <v>2500</v>
      </c>
      <c r="D79" s="739">
        <f>ROUND(C79/12*$B$3,0)</f>
        <v>2292</v>
      </c>
      <c r="E79" s="390">
        <v>2002</v>
      </c>
      <c r="F79" s="348">
        <f t="shared" ref="F79:F87" si="106">E79/D79*100</f>
        <v>87.347294938917969</v>
      </c>
      <c r="G79" s="553">
        <v>7835.6208000000006</v>
      </c>
      <c r="H79" s="553">
        <v>7835.6208000000006</v>
      </c>
      <c r="I79" s="553">
        <v>7835.6208000000006</v>
      </c>
      <c r="J79" s="553">
        <v>7835.6208000000006</v>
      </c>
      <c r="K79" s="553">
        <v>7835.6208000000006</v>
      </c>
      <c r="L79" s="553">
        <v>9380.2657200000012</v>
      </c>
      <c r="M79" s="553">
        <v>9380.2657200000012</v>
      </c>
      <c r="N79" s="553">
        <v>4119.1316000000006</v>
      </c>
      <c r="O79" s="553">
        <v>4119.1316000000006</v>
      </c>
      <c r="P79" s="553">
        <v>4119.1316000000006</v>
      </c>
      <c r="Q79" s="553">
        <v>3819.1316000000006</v>
      </c>
      <c r="R79" s="750">
        <f t="shared" ref="R79:R81" si="107">G79/12*$B$3+(H79-G79)/11*10+(I79-H79)/10*9+(J79-I79)/9*8+(K79-J79)/8*7+(L79-K79)/7*6+(M79-L79)/6*5+(N79-M79)/5*4+(O79-N79)/4*3+(P79-O79)/3*2+(Q79-P79)/2*1</f>
        <v>4147.7264640000003</v>
      </c>
      <c r="S79" s="553">
        <f t="shared" ref="S79:S87" si="108">V79-U79</f>
        <v>3241.5706700000001</v>
      </c>
      <c r="T79" s="553">
        <f t="shared" si="6"/>
        <v>-906.15579400000024</v>
      </c>
      <c r="U79" s="553">
        <v>-54.861099999999993</v>
      </c>
      <c r="V79" s="553">
        <v>3186.70957</v>
      </c>
      <c r="W79" s="553">
        <f t="shared" si="105"/>
        <v>78.152951939696663</v>
      </c>
      <c r="X79" s="732"/>
    </row>
    <row r="80" spans="1:24" s="25" customFormat="1" ht="30" x14ac:dyDescent="0.25">
      <c r="A80" s="13">
        <v>1</v>
      </c>
      <c r="B80" s="47" t="s">
        <v>45</v>
      </c>
      <c r="C80" s="390">
        <v>950</v>
      </c>
      <c r="D80" s="391">
        <f>ROUND(C80/12*$B$3,0)</f>
        <v>871</v>
      </c>
      <c r="E80" s="390">
        <v>946</v>
      </c>
      <c r="F80" s="348">
        <f t="shared" si="106"/>
        <v>108.61079219288175</v>
      </c>
      <c r="G80" s="553">
        <v>2661.3470400000001</v>
      </c>
      <c r="H80" s="553">
        <v>2661.3470400000001</v>
      </c>
      <c r="I80" s="553">
        <v>2661.3470400000001</v>
      </c>
      <c r="J80" s="553">
        <v>2661.3470400000001</v>
      </c>
      <c r="K80" s="553">
        <v>2661.3470400000001</v>
      </c>
      <c r="L80" s="553">
        <v>2661.3470400000001</v>
      </c>
      <c r="M80" s="553">
        <v>2661.3470400000001</v>
      </c>
      <c r="N80" s="553">
        <v>2661.3470400000001</v>
      </c>
      <c r="O80" s="553">
        <v>2661.3470400000001</v>
      </c>
      <c r="P80" s="553">
        <v>1726.9670000000001</v>
      </c>
      <c r="Q80" s="553">
        <v>1726.9670000000001</v>
      </c>
      <c r="R80" s="750">
        <f t="shared" si="107"/>
        <v>1816.6480933333332</v>
      </c>
      <c r="S80" s="553">
        <f t="shared" si="108"/>
        <v>1695.2317700000001</v>
      </c>
      <c r="T80" s="553">
        <f t="shared" ref="T80:T148" si="109">S80-R80</f>
        <v>-121.41632333333314</v>
      </c>
      <c r="U80" s="553">
        <v>-51.696290000000005</v>
      </c>
      <c r="V80" s="553">
        <v>1643.53548</v>
      </c>
      <c r="W80" s="553">
        <f t="shared" si="105"/>
        <v>93.316464329062839</v>
      </c>
      <c r="X80" s="732"/>
    </row>
    <row r="81" spans="1:24" s="25" customFormat="1" ht="30" x14ac:dyDescent="0.25">
      <c r="A81" s="13">
        <v>1</v>
      </c>
      <c r="B81" s="47" t="s">
        <v>78</v>
      </c>
      <c r="C81" s="390"/>
      <c r="D81" s="391"/>
      <c r="E81" s="390"/>
      <c r="F81" s="348"/>
      <c r="G81" s="553"/>
      <c r="H81" s="553"/>
      <c r="I81" s="553"/>
      <c r="J81" s="553"/>
      <c r="K81" s="553"/>
      <c r="L81" s="553"/>
      <c r="M81" s="553"/>
      <c r="N81" s="553"/>
      <c r="O81" s="553"/>
      <c r="P81" s="553"/>
      <c r="Q81" s="553"/>
      <c r="R81" s="750">
        <f t="shared" si="107"/>
        <v>0</v>
      </c>
      <c r="S81" s="553">
        <f t="shared" si="108"/>
        <v>0</v>
      </c>
      <c r="T81" s="553">
        <f t="shared" si="109"/>
        <v>0</v>
      </c>
      <c r="U81" s="553"/>
      <c r="V81" s="553"/>
      <c r="W81" s="553"/>
      <c r="X81" s="732"/>
    </row>
    <row r="82" spans="1:24" s="25" customFormat="1" ht="30" x14ac:dyDescent="0.25">
      <c r="A82" s="13">
        <v>1</v>
      </c>
      <c r="B82" s="118" t="s">
        <v>68</v>
      </c>
      <c r="C82" s="390">
        <f>SUM(C83:C86)</f>
        <v>5153</v>
      </c>
      <c r="D82" s="390">
        <f>SUM(D83:D86)</f>
        <v>4723</v>
      </c>
      <c r="E82" s="390">
        <f>E83+E85+E86</f>
        <v>2098</v>
      </c>
      <c r="F82" s="348">
        <f t="shared" si="106"/>
        <v>44.420918907474061</v>
      </c>
      <c r="G82" s="554">
        <f>SUM(G83:G86)</f>
        <v>6193.5328</v>
      </c>
      <c r="H82" s="554">
        <f>SUM(H83:H86)</f>
        <v>6193.5328</v>
      </c>
      <c r="I82" s="554">
        <f>SUM(I83:I86)</f>
        <v>6193.5328</v>
      </c>
      <c r="J82" s="554">
        <f>SUM(J83:J86)</f>
        <v>6193.5328</v>
      </c>
      <c r="K82" s="554">
        <f>SUM(K83:K86)</f>
        <v>6193.5328</v>
      </c>
      <c r="L82" s="554">
        <f t="shared" ref="L82:M82" si="110">SUM(L83:L86)</f>
        <v>8168.9417999999996</v>
      </c>
      <c r="M82" s="554">
        <f t="shared" si="110"/>
        <v>8168.9417999999996</v>
      </c>
      <c r="N82" s="554">
        <f t="shared" ref="N82:V82" si="111">SUM(N83:N86)</f>
        <v>9673.9768000000004</v>
      </c>
      <c r="O82" s="554">
        <f t="shared" ref="O82:P82" si="112">SUM(O83:O86)</f>
        <v>9673.9768000000004</v>
      </c>
      <c r="P82" s="554">
        <f t="shared" si="112"/>
        <v>9368.3278000000009</v>
      </c>
      <c r="Q82" s="554">
        <f t="shared" ref="Q82" si="113">SUM(Q83:Q86)</f>
        <v>8398.1990500000011</v>
      </c>
      <c r="R82" s="751">
        <f t="shared" si="111"/>
        <v>7885.8104059523821</v>
      </c>
      <c r="S82" s="554">
        <f t="shared" si="111"/>
        <v>4064.8848000000007</v>
      </c>
      <c r="T82" s="554">
        <f t="shared" si="111"/>
        <v>-3820.9256059523818</v>
      </c>
      <c r="U82" s="554">
        <f t="shared" si="111"/>
        <v>-132.07621</v>
      </c>
      <c r="V82" s="554">
        <f t="shared" si="111"/>
        <v>3932.8085900000005</v>
      </c>
      <c r="W82" s="553">
        <f t="shared" si="105"/>
        <v>51.546823861397137</v>
      </c>
      <c r="X82" s="732"/>
    </row>
    <row r="83" spans="1:24" s="25" customFormat="1" ht="30" x14ac:dyDescent="0.25">
      <c r="A83" s="13">
        <v>1</v>
      </c>
      <c r="B83" s="47" t="s">
        <v>64</v>
      </c>
      <c r="C83" s="390">
        <v>3201</v>
      </c>
      <c r="D83" s="739">
        <f>ROUND(C83/12*$B$3,0)</f>
        <v>2934</v>
      </c>
      <c r="E83" s="390">
        <v>813</v>
      </c>
      <c r="F83" s="348">
        <f t="shared" si="106"/>
        <v>27.709611451942738</v>
      </c>
      <c r="G83" s="555">
        <v>1060.2550000000001</v>
      </c>
      <c r="H83" s="555">
        <v>1060.2550000000001</v>
      </c>
      <c r="I83" s="555">
        <v>1060.2550000000001</v>
      </c>
      <c r="J83" s="555">
        <v>1060.2550000000001</v>
      </c>
      <c r="K83" s="555">
        <v>1060.2550000000001</v>
      </c>
      <c r="L83" s="555">
        <v>3035.6640000000002</v>
      </c>
      <c r="M83" s="555">
        <v>3035.6640000000002</v>
      </c>
      <c r="N83" s="555">
        <v>4540.6989999999996</v>
      </c>
      <c r="O83" s="555">
        <v>4540.6989999999996</v>
      </c>
      <c r="P83" s="555">
        <v>4540.6989999999996</v>
      </c>
      <c r="Q83" s="555">
        <v>3570.5702500000007</v>
      </c>
      <c r="R83" s="750">
        <f>G83/12*$B$3+(H83-G83)/11*10+(I83-H83)/10*9+(J83-I83)/9*8+(K83-J83)/8*7+(L83-K83)/7*6+(M83-L83)/6*5+(N83-M83)/5*4+(O83-N83)/4*3+(P83-O83)/3*2+(Q83-P83)/2*1</f>
        <v>3384.0717559523814</v>
      </c>
      <c r="S83" s="553">
        <f t="shared" si="108"/>
        <v>1181.0048000000002</v>
      </c>
      <c r="T83" s="553">
        <f t="shared" si="109"/>
        <v>-2203.0669559523812</v>
      </c>
      <c r="U83" s="553">
        <v>-11.363250000000001</v>
      </c>
      <c r="V83" s="553">
        <v>1169.6415500000001</v>
      </c>
      <c r="W83" s="553">
        <f t="shared" si="105"/>
        <v>34.898929017172371</v>
      </c>
      <c r="X83" s="732"/>
    </row>
    <row r="84" spans="1:24" s="25" customFormat="1" ht="45" x14ac:dyDescent="0.25">
      <c r="A84" s="13"/>
      <c r="B84" s="761" t="s">
        <v>102</v>
      </c>
      <c r="C84" s="390"/>
      <c r="D84" s="739"/>
      <c r="E84" s="390"/>
      <c r="F84" s="348"/>
      <c r="G84" s="555"/>
      <c r="H84" s="555"/>
      <c r="I84" s="555"/>
      <c r="J84" s="555"/>
      <c r="K84" s="555"/>
      <c r="L84" s="555"/>
      <c r="M84" s="555"/>
      <c r="N84" s="555"/>
      <c r="O84" s="555"/>
      <c r="P84" s="555"/>
      <c r="Q84" s="555"/>
      <c r="R84" s="750"/>
      <c r="S84" s="553"/>
      <c r="T84" s="553"/>
      <c r="U84" s="553"/>
      <c r="V84" s="553"/>
      <c r="W84" s="553"/>
      <c r="X84" s="732"/>
    </row>
    <row r="85" spans="1:24" s="25" customFormat="1" ht="60" x14ac:dyDescent="0.25">
      <c r="A85" s="13">
        <v>1</v>
      </c>
      <c r="B85" s="47" t="s">
        <v>75</v>
      </c>
      <c r="C85" s="390">
        <v>1844</v>
      </c>
      <c r="D85" s="391">
        <f t="shared" ref="D85:D87" si="114">ROUND(C85/12*$B$3,0)</f>
        <v>1690</v>
      </c>
      <c r="E85" s="390">
        <v>888</v>
      </c>
      <c r="F85" s="348">
        <f t="shared" si="106"/>
        <v>52.544378698224847</v>
      </c>
      <c r="G85" s="555">
        <v>5013.6516000000001</v>
      </c>
      <c r="H85" s="555">
        <v>5013.6516000000001</v>
      </c>
      <c r="I85" s="555">
        <v>5013.6516000000001</v>
      </c>
      <c r="J85" s="555">
        <v>5013.6516000000001</v>
      </c>
      <c r="K85" s="555">
        <v>5013.6516000000001</v>
      </c>
      <c r="L85" s="555">
        <v>5013.6516000000001</v>
      </c>
      <c r="M85" s="555">
        <v>5013.6516000000001</v>
      </c>
      <c r="N85" s="555">
        <v>5013.6516000000001</v>
      </c>
      <c r="O85" s="555">
        <v>5013.6516000000001</v>
      </c>
      <c r="P85" s="555">
        <v>4708.0026000000007</v>
      </c>
      <c r="Q85" s="555">
        <v>4708.0026000000007</v>
      </c>
      <c r="R85" s="750">
        <f t="shared" ref="R85:R87" si="115">G85/12*$B$3+(H85-G85)/11*10+(I85-H85)/10*9+(J85-I85)/9*8+(K85-J85)/8*7+(L85-K85)/7*6+(M85-L85)/6*5+(N85-M85)/5*4+(O85-N85)/4*3+(P85-O85)/3*2+(Q85-P85)/2*1</f>
        <v>4392.0813000000007</v>
      </c>
      <c r="S85" s="553">
        <f t="shared" si="108"/>
        <v>2448.4241400000005</v>
      </c>
      <c r="T85" s="553">
        <f t="shared" si="109"/>
        <v>-1943.6571600000002</v>
      </c>
      <c r="U85" s="553">
        <v>-116.11198</v>
      </c>
      <c r="V85" s="553">
        <v>2332.3121600000004</v>
      </c>
      <c r="W85" s="553">
        <f t="shared" si="105"/>
        <v>55.746330105501464</v>
      </c>
      <c r="X85" s="732"/>
    </row>
    <row r="86" spans="1:24" s="25" customFormat="1" ht="45" x14ac:dyDescent="0.25">
      <c r="A86" s="13">
        <v>1</v>
      </c>
      <c r="B86" s="47" t="s">
        <v>77</v>
      </c>
      <c r="C86" s="390">
        <v>108</v>
      </c>
      <c r="D86" s="391">
        <f t="shared" si="114"/>
        <v>99</v>
      </c>
      <c r="E86" s="390">
        <v>397</v>
      </c>
      <c r="F86" s="348">
        <f t="shared" si="106"/>
        <v>401.01010101010104</v>
      </c>
      <c r="G86" s="555">
        <v>119.62620000000001</v>
      </c>
      <c r="H86" s="555">
        <v>119.62620000000001</v>
      </c>
      <c r="I86" s="555">
        <v>119.62620000000001</v>
      </c>
      <c r="J86" s="555">
        <v>119.62620000000001</v>
      </c>
      <c r="K86" s="555">
        <v>119.62620000000001</v>
      </c>
      <c r="L86" s="555">
        <v>119.62620000000001</v>
      </c>
      <c r="M86" s="555">
        <v>119.62620000000001</v>
      </c>
      <c r="N86" s="555">
        <v>119.62620000000001</v>
      </c>
      <c r="O86" s="555">
        <v>119.62620000000001</v>
      </c>
      <c r="P86" s="555">
        <v>119.62620000000001</v>
      </c>
      <c r="Q86" s="555">
        <v>119.62620000000001</v>
      </c>
      <c r="R86" s="750">
        <f t="shared" si="115"/>
        <v>109.65735000000002</v>
      </c>
      <c r="S86" s="553">
        <f t="shared" si="108"/>
        <v>435.45585999999997</v>
      </c>
      <c r="T86" s="553">
        <f t="shared" si="109"/>
        <v>325.79850999999996</v>
      </c>
      <c r="U86" s="553">
        <v>-4.6009799999999998</v>
      </c>
      <c r="V86" s="553">
        <v>430.85487999999998</v>
      </c>
      <c r="W86" s="553">
        <f t="shared" si="105"/>
        <v>397.10594866645954</v>
      </c>
      <c r="X86" s="732"/>
    </row>
    <row r="87" spans="1:24" s="25" customFormat="1" ht="30" x14ac:dyDescent="0.25">
      <c r="A87" s="13">
        <v>1</v>
      </c>
      <c r="B87" s="267" t="s">
        <v>79</v>
      </c>
      <c r="C87" s="580">
        <v>1530</v>
      </c>
      <c r="D87" s="419">
        <f t="shared" si="114"/>
        <v>1403</v>
      </c>
      <c r="E87" s="392">
        <v>1457</v>
      </c>
      <c r="F87" s="566">
        <f t="shared" si="106"/>
        <v>103.84889522451888</v>
      </c>
      <c r="G87" s="564">
        <v>2919.66</v>
      </c>
      <c r="H87" s="564">
        <v>2919.66</v>
      </c>
      <c r="I87" s="564">
        <v>2919.66</v>
      </c>
      <c r="J87" s="564">
        <v>2919.66</v>
      </c>
      <c r="K87" s="564">
        <v>2919.66</v>
      </c>
      <c r="L87" s="564">
        <v>2919.66</v>
      </c>
      <c r="M87" s="564">
        <v>2919.66</v>
      </c>
      <c r="N87" s="564">
        <v>2185.85212</v>
      </c>
      <c r="O87" s="564">
        <v>2185.85212</v>
      </c>
      <c r="P87" s="564">
        <v>1489.0266000000001</v>
      </c>
      <c r="Q87" s="564">
        <v>1489.0266000000001</v>
      </c>
      <c r="R87" s="752">
        <f t="shared" si="115"/>
        <v>1624.7583493333329</v>
      </c>
      <c r="S87" s="553">
        <f t="shared" si="108"/>
        <v>1423.8208599999998</v>
      </c>
      <c r="T87" s="564">
        <f t="shared" si="109"/>
        <v>-200.93748933333313</v>
      </c>
      <c r="U87" s="564">
        <v>-57.629700000000007</v>
      </c>
      <c r="V87" s="564">
        <v>1366.1911599999999</v>
      </c>
      <c r="W87" s="564">
        <f t="shared" si="105"/>
        <v>87.632776934749629</v>
      </c>
      <c r="X87" s="732">
        <v>973.22</v>
      </c>
    </row>
    <row r="88" spans="1:24" s="25" customFormat="1" x14ac:dyDescent="0.25">
      <c r="A88" s="13">
        <v>1</v>
      </c>
      <c r="B88" s="7" t="s">
        <v>3</v>
      </c>
      <c r="C88" s="581"/>
      <c r="D88" s="582"/>
      <c r="E88" s="582"/>
      <c r="F88" s="583"/>
      <c r="G88" s="584">
        <f>G78+G82+G87</f>
        <v>19610.160640000002</v>
      </c>
      <c r="H88" s="584">
        <f>H78+H82+H87</f>
        <v>19610.160640000002</v>
      </c>
      <c r="I88" s="584">
        <f>I78+I82+I87</f>
        <v>19610.160640000002</v>
      </c>
      <c r="J88" s="584">
        <f>J78+J82+J87</f>
        <v>19610.160640000002</v>
      </c>
      <c r="K88" s="584">
        <f>K78+K82+K87</f>
        <v>19610.160640000002</v>
      </c>
      <c r="L88" s="584">
        <f t="shared" ref="L88:M88" si="116">L78+L82+L87</f>
        <v>23130.21456</v>
      </c>
      <c r="M88" s="584">
        <f t="shared" si="116"/>
        <v>23130.21456</v>
      </c>
      <c r="N88" s="584">
        <f t="shared" ref="N88:V88" si="117">N78+N82+N87</f>
        <v>18640.307560000001</v>
      </c>
      <c r="O88" s="584">
        <f t="shared" ref="O88:P88" si="118">O78+O82+O87</f>
        <v>18640.307560000001</v>
      </c>
      <c r="P88" s="584">
        <f t="shared" si="118"/>
        <v>16703.453000000001</v>
      </c>
      <c r="Q88" s="584">
        <f t="shared" ref="Q88" si="119">Q78+Q82+Q87</f>
        <v>15433.324250000001</v>
      </c>
      <c r="R88" s="585">
        <f t="shared" si="117"/>
        <v>15474.943312619049</v>
      </c>
      <c r="S88" s="584">
        <f t="shared" si="117"/>
        <v>10425.508100000001</v>
      </c>
      <c r="T88" s="584">
        <f t="shared" si="117"/>
        <v>-5049.4352126190488</v>
      </c>
      <c r="U88" s="584">
        <f t="shared" si="117"/>
        <v>-296.26330000000002</v>
      </c>
      <c r="V88" s="584">
        <f t="shared" si="117"/>
        <v>10129.2448</v>
      </c>
      <c r="W88" s="584">
        <f t="shared" si="105"/>
        <v>67.370250665141469</v>
      </c>
      <c r="X88" s="732"/>
    </row>
    <row r="89" spans="1:24" s="25" customFormat="1" x14ac:dyDescent="0.25">
      <c r="A89" s="13">
        <v>1</v>
      </c>
      <c r="C89" s="586"/>
      <c r="D89" s="586"/>
      <c r="E89" s="587"/>
      <c r="F89" s="586"/>
      <c r="G89" s="584"/>
      <c r="H89" s="584"/>
      <c r="I89" s="584"/>
      <c r="J89" s="584"/>
      <c r="K89" s="584"/>
      <c r="L89" s="584"/>
      <c r="M89" s="584"/>
      <c r="N89" s="584"/>
      <c r="O89" s="584"/>
      <c r="P89" s="584"/>
      <c r="Q89" s="584"/>
      <c r="R89" s="584"/>
      <c r="S89" s="588"/>
      <c r="T89" s="588">
        <f t="shared" si="109"/>
        <v>0</v>
      </c>
      <c r="U89" s="588"/>
      <c r="V89" s="588"/>
      <c r="W89" s="584"/>
      <c r="X89" s="732"/>
    </row>
    <row r="90" spans="1:24" ht="29.25" x14ac:dyDescent="0.25">
      <c r="A90" s="13">
        <v>1</v>
      </c>
      <c r="B90" s="50" t="s">
        <v>134</v>
      </c>
      <c r="C90" s="589"/>
      <c r="D90" s="589"/>
      <c r="E90" s="572"/>
      <c r="F90" s="589"/>
      <c r="G90" s="590"/>
      <c r="H90" s="590"/>
      <c r="I90" s="590"/>
      <c r="J90" s="590"/>
      <c r="K90" s="590"/>
      <c r="L90" s="590"/>
      <c r="M90" s="590"/>
      <c r="N90" s="590"/>
      <c r="O90" s="590"/>
      <c r="P90" s="590"/>
      <c r="Q90" s="590"/>
      <c r="R90" s="590"/>
      <c r="S90" s="552"/>
      <c r="T90" s="552">
        <f t="shared" si="109"/>
        <v>0</v>
      </c>
      <c r="U90" s="552"/>
      <c r="V90" s="552"/>
      <c r="W90" s="590"/>
      <c r="X90" s="732"/>
    </row>
    <row r="91" spans="1:24" s="25" customFormat="1" ht="30" x14ac:dyDescent="0.25">
      <c r="A91" s="13">
        <v>1</v>
      </c>
      <c r="B91" s="117" t="s">
        <v>76</v>
      </c>
      <c r="C91" s="390">
        <f>SUM(C92:C93)</f>
        <v>1991</v>
      </c>
      <c r="D91" s="390">
        <f>SUM(D92:D93)</f>
        <v>1825</v>
      </c>
      <c r="E91" s="390">
        <f>SUM(E92:E93)</f>
        <v>1891</v>
      </c>
      <c r="F91" s="348">
        <f t="shared" ref="F91:F97" si="120">E91/D91*100</f>
        <v>103.61643835616438</v>
      </c>
      <c r="G91" s="553">
        <f>SUM(G92:G93)</f>
        <v>3519.42902</v>
      </c>
      <c r="H91" s="553">
        <f>SUM(H92:H93)</f>
        <v>3519.42902</v>
      </c>
      <c r="I91" s="553">
        <f>SUM(I92:I93)</f>
        <v>3519.42902</v>
      </c>
      <c r="J91" s="553">
        <f>SUM(J92:J93)</f>
        <v>3519.42902</v>
      </c>
      <c r="K91" s="553">
        <f>SUM(K92:K93)</f>
        <v>3519.42902</v>
      </c>
      <c r="L91" s="553">
        <f t="shared" ref="L91:M91" si="121">SUM(L92:L93)</f>
        <v>4718.3685660000001</v>
      </c>
      <c r="M91" s="553">
        <f t="shared" si="121"/>
        <v>4718.3685660000001</v>
      </c>
      <c r="N91" s="553">
        <f t="shared" ref="N91:V91" si="122">SUM(N92:N93)</f>
        <v>3484.9456600000003</v>
      </c>
      <c r="O91" s="553">
        <f t="shared" ref="O91:P91" si="123">SUM(O92:O93)</f>
        <v>3484.9456600000003</v>
      </c>
      <c r="P91" s="553">
        <f t="shared" si="123"/>
        <v>3484.9456600000003</v>
      </c>
      <c r="Q91" s="553">
        <f t="shared" ref="Q91" si="124">SUM(Q92:Q93)</f>
        <v>3484.9456600000003</v>
      </c>
      <c r="R91" s="749">
        <f t="shared" si="122"/>
        <v>3267.0674115333331</v>
      </c>
      <c r="S91" s="553">
        <f t="shared" si="122"/>
        <v>3345.4903400000003</v>
      </c>
      <c r="T91" s="553">
        <f t="shared" si="122"/>
        <v>78.422928466667258</v>
      </c>
      <c r="U91" s="553">
        <f t="shared" si="122"/>
        <v>-15.726579999999998</v>
      </c>
      <c r="V91" s="553">
        <f t="shared" si="122"/>
        <v>3329.7637600000003</v>
      </c>
      <c r="W91" s="553">
        <f t="shared" ref="W91:W111" si="125">S91/R91*100</f>
        <v>102.40040741705604</v>
      </c>
      <c r="X91" s="732"/>
    </row>
    <row r="92" spans="1:24" s="25" customFormat="1" ht="30" x14ac:dyDescent="0.25">
      <c r="A92" s="13">
        <v>1</v>
      </c>
      <c r="B92" s="47" t="s">
        <v>44</v>
      </c>
      <c r="C92" s="390">
        <v>1500</v>
      </c>
      <c r="D92" s="739">
        <f>ROUND(C92/12*$B$3,0)</f>
        <v>1375</v>
      </c>
      <c r="E92" s="390">
        <v>1503</v>
      </c>
      <c r="F92" s="348">
        <f t="shared" si="120"/>
        <v>109.30909090909091</v>
      </c>
      <c r="G92" s="553">
        <v>2626.8597600000003</v>
      </c>
      <c r="H92" s="553">
        <v>2626.8597600000003</v>
      </c>
      <c r="I92" s="553">
        <v>2626.8597600000003</v>
      </c>
      <c r="J92" s="553">
        <v>2626.8597600000003</v>
      </c>
      <c r="K92" s="553">
        <v>2626.8597600000003</v>
      </c>
      <c r="L92" s="553">
        <v>3825.7993059999999</v>
      </c>
      <c r="M92" s="553">
        <v>3825.7993059999999</v>
      </c>
      <c r="N92" s="553">
        <v>2592.3764000000006</v>
      </c>
      <c r="O92" s="553">
        <v>2592.3764000000006</v>
      </c>
      <c r="P92" s="553">
        <v>2592.3764000000006</v>
      </c>
      <c r="Q92" s="553">
        <v>2592.3764000000006</v>
      </c>
      <c r="R92" s="750">
        <f t="shared" ref="R92:R93" si="126">G92/12*$B$3+(H92-G92)/11*10+(I92-H92)/10*9+(J92-I92)/9*8+(K92-J92)/8*7+(L92-K92)/7*6+(M92-L92)/6*5+(N92-M92)/5*4+(O92-N92)/4*3+(P92-O92)/3*2+(Q92-P92)/2*1</f>
        <v>2448.8789231999999</v>
      </c>
      <c r="S92" s="553">
        <f t="shared" ref="S92:S93" si="127">V92-U92</f>
        <v>2596.4170200000003</v>
      </c>
      <c r="T92" s="553">
        <f t="shared" si="109"/>
        <v>147.5380968000004</v>
      </c>
      <c r="U92" s="553">
        <v>-9.0429999999999993</v>
      </c>
      <c r="V92" s="553">
        <v>2587.3740200000002</v>
      </c>
      <c r="W92" s="553">
        <f t="shared" si="125"/>
        <v>106.02471994030678</v>
      </c>
      <c r="X92" s="732"/>
    </row>
    <row r="93" spans="1:24" s="25" customFormat="1" ht="30" x14ac:dyDescent="0.25">
      <c r="A93" s="13">
        <v>1</v>
      </c>
      <c r="B93" s="47" t="s">
        <v>45</v>
      </c>
      <c r="C93" s="390">
        <v>491</v>
      </c>
      <c r="D93" s="391">
        <f>ROUND(C93/12*$B$3,0)</f>
        <v>450</v>
      </c>
      <c r="E93" s="390">
        <v>388</v>
      </c>
      <c r="F93" s="348">
        <f t="shared" si="120"/>
        <v>86.222222222222229</v>
      </c>
      <c r="G93" s="553">
        <v>892.56925999999987</v>
      </c>
      <c r="H93" s="553">
        <v>892.56925999999987</v>
      </c>
      <c r="I93" s="553">
        <v>892.56925999999987</v>
      </c>
      <c r="J93" s="553">
        <v>892.56925999999987</v>
      </c>
      <c r="K93" s="553">
        <v>892.56925999999987</v>
      </c>
      <c r="L93" s="553">
        <v>892.56925999999987</v>
      </c>
      <c r="M93" s="553">
        <v>892.56925999999987</v>
      </c>
      <c r="N93" s="553">
        <v>892.56925999999987</v>
      </c>
      <c r="O93" s="553">
        <v>892.56925999999987</v>
      </c>
      <c r="P93" s="553">
        <v>892.56925999999987</v>
      </c>
      <c r="Q93" s="553">
        <v>892.56925999999987</v>
      </c>
      <c r="R93" s="750">
        <f t="shared" si="126"/>
        <v>818.18848833333323</v>
      </c>
      <c r="S93" s="553">
        <f t="shared" si="127"/>
        <v>749.07332000000008</v>
      </c>
      <c r="T93" s="553">
        <f t="shared" si="109"/>
        <v>-69.115168333333145</v>
      </c>
      <c r="U93" s="553">
        <v>-6.6835800000000001</v>
      </c>
      <c r="V93" s="553">
        <v>742.38974000000007</v>
      </c>
      <c r="W93" s="553">
        <f t="shared" si="125"/>
        <v>91.552659403199115</v>
      </c>
      <c r="X93" s="732"/>
    </row>
    <row r="94" spans="1:24" s="25" customFormat="1" ht="30" x14ac:dyDescent="0.25">
      <c r="A94" s="13">
        <v>1</v>
      </c>
      <c r="B94" s="118" t="s">
        <v>68</v>
      </c>
      <c r="C94" s="390">
        <f>SUM(C95)</f>
        <v>2000</v>
      </c>
      <c r="D94" s="390">
        <f t="shared" ref="D94:V94" si="128">SUM(D95)</f>
        <v>1833</v>
      </c>
      <c r="E94" s="390">
        <f t="shared" si="128"/>
        <v>1104</v>
      </c>
      <c r="F94" s="348">
        <f t="shared" si="120"/>
        <v>60.229132569558097</v>
      </c>
      <c r="G94" s="554">
        <f t="shared" ref="G94:M94" si="129">SUM(G95)</f>
        <v>1386.8135400000001</v>
      </c>
      <c r="H94" s="554">
        <f t="shared" si="129"/>
        <v>1386.8135400000001</v>
      </c>
      <c r="I94" s="554">
        <f t="shared" si="129"/>
        <v>1386.8135400000001</v>
      </c>
      <c r="J94" s="554">
        <f t="shared" si="129"/>
        <v>1386.8135400000001</v>
      </c>
      <c r="K94" s="554">
        <f t="shared" si="129"/>
        <v>1386.8135400000001</v>
      </c>
      <c r="L94" s="554">
        <f t="shared" si="129"/>
        <v>1272.3</v>
      </c>
      <c r="M94" s="554">
        <f t="shared" si="129"/>
        <v>1272.3</v>
      </c>
      <c r="N94" s="554">
        <f t="shared" si="128"/>
        <v>2351.6366800000001</v>
      </c>
      <c r="O94" s="554">
        <f t="shared" si="128"/>
        <v>2351.6366800000001</v>
      </c>
      <c r="P94" s="554">
        <f t="shared" si="128"/>
        <v>2351.6366800000001</v>
      </c>
      <c r="Q94" s="554">
        <f t="shared" si="128"/>
        <v>2351.6366800000001</v>
      </c>
      <c r="R94" s="751">
        <f t="shared" si="128"/>
        <v>2036.560626142857</v>
      </c>
      <c r="S94" s="554">
        <f t="shared" si="128"/>
        <v>1511.65282</v>
      </c>
      <c r="T94" s="554">
        <f t="shared" si="128"/>
        <v>-524.907806142857</v>
      </c>
      <c r="U94" s="554">
        <f t="shared" si="128"/>
        <v>0</v>
      </c>
      <c r="V94" s="554">
        <f t="shared" si="128"/>
        <v>1511.65282</v>
      </c>
      <c r="W94" s="553">
        <f t="shared" si="125"/>
        <v>74.225770674109228</v>
      </c>
      <c r="X94" s="732"/>
    </row>
    <row r="95" spans="1:24" s="25" customFormat="1" ht="30" x14ac:dyDescent="0.25">
      <c r="A95" s="13">
        <v>1</v>
      </c>
      <c r="B95" s="191" t="s">
        <v>64</v>
      </c>
      <c r="C95" s="390">
        <v>2000</v>
      </c>
      <c r="D95" s="739">
        <f>ROUND(C95/12*$B$3,0)</f>
        <v>1833</v>
      </c>
      <c r="E95" s="390">
        <v>1104</v>
      </c>
      <c r="F95" s="348">
        <f t="shared" si="120"/>
        <v>60.229132569558097</v>
      </c>
      <c r="G95" s="555">
        <v>1386.8135400000001</v>
      </c>
      <c r="H95" s="555">
        <v>1386.8135400000001</v>
      </c>
      <c r="I95" s="555">
        <v>1386.8135400000001</v>
      </c>
      <c r="J95" s="555">
        <v>1386.8135400000001</v>
      </c>
      <c r="K95" s="555">
        <v>1386.8135400000001</v>
      </c>
      <c r="L95" s="555">
        <v>1272.3</v>
      </c>
      <c r="M95" s="555">
        <v>1272.3</v>
      </c>
      <c r="N95" s="555">
        <v>2351.6366800000001</v>
      </c>
      <c r="O95" s="555">
        <v>2351.6366800000001</v>
      </c>
      <c r="P95" s="555">
        <v>2351.6366800000001</v>
      </c>
      <c r="Q95" s="555">
        <v>2351.6366800000001</v>
      </c>
      <c r="R95" s="750">
        <f>G95/12*$B$3+(H95-G95)/11*10+(I95-H95)/10*9+(J95-I95)/9*8+(K95-J95)/8*7+(L95-K95)/7*6+(M95-L95)/6*5+(N95-M95)/5*4+(O95-N95)/4*3+(P95-O95)/3*2+(Q95-P95)/2*1</f>
        <v>2036.560626142857</v>
      </c>
      <c r="S95" s="553">
        <f t="shared" ref="S95:S97" si="130">V95-U95</f>
        <v>1511.65282</v>
      </c>
      <c r="T95" s="553">
        <f t="shared" si="109"/>
        <v>-524.907806142857</v>
      </c>
      <c r="U95" s="553">
        <v>0</v>
      </c>
      <c r="V95" s="553">
        <v>1511.65282</v>
      </c>
      <c r="W95" s="553">
        <f t="shared" si="125"/>
        <v>74.225770674109228</v>
      </c>
      <c r="X95" s="732"/>
    </row>
    <row r="96" spans="1:24" s="25" customFormat="1" ht="45" x14ac:dyDescent="0.25">
      <c r="A96" s="13"/>
      <c r="B96" s="761" t="s">
        <v>102</v>
      </c>
      <c r="C96" s="392"/>
      <c r="D96" s="742"/>
      <c r="E96" s="392"/>
      <c r="F96" s="566"/>
      <c r="G96" s="567"/>
      <c r="H96" s="567"/>
      <c r="I96" s="567"/>
      <c r="J96" s="567"/>
      <c r="K96" s="567"/>
      <c r="L96" s="567"/>
      <c r="M96" s="567"/>
      <c r="N96" s="567"/>
      <c r="O96" s="567"/>
      <c r="P96" s="567"/>
      <c r="Q96" s="567"/>
      <c r="R96" s="753"/>
      <c r="S96" s="553"/>
      <c r="T96" s="564"/>
      <c r="U96" s="564"/>
      <c r="V96" s="564"/>
      <c r="W96" s="564"/>
      <c r="X96" s="732"/>
    </row>
    <row r="97" spans="1:24" s="25" customFormat="1" ht="30.75" thickBot="1" x14ac:dyDescent="0.3">
      <c r="A97" s="13">
        <v>1</v>
      </c>
      <c r="B97" s="283" t="s">
        <v>79</v>
      </c>
      <c r="C97" s="392">
        <v>200</v>
      </c>
      <c r="D97" s="419">
        <f>ROUND(C97/12*$B$3,0)</f>
        <v>183</v>
      </c>
      <c r="E97" s="392">
        <v>109</v>
      </c>
      <c r="F97" s="566">
        <f t="shared" si="120"/>
        <v>59.562841530054641</v>
      </c>
      <c r="G97" s="564">
        <v>194.64400000000001</v>
      </c>
      <c r="H97" s="564">
        <v>194.64400000000001</v>
      </c>
      <c r="I97" s="564">
        <v>194.64400000000001</v>
      </c>
      <c r="J97" s="564">
        <v>194.64400000000001</v>
      </c>
      <c r="K97" s="564">
        <v>194.64400000000001</v>
      </c>
      <c r="L97" s="564">
        <v>194.64400000000001</v>
      </c>
      <c r="M97" s="564">
        <v>194.64400000000001</v>
      </c>
      <c r="N97" s="564">
        <v>194.64400000000001</v>
      </c>
      <c r="O97" s="564">
        <v>194.64400000000001</v>
      </c>
      <c r="P97" s="564">
        <v>194.64400000000001</v>
      </c>
      <c r="Q97" s="564">
        <v>194.64400000000001</v>
      </c>
      <c r="R97" s="753">
        <f>G97/12*$B$3+(H97-G97)/11*10+(I97-H97)/10*9+(J97-I97)/9*8+(K97-J97)/8*7+(L97-K97)/7*6+(M97-L97)/6*5+(N97-M97)/5*4+(O97-N97)/4*3+(P97-O97)/3*2+(Q97-P97)/2*1</f>
        <v>178.42366666666666</v>
      </c>
      <c r="S97" s="553">
        <f t="shared" si="130"/>
        <v>106.08097999999998</v>
      </c>
      <c r="T97" s="564">
        <f t="shared" si="109"/>
        <v>-72.34268666666668</v>
      </c>
      <c r="U97" s="564">
        <v>-3.5035700000000003</v>
      </c>
      <c r="V97" s="564">
        <v>102.57740999999999</v>
      </c>
      <c r="W97" s="564">
        <f t="shared" si="125"/>
        <v>59.454545454545446</v>
      </c>
      <c r="X97" s="732"/>
    </row>
    <row r="98" spans="1:24" s="25" customFormat="1" ht="15.75" thickBot="1" x14ac:dyDescent="0.3">
      <c r="A98" s="13">
        <v>1</v>
      </c>
      <c r="B98" s="75" t="s">
        <v>3</v>
      </c>
      <c r="C98" s="397"/>
      <c r="D98" s="397"/>
      <c r="E98" s="397"/>
      <c r="F98" s="556"/>
      <c r="G98" s="557">
        <f>G91+G94+G97</f>
        <v>5100.8865600000008</v>
      </c>
      <c r="H98" s="557">
        <f>H91+H94+H97</f>
        <v>5100.8865600000008</v>
      </c>
      <c r="I98" s="557">
        <f>I91+I94+I97</f>
        <v>5100.8865600000008</v>
      </c>
      <c r="J98" s="557">
        <f>J91+J94+J97</f>
        <v>5100.8865600000008</v>
      </c>
      <c r="K98" s="557">
        <f>K91+K94+K97</f>
        <v>5100.8865600000008</v>
      </c>
      <c r="L98" s="557">
        <f t="shared" ref="L98:M98" si="131">L91+L94+L97</f>
        <v>6185.3125660000005</v>
      </c>
      <c r="M98" s="557">
        <f t="shared" si="131"/>
        <v>6185.3125660000005</v>
      </c>
      <c r="N98" s="557">
        <f t="shared" ref="N98:V98" si="132">N91+N94+N97</f>
        <v>6031.2263400000011</v>
      </c>
      <c r="O98" s="557">
        <f t="shared" ref="O98:P98" si="133">O91+O94+O97</f>
        <v>6031.2263400000011</v>
      </c>
      <c r="P98" s="557">
        <f t="shared" si="133"/>
        <v>6031.2263400000011</v>
      </c>
      <c r="Q98" s="557">
        <f t="shared" ref="Q98" si="134">Q91+Q94+Q97</f>
        <v>6031.2263400000011</v>
      </c>
      <c r="R98" s="557">
        <f t="shared" si="132"/>
        <v>5482.0517043428563</v>
      </c>
      <c r="S98" s="557">
        <f t="shared" si="132"/>
        <v>4963.2241400000003</v>
      </c>
      <c r="T98" s="557">
        <f t="shared" si="132"/>
        <v>-518.82756434285648</v>
      </c>
      <c r="U98" s="557">
        <f t="shared" si="132"/>
        <v>-19.230149999999998</v>
      </c>
      <c r="V98" s="557">
        <f t="shared" si="132"/>
        <v>4943.9939899999999</v>
      </c>
      <c r="W98" s="573">
        <f t="shared" si="125"/>
        <v>90.535887067029236</v>
      </c>
      <c r="X98" s="732"/>
    </row>
    <row r="99" spans="1:24" x14ac:dyDescent="0.25">
      <c r="A99" s="13">
        <v>1</v>
      </c>
      <c r="B99" s="141" t="s">
        <v>49</v>
      </c>
      <c r="C99" s="591"/>
      <c r="D99" s="591"/>
      <c r="E99" s="591"/>
      <c r="F99" s="591"/>
      <c r="G99" s="592"/>
      <c r="H99" s="592"/>
      <c r="I99" s="592"/>
      <c r="J99" s="592"/>
      <c r="K99" s="592"/>
      <c r="L99" s="592"/>
      <c r="M99" s="592"/>
      <c r="N99" s="592"/>
      <c r="O99" s="592"/>
      <c r="P99" s="592"/>
      <c r="Q99" s="592"/>
      <c r="R99" s="592"/>
      <c r="S99" s="592"/>
      <c r="T99" s="592">
        <f t="shared" si="109"/>
        <v>0</v>
      </c>
      <c r="U99" s="592"/>
      <c r="V99" s="592"/>
      <c r="W99" s="592"/>
      <c r="X99" s="732"/>
    </row>
    <row r="100" spans="1:24" ht="30" x14ac:dyDescent="0.25">
      <c r="A100" s="13">
        <v>1</v>
      </c>
      <c r="B100" s="125" t="s">
        <v>76</v>
      </c>
      <c r="C100" s="593">
        <f>SUM(C10,C24,C38,C48,C58,C68,C78,C91)</f>
        <v>66781</v>
      </c>
      <c r="D100" s="593">
        <f>SUM(D10,D24,D38,D48,D58,D68,D78,D91)</f>
        <v>61216</v>
      </c>
      <c r="E100" s="593">
        <f>SUM(E10,E24,E38,E48,E58,E68,E78,E91)</f>
        <v>63132</v>
      </c>
      <c r="F100" s="593">
        <f t="shared" ref="F100:F110" si="135">E100/D100*100</f>
        <v>103.12990067956089</v>
      </c>
      <c r="G100" s="594">
        <f>SUM(G10,G24,G38,G48,G58,G68,G78,G91)</f>
        <v>118232.86404</v>
      </c>
      <c r="H100" s="594">
        <f>SUM(H10,H24,H38,H48,H58,H68,H78,H91)</f>
        <v>118232.86404</v>
      </c>
      <c r="I100" s="594">
        <f>SUM(I10,I24,I38,I48,I58,I68,I78,I91)</f>
        <v>118232.86404</v>
      </c>
      <c r="J100" s="594">
        <f>SUM(J10,J24,J38,J48,J58,J68,J78,J91)</f>
        <v>118232.86404</v>
      </c>
      <c r="K100" s="594">
        <f>SUM(K10,K24,K38,K48,K58,K68,K78,K91)</f>
        <v>118232.86404</v>
      </c>
      <c r="L100" s="594">
        <f t="shared" ref="L100:M100" si="136">SUM(L10,L24,L38,L48,L58,L68,L78,L91)</f>
        <v>134803.06033000001</v>
      </c>
      <c r="M100" s="594">
        <f t="shared" si="136"/>
        <v>134803.06033000001</v>
      </c>
      <c r="N100" s="594">
        <f t="shared" ref="N100:V100" si="137">SUM(N10,N24,N38,N48,N58,N68,N78,N91)</f>
        <v>118283.78301999999</v>
      </c>
      <c r="O100" s="594">
        <f t="shared" ref="O100:P100" si="138">SUM(O10,O24,O38,O48,O58,O68,O78,O91)</f>
        <v>118283.78301999999</v>
      </c>
      <c r="P100" s="594">
        <f t="shared" si="138"/>
        <v>117349.40297999998</v>
      </c>
      <c r="Q100" s="594">
        <f t="shared" ref="Q100" si="139">SUM(Q10,Q24,Q38,Q48,Q58,Q68,Q78,Q91)</f>
        <v>117049.40297999998</v>
      </c>
      <c r="R100" s="594">
        <f t="shared" si="137"/>
        <v>108594.80888676192</v>
      </c>
      <c r="S100" s="594">
        <f t="shared" si="137"/>
        <v>120072.53486</v>
      </c>
      <c r="T100" s="594">
        <f t="shared" si="137"/>
        <v>11477.725973238072</v>
      </c>
      <c r="U100" s="594">
        <f t="shared" si="137"/>
        <v>-818.85753999999997</v>
      </c>
      <c r="V100" s="594">
        <f t="shared" si="137"/>
        <v>119253.67731999999</v>
      </c>
      <c r="W100" s="594">
        <f t="shared" si="125"/>
        <v>110.56931366324017</v>
      </c>
      <c r="X100" s="732"/>
    </row>
    <row r="101" spans="1:24" ht="30" x14ac:dyDescent="0.25">
      <c r="A101" s="13">
        <v>1</v>
      </c>
      <c r="B101" s="124" t="s">
        <v>44</v>
      </c>
      <c r="C101" s="593">
        <f t="shared" ref="C101:E102" si="140">SUM(C92,C79,C69,C49,C39,C25,C11)</f>
        <v>50719</v>
      </c>
      <c r="D101" s="593">
        <f t="shared" si="140"/>
        <v>46493</v>
      </c>
      <c r="E101" s="593">
        <f t="shared" si="140"/>
        <v>47747</v>
      </c>
      <c r="F101" s="593">
        <f t="shared" si="135"/>
        <v>102.69718022067838</v>
      </c>
      <c r="G101" s="594">
        <f>SUM(G92,G79,G69,G49,G39,G25,G11)</f>
        <v>83327.331359999996</v>
      </c>
      <c r="H101" s="594">
        <f>SUM(H92,H79,H69,H49,H39,H25,H11)</f>
        <v>83327.331359999996</v>
      </c>
      <c r="I101" s="594">
        <f t="shared" ref="I101:J101" si="141">SUM(I92,I79,I69,I49,I39,I25,I11)</f>
        <v>83327.331359999996</v>
      </c>
      <c r="J101" s="594">
        <f t="shared" si="141"/>
        <v>83327.331359999996</v>
      </c>
      <c r="K101" s="594">
        <f>SUM(K92,K79,K69,K49,K39,K25,K11)</f>
        <v>83327.331359999996</v>
      </c>
      <c r="L101" s="594">
        <f>SUM(L92,L79,L69,L49,L39,L25,L11)</f>
        <v>99897.527650000004</v>
      </c>
      <c r="M101" s="594">
        <f t="shared" ref="M101" si="142">SUM(M92,M79,M69,M49,M39,M25,M11)</f>
        <v>99897.527650000004</v>
      </c>
      <c r="N101" s="594">
        <f t="shared" ref="N101:S102" si="143">SUM(N92,N79,N69,N49,N39,N25,N11)</f>
        <v>83378.250339999999</v>
      </c>
      <c r="O101" s="594">
        <f t="shared" ref="O101:P101" si="144">SUM(O92,O79,O69,O49,O39,O25,O11)</f>
        <v>83378.250339999999</v>
      </c>
      <c r="P101" s="594">
        <f t="shared" si="144"/>
        <v>83378.250339999999</v>
      </c>
      <c r="Q101" s="594">
        <f t="shared" ref="Q101" si="145">SUM(Q92,Q79,Q69,Q49,Q39,Q25,Q11)</f>
        <v>83078.250339999999</v>
      </c>
      <c r="R101" s="594">
        <f t="shared" si="143"/>
        <v>77220.990623428588</v>
      </c>
      <c r="S101" s="594">
        <f t="shared" si="143"/>
        <v>87125.343899999978</v>
      </c>
      <c r="T101" s="594">
        <f t="shared" ref="T101" si="146">SUM(T92,T79,T69,T49,T39,T25,T11)</f>
        <v>9904.3532765714008</v>
      </c>
      <c r="U101" s="594">
        <f>SUM(U92,U79,U69,U49,U39,U25,U11)</f>
        <v>-495.76931999999994</v>
      </c>
      <c r="V101" s="594">
        <f>SUM(V92,V79,V69,V49,V39,V25,V11)</f>
        <v>86629.574579999986</v>
      </c>
      <c r="W101" s="594">
        <f t="shared" si="125"/>
        <v>112.82598578004573</v>
      </c>
      <c r="X101" s="732"/>
    </row>
    <row r="102" spans="1:24" ht="30" x14ac:dyDescent="0.25">
      <c r="A102" s="13">
        <v>1</v>
      </c>
      <c r="B102" s="124" t="s">
        <v>45</v>
      </c>
      <c r="C102" s="593">
        <f t="shared" si="140"/>
        <v>15056</v>
      </c>
      <c r="D102" s="593">
        <f t="shared" si="140"/>
        <v>13801</v>
      </c>
      <c r="E102" s="593">
        <f t="shared" si="140"/>
        <v>14404</v>
      </c>
      <c r="F102" s="593">
        <f t="shared" si="135"/>
        <v>104.36924860517354</v>
      </c>
      <c r="G102" s="594">
        <f>SUM(G93,G80,G70,G50,G40,G26,G12)</f>
        <v>28304.080199999997</v>
      </c>
      <c r="H102" s="594">
        <f>SUM(H93,H80,H70,H50,H40,H26,H12)</f>
        <v>28304.080199999997</v>
      </c>
      <c r="I102" s="594">
        <f t="shared" ref="I102:J102" si="147">SUM(I93,I80,I70,I50,I40,I26,I12)</f>
        <v>28304.080199999997</v>
      </c>
      <c r="J102" s="594">
        <f t="shared" si="147"/>
        <v>28304.080199999997</v>
      </c>
      <c r="K102" s="594">
        <f t="shared" ref="K102" si="148">SUM(K93,K80,K70,K50,K40,K26,K12)</f>
        <v>28304.080199999997</v>
      </c>
      <c r="L102" s="594">
        <f>SUM(L93,L80,L70,L50,L40,L26,L12)</f>
        <v>28304.080199999997</v>
      </c>
      <c r="M102" s="594">
        <f t="shared" ref="M102" si="149">SUM(M93,M80,M70,M50,M40,M26,M12)</f>
        <v>28304.080199999997</v>
      </c>
      <c r="N102" s="594">
        <f t="shared" si="143"/>
        <v>28304.080199999997</v>
      </c>
      <c r="O102" s="594">
        <f t="shared" ref="O102:P102" si="150">SUM(O93,O80,O70,O50,O40,O26,O12)</f>
        <v>28304.080199999997</v>
      </c>
      <c r="P102" s="594">
        <f t="shared" si="150"/>
        <v>27369.70016</v>
      </c>
      <c r="Q102" s="594">
        <f t="shared" ref="Q102" si="151">SUM(Q93,Q80,Q70,Q50,Q40,Q26,Q12)</f>
        <v>27369.70016</v>
      </c>
      <c r="R102" s="594">
        <f t="shared" si="143"/>
        <v>25322.486823333336</v>
      </c>
      <c r="S102" s="594">
        <f t="shared" si="143"/>
        <v>26509.790480000003</v>
      </c>
      <c r="T102" s="594">
        <f t="shared" ref="T102" si="152">SUM(T93,T80,T70,T50,T40,T26,T12)</f>
        <v>1187.303656666671</v>
      </c>
      <c r="U102" s="594">
        <f>SUM(U93,U80,U70,U50,U40,U26,U12)</f>
        <v>-210.22037999999998</v>
      </c>
      <c r="V102" s="594">
        <f>SUM(V93,V80,V70,V50,V40,V26,V12)</f>
        <v>26299.570100000001</v>
      </c>
      <c r="W102" s="594">
        <f t="shared" si="125"/>
        <v>104.68873244934471</v>
      </c>
      <c r="X102" s="732"/>
    </row>
    <row r="103" spans="1:24" ht="30" x14ac:dyDescent="0.25">
      <c r="A103" s="13">
        <v>1</v>
      </c>
      <c r="B103" s="124" t="s">
        <v>70</v>
      </c>
      <c r="C103" s="593">
        <f t="shared" ref="C103:E104" si="153">SUM(C59,C27,C13)</f>
        <v>185</v>
      </c>
      <c r="D103" s="593">
        <f t="shared" si="153"/>
        <v>170</v>
      </c>
      <c r="E103" s="593">
        <f t="shared" si="153"/>
        <v>186</v>
      </c>
      <c r="F103" s="593">
        <f t="shared" si="135"/>
        <v>109.41176470588236</v>
      </c>
      <c r="G103" s="594">
        <f>SUM(G59,G27,G13)</f>
        <v>1213.9848000000002</v>
      </c>
      <c r="H103" s="594">
        <f>SUM(H59,H27,H13)</f>
        <v>1213.9848000000002</v>
      </c>
      <c r="I103" s="594">
        <f t="shared" ref="I103:J103" si="154">SUM(I59,I27,I13)</f>
        <v>1213.9848000000002</v>
      </c>
      <c r="J103" s="594">
        <f t="shared" si="154"/>
        <v>1213.9848000000002</v>
      </c>
      <c r="K103" s="594">
        <f>SUM(K59,K27,K13)</f>
        <v>1213.9848000000002</v>
      </c>
      <c r="L103" s="594">
        <f>SUM(L59,L27,L13)</f>
        <v>1213.9848000000002</v>
      </c>
      <c r="M103" s="594">
        <f t="shared" ref="M103" si="155">SUM(M59,M27,M13)</f>
        <v>1213.9848000000002</v>
      </c>
      <c r="N103" s="594">
        <f t="shared" ref="N103:S104" si="156">SUM(N59,N27,N13)</f>
        <v>1213.9848000000002</v>
      </c>
      <c r="O103" s="594">
        <f t="shared" ref="O103:P103" si="157">SUM(O59,O27,O13)</f>
        <v>1213.9848000000002</v>
      </c>
      <c r="P103" s="594">
        <f t="shared" si="157"/>
        <v>1213.9848000000002</v>
      </c>
      <c r="Q103" s="594">
        <f t="shared" ref="Q103" si="158">SUM(Q59,Q27,Q13)</f>
        <v>1213.9848000000002</v>
      </c>
      <c r="R103" s="594">
        <f t="shared" si="156"/>
        <v>1112.8194000000001</v>
      </c>
      <c r="S103" s="594">
        <f t="shared" si="156"/>
        <v>1220.5468800000001</v>
      </c>
      <c r="T103" s="594">
        <f t="shared" ref="T103" si="159">SUM(T59,T27,T13)</f>
        <v>107.72748000000001</v>
      </c>
      <c r="U103" s="594">
        <f>SUM(U59,U27,U13)</f>
        <v>-6.5620799999999999</v>
      </c>
      <c r="V103" s="594">
        <f>SUM(V59,V27,V13)</f>
        <v>1213.9848000000002</v>
      </c>
      <c r="W103" s="594">
        <f t="shared" si="125"/>
        <v>109.68058968058969</v>
      </c>
      <c r="X103" s="732"/>
    </row>
    <row r="104" spans="1:24" ht="30" x14ac:dyDescent="0.25">
      <c r="A104" s="13">
        <v>1</v>
      </c>
      <c r="B104" s="124" t="s">
        <v>71</v>
      </c>
      <c r="C104" s="593">
        <f t="shared" si="153"/>
        <v>821</v>
      </c>
      <c r="D104" s="593">
        <f t="shared" si="153"/>
        <v>752</v>
      </c>
      <c r="E104" s="593">
        <f t="shared" si="153"/>
        <v>795</v>
      </c>
      <c r="F104" s="593">
        <f t="shared" si="135"/>
        <v>105.71808510638299</v>
      </c>
      <c r="G104" s="594">
        <f>SUM(G60,G28,G14)</f>
        <v>5387.4676799999997</v>
      </c>
      <c r="H104" s="594">
        <f>SUM(H60,H28,H14)</f>
        <v>5387.4676799999997</v>
      </c>
      <c r="I104" s="594">
        <f t="shared" ref="I104:J104" si="160">SUM(I60,I28,I14)</f>
        <v>5387.4676799999997</v>
      </c>
      <c r="J104" s="594">
        <f t="shared" si="160"/>
        <v>5387.4676799999997</v>
      </c>
      <c r="K104" s="594">
        <f t="shared" ref="K104" si="161">SUM(K60,K28,K14)</f>
        <v>5387.4676799999997</v>
      </c>
      <c r="L104" s="594">
        <f>SUM(L60,L28,L14)</f>
        <v>5387.4676799999997</v>
      </c>
      <c r="M104" s="594">
        <f t="shared" ref="M104" si="162">SUM(M60,M28,M14)</f>
        <v>5387.4676799999997</v>
      </c>
      <c r="N104" s="594">
        <f t="shared" si="156"/>
        <v>5387.4676799999997</v>
      </c>
      <c r="O104" s="594">
        <f t="shared" ref="O104:P104" si="163">SUM(O60,O28,O14)</f>
        <v>5387.4676799999997</v>
      </c>
      <c r="P104" s="594">
        <f t="shared" si="163"/>
        <v>5387.4676799999997</v>
      </c>
      <c r="Q104" s="594">
        <f t="shared" ref="Q104" si="164">SUM(Q60,Q28,Q14)</f>
        <v>5387.4676799999997</v>
      </c>
      <c r="R104" s="594">
        <f t="shared" si="156"/>
        <v>4938.5120400000005</v>
      </c>
      <c r="S104" s="594">
        <f t="shared" si="156"/>
        <v>5216.8536000000004</v>
      </c>
      <c r="T104" s="594">
        <f t="shared" ref="T104" si="165">SUM(T60,T28,T14)</f>
        <v>278.34155999999962</v>
      </c>
      <c r="U104" s="594">
        <f>SUM(U60,U28,U14)</f>
        <v>-106.30576000000001</v>
      </c>
      <c r="V104" s="594">
        <f>SUM(V60,V28,V14)</f>
        <v>5110.5478400000002</v>
      </c>
      <c r="W104" s="594">
        <f t="shared" si="125"/>
        <v>105.63614217694608</v>
      </c>
      <c r="X104" s="732"/>
    </row>
    <row r="105" spans="1:24" ht="30" x14ac:dyDescent="0.25">
      <c r="A105" s="13">
        <v>1</v>
      </c>
      <c r="B105" s="125" t="s">
        <v>68</v>
      </c>
      <c r="C105" s="593">
        <f>SUM(C94,C82,C71,C61,C51,C41,C29,C15)</f>
        <v>115561</v>
      </c>
      <c r="D105" s="593">
        <f>SUM(D94,D82,D71,D61,D51,D41,D29,D15)</f>
        <v>105930</v>
      </c>
      <c r="E105" s="593">
        <f>SUM(E94,E82,E71,E61,E51,E41,E29,E15)</f>
        <v>94635</v>
      </c>
      <c r="F105" s="593">
        <f t="shared" si="135"/>
        <v>89.337298215802889</v>
      </c>
      <c r="G105" s="594">
        <f>SUM(G94,G82,G71,G61,G51,G41,G29,G15)</f>
        <v>186682.44089</v>
      </c>
      <c r="H105" s="594">
        <f>SUM(H94,H82,H71,H61,H51,H41,H29,H15)</f>
        <v>186682.44089</v>
      </c>
      <c r="I105" s="594">
        <f>SUM(I94,I82,I71,I61,I51,I41,I29,I15)</f>
        <v>186682.44089</v>
      </c>
      <c r="J105" s="594">
        <f>SUM(J94,J82,J71,J61,J51,J41,J29,J15)</f>
        <v>186682.44089</v>
      </c>
      <c r="K105" s="594">
        <f>SUM(K94,K82,K71,K61,K51,K41,K29,K15)</f>
        <v>186682.44089</v>
      </c>
      <c r="L105" s="594">
        <f t="shared" ref="L105:M105" si="166">SUM(L94,L82,L71,L61,L51,L41,L29,L15)</f>
        <v>191934.36059999999</v>
      </c>
      <c r="M105" s="594">
        <f t="shared" si="166"/>
        <v>191934.36059999999</v>
      </c>
      <c r="N105" s="594">
        <f t="shared" ref="N105:V105" si="167">SUM(N94,N82,N71,N61,N51,N41,N29,N15)</f>
        <v>207158.01970666667</v>
      </c>
      <c r="O105" s="594">
        <f t="shared" ref="O105:P105" si="168">SUM(O94,O82,O71,O61,O51,O41,O29,O15)</f>
        <v>207158.01970666667</v>
      </c>
      <c r="P105" s="594">
        <f t="shared" si="168"/>
        <v>206852.37070666667</v>
      </c>
      <c r="Q105" s="594">
        <f t="shared" ref="Q105" si="169">SUM(Q94,Q82,Q71,Q61,Q51,Q41,Q29,Q15)</f>
        <v>205882.24195666666</v>
      </c>
      <c r="R105" s="594">
        <f t="shared" si="167"/>
        <v>187117.31319188094</v>
      </c>
      <c r="S105" s="594">
        <f t="shared" si="167"/>
        <v>177026.82845000003</v>
      </c>
      <c r="T105" s="594">
        <f t="shared" si="167"/>
        <v>-10090.48474188094</v>
      </c>
      <c r="U105" s="594">
        <f t="shared" si="167"/>
        <v>-405.40687000000008</v>
      </c>
      <c r="V105" s="594">
        <f t="shared" si="167"/>
        <v>176621.42158000002</v>
      </c>
      <c r="W105" s="594">
        <f t="shared" si="125"/>
        <v>94.607401864768377</v>
      </c>
      <c r="X105" s="732"/>
    </row>
    <row r="106" spans="1:24" ht="30" x14ac:dyDescent="0.25">
      <c r="A106" s="13">
        <v>1</v>
      </c>
      <c r="B106" s="124" t="s">
        <v>64</v>
      </c>
      <c r="C106" s="593">
        <f>SUM(C95,C83,C72,C52,C42,C30,C16)</f>
        <v>43567</v>
      </c>
      <c r="D106" s="593">
        <f>SUM(D95,D83,D72,D52,D42,D30,D16)</f>
        <v>39936</v>
      </c>
      <c r="E106" s="593">
        <f>SUM(E95,E83,E72,E52,E42,E30,E16)</f>
        <v>34399</v>
      </c>
      <c r="F106" s="593">
        <f t="shared" si="135"/>
        <v>86.135316506410248</v>
      </c>
      <c r="G106" s="594">
        <f>SUM(G95,G83,G72,G52,G42,G30,G16)</f>
        <v>29377.545540000003</v>
      </c>
      <c r="H106" s="594">
        <f>SUM(H95,H83,H72,H52,H42,H30,H16)</f>
        <v>29377.545540000003</v>
      </c>
      <c r="I106" s="594">
        <f>SUM(I95,I83,I72,I52,I42,I30,I16)</f>
        <v>29377.545540000003</v>
      </c>
      <c r="J106" s="594">
        <f>SUM(J95,J83,J72,J52,J42,J30,J16)</f>
        <v>29377.545540000003</v>
      </c>
      <c r="K106" s="594">
        <f>SUM(K95,K83,K72,K52,K42,K30,K16)</f>
        <v>29377.545540000003</v>
      </c>
      <c r="L106" s="594">
        <f t="shared" ref="L106:M106" si="170">SUM(L95,L83,L72,L52,L42,L30,L16)</f>
        <v>34629.465250000001</v>
      </c>
      <c r="M106" s="594">
        <f t="shared" si="170"/>
        <v>34629.465250000001</v>
      </c>
      <c r="N106" s="594">
        <f t="shared" ref="N106:V106" si="171">SUM(N95,N83,N72,N52,N42,N30,N16)</f>
        <v>49853.124356666667</v>
      </c>
      <c r="O106" s="594">
        <f t="shared" ref="O106:P106" si="172">SUM(O95,O83,O72,O52,O42,O30,O16)</f>
        <v>49853.124356666667</v>
      </c>
      <c r="P106" s="594">
        <f t="shared" si="172"/>
        <v>49853.124356666667</v>
      </c>
      <c r="Q106" s="594">
        <f t="shared" ref="Q106" si="173">SUM(Q95,Q83,Q72,Q52,Q42,Q30,Q16)</f>
        <v>48882.995606666664</v>
      </c>
      <c r="R106" s="594">
        <f t="shared" si="171"/>
        <v>43124.925121047621</v>
      </c>
      <c r="S106" s="594">
        <f t="shared" si="171"/>
        <v>45500.916910000007</v>
      </c>
      <c r="T106" s="594">
        <f t="shared" si="171"/>
        <v>2375.9917889523845</v>
      </c>
      <c r="U106" s="594">
        <f t="shared" si="171"/>
        <v>-128.37941000000001</v>
      </c>
      <c r="V106" s="594">
        <f t="shared" si="171"/>
        <v>45372.537499999999</v>
      </c>
      <c r="W106" s="594">
        <f t="shared" si="125"/>
        <v>105.5095557436522</v>
      </c>
      <c r="X106" s="732"/>
    </row>
    <row r="107" spans="1:24" ht="45" x14ac:dyDescent="0.25">
      <c r="A107" s="13"/>
      <c r="B107" s="124" t="s">
        <v>102</v>
      </c>
      <c r="C107" s="593">
        <f>C96+C84+C73+C53+C43+C31+C17</f>
        <v>0</v>
      </c>
      <c r="D107" s="593">
        <f t="shared" ref="D107:W107" si="174">D96+D84+D73+D53+D43+D31+D17</f>
        <v>0</v>
      </c>
      <c r="E107" s="593">
        <f t="shared" si="174"/>
        <v>2201</v>
      </c>
      <c r="F107" s="593">
        <f t="shared" si="174"/>
        <v>0</v>
      </c>
      <c r="G107" s="594">
        <f t="shared" si="174"/>
        <v>0</v>
      </c>
      <c r="H107" s="594">
        <f t="shared" si="174"/>
        <v>0</v>
      </c>
      <c r="I107" s="594">
        <f t="shared" si="174"/>
        <v>0</v>
      </c>
      <c r="J107" s="594">
        <f t="shared" si="174"/>
        <v>0</v>
      </c>
      <c r="K107" s="594">
        <f t="shared" si="174"/>
        <v>0</v>
      </c>
      <c r="L107" s="594">
        <f t="shared" si="174"/>
        <v>0</v>
      </c>
      <c r="M107" s="594">
        <f t="shared" si="174"/>
        <v>0</v>
      </c>
      <c r="N107" s="594">
        <f t="shared" si="174"/>
        <v>0</v>
      </c>
      <c r="O107" s="594">
        <f t="shared" ref="O107:P107" si="175">O96+O84+O73+O53+O43+O31+O17</f>
        <v>0</v>
      </c>
      <c r="P107" s="594">
        <f t="shared" si="175"/>
        <v>0</v>
      </c>
      <c r="Q107" s="594">
        <f t="shared" ref="Q107" si="176">Q96+Q84+Q73+Q53+Q43+Q31+Q17</f>
        <v>0</v>
      </c>
      <c r="R107" s="594">
        <f t="shared" si="174"/>
        <v>0</v>
      </c>
      <c r="S107" s="594">
        <f t="shared" si="174"/>
        <v>0</v>
      </c>
      <c r="T107" s="594">
        <f t="shared" si="174"/>
        <v>0</v>
      </c>
      <c r="U107" s="594">
        <f t="shared" si="174"/>
        <v>0</v>
      </c>
      <c r="V107" s="594">
        <f t="shared" si="174"/>
        <v>2691.8526700000002</v>
      </c>
      <c r="W107" s="594">
        <f t="shared" si="174"/>
        <v>0</v>
      </c>
      <c r="X107" s="732"/>
    </row>
    <row r="108" spans="1:24" ht="60" x14ac:dyDescent="0.25">
      <c r="A108" s="13">
        <v>1</v>
      </c>
      <c r="B108" s="124" t="s">
        <v>46</v>
      </c>
      <c r="C108" s="593">
        <f t="shared" ref="C108:E109" si="177">SUM(C85,C62,C32,C18)</f>
        <v>48137</v>
      </c>
      <c r="D108" s="593">
        <f t="shared" si="177"/>
        <v>44125</v>
      </c>
      <c r="E108" s="593">
        <f t="shared" si="177"/>
        <v>38254</v>
      </c>
      <c r="F108" s="593">
        <f t="shared" si="135"/>
        <v>86.694617563739371</v>
      </c>
      <c r="G108" s="594">
        <f>SUM(G85,G62,G32,G18)</f>
        <v>130879.6893</v>
      </c>
      <c r="H108" s="594">
        <f>SUM(H85,H62,H32,H18)</f>
        <v>130879.6893</v>
      </c>
      <c r="I108" s="594">
        <f t="shared" ref="I108:J108" si="178">SUM(I85,I62,I32,I18)</f>
        <v>130879.6893</v>
      </c>
      <c r="J108" s="594">
        <f t="shared" si="178"/>
        <v>130879.6893</v>
      </c>
      <c r="K108" s="594">
        <f>SUM(K85,K62,K32,K18)</f>
        <v>130879.6893</v>
      </c>
      <c r="L108" s="594">
        <f>SUM(L85,L62,L32,L18)</f>
        <v>130879.6893</v>
      </c>
      <c r="M108" s="594">
        <f t="shared" ref="M108" si="179">SUM(M85,M62,M32,M18)</f>
        <v>130879.6893</v>
      </c>
      <c r="N108" s="594">
        <f t="shared" ref="N108:S109" si="180">SUM(N85,N62,N32,N18)</f>
        <v>130879.6893</v>
      </c>
      <c r="O108" s="594">
        <f t="shared" ref="O108:P108" si="181">SUM(O85,O62,O32,O18)</f>
        <v>130879.6893</v>
      </c>
      <c r="P108" s="594">
        <f t="shared" si="181"/>
        <v>130574.04030000001</v>
      </c>
      <c r="Q108" s="594">
        <f t="shared" ref="Q108" si="182">SUM(Q85,Q62,Q32,Q18)</f>
        <v>130574.04030000001</v>
      </c>
      <c r="R108" s="594">
        <f t="shared" si="180"/>
        <v>119769.28252499999</v>
      </c>
      <c r="S108" s="594">
        <f t="shared" si="180"/>
        <v>107025.59718000001</v>
      </c>
      <c r="T108" s="594">
        <f t="shared" ref="T108" si="183">SUM(T85,T62,T32,T18)</f>
        <v>-12743.685344999982</v>
      </c>
      <c r="U108" s="594">
        <f>SUM(U85,U62,U32,U18)</f>
        <v>-263.25463999999999</v>
      </c>
      <c r="V108" s="594">
        <f>SUM(V85,V62,V32,V18)</f>
        <v>106762.34254000001</v>
      </c>
      <c r="W108" s="594">
        <f t="shared" si="125"/>
        <v>89.359804887918628</v>
      </c>
      <c r="X108" s="732"/>
    </row>
    <row r="109" spans="1:24" ht="45" x14ac:dyDescent="0.25">
      <c r="A109" s="13">
        <v>1</v>
      </c>
      <c r="B109" s="124" t="s">
        <v>65</v>
      </c>
      <c r="C109" s="593">
        <f t="shared" si="177"/>
        <v>23857</v>
      </c>
      <c r="D109" s="593">
        <f t="shared" si="177"/>
        <v>21869</v>
      </c>
      <c r="E109" s="593">
        <f t="shared" si="177"/>
        <v>21982</v>
      </c>
      <c r="F109" s="593">
        <f t="shared" si="135"/>
        <v>100.5167131556084</v>
      </c>
      <c r="G109" s="593">
        <f>SUM(G86,G63,G33,G19)</f>
        <v>26425.206049999997</v>
      </c>
      <c r="H109" s="593">
        <f>SUM(H86,H63,H33,H19)</f>
        <v>26425.206049999997</v>
      </c>
      <c r="I109" s="593">
        <f t="shared" ref="I109:J109" si="184">SUM(I86,I63,I33,I19)</f>
        <v>26425.206049999997</v>
      </c>
      <c r="J109" s="593">
        <f t="shared" si="184"/>
        <v>26425.206049999997</v>
      </c>
      <c r="K109" s="593">
        <f t="shared" ref="K109" si="185">SUM(K86,K63,K33,K19)</f>
        <v>26425.206049999997</v>
      </c>
      <c r="L109" s="593">
        <f>SUM(L86,L63,L33,L19)</f>
        <v>26425.206049999997</v>
      </c>
      <c r="M109" s="593">
        <f t="shared" ref="M109" si="186">SUM(M86,M63,M33,M19)</f>
        <v>26425.206049999997</v>
      </c>
      <c r="N109" s="593">
        <f t="shared" si="180"/>
        <v>26425.206049999997</v>
      </c>
      <c r="O109" s="593">
        <f t="shared" ref="O109:P109" si="187">SUM(O86,O63,O33,O19)</f>
        <v>26425.206049999997</v>
      </c>
      <c r="P109" s="593">
        <f t="shared" si="187"/>
        <v>26425.206049999997</v>
      </c>
      <c r="Q109" s="593">
        <f t="shared" ref="Q109" si="188">SUM(Q86,Q63,Q33,Q19)</f>
        <v>26425.206049999997</v>
      </c>
      <c r="R109" s="593">
        <f t="shared" si="180"/>
        <v>24223.105545833336</v>
      </c>
      <c r="S109" s="595">
        <f t="shared" si="180"/>
        <v>24500.314359999989</v>
      </c>
      <c r="T109" s="595">
        <f t="shared" ref="T109" si="189">SUM(T86,T63,T33,T19)</f>
        <v>277.20881416665657</v>
      </c>
      <c r="U109" s="595">
        <f>SUM(U86,U63,U33,U19)</f>
        <v>-13.772819999999999</v>
      </c>
      <c r="V109" s="595">
        <f>SUM(V86,V63,V33,V19)</f>
        <v>24486.541539999991</v>
      </c>
      <c r="W109" s="594">
        <f t="shared" si="125"/>
        <v>101.14439832515339</v>
      </c>
      <c r="X109" s="732"/>
    </row>
    <row r="110" spans="1:24" ht="30" x14ac:dyDescent="0.25">
      <c r="A110" s="13">
        <v>1</v>
      </c>
      <c r="B110" s="270" t="s">
        <v>79</v>
      </c>
      <c r="C110" s="596">
        <f t="shared" ref="C110:E111" si="190">SUM(C97,C87,C74,C64,C54,C44,C34,C20)</f>
        <v>113586</v>
      </c>
      <c r="D110" s="596">
        <f t="shared" si="190"/>
        <v>104120</v>
      </c>
      <c r="E110" s="596">
        <f t="shared" si="190"/>
        <v>103279</v>
      </c>
      <c r="F110" s="593">
        <f t="shared" si="135"/>
        <v>99.192278140606987</v>
      </c>
      <c r="G110" s="596">
        <f>SUM(G97,G87,G74,G64,G54,G44,G34,G20)</f>
        <v>119809.22132</v>
      </c>
      <c r="H110" s="596">
        <f>SUM(H97,H87,H74,H64,H54,H44,H34,H20)</f>
        <v>119809.22132</v>
      </c>
      <c r="I110" s="596">
        <f t="shared" ref="I110:J110" si="191">SUM(I97,I87,I74,I64,I54,I44,I34,I20)</f>
        <v>119809.22132</v>
      </c>
      <c r="J110" s="596">
        <f t="shared" si="191"/>
        <v>119809.22132</v>
      </c>
      <c r="K110" s="596">
        <f>SUM(K97,K87,K74,K64,K54,K44,K34,K20)</f>
        <v>119809.22132</v>
      </c>
      <c r="L110" s="596">
        <f>SUM(L97,L87,L74,L64,L54,L44,L34,L20)</f>
        <v>119809.22132</v>
      </c>
      <c r="M110" s="596">
        <f t="shared" ref="M110" si="192">SUM(M97,M87,M74,M64,M54,M44,M34,M20)</f>
        <v>119809.22132</v>
      </c>
      <c r="N110" s="596">
        <f t="shared" ref="N110:S111" si="193">SUM(N97,N87,N74,N64,N54,N44,N34,N20)</f>
        <v>111240.99244</v>
      </c>
      <c r="O110" s="596">
        <f t="shared" ref="O110:P110" si="194">SUM(O97,O87,O74,O64,O54,O44,O34,O20)</f>
        <v>111240.99244</v>
      </c>
      <c r="P110" s="596">
        <f t="shared" si="194"/>
        <v>110544.16692</v>
      </c>
      <c r="Q110" s="596">
        <f t="shared" ref="Q110" si="195">SUM(Q97,Q87,Q74,Q64,Q54,Q44,Q34,Q20)</f>
        <v>110544.16692</v>
      </c>
      <c r="R110" s="596">
        <f t="shared" si="193"/>
        <v>102505.98609266669</v>
      </c>
      <c r="S110" s="596">
        <f t="shared" si="193"/>
        <v>100700.68644</v>
      </c>
      <c r="T110" s="596">
        <f t="shared" ref="T110" si="196">SUM(T97,T87,T74,T64,T54,T44,T34,T20)</f>
        <v>-1805.2996526666575</v>
      </c>
      <c r="U110" s="596">
        <f>SUM(U97,U87,U74,U64,U54,U44,U34,U20)</f>
        <v>-600.46874000000003</v>
      </c>
      <c r="V110" s="596">
        <f>SUM(V97,V87,V74,V64,V54,V44,V34,V20)</f>
        <v>100100.21770000001</v>
      </c>
      <c r="W110" s="594">
        <f t="shared" si="125"/>
        <v>98.238834899812915</v>
      </c>
      <c r="X110" s="732"/>
    </row>
    <row r="111" spans="1:24" ht="15.75" thickBot="1" x14ac:dyDescent="0.3">
      <c r="A111" s="13">
        <v>1</v>
      </c>
      <c r="B111" s="220" t="s">
        <v>73</v>
      </c>
      <c r="C111" s="597">
        <f t="shared" si="190"/>
        <v>0</v>
      </c>
      <c r="D111" s="597">
        <f t="shared" si="190"/>
        <v>0</v>
      </c>
      <c r="E111" s="597">
        <f t="shared" si="190"/>
        <v>0</v>
      </c>
      <c r="F111" s="597"/>
      <c r="G111" s="598">
        <f>SUM(G98,G88,G75,G65,G55,G45,G35,G21)</f>
        <v>424724.52625</v>
      </c>
      <c r="H111" s="598">
        <f>SUM(H98,H88,H75,H65,H55,H45,H35,H21)</f>
        <v>424724.52625</v>
      </c>
      <c r="I111" s="598">
        <f t="shared" ref="I111:J111" si="197">SUM(I98,I88,I75,I65,I55,I45,I35,I21)</f>
        <v>424724.52625</v>
      </c>
      <c r="J111" s="598">
        <f t="shared" si="197"/>
        <v>424724.52625</v>
      </c>
      <c r="K111" s="598">
        <f t="shared" ref="K111" si="198">SUM(K98,K88,K75,K65,K55,K45,K35,K21)</f>
        <v>424724.52625</v>
      </c>
      <c r="L111" s="598">
        <f>SUM(L98,L88,L75,L65,L55,L45,L35,L21)</f>
        <v>446546.64224999998</v>
      </c>
      <c r="M111" s="598">
        <f t="shared" ref="M111" si="199">SUM(M98,M88,M75,M65,M55,M45,M35,M21)</f>
        <v>446546.64224999998</v>
      </c>
      <c r="N111" s="598">
        <f t="shared" si="193"/>
        <v>436682.79516666668</v>
      </c>
      <c r="O111" s="598">
        <f t="shared" ref="O111:P111" si="200">SUM(O98,O88,O75,O65,O55,O45,O35,O21)</f>
        <v>436682.79516666668</v>
      </c>
      <c r="P111" s="598">
        <f t="shared" si="200"/>
        <v>434745.94060666667</v>
      </c>
      <c r="Q111" s="598">
        <f t="shared" ref="Q111" si="201">SUM(Q98,Q88,Q75,Q65,Q55,Q45,Q35,Q21)</f>
        <v>433475.8118566667</v>
      </c>
      <c r="R111" s="598">
        <f t="shared" si="193"/>
        <v>398218.10817130952</v>
      </c>
      <c r="S111" s="598">
        <f t="shared" si="193"/>
        <v>397800.04975000001</v>
      </c>
      <c r="T111" s="598">
        <f t="shared" ref="T111" si="202">SUM(T98,T88,T75,T65,T55,T45,T35,T21)</f>
        <v>-418.05842130952806</v>
      </c>
      <c r="U111" s="598">
        <f>SUM(U98,U88,U75,U65,U55,U45,U35,U21)</f>
        <v>-1824.73315</v>
      </c>
      <c r="V111" s="598">
        <f>SUM(V98,V88,V75,V65,V55,V45,V35,V21)</f>
        <v>395975.31660000002</v>
      </c>
      <c r="W111" s="598">
        <f t="shared" si="125"/>
        <v>99.895017727036745</v>
      </c>
      <c r="X111" s="732"/>
    </row>
    <row r="112" spans="1:24" x14ac:dyDescent="0.25">
      <c r="A112" s="13">
        <v>1</v>
      </c>
      <c r="B112" s="3"/>
      <c r="C112" s="599"/>
      <c r="D112" s="599"/>
      <c r="E112" s="600"/>
      <c r="F112" s="599"/>
      <c r="G112" s="601"/>
      <c r="H112" s="601"/>
      <c r="I112" s="601"/>
      <c r="J112" s="601"/>
      <c r="K112" s="601"/>
      <c r="L112" s="601"/>
      <c r="M112" s="601"/>
      <c r="N112" s="601"/>
      <c r="O112" s="601"/>
      <c r="P112" s="601"/>
      <c r="Q112" s="601"/>
      <c r="R112" s="601"/>
      <c r="S112" s="602"/>
      <c r="T112" s="602">
        <f t="shared" si="109"/>
        <v>0</v>
      </c>
      <c r="U112" s="602"/>
      <c r="V112" s="602"/>
      <c r="W112" s="601"/>
      <c r="X112" s="732"/>
    </row>
    <row r="113" spans="1:260" ht="15.75" thickBot="1" x14ac:dyDescent="0.3">
      <c r="A113" s="13">
        <v>1</v>
      </c>
      <c r="B113" s="62" t="s">
        <v>13</v>
      </c>
      <c r="C113" s="603"/>
      <c r="D113" s="603"/>
      <c r="E113" s="509"/>
      <c r="F113" s="603"/>
      <c r="G113" s="604"/>
      <c r="H113" s="604"/>
      <c r="I113" s="604"/>
      <c r="J113" s="604"/>
      <c r="K113" s="604"/>
      <c r="L113" s="604"/>
      <c r="M113" s="604"/>
      <c r="N113" s="604"/>
      <c r="O113" s="604"/>
      <c r="P113" s="604"/>
      <c r="Q113" s="604"/>
      <c r="R113" s="604"/>
      <c r="S113" s="553"/>
      <c r="T113" s="553">
        <f t="shared" si="109"/>
        <v>0</v>
      </c>
      <c r="U113" s="553"/>
      <c r="V113" s="553"/>
      <c r="W113" s="604"/>
      <c r="X113" s="732"/>
    </row>
    <row r="114" spans="1:260" ht="29.25" x14ac:dyDescent="0.25">
      <c r="A114" s="13">
        <v>1</v>
      </c>
      <c r="B114" s="83" t="s">
        <v>135</v>
      </c>
      <c r="C114" s="605"/>
      <c r="D114" s="605"/>
      <c r="E114" s="605"/>
      <c r="F114" s="605"/>
      <c r="G114" s="606"/>
      <c r="H114" s="606"/>
      <c r="I114" s="606"/>
      <c r="J114" s="606"/>
      <c r="K114" s="606"/>
      <c r="L114" s="606"/>
      <c r="M114" s="606"/>
      <c r="N114" s="606"/>
      <c r="O114" s="606"/>
      <c r="P114" s="606"/>
      <c r="Q114" s="606"/>
      <c r="R114" s="606"/>
      <c r="S114" s="606"/>
      <c r="T114" s="606">
        <f t="shared" si="109"/>
        <v>0</v>
      </c>
      <c r="U114" s="606"/>
      <c r="V114" s="606"/>
      <c r="W114" s="553"/>
      <c r="X114" s="732"/>
    </row>
    <row r="115" spans="1:260" s="25" customFormat="1" ht="30" x14ac:dyDescent="0.25">
      <c r="A115" s="13">
        <v>1</v>
      </c>
      <c r="B115" s="139" t="s">
        <v>76</v>
      </c>
      <c r="C115" s="390">
        <f>SUM(C116:C119)</f>
        <v>8629</v>
      </c>
      <c r="D115" s="390">
        <f>SUM(D116:D119)</f>
        <v>7910</v>
      </c>
      <c r="E115" s="390">
        <f>SUM(E116:E119)</f>
        <v>4775</v>
      </c>
      <c r="F115" s="390">
        <f t="shared" ref="F115:F124" si="203">E115/D115*100</f>
        <v>60.366624525916556</v>
      </c>
      <c r="G115" s="553">
        <f>SUM(G116:G119)</f>
        <v>27130.838899999999</v>
      </c>
      <c r="H115" s="553">
        <f>SUM(H116:H119)</f>
        <v>27130.838899999999</v>
      </c>
      <c r="I115" s="553">
        <f>SUM(I116:I119)</f>
        <v>27130.838899999999</v>
      </c>
      <c r="J115" s="553">
        <f>SUM(J116:J119)</f>
        <v>27130.838899999999</v>
      </c>
      <c r="K115" s="553">
        <f>SUM(K116:K119)</f>
        <v>27130.838899999999</v>
      </c>
      <c r="L115" s="553">
        <f t="shared" ref="L115:M115" si="204">SUM(L116:L119)</f>
        <v>24445.1309</v>
      </c>
      <c r="M115" s="553">
        <f t="shared" si="204"/>
        <v>24445.1309</v>
      </c>
      <c r="N115" s="553">
        <f t="shared" ref="N115:V115" si="205">SUM(N116:N119)</f>
        <v>19312.816439999999</v>
      </c>
      <c r="O115" s="553">
        <f t="shared" ref="O115:P115" si="206">SUM(O116:O119)</f>
        <v>19312.816439999999</v>
      </c>
      <c r="P115" s="553">
        <f t="shared" si="206"/>
        <v>16502.404880000002</v>
      </c>
      <c r="Q115" s="553">
        <f t="shared" ref="Q115" si="207">SUM(Q116:Q119)</f>
        <v>16502.404880000002</v>
      </c>
      <c r="R115" s="749">
        <f t="shared" si="205"/>
        <v>16588.44095509524</v>
      </c>
      <c r="S115" s="553">
        <f t="shared" si="205"/>
        <v>11875.531370000002</v>
      </c>
      <c r="T115" s="553">
        <f t="shared" si="205"/>
        <v>-4712.9095850952381</v>
      </c>
      <c r="U115" s="553">
        <f t="shared" si="205"/>
        <v>-167.13860999999997</v>
      </c>
      <c r="V115" s="553">
        <f t="shared" si="205"/>
        <v>11708.392760000001</v>
      </c>
      <c r="W115" s="607">
        <f t="shared" ref="W115:W126" si="208">S115/R115*100</f>
        <v>71.589195163951558</v>
      </c>
      <c r="X115" s="732"/>
    </row>
    <row r="116" spans="1:260" s="25" customFormat="1" ht="30" x14ac:dyDescent="0.25">
      <c r="A116" s="13">
        <v>1</v>
      </c>
      <c r="B116" s="47" t="s">
        <v>44</v>
      </c>
      <c r="C116" s="390">
        <v>6300</v>
      </c>
      <c r="D116" s="739">
        <f>ROUND(C116/12*$B$3,0)</f>
        <v>5775</v>
      </c>
      <c r="E116" s="390">
        <v>4146</v>
      </c>
      <c r="F116" s="390">
        <f t="shared" si="203"/>
        <v>71.79220779220779</v>
      </c>
      <c r="G116" s="553">
        <v>18051.36102</v>
      </c>
      <c r="H116" s="553">
        <v>18051.36102</v>
      </c>
      <c r="I116" s="553">
        <v>18051.36102</v>
      </c>
      <c r="J116" s="553">
        <v>18051.36102</v>
      </c>
      <c r="K116" s="553">
        <v>18051.36102</v>
      </c>
      <c r="L116" s="553">
        <v>15365.65302</v>
      </c>
      <c r="M116" s="553">
        <v>15365.65302</v>
      </c>
      <c r="N116" s="553">
        <v>10233.33856</v>
      </c>
      <c r="O116" s="553">
        <v>10233.33856</v>
      </c>
      <c r="P116" s="553">
        <v>10233.33856</v>
      </c>
      <c r="Q116" s="553">
        <v>10233.33856</v>
      </c>
      <c r="R116" s="750">
        <f t="shared" ref="R116:R119" si="209">G116/12*$B$3+(H116-G116)/11*10+(I116-H116)/10*9+(J116-I116)/9*8+(K116-J116)/8*7+(L116-K116)/7*6+(M116-L116)/6*5+(N116-M116)/5*4+(O116-N116)/4*3+(P116-O116)/3*2+(Q116-P116)/2*1</f>
        <v>10139.193938428572</v>
      </c>
      <c r="S116" s="553">
        <f t="shared" ref="S116:S125" si="210">V116-U116</f>
        <v>8638.2615800000003</v>
      </c>
      <c r="T116" s="553">
        <f t="shared" si="109"/>
        <v>-1500.9323584285721</v>
      </c>
      <c r="U116" s="553">
        <v>-79.794569999999993</v>
      </c>
      <c r="V116" s="553">
        <v>8558.4670100000003</v>
      </c>
      <c r="W116" s="607">
        <f t="shared" si="208"/>
        <v>85.196728975270048</v>
      </c>
      <c r="X116" s="732"/>
    </row>
    <row r="117" spans="1:260" s="25" customFormat="1" ht="30" x14ac:dyDescent="0.25">
      <c r="A117" s="13">
        <v>1</v>
      </c>
      <c r="B117" s="47" t="s">
        <v>45</v>
      </c>
      <c r="C117" s="390">
        <v>1900</v>
      </c>
      <c r="D117" s="391">
        <f t="shared" ref="D117:D125" si="211">ROUND(C117/12*$B$3,0)</f>
        <v>1742</v>
      </c>
      <c r="E117" s="390">
        <v>190</v>
      </c>
      <c r="F117" s="390">
        <f t="shared" si="203"/>
        <v>10.907003444316878</v>
      </c>
      <c r="G117" s="553">
        <v>6264.3455599999998</v>
      </c>
      <c r="H117" s="553">
        <v>6264.3455599999998</v>
      </c>
      <c r="I117" s="553">
        <v>6264.3455599999998</v>
      </c>
      <c r="J117" s="553">
        <v>6264.3455599999998</v>
      </c>
      <c r="K117" s="553">
        <v>6264.3455599999998</v>
      </c>
      <c r="L117" s="553">
        <v>6264.3455599999998</v>
      </c>
      <c r="M117" s="553">
        <v>6264.3455599999998</v>
      </c>
      <c r="N117" s="553">
        <v>6264.3455599999998</v>
      </c>
      <c r="O117" s="553">
        <v>6264.3455599999998</v>
      </c>
      <c r="P117" s="553">
        <v>3453.9340000000002</v>
      </c>
      <c r="Q117" s="553">
        <v>3453.9340000000002</v>
      </c>
      <c r="R117" s="750">
        <f t="shared" si="209"/>
        <v>3868.7090566666657</v>
      </c>
      <c r="S117" s="553">
        <f t="shared" si="210"/>
        <v>356.51667000000009</v>
      </c>
      <c r="T117" s="553">
        <f t="shared" si="109"/>
        <v>-3512.1923866666657</v>
      </c>
      <c r="U117" s="553">
        <v>-9.2551699999999997</v>
      </c>
      <c r="V117" s="553">
        <v>347.26150000000007</v>
      </c>
      <c r="W117" s="607">
        <f t="shared" si="208"/>
        <v>9.2153910975972924</v>
      </c>
      <c r="X117" s="732"/>
    </row>
    <row r="118" spans="1:260" s="25" customFormat="1" ht="30" x14ac:dyDescent="0.25">
      <c r="A118" s="13">
        <v>1</v>
      </c>
      <c r="B118" s="47" t="s">
        <v>70</v>
      </c>
      <c r="C118" s="390">
        <v>49</v>
      </c>
      <c r="D118" s="391">
        <f t="shared" si="211"/>
        <v>45</v>
      </c>
      <c r="E118" s="390">
        <v>39</v>
      </c>
      <c r="F118" s="390">
        <f t="shared" si="203"/>
        <v>86.666666666666671</v>
      </c>
      <c r="G118" s="553">
        <v>321.54192</v>
      </c>
      <c r="H118" s="553">
        <v>321.54192</v>
      </c>
      <c r="I118" s="553">
        <v>321.54192</v>
      </c>
      <c r="J118" s="553">
        <v>321.54192</v>
      </c>
      <c r="K118" s="553">
        <v>321.54192</v>
      </c>
      <c r="L118" s="553">
        <v>321.54192</v>
      </c>
      <c r="M118" s="553">
        <v>321.54192</v>
      </c>
      <c r="N118" s="553">
        <v>321.54192</v>
      </c>
      <c r="O118" s="553">
        <v>321.54192</v>
      </c>
      <c r="P118" s="553">
        <v>321.54192</v>
      </c>
      <c r="Q118" s="553">
        <v>321.54192</v>
      </c>
      <c r="R118" s="750">
        <f t="shared" si="209"/>
        <v>294.74675999999999</v>
      </c>
      <c r="S118" s="553">
        <f t="shared" si="210"/>
        <v>255.92111999999997</v>
      </c>
      <c r="T118" s="553">
        <f t="shared" si="109"/>
        <v>-38.825640000000021</v>
      </c>
      <c r="U118" s="553">
        <v>-9.1869399999999999</v>
      </c>
      <c r="V118" s="553">
        <v>246.73417999999998</v>
      </c>
      <c r="W118" s="607">
        <f t="shared" si="208"/>
        <v>86.827458256029672</v>
      </c>
      <c r="X118" s="732"/>
    </row>
    <row r="119" spans="1:260" s="25" customFormat="1" ht="30" x14ac:dyDescent="0.25">
      <c r="A119" s="13">
        <v>1</v>
      </c>
      <c r="B119" s="47" t="s">
        <v>71</v>
      </c>
      <c r="C119" s="390">
        <v>380</v>
      </c>
      <c r="D119" s="391">
        <f t="shared" si="211"/>
        <v>348</v>
      </c>
      <c r="E119" s="390">
        <v>400</v>
      </c>
      <c r="F119" s="390">
        <f t="shared" si="203"/>
        <v>114.94252873563218</v>
      </c>
      <c r="G119" s="553">
        <v>2493.5904</v>
      </c>
      <c r="H119" s="553">
        <v>2493.5904</v>
      </c>
      <c r="I119" s="553">
        <v>2493.5904</v>
      </c>
      <c r="J119" s="553">
        <v>2493.5904</v>
      </c>
      <c r="K119" s="553">
        <v>2493.5904</v>
      </c>
      <c r="L119" s="553">
        <v>2493.5904</v>
      </c>
      <c r="M119" s="553">
        <v>2493.5904</v>
      </c>
      <c r="N119" s="553">
        <v>2493.5904</v>
      </c>
      <c r="O119" s="553">
        <v>2493.5904</v>
      </c>
      <c r="P119" s="553">
        <v>2493.5904</v>
      </c>
      <c r="Q119" s="553">
        <v>2493.5904</v>
      </c>
      <c r="R119" s="750">
        <f t="shared" si="209"/>
        <v>2285.7912000000001</v>
      </c>
      <c r="S119" s="553">
        <f t="shared" si="210"/>
        <v>2624.8319999999999</v>
      </c>
      <c r="T119" s="553">
        <f t="shared" si="109"/>
        <v>339.04079999999976</v>
      </c>
      <c r="U119" s="553">
        <v>-68.901929999999993</v>
      </c>
      <c r="V119" s="553">
        <v>2555.9300699999999</v>
      </c>
      <c r="W119" s="607">
        <f t="shared" si="208"/>
        <v>114.83253588516746</v>
      </c>
      <c r="X119" s="732"/>
    </row>
    <row r="120" spans="1:260" s="25" customFormat="1" ht="30" x14ac:dyDescent="0.25">
      <c r="A120" s="13">
        <v>1</v>
      </c>
      <c r="B120" s="139" t="s">
        <v>68</v>
      </c>
      <c r="C120" s="390">
        <f>SUM(C121:C124)</f>
        <v>22831</v>
      </c>
      <c r="D120" s="390">
        <f>SUM(D121:D124)</f>
        <v>20928</v>
      </c>
      <c r="E120" s="390">
        <f>E121+E123+E124</f>
        <v>13073</v>
      </c>
      <c r="F120" s="390">
        <f t="shared" si="203"/>
        <v>62.466551987767581</v>
      </c>
      <c r="G120" s="554">
        <f>SUM(G121:G124)</f>
        <v>41177.935119999995</v>
      </c>
      <c r="H120" s="554">
        <f>SUM(H121:H124)</f>
        <v>41177.935119999995</v>
      </c>
      <c r="I120" s="554">
        <f>SUM(I121:I124)</f>
        <v>41177.935119999995</v>
      </c>
      <c r="J120" s="554">
        <f>SUM(J121:J124)</f>
        <v>41177.935119999995</v>
      </c>
      <c r="K120" s="554">
        <f>SUM(K121:K124)</f>
        <v>41177.935119999995</v>
      </c>
      <c r="L120" s="554">
        <f t="shared" ref="L120:M120" si="212">SUM(L121:L124)</f>
        <v>43806.136369999993</v>
      </c>
      <c r="M120" s="554">
        <f t="shared" si="212"/>
        <v>43806.136369999993</v>
      </c>
      <c r="N120" s="554">
        <f t="shared" ref="N120:V120" si="213">SUM(N121:N124)</f>
        <v>45749.936369999996</v>
      </c>
      <c r="O120" s="554">
        <f t="shared" ref="O120:P120" si="214">SUM(O121:O124)</f>
        <v>45749.936369999996</v>
      </c>
      <c r="P120" s="554">
        <f t="shared" si="214"/>
        <v>43364.307869999997</v>
      </c>
      <c r="Q120" s="554">
        <f t="shared" ref="Q120" si="215">SUM(Q121:Q124)</f>
        <v>41243.807869999997</v>
      </c>
      <c r="R120" s="751">
        <f t="shared" si="213"/>
        <v>38903.555455238093</v>
      </c>
      <c r="S120" s="554">
        <f t="shared" si="213"/>
        <v>29624.978720000006</v>
      </c>
      <c r="T120" s="554">
        <f t="shared" si="213"/>
        <v>-9278.5767352380899</v>
      </c>
      <c r="U120" s="554">
        <f t="shared" si="213"/>
        <v>-80.100470000000001</v>
      </c>
      <c r="V120" s="554">
        <f t="shared" si="213"/>
        <v>29544.878250000005</v>
      </c>
      <c r="W120" s="607">
        <f t="shared" si="208"/>
        <v>76.149797552786936</v>
      </c>
      <c r="X120" s="732"/>
    </row>
    <row r="121" spans="1:260" s="25" customFormat="1" ht="30" x14ac:dyDescent="0.25">
      <c r="A121" s="13">
        <v>1</v>
      </c>
      <c r="B121" s="47" t="s">
        <v>64</v>
      </c>
      <c r="C121" s="390">
        <v>7705</v>
      </c>
      <c r="D121" s="739">
        <f>ROUND(C121/12*$B$3,0)</f>
        <v>7063</v>
      </c>
      <c r="E121" s="390">
        <v>971</v>
      </c>
      <c r="F121" s="390">
        <f t="shared" si="203"/>
        <v>13.747699277927225</v>
      </c>
      <c r="G121" s="553">
        <v>5301.2750000000005</v>
      </c>
      <c r="H121" s="553">
        <v>5301.2750000000005</v>
      </c>
      <c r="I121" s="553">
        <v>5301.2750000000005</v>
      </c>
      <c r="J121" s="553">
        <v>5301.2750000000005</v>
      </c>
      <c r="K121" s="553">
        <v>5301.2750000000005</v>
      </c>
      <c r="L121" s="553">
        <v>7929.4762499999997</v>
      </c>
      <c r="M121" s="553">
        <v>7929.4762499999997</v>
      </c>
      <c r="N121" s="553">
        <v>9873.2762500000008</v>
      </c>
      <c r="O121" s="553">
        <v>9873.2762500000008</v>
      </c>
      <c r="P121" s="553">
        <v>9873.2762500000008</v>
      </c>
      <c r="Q121" s="553">
        <v>7752.7762499999999</v>
      </c>
      <c r="R121" s="750">
        <f>G121/12*$B$3+(H121-G121)/11*10+(I121-H121)/10*9+(J121-I121)/9*8+(K121-J121)/8*7+(L121-K121)/7*6+(M121-L121)/6*5+(N121-M121)/5*4+(O121-N121)/4*3+(P121-O121)/3*2+(Q121-P121)/2*1</f>
        <v>7607.0360119047618</v>
      </c>
      <c r="S121" s="553">
        <f t="shared" si="210"/>
        <v>1301.8719099999998</v>
      </c>
      <c r="T121" s="553">
        <f t="shared" si="109"/>
        <v>-6305.164101904762</v>
      </c>
      <c r="U121" s="553">
        <v>-67.927689999999998</v>
      </c>
      <c r="V121" s="553">
        <v>1233.9442199999999</v>
      </c>
      <c r="W121" s="607">
        <f t="shared" si="208"/>
        <v>17.114049518927121</v>
      </c>
      <c r="X121" s="732"/>
    </row>
    <row r="122" spans="1:260" s="25" customFormat="1" ht="45" x14ac:dyDescent="0.25">
      <c r="A122" s="13"/>
      <c r="B122" s="761" t="s">
        <v>102</v>
      </c>
      <c r="C122" s="390"/>
      <c r="D122" s="739"/>
      <c r="E122" s="390"/>
      <c r="F122" s="390"/>
      <c r="G122" s="553"/>
      <c r="H122" s="553"/>
      <c r="I122" s="553"/>
      <c r="J122" s="553"/>
      <c r="K122" s="553"/>
      <c r="L122" s="553"/>
      <c r="M122" s="553"/>
      <c r="N122" s="553"/>
      <c r="O122" s="553"/>
      <c r="P122" s="553"/>
      <c r="Q122" s="553"/>
      <c r="R122" s="750"/>
      <c r="S122" s="553"/>
      <c r="T122" s="553"/>
      <c r="U122" s="553"/>
      <c r="V122" s="553"/>
      <c r="W122" s="607"/>
      <c r="X122" s="732"/>
    </row>
    <row r="123" spans="1:260" s="25" customFormat="1" ht="60" x14ac:dyDescent="0.25">
      <c r="A123" s="13">
        <v>1</v>
      </c>
      <c r="B123" s="47" t="s">
        <v>75</v>
      </c>
      <c r="C123" s="390">
        <v>11000</v>
      </c>
      <c r="D123" s="391">
        <f t="shared" si="211"/>
        <v>10083</v>
      </c>
      <c r="E123" s="390">
        <v>8468</v>
      </c>
      <c r="F123" s="390">
        <f t="shared" si="203"/>
        <v>83.982941584845776</v>
      </c>
      <c r="G123" s="553">
        <v>31471.66</v>
      </c>
      <c r="H123" s="553">
        <v>31471.66</v>
      </c>
      <c r="I123" s="553">
        <v>31471.66</v>
      </c>
      <c r="J123" s="553">
        <v>31471.66</v>
      </c>
      <c r="K123" s="553">
        <v>31471.66</v>
      </c>
      <c r="L123" s="553">
        <v>31471.66</v>
      </c>
      <c r="M123" s="553">
        <v>31471.66</v>
      </c>
      <c r="N123" s="553">
        <v>31471.66</v>
      </c>
      <c r="O123" s="553">
        <v>31471.66</v>
      </c>
      <c r="P123" s="553">
        <v>29086.031500000001</v>
      </c>
      <c r="Q123" s="553">
        <v>29086.031500000001</v>
      </c>
      <c r="R123" s="750">
        <f t="shared" ref="R123:R125" si="216">G123/12*$B$3+(H123-G123)/11*10+(I123-H123)/10*9+(J123-I123)/9*8+(K123-J123)/8*7+(L123-K123)/7*6+(M123-L123)/6*5+(N123-M123)/5*4+(O123-N123)/4*3+(P123-O123)/3*2+(Q123-P123)/2*1</f>
        <v>27258.602666666669</v>
      </c>
      <c r="S123" s="553">
        <f t="shared" si="210"/>
        <v>24431.646060000006</v>
      </c>
      <c r="T123" s="553">
        <f t="shared" si="109"/>
        <v>-2826.956606666663</v>
      </c>
      <c r="U123" s="553">
        <v>-11.642950000000001</v>
      </c>
      <c r="V123" s="553">
        <v>24420.003110000005</v>
      </c>
      <c r="W123" s="607">
        <f t="shared" si="208"/>
        <v>89.629121341118406</v>
      </c>
      <c r="X123" s="732"/>
    </row>
    <row r="124" spans="1:260" s="25" customFormat="1" ht="45" x14ac:dyDescent="0.25">
      <c r="A124" s="13">
        <v>1</v>
      </c>
      <c r="B124" s="47" t="s">
        <v>65</v>
      </c>
      <c r="C124" s="390">
        <v>4126</v>
      </c>
      <c r="D124" s="391">
        <f t="shared" si="211"/>
        <v>3782</v>
      </c>
      <c r="E124" s="390">
        <v>3634</v>
      </c>
      <c r="F124" s="390">
        <f t="shared" si="203"/>
        <v>96.086726599682706</v>
      </c>
      <c r="G124" s="553">
        <v>4405.0001199999988</v>
      </c>
      <c r="H124" s="553">
        <v>4405.0001199999988</v>
      </c>
      <c r="I124" s="553">
        <v>4405.0001199999988</v>
      </c>
      <c r="J124" s="553">
        <v>4405.0001199999988</v>
      </c>
      <c r="K124" s="553">
        <v>4405.0001199999988</v>
      </c>
      <c r="L124" s="553">
        <v>4405.0001199999988</v>
      </c>
      <c r="M124" s="553">
        <v>4405.0001199999988</v>
      </c>
      <c r="N124" s="553">
        <v>4405.0001199999988</v>
      </c>
      <c r="O124" s="553">
        <v>4405.0001199999988</v>
      </c>
      <c r="P124" s="553">
        <v>4405.0001199999988</v>
      </c>
      <c r="Q124" s="553">
        <v>4405.0001199999988</v>
      </c>
      <c r="R124" s="750">
        <f t="shared" si="216"/>
        <v>4037.9167766666656</v>
      </c>
      <c r="S124" s="553">
        <f t="shared" si="210"/>
        <v>3891.4607499999997</v>
      </c>
      <c r="T124" s="553">
        <f t="shared" si="109"/>
        <v>-146.45602666666582</v>
      </c>
      <c r="U124" s="553">
        <v>-0.52983000000000002</v>
      </c>
      <c r="V124" s="553">
        <v>3890.9309199999998</v>
      </c>
      <c r="W124" s="607">
        <f t="shared" si="208"/>
        <v>96.37298055489974</v>
      </c>
      <c r="X124" s="732"/>
    </row>
    <row r="125" spans="1:260" s="25" customFormat="1" ht="30.75" thickBot="1" x14ac:dyDescent="0.3">
      <c r="A125" s="13">
        <v>1</v>
      </c>
      <c r="B125" s="77" t="s">
        <v>79</v>
      </c>
      <c r="C125" s="390">
        <v>35321</v>
      </c>
      <c r="D125" s="391">
        <f t="shared" si="211"/>
        <v>32378</v>
      </c>
      <c r="E125" s="390">
        <v>31595</v>
      </c>
      <c r="F125" s="348">
        <f>E125/D125*100</f>
        <v>97.581691271851255</v>
      </c>
      <c r="G125" s="553">
        <v>41848.46</v>
      </c>
      <c r="H125" s="553">
        <v>41848.46</v>
      </c>
      <c r="I125" s="553">
        <v>41848.46</v>
      </c>
      <c r="J125" s="553">
        <v>41848.46</v>
      </c>
      <c r="K125" s="553">
        <v>41848.46</v>
      </c>
      <c r="L125" s="553">
        <v>41848.46</v>
      </c>
      <c r="M125" s="553">
        <v>41848.46</v>
      </c>
      <c r="N125" s="553">
        <v>41848.46</v>
      </c>
      <c r="O125" s="553">
        <v>41848.46</v>
      </c>
      <c r="P125" s="553">
        <v>34375.103619999994</v>
      </c>
      <c r="Q125" s="553">
        <v>34375.103619999994</v>
      </c>
      <c r="R125" s="750">
        <f t="shared" si="216"/>
        <v>33378.850746666663</v>
      </c>
      <c r="S125" s="553">
        <f t="shared" si="210"/>
        <v>30757.644880000007</v>
      </c>
      <c r="T125" s="564">
        <f t="shared" si="109"/>
        <v>-2621.2058666666562</v>
      </c>
      <c r="U125" s="564">
        <v>-54.737819999999999</v>
      </c>
      <c r="V125" s="564">
        <v>30702.907060000009</v>
      </c>
      <c r="W125" s="564">
        <f>S125/R125*100</f>
        <v>92.147105703067325</v>
      </c>
      <c r="X125" s="732">
        <v>973.22</v>
      </c>
    </row>
    <row r="126" spans="1:260" s="8" customFormat="1" ht="15.75" thickBot="1" x14ac:dyDescent="0.3">
      <c r="A126" s="13">
        <v>1</v>
      </c>
      <c r="B126" s="221" t="s">
        <v>3</v>
      </c>
      <c r="C126" s="445"/>
      <c r="D126" s="445"/>
      <c r="E126" s="445"/>
      <c r="F126" s="446"/>
      <c r="G126" s="608">
        <f>G120+G115+G125</f>
        <v>110157.23402</v>
      </c>
      <c r="H126" s="608">
        <f>H120+H115+H125</f>
        <v>110157.23402</v>
      </c>
      <c r="I126" s="608">
        <f>I120+I115+I125</f>
        <v>110157.23402</v>
      </c>
      <c r="J126" s="608">
        <f>J120+J115+J125</f>
        <v>110157.23402</v>
      </c>
      <c r="K126" s="608">
        <f>K120+K115+K125</f>
        <v>110157.23402</v>
      </c>
      <c r="L126" s="608">
        <f t="shared" ref="L126:M126" si="217">L120+L115+L125</f>
        <v>110099.72727</v>
      </c>
      <c r="M126" s="608">
        <f t="shared" si="217"/>
        <v>110099.72727</v>
      </c>
      <c r="N126" s="608">
        <f t="shared" ref="N126:V126" si="218">N120+N115+N125</f>
        <v>106911.21281</v>
      </c>
      <c r="O126" s="608">
        <f t="shared" ref="O126:P126" si="219">O120+O115+O125</f>
        <v>106911.21281</v>
      </c>
      <c r="P126" s="608">
        <f t="shared" si="219"/>
        <v>94241.816369999986</v>
      </c>
      <c r="Q126" s="608">
        <f t="shared" ref="Q126" si="220">Q120+Q115+Q125</f>
        <v>92121.316369999986</v>
      </c>
      <c r="R126" s="608">
        <f t="shared" si="218"/>
        <v>88870.847156999997</v>
      </c>
      <c r="S126" s="608">
        <f t="shared" si="218"/>
        <v>72258.154970000018</v>
      </c>
      <c r="T126" s="608">
        <f t="shared" si="218"/>
        <v>-16612.692186999986</v>
      </c>
      <c r="U126" s="608">
        <f t="shared" si="218"/>
        <v>-301.9769</v>
      </c>
      <c r="V126" s="608">
        <f t="shared" si="218"/>
        <v>71956.178070000009</v>
      </c>
      <c r="W126" s="573">
        <f t="shared" si="208"/>
        <v>81.306927166282264</v>
      </c>
      <c r="X126" s="732"/>
    </row>
    <row r="127" spans="1:260" x14ac:dyDescent="0.25">
      <c r="A127" s="13">
        <v>1</v>
      </c>
      <c r="B127" s="142" t="s">
        <v>50</v>
      </c>
      <c r="C127" s="609"/>
      <c r="D127" s="609"/>
      <c r="E127" s="609"/>
      <c r="F127" s="609"/>
      <c r="G127" s="610"/>
      <c r="H127" s="610"/>
      <c r="I127" s="610"/>
      <c r="J127" s="610"/>
      <c r="K127" s="610"/>
      <c r="L127" s="610"/>
      <c r="M127" s="610"/>
      <c r="N127" s="610"/>
      <c r="O127" s="610"/>
      <c r="P127" s="610"/>
      <c r="Q127" s="610"/>
      <c r="R127" s="610"/>
      <c r="S127" s="610"/>
      <c r="T127" s="610">
        <f t="shared" si="109"/>
        <v>0</v>
      </c>
      <c r="U127" s="610"/>
      <c r="V127" s="610"/>
      <c r="W127" s="610"/>
      <c r="X127" s="732"/>
    </row>
    <row r="128" spans="1:260" s="6" customFormat="1" ht="30" x14ac:dyDescent="0.25">
      <c r="A128" s="13">
        <v>1</v>
      </c>
      <c r="B128" s="143" t="s">
        <v>76</v>
      </c>
      <c r="C128" s="611">
        <f t="shared" ref="C128:E134" si="221">C115</f>
        <v>8629</v>
      </c>
      <c r="D128" s="611">
        <f t="shared" si="221"/>
        <v>7910</v>
      </c>
      <c r="E128" s="611">
        <f t="shared" si="221"/>
        <v>4775</v>
      </c>
      <c r="F128" s="612">
        <f>E128/D128*100</f>
        <v>60.366624525916556</v>
      </c>
      <c r="G128" s="613">
        <f t="shared" ref="G128:H134" si="222">G115</f>
        <v>27130.838899999999</v>
      </c>
      <c r="H128" s="613">
        <f t="shared" si="222"/>
        <v>27130.838899999999</v>
      </c>
      <c r="I128" s="613">
        <f t="shared" ref="I128:J128" si="223">I115</f>
        <v>27130.838899999999</v>
      </c>
      <c r="J128" s="613">
        <f t="shared" si="223"/>
        <v>27130.838899999999</v>
      </c>
      <c r="K128" s="613">
        <f>K115</f>
        <v>27130.838899999999</v>
      </c>
      <c r="L128" s="613">
        <f>L115</f>
        <v>24445.1309</v>
      </c>
      <c r="M128" s="613">
        <f t="shared" ref="M128" si="224">M115</f>
        <v>24445.1309</v>
      </c>
      <c r="N128" s="613">
        <f t="shared" ref="N128:S134" si="225">N115</f>
        <v>19312.816439999999</v>
      </c>
      <c r="O128" s="613">
        <f t="shared" ref="O128:P128" si="226">O115</f>
        <v>19312.816439999999</v>
      </c>
      <c r="P128" s="613">
        <f t="shared" si="226"/>
        <v>16502.404880000002</v>
      </c>
      <c r="Q128" s="613">
        <f t="shared" ref="Q128" si="227">Q115</f>
        <v>16502.404880000002</v>
      </c>
      <c r="R128" s="613">
        <f t="shared" si="225"/>
        <v>16588.44095509524</v>
      </c>
      <c r="S128" s="613">
        <f t="shared" si="225"/>
        <v>11875.531370000002</v>
      </c>
      <c r="T128" s="613">
        <f t="shared" ref="T128" si="228">T115</f>
        <v>-4712.9095850952381</v>
      </c>
      <c r="U128" s="613">
        <f t="shared" ref="U128:W134" si="229">U115</f>
        <v>-167.13860999999997</v>
      </c>
      <c r="V128" s="613">
        <f t="shared" si="229"/>
        <v>11708.392760000001</v>
      </c>
      <c r="W128" s="613">
        <f t="shared" si="229"/>
        <v>71.589195163951558</v>
      </c>
      <c r="X128" s="732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  <c r="IU128" s="8"/>
      <c r="IV128" s="8"/>
      <c r="IW128" s="8"/>
      <c r="IX128" s="8"/>
      <c r="IY128" s="8"/>
      <c r="IZ128" s="8"/>
    </row>
    <row r="129" spans="1:260" s="6" customFormat="1" ht="30" x14ac:dyDescent="0.25">
      <c r="A129" s="13">
        <v>1</v>
      </c>
      <c r="B129" s="119" t="s">
        <v>44</v>
      </c>
      <c r="C129" s="611">
        <f t="shared" si="221"/>
        <v>6300</v>
      </c>
      <c r="D129" s="611">
        <f t="shared" si="221"/>
        <v>5775</v>
      </c>
      <c r="E129" s="611">
        <f t="shared" si="221"/>
        <v>4146</v>
      </c>
      <c r="F129" s="612">
        <f>E129/D129*100</f>
        <v>71.79220779220779</v>
      </c>
      <c r="G129" s="613">
        <f t="shared" si="222"/>
        <v>18051.36102</v>
      </c>
      <c r="H129" s="613">
        <f t="shared" si="222"/>
        <v>18051.36102</v>
      </c>
      <c r="I129" s="613">
        <f t="shared" ref="I129:J129" si="230">I116</f>
        <v>18051.36102</v>
      </c>
      <c r="J129" s="613">
        <f t="shared" si="230"/>
        <v>18051.36102</v>
      </c>
      <c r="K129" s="613">
        <f t="shared" ref="K129" si="231">K116</f>
        <v>18051.36102</v>
      </c>
      <c r="L129" s="613">
        <f t="shared" ref="L129:L134" si="232">L116</f>
        <v>15365.65302</v>
      </c>
      <c r="M129" s="613">
        <f t="shared" ref="M129" si="233">M116</f>
        <v>15365.65302</v>
      </c>
      <c r="N129" s="613">
        <f t="shared" si="225"/>
        <v>10233.33856</v>
      </c>
      <c r="O129" s="613">
        <f t="shared" ref="O129:P129" si="234">O116</f>
        <v>10233.33856</v>
      </c>
      <c r="P129" s="613">
        <f t="shared" si="234"/>
        <v>10233.33856</v>
      </c>
      <c r="Q129" s="613">
        <f t="shared" ref="Q129" si="235">Q116</f>
        <v>10233.33856</v>
      </c>
      <c r="R129" s="613">
        <f t="shared" si="225"/>
        <v>10139.193938428572</v>
      </c>
      <c r="S129" s="613">
        <f t="shared" si="225"/>
        <v>8638.2615800000003</v>
      </c>
      <c r="T129" s="613">
        <f t="shared" ref="T129" si="236">T116</f>
        <v>-1500.9323584285721</v>
      </c>
      <c r="U129" s="613">
        <f t="shared" si="229"/>
        <v>-79.794569999999993</v>
      </c>
      <c r="V129" s="613">
        <f t="shared" si="229"/>
        <v>8558.4670100000003</v>
      </c>
      <c r="W129" s="613">
        <f t="shared" si="229"/>
        <v>85.196728975270048</v>
      </c>
      <c r="X129" s="732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  <c r="IQ129" s="8"/>
      <c r="IR129" s="8"/>
      <c r="IS129" s="8"/>
      <c r="IT129" s="8"/>
      <c r="IU129" s="8"/>
      <c r="IV129" s="8"/>
      <c r="IW129" s="8"/>
      <c r="IX129" s="8"/>
      <c r="IY129" s="8"/>
      <c r="IZ129" s="8"/>
    </row>
    <row r="130" spans="1:260" s="6" customFormat="1" ht="30" x14ac:dyDescent="0.25">
      <c r="A130" s="13">
        <v>1</v>
      </c>
      <c r="B130" s="119" t="s">
        <v>45</v>
      </c>
      <c r="C130" s="611">
        <f t="shared" si="221"/>
        <v>1900</v>
      </c>
      <c r="D130" s="611">
        <f t="shared" si="221"/>
        <v>1742</v>
      </c>
      <c r="E130" s="611">
        <f t="shared" si="221"/>
        <v>190</v>
      </c>
      <c r="F130" s="612">
        <f>E130/D130*100</f>
        <v>10.907003444316878</v>
      </c>
      <c r="G130" s="613">
        <f t="shared" si="222"/>
        <v>6264.3455599999998</v>
      </c>
      <c r="H130" s="613">
        <f t="shared" si="222"/>
        <v>6264.3455599999998</v>
      </c>
      <c r="I130" s="613">
        <f t="shared" ref="I130:J130" si="237">I117</f>
        <v>6264.3455599999998</v>
      </c>
      <c r="J130" s="613">
        <f t="shared" si="237"/>
        <v>6264.3455599999998</v>
      </c>
      <c r="K130" s="613">
        <f t="shared" ref="K130" si="238">K117</f>
        <v>6264.3455599999998</v>
      </c>
      <c r="L130" s="613">
        <f t="shared" si="232"/>
        <v>6264.3455599999998</v>
      </c>
      <c r="M130" s="613">
        <f t="shared" ref="M130" si="239">M117</f>
        <v>6264.3455599999998</v>
      </c>
      <c r="N130" s="613">
        <f t="shared" si="225"/>
        <v>6264.3455599999998</v>
      </c>
      <c r="O130" s="613">
        <f t="shared" ref="O130:P130" si="240">O117</f>
        <v>6264.3455599999998</v>
      </c>
      <c r="P130" s="613">
        <f t="shared" si="240"/>
        <v>3453.9340000000002</v>
      </c>
      <c r="Q130" s="613">
        <f t="shared" ref="Q130" si="241">Q117</f>
        <v>3453.9340000000002</v>
      </c>
      <c r="R130" s="613">
        <f t="shared" si="225"/>
        <v>3868.7090566666657</v>
      </c>
      <c r="S130" s="613">
        <f t="shared" si="225"/>
        <v>356.51667000000009</v>
      </c>
      <c r="T130" s="613">
        <f t="shared" ref="T130" si="242">T117</f>
        <v>-3512.1923866666657</v>
      </c>
      <c r="U130" s="613">
        <f t="shared" si="229"/>
        <v>-9.2551699999999997</v>
      </c>
      <c r="V130" s="613">
        <f t="shared" si="229"/>
        <v>347.26150000000007</v>
      </c>
      <c r="W130" s="613">
        <f t="shared" si="229"/>
        <v>9.2153910975972924</v>
      </c>
      <c r="X130" s="732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  <c r="IN130" s="8"/>
      <c r="IO130" s="8"/>
      <c r="IP130" s="8"/>
      <c r="IQ130" s="8"/>
      <c r="IR130" s="8"/>
      <c r="IS130" s="8"/>
      <c r="IT130" s="8"/>
      <c r="IU130" s="8"/>
      <c r="IV130" s="8"/>
      <c r="IW130" s="8"/>
      <c r="IX130" s="8"/>
      <c r="IY130" s="8"/>
      <c r="IZ130" s="8"/>
    </row>
    <row r="131" spans="1:260" s="6" customFormat="1" ht="30" x14ac:dyDescent="0.25">
      <c r="A131" s="13">
        <v>1</v>
      </c>
      <c r="B131" s="119" t="s">
        <v>70</v>
      </c>
      <c r="C131" s="611">
        <f t="shared" si="221"/>
        <v>49</v>
      </c>
      <c r="D131" s="611">
        <f t="shared" si="221"/>
        <v>45</v>
      </c>
      <c r="E131" s="611">
        <f t="shared" si="221"/>
        <v>39</v>
      </c>
      <c r="F131" s="612">
        <f>E131/D131*100</f>
        <v>86.666666666666671</v>
      </c>
      <c r="G131" s="613">
        <f t="shared" si="222"/>
        <v>321.54192</v>
      </c>
      <c r="H131" s="613">
        <f t="shared" si="222"/>
        <v>321.54192</v>
      </c>
      <c r="I131" s="613">
        <f t="shared" ref="I131:J131" si="243">I118</f>
        <v>321.54192</v>
      </c>
      <c r="J131" s="613">
        <f t="shared" si="243"/>
        <v>321.54192</v>
      </c>
      <c r="K131" s="613">
        <f t="shared" ref="K131" si="244">K118</f>
        <v>321.54192</v>
      </c>
      <c r="L131" s="613">
        <f t="shared" si="232"/>
        <v>321.54192</v>
      </c>
      <c r="M131" s="613">
        <f t="shared" ref="M131" si="245">M118</f>
        <v>321.54192</v>
      </c>
      <c r="N131" s="613">
        <f t="shared" si="225"/>
        <v>321.54192</v>
      </c>
      <c r="O131" s="613">
        <f t="shared" ref="O131:P131" si="246">O118</f>
        <v>321.54192</v>
      </c>
      <c r="P131" s="613">
        <f t="shared" si="246"/>
        <v>321.54192</v>
      </c>
      <c r="Q131" s="613">
        <f t="shared" ref="Q131" si="247">Q118</f>
        <v>321.54192</v>
      </c>
      <c r="R131" s="613">
        <f t="shared" si="225"/>
        <v>294.74675999999999</v>
      </c>
      <c r="S131" s="613">
        <f t="shared" si="225"/>
        <v>255.92111999999997</v>
      </c>
      <c r="T131" s="613">
        <f t="shared" ref="T131" si="248">T118</f>
        <v>-38.825640000000021</v>
      </c>
      <c r="U131" s="613">
        <f t="shared" si="229"/>
        <v>-9.1869399999999999</v>
      </c>
      <c r="V131" s="613">
        <f t="shared" si="229"/>
        <v>246.73417999999998</v>
      </c>
      <c r="W131" s="613">
        <f t="shared" si="229"/>
        <v>86.827458256029672</v>
      </c>
      <c r="X131" s="732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  <c r="EN131" s="8"/>
      <c r="EO131" s="8"/>
      <c r="EP131" s="8"/>
      <c r="EQ131" s="8"/>
      <c r="ER131" s="8"/>
      <c r="ES131" s="8"/>
      <c r="ET131" s="8"/>
      <c r="EU131" s="8"/>
      <c r="EV131" s="8"/>
      <c r="EW131" s="8"/>
      <c r="EX131" s="8"/>
      <c r="EY131" s="8"/>
      <c r="EZ131" s="8"/>
      <c r="FA131" s="8"/>
      <c r="FB131" s="8"/>
      <c r="FC131" s="8"/>
      <c r="FD131" s="8"/>
      <c r="FE131" s="8"/>
      <c r="FF131" s="8"/>
      <c r="FG131" s="8"/>
      <c r="FH131" s="8"/>
      <c r="FI131" s="8"/>
      <c r="FJ131" s="8"/>
      <c r="FK131" s="8"/>
      <c r="FL131" s="8"/>
      <c r="FM131" s="8"/>
      <c r="FN131" s="8"/>
      <c r="FO131" s="8"/>
      <c r="FP131" s="8"/>
      <c r="FQ131" s="8"/>
      <c r="FR131" s="8"/>
      <c r="FS131" s="8"/>
      <c r="FT131" s="8"/>
      <c r="FU131" s="8"/>
      <c r="FV131" s="8"/>
      <c r="FW131" s="8"/>
      <c r="FX131" s="8"/>
      <c r="FY131" s="8"/>
      <c r="FZ131" s="8"/>
      <c r="GA131" s="8"/>
      <c r="GB131" s="8"/>
      <c r="GC131" s="8"/>
      <c r="GD131" s="8"/>
      <c r="GE131" s="8"/>
      <c r="GF131" s="8"/>
      <c r="GG131" s="8"/>
      <c r="GH131" s="8"/>
      <c r="GI131" s="8"/>
      <c r="GJ131" s="8"/>
      <c r="GK131" s="8"/>
      <c r="GL131" s="8"/>
      <c r="GM131" s="8"/>
      <c r="GN131" s="8"/>
      <c r="GO131" s="8"/>
      <c r="GP131" s="8"/>
      <c r="GQ131" s="8"/>
      <c r="GR131" s="8"/>
      <c r="GS131" s="8"/>
      <c r="GT131" s="8"/>
      <c r="GU131" s="8"/>
      <c r="GV131" s="8"/>
      <c r="GW131" s="8"/>
      <c r="GX131" s="8"/>
      <c r="GY131" s="8"/>
      <c r="GZ131" s="8"/>
      <c r="HA131" s="8"/>
      <c r="HB131" s="8"/>
      <c r="HC131" s="8"/>
      <c r="HD131" s="8"/>
      <c r="HE131" s="8"/>
      <c r="HF131" s="8"/>
      <c r="HG131" s="8"/>
      <c r="HH131" s="8"/>
      <c r="HI131" s="8"/>
      <c r="HJ131" s="8"/>
      <c r="HK131" s="8"/>
      <c r="HL131" s="8"/>
      <c r="HM131" s="8"/>
      <c r="HN131" s="8"/>
      <c r="HO131" s="8"/>
      <c r="HP131" s="8"/>
      <c r="HQ131" s="8"/>
      <c r="HR131" s="8"/>
      <c r="HS131" s="8"/>
      <c r="HT131" s="8"/>
      <c r="HU131" s="8"/>
      <c r="HV131" s="8"/>
      <c r="HW131" s="8"/>
      <c r="HX131" s="8"/>
      <c r="HY131" s="8"/>
      <c r="HZ131" s="8"/>
      <c r="IA131" s="8"/>
      <c r="IB131" s="8"/>
      <c r="IC131" s="8"/>
      <c r="ID131" s="8"/>
      <c r="IE131" s="8"/>
      <c r="IF131" s="8"/>
      <c r="IG131" s="8"/>
      <c r="IH131" s="8"/>
      <c r="II131" s="8"/>
      <c r="IJ131" s="8"/>
      <c r="IK131" s="8"/>
      <c r="IL131" s="8"/>
      <c r="IM131" s="8"/>
      <c r="IN131" s="8"/>
      <c r="IO131" s="8"/>
      <c r="IP131" s="8"/>
      <c r="IQ131" s="8"/>
      <c r="IR131" s="8"/>
      <c r="IS131" s="8"/>
      <c r="IT131" s="8"/>
      <c r="IU131" s="8"/>
      <c r="IV131" s="8"/>
      <c r="IW131" s="8"/>
      <c r="IX131" s="8"/>
      <c r="IY131" s="8"/>
      <c r="IZ131" s="8"/>
    </row>
    <row r="132" spans="1:260" s="6" customFormat="1" ht="30" x14ac:dyDescent="0.25">
      <c r="A132" s="13">
        <v>1</v>
      </c>
      <c r="B132" s="119" t="s">
        <v>71</v>
      </c>
      <c r="C132" s="611">
        <f t="shared" si="221"/>
        <v>380</v>
      </c>
      <c r="D132" s="611">
        <f t="shared" si="221"/>
        <v>348</v>
      </c>
      <c r="E132" s="611">
        <f t="shared" si="221"/>
        <v>400</v>
      </c>
      <c r="F132" s="612"/>
      <c r="G132" s="613">
        <f t="shared" si="222"/>
        <v>2493.5904</v>
      </c>
      <c r="H132" s="613">
        <f t="shared" si="222"/>
        <v>2493.5904</v>
      </c>
      <c r="I132" s="613">
        <f t="shared" ref="I132:J132" si="249">I119</f>
        <v>2493.5904</v>
      </c>
      <c r="J132" s="613">
        <f t="shared" si="249"/>
        <v>2493.5904</v>
      </c>
      <c r="K132" s="613">
        <f t="shared" ref="K132" si="250">K119</f>
        <v>2493.5904</v>
      </c>
      <c r="L132" s="613">
        <f t="shared" si="232"/>
        <v>2493.5904</v>
      </c>
      <c r="M132" s="613">
        <f t="shared" ref="M132" si="251">M119</f>
        <v>2493.5904</v>
      </c>
      <c r="N132" s="613">
        <f t="shared" si="225"/>
        <v>2493.5904</v>
      </c>
      <c r="O132" s="613">
        <f t="shared" ref="O132:P132" si="252">O119</f>
        <v>2493.5904</v>
      </c>
      <c r="P132" s="613">
        <f t="shared" si="252"/>
        <v>2493.5904</v>
      </c>
      <c r="Q132" s="613">
        <f t="shared" ref="Q132" si="253">Q119</f>
        <v>2493.5904</v>
      </c>
      <c r="R132" s="613">
        <f t="shared" si="225"/>
        <v>2285.7912000000001</v>
      </c>
      <c r="S132" s="613">
        <f t="shared" si="225"/>
        <v>2624.8319999999999</v>
      </c>
      <c r="T132" s="613">
        <f t="shared" ref="T132" si="254">T119</f>
        <v>339.04079999999976</v>
      </c>
      <c r="U132" s="613">
        <f t="shared" si="229"/>
        <v>-68.901929999999993</v>
      </c>
      <c r="V132" s="613">
        <f t="shared" si="229"/>
        <v>2555.9300699999999</v>
      </c>
      <c r="W132" s="613">
        <f t="shared" si="229"/>
        <v>114.83253588516746</v>
      </c>
      <c r="X132" s="732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8"/>
      <c r="ER132" s="8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8"/>
      <c r="FG132" s="8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8"/>
      <c r="FV132" s="8"/>
      <c r="FW132" s="8"/>
      <c r="FX132" s="8"/>
      <c r="FY132" s="8"/>
      <c r="FZ132" s="8"/>
      <c r="GA132" s="8"/>
      <c r="GB132" s="8"/>
      <c r="GC132" s="8"/>
      <c r="GD132" s="8"/>
      <c r="GE132" s="8"/>
      <c r="GF132" s="8"/>
      <c r="GG132" s="8"/>
      <c r="GH132" s="8"/>
      <c r="GI132" s="8"/>
      <c r="GJ132" s="8"/>
      <c r="GK132" s="8"/>
      <c r="GL132" s="8"/>
      <c r="GM132" s="8"/>
      <c r="GN132" s="8"/>
      <c r="GO132" s="8"/>
      <c r="GP132" s="8"/>
      <c r="GQ132" s="8"/>
      <c r="GR132" s="8"/>
      <c r="GS132" s="8"/>
      <c r="GT132" s="8"/>
      <c r="GU132" s="8"/>
      <c r="GV132" s="8"/>
      <c r="GW132" s="8"/>
      <c r="GX132" s="8"/>
      <c r="GY132" s="8"/>
      <c r="GZ132" s="8"/>
      <c r="HA132" s="8"/>
      <c r="HB132" s="8"/>
      <c r="HC132" s="8"/>
      <c r="HD132" s="8"/>
      <c r="HE132" s="8"/>
      <c r="HF132" s="8"/>
      <c r="HG132" s="8"/>
      <c r="HH132" s="8"/>
      <c r="HI132" s="8"/>
      <c r="HJ132" s="8"/>
      <c r="HK132" s="8"/>
      <c r="HL132" s="8"/>
      <c r="HM132" s="8"/>
      <c r="HN132" s="8"/>
      <c r="HO132" s="8"/>
      <c r="HP132" s="8"/>
      <c r="HQ132" s="8"/>
      <c r="HR132" s="8"/>
      <c r="HS132" s="8"/>
      <c r="HT132" s="8"/>
      <c r="HU132" s="8"/>
      <c r="HV132" s="8"/>
      <c r="HW132" s="8"/>
      <c r="HX132" s="8"/>
      <c r="HY132" s="8"/>
      <c r="HZ132" s="8"/>
      <c r="IA132" s="8"/>
      <c r="IB132" s="8"/>
      <c r="IC132" s="8"/>
      <c r="ID132" s="8"/>
      <c r="IE132" s="8"/>
      <c r="IF132" s="8"/>
      <c r="IG132" s="8"/>
      <c r="IH132" s="8"/>
      <c r="II132" s="8"/>
      <c r="IJ132" s="8"/>
      <c r="IK132" s="8"/>
      <c r="IL132" s="8"/>
      <c r="IM132" s="8"/>
      <c r="IN132" s="8"/>
      <c r="IO132" s="8"/>
      <c r="IP132" s="8"/>
      <c r="IQ132" s="8"/>
      <c r="IR132" s="8"/>
      <c r="IS132" s="8"/>
      <c r="IT132" s="8"/>
      <c r="IU132" s="8"/>
      <c r="IV132" s="8"/>
      <c r="IW132" s="8"/>
      <c r="IX132" s="8"/>
      <c r="IY132" s="8"/>
      <c r="IZ132" s="8"/>
    </row>
    <row r="133" spans="1:260" s="6" customFormat="1" ht="30" x14ac:dyDescent="0.25">
      <c r="A133" s="13">
        <v>1</v>
      </c>
      <c r="B133" s="143" t="s">
        <v>68</v>
      </c>
      <c r="C133" s="614">
        <f t="shared" si="221"/>
        <v>22831</v>
      </c>
      <c r="D133" s="614">
        <f t="shared" si="221"/>
        <v>20928</v>
      </c>
      <c r="E133" s="614">
        <f t="shared" si="221"/>
        <v>13073</v>
      </c>
      <c r="F133" s="614">
        <f>F120</f>
        <v>62.466551987767581</v>
      </c>
      <c r="G133" s="613">
        <f t="shared" si="222"/>
        <v>41177.935119999995</v>
      </c>
      <c r="H133" s="613">
        <f t="shared" si="222"/>
        <v>41177.935119999995</v>
      </c>
      <c r="I133" s="613">
        <f t="shared" ref="I133:J133" si="255">I120</f>
        <v>41177.935119999995</v>
      </c>
      <c r="J133" s="613">
        <f t="shared" si="255"/>
        <v>41177.935119999995</v>
      </c>
      <c r="K133" s="613">
        <f t="shared" ref="K133" si="256">K120</f>
        <v>41177.935119999995</v>
      </c>
      <c r="L133" s="613">
        <f t="shared" si="232"/>
        <v>43806.136369999993</v>
      </c>
      <c r="M133" s="613">
        <f t="shared" ref="M133" si="257">M120</f>
        <v>43806.136369999993</v>
      </c>
      <c r="N133" s="613">
        <f t="shared" si="225"/>
        <v>45749.936369999996</v>
      </c>
      <c r="O133" s="613">
        <f t="shared" ref="O133:P133" si="258">O120</f>
        <v>45749.936369999996</v>
      </c>
      <c r="P133" s="613">
        <f t="shared" si="258"/>
        <v>43364.307869999997</v>
      </c>
      <c r="Q133" s="613">
        <f t="shared" ref="Q133" si="259">Q120</f>
        <v>41243.807869999997</v>
      </c>
      <c r="R133" s="613">
        <f t="shared" si="225"/>
        <v>38903.555455238093</v>
      </c>
      <c r="S133" s="613">
        <f t="shared" si="225"/>
        <v>29624.978720000006</v>
      </c>
      <c r="T133" s="613">
        <f t="shared" ref="T133" si="260">T120</f>
        <v>-9278.5767352380899</v>
      </c>
      <c r="U133" s="613">
        <f t="shared" si="229"/>
        <v>-80.100470000000001</v>
      </c>
      <c r="V133" s="613">
        <f t="shared" si="229"/>
        <v>29544.878250000005</v>
      </c>
      <c r="W133" s="613">
        <f t="shared" si="229"/>
        <v>76.149797552786936</v>
      </c>
      <c r="X133" s="732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  <c r="IN133" s="8"/>
      <c r="IO133" s="8"/>
      <c r="IP133" s="8"/>
      <c r="IQ133" s="8"/>
      <c r="IR133" s="8"/>
      <c r="IS133" s="8"/>
      <c r="IT133" s="8"/>
      <c r="IU133" s="8"/>
      <c r="IV133" s="8"/>
      <c r="IW133" s="8"/>
      <c r="IX133" s="8"/>
      <c r="IY133" s="8"/>
      <c r="IZ133" s="8"/>
    </row>
    <row r="134" spans="1:260" s="6" customFormat="1" ht="30" x14ac:dyDescent="0.25">
      <c r="A134" s="13">
        <v>1</v>
      </c>
      <c r="B134" s="119" t="s">
        <v>64</v>
      </c>
      <c r="C134" s="614">
        <f t="shared" si="221"/>
        <v>7705</v>
      </c>
      <c r="D134" s="614">
        <f t="shared" si="221"/>
        <v>7063</v>
      </c>
      <c r="E134" s="614">
        <f t="shared" si="221"/>
        <v>971</v>
      </c>
      <c r="F134" s="614">
        <f>F121</f>
        <v>13.747699277927225</v>
      </c>
      <c r="G134" s="613">
        <f t="shared" si="222"/>
        <v>5301.2750000000005</v>
      </c>
      <c r="H134" s="613">
        <f t="shared" si="222"/>
        <v>5301.2750000000005</v>
      </c>
      <c r="I134" s="613">
        <f t="shared" ref="I134:J134" si="261">I121</f>
        <v>5301.2750000000005</v>
      </c>
      <c r="J134" s="613">
        <f t="shared" si="261"/>
        <v>5301.2750000000005</v>
      </c>
      <c r="K134" s="613">
        <f t="shared" ref="K134:L135" si="262">K121</f>
        <v>5301.2750000000005</v>
      </c>
      <c r="L134" s="613">
        <f t="shared" si="232"/>
        <v>7929.4762499999997</v>
      </c>
      <c r="M134" s="613">
        <f t="shared" ref="M134:S135" si="263">M121</f>
        <v>7929.4762499999997</v>
      </c>
      <c r="N134" s="613">
        <f t="shared" si="225"/>
        <v>9873.2762500000008</v>
      </c>
      <c r="O134" s="613">
        <f t="shared" ref="O134:P134" si="264">O121</f>
        <v>9873.2762500000008</v>
      </c>
      <c r="P134" s="613">
        <f t="shared" si="264"/>
        <v>9873.2762500000008</v>
      </c>
      <c r="Q134" s="613">
        <f t="shared" ref="Q134" si="265">Q121</f>
        <v>7752.7762499999999</v>
      </c>
      <c r="R134" s="613">
        <f t="shared" si="225"/>
        <v>7607.0360119047618</v>
      </c>
      <c r="S134" s="613">
        <f t="shared" si="225"/>
        <v>1301.8719099999998</v>
      </c>
      <c r="T134" s="613">
        <f t="shared" ref="T134:W135" si="266">T121</f>
        <v>-6305.164101904762</v>
      </c>
      <c r="U134" s="613">
        <f t="shared" si="229"/>
        <v>-67.927689999999998</v>
      </c>
      <c r="V134" s="613">
        <f t="shared" si="229"/>
        <v>1233.9442199999999</v>
      </c>
      <c r="W134" s="613">
        <f t="shared" si="229"/>
        <v>17.114049518927121</v>
      </c>
      <c r="X134" s="732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8"/>
      <c r="GV134" s="8"/>
      <c r="GW134" s="8"/>
      <c r="GX134" s="8"/>
      <c r="GY134" s="8"/>
      <c r="GZ134" s="8"/>
      <c r="HA134" s="8"/>
      <c r="HB134" s="8"/>
      <c r="HC134" s="8"/>
      <c r="HD134" s="8"/>
      <c r="HE134" s="8"/>
      <c r="HF134" s="8"/>
      <c r="HG134" s="8"/>
      <c r="HH134" s="8"/>
      <c r="HI134" s="8"/>
      <c r="HJ134" s="8"/>
      <c r="HK134" s="8"/>
      <c r="HL134" s="8"/>
      <c r="HM134" s="8"/>
      <c r="HN134" s="8"/>
      <c r="HO134" s="8"/>
      <c r="HP134" s="8"/>
      <c r="HQ134" s="8"/>
      <c r="HR134" s="8"/>
      <c r="HS134" s="8"/>
      <c r="HT134" s="8"/>
      <c r="HU134" s="8"/>
      <c r="HV134" s="8"/>
      <c r="HW134" s="8"/>
      <c r="HX134" s="8"/>
      <c r="HY134" s="8"/>
      <c r="HZ134" s="8"/>
      <c r="IA134" s="8"/>
      <c r="IB134" s="8"/>
      <c r="IC134" s="8"/>
      <c r="ID134" s="8"/>
      <c r="IE134" s="8"/>
      <c r="IF134" s="8"/>
      <c r="IG134" s="8"/>
      <c r="IH134" s="8"/>
      <c r="II134" s="8"/>
      <c r="IJ134" s="8"/>
      <c r="IK134" s="8"/>
      <c r="IL134" s="8"/>
      <c r="IM134" s="8"/>
      <c r="IN134" s="8"/>
      <c r="IO134" s="8"/>
      <c r="IP134" s="8"/>
      <c r="IQ134" s="8"/>
      <c r="IR134" s="8"/>
      <c r="IS134" s="8"/>
      <c r="IT134" s="8"/>
      <c r="IU134" s="8"/>
      <c r="IV134" s="8"/>
      <c r="IW134" s="8"/>
      <c r="IX134" s="8"/>
      <c r="IY134" s="8"/>
      <c r="IZ134" s="8"/>
    </row>
    <row r="135" spans="1:260" s="6" customFormat="1" ht="45" x14ac:dyDescent="0.25">
      <c r="A135" s="13"/>
      <c r="B135" s="761" t="s">
        <v>102</v>
      </c>
      <c r="C135" s="614">
        <f>C122</f>
        <v>0</v>
      </c>
      <c r="D135" s="614">
        <f t="shared" ref="D135:J135" si="267">D122</f>
        <v>0</v>
      </c>
      <c r="E135" s="614">
        <f t="shared" si="267"/>
        <v>0</v>
      </c>
      <c r="F135" s="614">
        <f t="shared" si="267"/>
        <v>0</v>
      </c>
      <c r="G135" s="614">
        <f t="shared" si="267"/>
        <v>0</v>
      </c>
      <c r="H135" s="614">
        <f t="shared" si="267"/>
        <v>0</v>
      </c>
      <c r="I135" s="614">
        <f t="shared" si="267"/>
        <v>0</v>
      </c>
      <c r="J135" s="614">
        <f t="shared" si="267"/>
        <v>0</v>
      </c>
      <c r="K135" s="614">
        <f t="shared" si="262"/>
        <v>0</v>
      </c>
      <c r="L135" s="614">
        <f t="shared" si="262"/>
        <v>0</v>
      </c>
      <c r="M135" s="614">
        <f t="shared" si="263"/>
        <v>0</v>
      </c>
      <c r="N135" s="614">
        <f t="shared" si="263"/>
        <v>0</v>
      </c>
      <c r="O135" s="614">
        <f t="shared" ref="O135:P135" si="268">O122</f>
        <v>0</v>
      </c>
      <c r="P135" s="614">
        <f t="shared" si="268"/>
        <v>0</v>
      </c>
      <c r="Q135" s="614">
        <f t="shared" ref="Q135" si="269">Q122</f>
        <v>0</v>
      </c>
      <c r="R135" s="614">
        <f t="shared" si="263"/>
        <v>0</v>
      </c>
      <c r="S135" s="614">
        <f t="shared" si="263"/>
        <v>0</v>
      </c>
      <c r="T135" s="614">
        <f t="shared" si="266"/>
        <v>0</v>
      </c>
      <c r="U135" s="614">
        <f t="shared" si="266"/>
        <v>0</v>
      </c>
      <c r="V135" s="614">
        <f t="shared" si="266"/>
        <v>0</v>
      </c>
      <c r="W135" s="614">
        <f t="shared" si="266"/>
        <v>0</v>
      </c>
      <c r="X135" s="732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  <c r="FK135" s="8"/>
      <c r="FL135" s="8"/>
      <c r="FM135" s="8"/>
      <c r="FN135" s="8"/>
      <c r="FO135" s="8"/>
      <c r="FP135" s="8"/>
      <c r="FQ135" s="8"/>
      <c r="FR135" s="8"/>
      <c r="FS135" s="8"/>
      <c r="FT135" s="8"/>
      <c r="FU135" s="8"/>
      <c r="FV135" s="8"/>
      <c r="FW135" s="8"/>
      <c r="FX135" s="8"/>
      <c r="FY135" s="8"/>
      <c r="FZ135" s="8"/>
      <c r="GA135" s="8"/>
      <c r="GB135" s="8"/>
      <c r="GC135" s="8"/>
      <c r="GD135" s="8"/>
      <c r="GE135" s="8"/>
      <c r="GF135" s="8"/>
      <c r="GG135" s="8"/>
      <c r="GH135" s="8"/>
      <c r="GI135" s="8"/>
      <c r="GJ135" s="8"/>
      <c r="GK135" s="8"/>
      <c r="GL135" s="8"/>
      <c r="GM135" s="8"/>
      <c r="GN135" s="8"/>
      <c r="GO135" s="8"/>
      <c r="GP135" s="8"/>
      <c r="GQ135" s="8"/>
      <c r="GR135" s="8"/>
      <c r="GS135" s="8"/>
      <c r="GT135" s="8"/>
      <c r="GU135" s="8"/>
      <c r="GV135" s="8"/>
      <c r="GW135" s="8"/>
      <c r="GX135" s="8"/>
      <c r="GY135" s="8"/>
      <c r="GZ135" s="8"/>
      <c r="HA135" s="8"/>
      <c r="HB135" s="8"/>
      <c r="HC135" s="8"/>
      <c r="HD135" s="8"/>
      <c r="HE135" s="8"/>
      <c r="HF135" s="8"/>
      <c r="HG135" s="8"/>
      <c r="HH135" s="8"/>
      <c r="HI135" s="8"/>
      <c r="HJ135" s="8"/>
      <c r="HK135" s="8"/>
      <c r="HL135" s="8"/>
      <c r="HM135" s="8"/>
      <c r="HN135" s="8"/>
      <c r="HO135" s="8"/>
      <c r="HP135" s="8"/>
      <c r="HQ135" s="8"/>
      <c r="HR135" s="8"/>
      <c r="HS135" s="8"/>
      <c r="HT135" s="8"/>
      <c r="HU135" s="8"/>
      <c r="HV135" s="8"/>
      <c r="HW135" s="8"/>
      <c r="HX135" s="8"/>
      <c r="HY135" s="8"/>
      <c r="HZ135" s="8"/>
      <c r="IA135" s="8"/>
      <c r="IB135" s="8"/>
      <c r="IC135" s="8"/>
      <c r="ID135" s="8"/>
      <c r="IE135" s="8"/>
      <c r="IF135" s="8"/>
      <c r="IG135" s="8"/>
      <c r="IH135" s="8"/>
      <c r="II135" s="8"/>
      <c r="IJ135" s="8"/>
      <c r="IK135" s="8"/>
      <c r="IL135" s="8"/>
      <c r="IM135" s="8"/>
      <c r="IN135" s="8"/>
      <c r="IO135" s="8"/>
      <c r="IP135" s="8"/>
      <c r="IQ135" s="8"/>
      <c r="IR135" s="8"/>
      <c r="IS135" s="8"/>
      <c r="IT135" s="8"/>
      <c r="IU135" s="8"/>
      <c r="IV135" s="8"/>
      <c r="IW135" s="8"/>
      <c r="IX135" s="8"/>
      <c r="IY135" s="8"/>
      <c r="IZ135" s="8"/>
    </row>
    <row r="136" spans="1:260" s="6" customFormat="1" ht="60" x14ac:dyDescent="0.25">
      <c r="A136" s="13">
        <v>1</v>
      </c>
      <c r="B136" s="119" t="s">
        <v>46</v>
      </c>
      <c r="C136" s="614">
        <f>C123</f>
        <v>11000</v>
      </c>
      <c r="D136" s="614">
        <f t="shared" ref="D136:H137" si="270">D123</f>
        <v>10083</v>
      </c>
      <c r="E136" s="614">
        <f t="shared" si="270"/>
        <v>8468</v>
      </c>
      <c r="F136" s="614">
        <f t="shared" si="270"/>
        <v>83.982941584845776</v>
      </c>
      <c r="G136" s="613">
        <f t="shared" si="270"/>
        <v>31471.66</v>
      </c>
      <c r="H136" s="613">
        <f t="shared" si="270"/>
        <v>31471.66</v>
      </c>
      <c r="I136" s="613">
        <f t="shared" ref="I136:J136" si="271">I123</f>
        <v>31471.66</v>
      </c>
      <c r="J136" s="613">
        <f t="shared" si="271"/>
        <v>31471.66</v>
      </c>
      <c r="K136" s="613">
        <f t="shared" ref="K136" si="272">K123</f>
        <v>31471.66</v>
      </c>
      <c r="L136" s="613">
        <f>L123</f>
        <v>31471.66</v>
      </c>
      <c r="M136" s="613">
        <f t="shared" ref="M136" si="273">M123</f>
        <v>31471.66</v>
      </c>
      <c r="N136" s="613">
        <f t="shared" ref="N136:S137" si="274">N123</f>
        <v>31471.66</v>
      </c>
      <c r="O136" s="613">
        <f t="shared" ref="O136:P136" si="275">O123</f>
        <v>31471.66</v>
      </c>
      <c r="P136" s="613">
        <f t="shared" si="275"/>
        <v>29086.031500000001</v>
      </c>
      <c r="Q136" s="613">
        <f t="shared" ref="Q136" si="276">Q123</f>
        <v>29086.031500000001</v>
      </c>
      <c r="R136" s="613">
        <f t="shared" si="274"/>
        <v>27258.602666666669</v>
      </c>
      <c r="S136" s="613">
        <f t="shared" si="274"/>
        <v>24431.646060000006</v>
      </c>
      <c r="T136" s="613">
        <f t="shared" ref="T136" si="277">T123</f>
        <v>-2826.956606666663</v>
      </c>
      <c r="U136" s="613">
        <f t="shared" ref="U136:W137" si="278">U123</f>
        <v>-11.642950000000001</v>
      </c>
      <c r="V136" s="613">
        <f t="shared" si="278"/>
        <v>24420.003110000005</v>
      </c>
      <c r="W136" s="613">
        <f t="shared" si="278"/>
        <v>89.629121341118406</v>
      </c>
      <c r="X136" s="732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  <c r="EN136" s="8"/>
      <c r="EO136" s="8"/>
      <c r="EP136" s="8"/>
      <c r="EQ136" s="8"/>
      <c r="ER136" s="8"/>
      <c r="ES136" s="8"/>
      <c r="ET136" s="8"/>
      <c r="EU136" s="8"/>
      <c r="EV136" s="8"/>
      <c r="EW136" s="8"/>
      <c r="EX136" s="8"/>
      <c r="EY136" s="8"/>
      <c r="EZ136" s="8"/>
      <c r="FA136" s="8"/>
      <c r="FB136" s="8"/>
      <c r="FC136" s="8"/>
      <c r="FD136" s="8"/>
      <c r="FE136" s="8"/>
      <c r="FF136" s="8"/>
      <c r="FG136" s="8"/>
      <c r="FH136" s="8"/>
      <c r="FI136" s="8"/>
      <c r="FJ136" s="8"/>
      <c r="FK136" s="8"/>
      <c r="FL136" s="8"/>
      <c r="FM136" s="8"/>
      <c r="FN136" s="8"/>
      <c r="FO136" s="8"/>
      <c r="FP136" s="8"/>
      <c r="FQ136" s="8"/>
      <c r="FR136" s="8"/>
      <c r="FS136" s="8"/>
      <c r="FT136" s="8"/>
      <c r="FU136" s="8"/>
      <c r="FV136" s="8"/>
      <c r="FW136" s="8"/>
      <c r="FX136" s="8"/>
      <c r="FY136" s="8"/>
      <c r="FZ136" s="8"/>
      <c r="GA136" s="8"/>
      <c r="GB136" s="8"/>
      <c r="GC136" s="8"/>
      <c r="GD136" s="8"/>
      <c r="GE136" s="8"/>
      <c r="GF136" s="8"/>
      <c r="GG136" s="8"/>
      <c r="GH136" s="8"/>
      <c r="GI136" s="8"/>
      <c r="GJ136" s="8"/>
      <c r="GK136" s="8"/>
      <c r="GL136" s="8"/>
      <c r="GM136" s="8"/>
      <c r="GN136" s="8"/>
      <c r="GO136" s="8"/>
      <c r="GP136" s="8"/>
      <c r="GQ136" s="8"/>
      <c r="GR136" s="8"/>
      <c r="GS136" s="8"/>
      <c r="GT136" s="8"/>
      <c r="GU136" s="8"/>
      <c r="GV136" s="8"/>
      <c r="GW136" s="8"/>
      <c r="GX136" s="8"/>
      <c r="GY136" s="8"/>
      <c r="GZ136" s="8"/>
      <c r="HA136" s="8"/>
      <c r="HB136" s="8"/>
      <c r="HC136" s="8"/>
      <c r="HD136" s="8"/>
      <c r="HE136" s="8"/>
      <c r="HF136" s="8"/>
      <c r="HG136" s="8"/>
      <c r="HH136" s="8"/>
      <c r="HI136" s="8"/>
      <c r="HJ136" s="8"/>
      <c r="HK136" s="8"/>
      <c r="HL136" s="8"/>
      <c r="HM136" s="8"/>
      <c r="HN136" s="8"/>
      <c r="HO136" s="8"/>
      <c r="HP136" s="8"/>
      <c r="HQ136" s="8"/>
      <c r="HR136" s="8"/>
      <c r="HS136" s="8"/>
      <c r="HT136" s="8"/>
      <c r="HU136" s="8"/>
      <c r="HV136" s="8"/>
      <c r="HW136" s="8"/>
      <c r="HX136" s="8"/>
      <c r="HY136" s="8"/>
      <c r="HZ136" s="8"/>
      <c r="IA136" s="8"/>
      <c r="IB136" s="8"/>
      <c r="IC136" s="8"/>
      <c r="ID136" s="8"/>
      <c r="IE136" s="8"/>
      <c r="IF136" s="8"/>
      <c r="IG136" s="8"/>
      <c r="IH136" s="8"/>
      <c r="II136" s="8"/>
      <c r="IJ136" s="8"/>
      <c r="IK136" s="8"/>
      <c r="IL136" s="8"/>
      <c r="IM136" s="8"/>
      <c r="IN136" s="8"/>
      <c r="IO136" s="8"/>
      <c r="IP136" s="8"/>
      <c r="IQ136" s="8"/>
      <c r="IR136" s="8"/>
      <c r="IS136" s="8"/>
      <c r="IT136" s="8"/>
      <c r="IU136" s="8"/>
      <c r="IV136" s="8"/>
      <c r="IW136" s="8"/>
      <c r="IX136" s="8"/>
      <c r="IY136" s="8"/>
      <c r="IZ136" s="8"/>
    </row>
    <row r="137" spans="1:260" s="6" customFormat="1" ht="45" x14ac:dyDescent="0.25">
      <c r="A137" s="13">
        <v>1</v>
      </c>
      <c r="B137" s="119" t="s">
        <v>65</v>
      </c>
      <c r="C137" s="614">
        <f>C124</f>
        <v>4126</v>
      </c>
      <c r="D137" s="614">
        <f t="shared" si="270"/>
        <v>3782</v>
      </c>
      <c r="E137" s="614">
        <f t="shared" si="270"/>
        <v>3634</v>
      </c>
      <c r="F137" s="614">
        <f t="shared" si="270"/>
        <v>96.086726599682706</v>
      </c>
      <c r="G137" s="613">
        <f t="shared" si="270"/>
        <v>4405.0001199999988</v>
      </c>
      <c r="H137" s="613">
        <f t="shared" si="270"/>
        <v>4405.0001199999988</v>
      </c>
      <c r="I137" s="613">
        <f t="shared" ref="I137:J137" si="279">I124</f>
        <v>4405.0001199999988</v>
      </c>
      <c r="J137" s="613">
        <f t="shared" si="279"/>
        <v>4405.0001199999988</v>
      </c>
      <c r="K137" s="613">
        <f t="shared" ref="K137" si="280">K124</f>
        <v>4405.0001199999988</v>
      </c>
      <c r="L137" s="613">
        <f>L124</f>
        <v>4405.0001199999988</v>
      </c>
      <c r="M137" s="613">
        <f t="shared" ref="M137" si="281">M124</f>
        <v>4405.0001199999988</v>
      </c>
      <c r="N137" s="613">
        <f t="shared" si="274"/>
        <v>4405.0001199999988</v>
      </c>
      <c r="O137" s="613">
        <f t="shared" ref="O137:P137" si="282">O124</f>
        <v>4405.0001199999988</v>
      </c>
      <c r="P137" s="613">
        <f t="shared" si="282"/>
        <v>4405.0001199999988</v>
      </c>
      <c r="Q137" s="613">
        <f t="shared" ref="Q137" si="283">Q124</f>
        <v>4405.0001199999988</v>
      </c>
      <c r="R137" s="613">
        <f t="shared" si="274"/>
        <v>4037.9167766666656</v>
      </c>
      <c r="S137" s="613">
        <f t="shared" si="274"/>
        <v>3891.4607499999997</v>
      </c>
      <c r="T137" s="613">
        <f t="shared" ref="T137" si="284">T124</f>
        <v>-146.45602666666582</v>
      </c>
      <c r="U137" s="613">
        <f t="shared" si="278"/>
        <v>-0.52983000000000002</v>
      </c>
      <c r="V137" s="613">
        <f t="shared" si="278"/>
        <v>3890.9309199999998</v>
      </c>
      <c r="W137" s="613">
        <f t="shared" si="278"/>
        <v>96.37298055489974</v>
      </c>
      <c r="X137" s="732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  <c r="FK137" s="8"/>
      <c r="FL137" s="8"/>
      <c r="FM137" s="8"/>
      <c r="FN137" s="8"/>
      <c r="FO137" s="8"/>
      <c r="FP137" s="8"/>
      <c r="FQ137" s="8"/>
      <c r="FR137" s="8"/>
      <c r="FS137" s="8"/>
      <c r="FT137" s="8"/>
      <c r="FU137" s="8"/>
      <c r="FV137" s="8"/>
      <c r="FW137" s="8"/>
      <c r="FX137" s="8"/>
      <c r="FY137" s="8"/>
      <c r="FZ137" s="8"/>
      <c r="GA137" s="8"/>
      <c r="GB137" s="8"/>
      <c r="GC137" s="8"/>
      <c r="GD137" s="8"/>
      <c r="GE137" s="8"/>
      <c r="GF137" s="8"/>
      <c r="GG137" s="8"/>
      <c r="GH137" s="8"/>
      <c r="GI137" s="8"/>
      <c r="GJ137" s="8"/>
      <c r="GK137" s="8"/>
      <c r="GL137" s="8"/>
      <c r="GM137" s="8"/>
      <c r="GN137" s="8"/>
      <c r="GO137" s="8"/>
      <c r="GP137" s="8"/>
      <c r="GQ137" s="8"/>
      <c r="GR137" s="8"/>
      <c r="GS137" s="8"/>
      <c r="GT137" s="8"/>
      <c r="GU137" s="8"/>
      <c r="GV137" s="8"/>
      <c r="GW137" s="8"/>
      <c r="GX137" s="8"/>
      <c r="GY137" s="8"/>
      <c r="GZ137" s="8"/>
      <c r="HA137" s="8"/>
      <c r="HB137" s="8"/>
      <c r="HC137" s="8"/>
      <c r="HD137" s="8"/>
      <c r="HE137" s="8"/>
      <c r="HF137" s="8"/>
      <c r="HG137" s="8"/>
      <c r="HH137" s="8"/>
      <c r="HI137" s="8"/>
      <c r="HJ137" s="8"/>
      <c r="HK137" s="8"/>
      <c r="HL137" s="8"/>
      <c r="HM137" s="8"/>
      <c r="HN137" s="8"/>
      <c r="HO137" s="8"/>
      <c r="HP137" s="8"/>
      <c r="HQ137" s="8"/>
      <c r="HR137" s="8"/>
      <c r="HS137" s="8"/>
      <c r="HT137" s="8"/>
      <c r="HU137" s="8"/>
      <c r="HV137" s="8"/>
      <c r="HW137" s="8"/>
      <c r="HX137" s="8"/>
      <c r="HY137" s="8"/>
      <c r="HZ137" s="8"/>
      <c r="IA137" s="8"/>
      <c r="IB137" s="8"/>
      <c r="IC137" s="8"/>
      <c r="ID137" s="8"/>
      <c r="IE137" s="8"/>
      <c r="IF137" s="8"/>
      <c r="IG137" s="8"/>
      <c r="IH137" s="8"/>
      <c r="II137" s="8"/>
      <c r="IJ137" s="8"/>
      <c r="IK137" s="8"/>
      <c r="IL137" s="8"/>
      <c r="IM137" s="8"/>
      <c r="IN137" s="8"/>
      <c r="IO137" s="8"/>
      <c r="IP137" s="8"/>
      <c r="IQ137" s="8"/>
      <c r="IR137" s="8"/>
      <c r="IS137" s="8"/>
      <c r="IT137" s="8"/>
      <c r="IU137" s="8"/>
      <c r="IV137" s="8"/>
      <c r="IW137" s="8"/>
      <c r="IX137" s="8"/>
      <c r="IY137" s="8"/>
      <c r="IZ137" s="8"/>
    </row>
    <row r="138" spans="1:260" s="6" customFormat="1" ht="30" x14ac:dyDescent="0.25">
      <c r="A138" s="13"/>
      <c r="B138" s="273" t="s">
        <v>79</v>
      </c>
      <c r="C138" s="615">
        <f>SUM(C125)</f>
        <v>35321</v>
      </c>
      <c r="D138" s="615">
        <f>SUM(D125)</f>
        <v>32378</v>
      </c>
      <c r="E138" s="615">
        <f>SUM(E125)</f>
        <v>31595</v>
      </c>
      <c r="F138" s="614">
        <f>F125</f>
        <v>97.581691271851255</v>
      </c>
      <c r="G138" s="615">
        <f>SUM(G125)</f>
        <v>41848.46</v>
      </c>
      <c r="H138" s="615">
        <f>SUM(H125)</f>
        <v>41848.46</v>
      </c>
      <c r="I138" s="615">
        <f>SUM(I125)</f>
        <v>41848.46</v>
      </c>
      <c r="J138" s="615">
        <f>SUM(J125)</f>
        <v>41848.46</v>
      </c>
      <c r="K138" s="615">
        <f>SUM(K125)</f>
        <v>41848.46</v>
      </c>
      <c r="L138" s="615">
        <f t="shared" ref="L138:M138" si="285">SUM(L125)</f>
        <v>41848.46</v>
      </c>
      <c r="M138" s="615">
        <f t="shared" si="285"/>
        <v>41848.46</v>
      </c>
      <c r="N138" s="615">
        <f t="shared" ref="N138:V138" si="286">SUM(N125)</f>
        <v>41848.46</v>
      </c>
      <c r="O138" s="615">
        <f t="shared" ref="O138:P138" si="287">SUM(O125)</f>
        <v>41848.46</v>
      </c>
      <c r="P138" s="615">
        <f t="shared" si="287"/>
        <v>34375.103619999994</v>
      </c>
      <c r="Q138" s="615">
        <f t="shared" ref="Q138" si="288">SUM(Q125)</f>
        <v>34375.103619999994</v>
      </c>
      <c r="R138" s="615">
        <f t="shared" si="286"/>
        <v>33378.850746666663</v>
      </c>
      <c r="S138" s="615">
        <f t="shared" si="286"/>
        <v>30757.644880000007</v>
      </c>
      <c r="T138" s="615">
        <f t="shared" si="286"/>
        <v>-2621.2058666666562</v>
      </c>
      <c r="U138" s="615">
        <f t="shared" si="286"/>
        <v>-54.737819999999999</v>
      </c>
      <c r="V138" s="615">
        <f t="shared" si="286"/>
        <v>30702.907060000009</v>
      </c>
      <c r="W138" s="613">
        <f>W125</f>
        <v>92.147105703067325</v>
      </c>
      <c r="X138" s="732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  <c r="FK138" s="8"/>
      <c r="FL138" s="8"/>
      <c r="FM138" s="8"/>
      <c r="FN138" s="8"/>
      <c r="FO138" s="8"/>
      <c r="FP138" s="8"/>
      <c r="FQ138" s="8"/>
      <c r="FR138" s="8"/>
      <c r="FS138" s="8"/>
      <c r="FT138" s="8"/>
      <c r="FU138" s="8"/>
      <c r="FV138" s="8"/>
      <c r="FW138" s="8"/>
      <c r="FX138" s="8"/>
      <c r="FY138" s="8"/>
      <c r="FZ138" s="8"/>
      <c r="GA138" s="8"/>
      <c r="GB138" s="8"/>
      <c r="GC138" s="8"/>
      <c r="GD138" s="8"/>
      <c r="GE138" s="8"/>
      <c r="GF138" s="8"/>
      <c r="GG138" s="8"/>
      <c r="GH138" s="8"/>
      <c r="GI138" s="8"/>
      <c r="GJ138" s="8"/>
      <c r="GK138" s="8"/>
      <c r="GL138" s="8"/>
      <c r="GM138" s="8"/>
      <c r="GN138" s="8"/>
      <c r="GO138" s="8"/>
      <c r="GP138" s="8"/>
      <c r="GQ138" s="8"/>
      <c r="GR138" s="8"/>
      <c r="GS138" s="8"/>
      <c r="GT138" s="8"/>
      <c r="GU138" s="8"/>
      <c r="GV138" s="8"/>
      <c r="GW138" s="8"/>
      <c r="GX138" s="8"/>
      <c r="GY138" s="8"/>
      <c r="GZ138" s="8"/>
      <c r="HA138" s="8"/>
      <c r="HB138" s="8"/>
      <c r="HC138" s="8"/>
      <c r="HD138" s="8"/>
      <c r="HE138" s="8"/>
      <c r="HF138" s="8"/>
      <c r="HG138" s="8"/>
      <c r="HH138" s="8"/>
      <c r="HI138" s="8"/>
      <c r="HJ138" s="8"/>
      <c r="HK138" s="8"/>
      <c r="HL138" s="8"/>
      <c r="HM138" s="8"/>
      <c r="HN138" s="8"/>
      <c r="HO138" s="8"/>
      <c r="HP138" s="8"/>
      <c r="HQ138" s="8"/>
      <c r="HR138" s="8"/>
      <c r="HS138" s="8"/>
      <c r="HT138" s="8"/>
      <c r="HU138" s="8"/>
      <c r="HV138" s="8"/>
      <c r="HW138" s="8"/>
      <c r="HX138" s="8"/>
      <c r="HY138" s="8"/>
      <c r="HZ138" s="8"/>
      <c r="IA138" s="8"/>
      <c r="IB138" s="8"/>
      <c r="IC138" s="8"/>
      <c r="ID138" s="8"/>
      <c r="IE138" s="8"/>
      <c r="IF138" s="8"/>
      <c r="IG138" s="8"/>
      <c r="IH138" s="8"/>
      <c r="II138" s="8"/>
      <c r="IJ138" s="8"/>
      <c r="IK138" s="8"/>
      <c r="IL138" s="8"/>
      <c r="IM138" s="8"/>
      <c r="IN138" s="8"/>
      <c r="IO138" s="8"/>
      <c r="IP138" s="8"/>
      <c r="IQ138" s="8"/>
      <c r="IR138" s="8"/>
      <c r="IS138" s="8"/>
      <c r="IT138" s="8"/>
      <c r="IU138" s="8"/>
      <c r="IV138" s="8"/>
      <c r="IW138" s="8"/>
      <c r="IX138" s="8"/>
      <c r="IY138" s="8"/>
      <c r="IZ138" s="8"/>
    </row>
    <row r="139" spans="1:260" s="6" customFormat="1" ht="15.75" thickBot="1" x14ac:dyDescent="0.3">
      <c r="A139" s="13">
        <v>1</v>
      </c>
      <c r="B139" s="222" t="s">
        <v>73</v>
      </c>
      <c r="C139" s="616">
        <f>C126</f>
        <v>0</v>
      </c>
      <c r="D139" s="616">
        <f>D126</f>
        <v>0</v>
      </c>
      <c r="E139" s="616">
        <f>E126</f>
        <v>0</v>
      </c>
      <c r="F139" s="616">
        <f>F126</f>
        <v>0</v>
      </c>
      <c r="G139" s="617">
        <f>G126</f>
        <v>110157.23402</v>
      </c>
      <c r="H139" s="617">
        <f>H126</f>
        <v>110157.23402</v>
      </c>
      <c r="I139" s="617">
        <f>I126</f>
        <v>110157.23402</v>
      </c>
      <c r="J139" s="617">
        <f>J126</f>
        <v>110157.23402</v>
      </c>
      <c r="K139" s="617">
        <f>K126</f>
        <v>110157.23402</v>
      </c>
      <c r="L139" s="617">
        <f t="shared" ref="L139:M139" si="289">L126</f>
        <v>110099.72727</v>
      </c>
      <c r="M139" s="617">
        <f t="shared" si="289"/>
        <v>110099.72727</v>
      </c>
      <c r="N139" s="617">
        <f t="shared" ref="N139:V139" si="290">N126</f>
        <v>106911.21281</v>
      </c>
      <c r="O139" s="617">
        <f t="shared" ref="O139:P139" si="291">O126</f>
        <v>106911.21281</v>
      </c>
      <c r="P139" s="617">
        <f t="shared" si="291"/>
        <v>94241.816369999986</v>
      </c>
      <c r="Q139" s="617">
        <f t="shared" ref="Q139" si="292">Q126</f>
        <v>92121.316369999986</v>
      </c>
      <c r="R139" s="617">
        <f t="shared" si="290"/>
        <v>88870.847156999997</v>
      </c>
      <c r="S139" s="617">
        <f t="shared" si="290"/>
        <v>72258.154970000018</v>
      </c>
      <c r="T139" s="617">
        <f t="shared" si="290"/>
        <v>-16612.692186999986</v>
      </c>
      <c r="U139" s="617">
        <f t="shared" si="290"/>
        <v>-301.9769</v>
      </c>
      <c r="V139" s="617">
        <f t="shared" si="290"/>
        <v>71956.178070000009</v>
      </c>
      <c r="W139" s="617">
        <f>W126</f>
        <v>81.306927166282264</v>
      </c>
      <c r="X139" s="732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  <c r="FK139" s="8"/>
      <c r="FL139" s="8"/>
      <c r="FM139" s="8"/>
      <c r="FN139" s="8"/>
      <c r="FO139" s="8"/>
      <c r="FP139" s="8"/>
      <c r="FQ139" s="8"/>
      <c r="FR139" s="8"/>
      <c r="FS139" s="8"/>
      <c r="FT139" s="8"/>
      <c r="FU139" s="8"/>
      <c r="FV139" s="8"/>
      <c r="FW139" s="8"/>
      <c r="FX139" s="8"/>
      <c r="FY139" s="8"/>
      <c r="FZ139" s="8"/>
      <c r="GA139" s="8"/>
      <c r="GB139" s="8"/>
      <c r="GC139" s="8"/>
      <c r="GD139" s="8"/>
      <c r="GE139" s="8"/>
      <c r="GF139" s="8"/>
      <c r="GG139" s="8"/>
      <c r="GH139" s="8"/>
      <c r="GI139" s="8"/>
      <c r="GJ139" s="8"/>
      <c r="GK139" s="8"/>
      <c r="GL139" s="8"/>
      <c r="GM139" s="8"/>
      <c r="GN139" s="8"/>
      <c r="GO139" s="8"/>
      <c r="GP139" s="8"/>
      <c r="GQ139" s="8"/>
      <c r="GR139" s="8"/>
      <c r="GS139" s="8"/>
      <c r="GT139" s="8"/>
      <c r="GU139" s="8"/>
      <c r="GV139" s="8"/>
      <c r="GW139" s="8"/>
      <c r="GX139" s="8"/>
      <c r="GY139" s="8"/>
      <c r="GZ139" s="8"/>
      <c r="HA139" s="8"/>
      <c r="HB139" s="8"/>
      <c r="HC139" s="8"/>
      <c r="HD139" s="8"/>
      <c r="HE139" s="8"/>
      <c r="HF139" s="8"/>
      <c r="HG139" s="8"/>
      <c r="HH139" s="8"/>
      <c r="HI139" s="8"/>
      <c r="HJ139" s="8"/>
      <c r="HK139" s="8"/>
      <c r="HL139" s="8"/>
      <c r="HM139" s="8"/>
      <c r="HN139" s="8"/>
      <c r="HO139" s="8"/>
      <c r="HP139" s="8"/>
      <c r="HQ139" s="8"/>
      <c r="HR139" s="8"/>
      <c r="HS139" s="8"/>
      <c r="HT139" s="8"/>
      <c r="HU139" s="8"/>
      <c r="HV139" s="8"/>
      <c r="HW139" s="8"/>
      <c r="HX139" s="8"/>
      <c r="HY139" s="8"/>
      <c r="HZ139" s="8"/>
      <c r="IA139" s="8"/>
      <c r="IB139" s="8"/>
      <c r="IC139" s="8"/>
      <c r="ID139" s="8"/>
      <c r="IE139" s="8"/>
      <c r="IF139" s="8"/>
      <c r="IG139" s="8"/>
      <c r="IH139" s="8"/>
      <c r="II139" s="8"/>
      <c r="IJ139" s="8"/>
      <c r="IK139" s="8"/>
      <c r="IL139" s="8"/>
      <c r="IM139" s="8"/>
      <c r="IN139" s="8"/>
      <c r="IO139" s="8"/>
      <c r="IP139" s="8"/>
      <c r="IQ139" s="8"/>
      <c r="IR139" s="8"/>
      <c r="IS139" s="8"/>
      <c r="IT139" s="8"/>
      <c r="IU139" s="8"/>
      <c r="IV139" s="8"/>
      <c r="IW139" s="8"/>
      <c r="IX139" s="8"/>
      <c r="IY139" s="8"/>
      <c r="IZ139" s="8"/>
    </row>
    <row r="140" spans="1:260" ht="15.75" thickBot="1" x14ac:dyDescent="0.3">
      <c r="A140" s="13">
        <v>1</v>
      </c>
      <c r="B140" s="58" t="s">
        <v>5</v>
      </c>
      <c r="C140" s="536"/>
      <c r="D140" s="536"/>
      <c r="E140" s="385"/>
      <c r="F140" s="536"/>
      <c r="G140" s="618"/>
      <c r="H140" s="618"/>
      <c r="I140" s="618"/>
      <c r="J140" s="618"/>
      <c r="K140" s="618"/>
      <c r="L140" s="618"/>
      <c r="M140" s="618"/>
      <c r="N140" s="618"/>
      <c r="O140" s="618"/>
      <c r="P140" s="618"/>
      <c r="Q140" s="618"/>
      <c r="R140" s="618"/>
      <c r="S140" s="619"/>
      <c r="T140" s="619">
        <f t="shared" si="109"/>
        <v>0</v>
      </c>
      <c r="U140" s="619"/>
      <c r="V140" s="619"/>
      <c r="W140" s="618"/>
      <c r="X140" s="732"/>
    </row>
    <row r="141" spans="1:260" ht="31.5" x14ac:dyDescent="0.25">
      <c r="A141" s="13">
        <v>1</v>
      </c>
      <c r="B141" s="84" t="s">
        <v>136</v>
      </c>
      <c r="C141" s="348"/>
      <c r="D141" s="348"/>
      <c r="E141" s="348"/>
      <c r="F141" s="348"/>
      <c r="G141" s="620"/>
      <c r="H141" s="620"/>
      <c r="I141" s="620"/>
      <c r="J141" s="620"/>
      <c r="K141" s="620"/>
      <c r="L141" s="620"/>
      <c r="M141" s="620"/>
      <c r="N141" s="620"/>
      <c r="O141" s="620"/>
      <c r="P141" s="620"/>
      <c r="Q141" s="620"/>
      <c r="R141" s="620"/>
      <c r="S141" s="620"/>
      <c r="T141" s="620">
        <f t="shared" si="109"/>
        <v>0</v>
      </c>
      <c r="U141" s="620"/>
      <c r="V141" s="620"/>
      <c r="W141" s="620"/>
      <c r="X141" s="732"/>
    </row>
    <row r="142" spans="1:260" s="25" customFormat="1" ht="30" x14ac:dyDescent="0.25">
      <c r="A142" s="13">
        <v>1</v>
      </c>
      <c r="B142" s="48" t="s">
        <v>76</v>
      </c>
      <c r="C142" s="390">
        <f>SUM(C143:C146)</f>
        <v>3304</v>
      </c>
      <c r="D142" s="390">
        <f>SUM(D143:D146)</f>
        <v>3029</v>
      </c>
      <c r="E142" s="390">
        <f>SUM(E143:E146)</f>
        <v>3305</v>
      </c>
      <c r="F142" s="390">
        <f>E142/D142*100</f>
        <v>109.11191812479366</v>
      </c>
      <c r="G142" s="553">
        <f>SUM(G143:G146)</f>
        <v>9102.3957599999994</v>
      </c>
      <c r="H142" s="553">
        <f>SUM(H143:H146)</f>
        <v>9102.3957599999994</v>
      </c>
      <c r="I142" s="553">
        <f>SUM(I143:I146)</f>
        <v>9102.3957599999994</v>
      </c>
      <c r="J142" s="553">
        <f>SUM(J143:J146)</f>
        <v>9102.3957599999994</v>
      </c>
      <c r="K142" s="553">
        <f>SUM(K143:K146)</f>
        <v>9102.3957599999994</v>
      </c>
      <c r="L142" s="553">
        <f t="shared" ref="L142:M142" si="293">SUM(L143:L146)</f>
        <v>9016.6877599999989</v>
      </c>
      <c r="M142" s="553">
        <f t="shared" si="293"/>
        <v>9016.6877599999989</v>
      </c>
      <c r="N142" s="553">
        <f t="shared" ref="N142:V142" si="294">SUM(N143:N146)</f>
        <v>6579.9049000000005</v>
      </c>
      <c r="O142" s="553">
        <f t="shared" ref="O142:P142" si="295">SUM(O143:O146)</f>
        <v>6579.9049000000005</v>
      </c>
      <c r="P142" s="553">
        <f t="shared" si="295"/>
        <v>6579.9049000000005</v>
      </c>
      <c r="Q142" s="553">
        <f t="shared" ref="Q142" si="296">SUM(Q143:Q146)</f>
        <v>6579.9049000000005</v>
      </c>
      <c r="R142" s="749">
        <f t="shared" si="294"/>
        <v>6320.9724919999999</v>
      </c>
      <c r="S142" s="553">
        <f t="shared" si="294"/>
        <v>7347.8177000000005</v>
      </c>
      <c r="T142" s="553">
        <f t="shared" si="294"/>
        <v>1026.8452080000002</v>
      </c>
      <c r="U142" s="553">
        <f t="shared" si="294"/>
        <v>-124.3583</v>
      </c>
      <c r="V142" s="553">
        <f t="shared" si="294"/>
        <v>7223.4593999999997</v>
      </c>
      <c r="W142" s="553">
        <f t="shared" ref="W142:W153" si="297">S142/R142*100</f>
        <v>116.24505104712297</v>
      </c>
      <c r="X142" s="732"/>
    </row>
    <row r="143" spans="1:260" s="25" customFormat="1" ht="30" x14ac:dyDescent="0.25">
      <c r="A143" s="13">
        <v>1</v>
      </c>
      <c r="B143" s="47" t="s">
        <v>44</v>
      </c>
      <c r="C143" s="390">
        <v>2000</v>
      </c>
      <c r="D143" s="739">
        <f>ROUND(C143/12*$B$3,0)</f>
        <v>1833</v>
      </c>
      <c r="E143" s="390">
        <v>2156</v>
      </c>
      <c r="F143" s="390">
        <f>E143/D143*100</f>
        <v>117.62138570649211</v>
      </c>
      <c r="G143" s="604">
        <v>5768.8296600000003</v>
      </c>
      <c r="H143" s="604">
        <v>5768.8296600000003</v>
      </c>
      <c r="I143" s="604">
        <v>5768.8296600000003</v>
      </c>
      <c r="J143" s="604">
        <v>5768.8296600000003</v>
      </c>
      <c r="K143" s="604">
        <v>5768.8296600000003</v>
      </c>
      <c r="L143" s="604">
        <v>5683.1216599999998</v>
      </c>
      <c r="M143" s="604">
        <v>5683.1216599999998</v>
      </c>
      <c r="N143" s="604">
        <v>3246.3388000000004</v>
      </c>
      <c r="O143" s="604">
        <v>3246.3388000000004</v>
      </c>
      <c r="P143" s="604">
        <v>3246.3388000000004</v>
      </c>
      <c r="Q143" s="604">
        <v>3246.3388000000004</v>
      </c>
      <c r="R143" s="750">
        <f t="shared" ref="R143:R146" si="298">G143/12*$B$3+(H143-G143)/11*10+(I143-H143)/10*9+(J143-I143)/9*8+(K143-J143)/8*7+(L143-K143)/7*6+(M143-L143)/6*5+(N143-M143)/5*4+(O143-N143)/4*3+(P143-O143)/3*2+(Q143-P143)/2*1</f>
        <v>3265.2035669999996</v>
      </c>
      <c r="S143" s="553">
        <f t="shared" ref="S143:S152" si="299">V143-U143</f>
        <v>4470.1958399999994</v>
      </c>
      <c r="T143" s="553">
        <f t="shared" si="109"/>
        <v>1204.9922729999998</v>
      </c>
      <c r="U143" s="553">
        <v>-92.137360000000001</v>
      </c>
      <c r="V143" s="553">
        <v>4378.0584799999997</v>
      </c>
      <c r="W143" s="553">
        <f t="shared" si="297"/>
        <v>136.90404742841565</v>
      </c>
      <c r="X143" s="732"/>
    </row>
    <row r="144" spans="1:260" s="25" customFormat="1" ht="30" x14ac:dyDescent="0.25">
      <c r="A144" s="13">
        <v>1</v>
      </c>
      <c r="B144" s="47" t="s">
        <v>45</v>
      </c>
      <c r="C144" s="390">
        <v>1101</v>
      </c>
      <c r="D144" s="391">
        <f>ROUND(C144/12*$B$3,0)</f>
        <v>1009</v>
      </c>
      <c r="E144" s="390">
        <v>992</v>
      </c>
      <c r="F144" s="390">
        <f>E144/D144*100</f>
        <v>98.31516352824579</v>
      </c>
      <c r="G144" s="604">
        <v>2001.4638599999998</v>
      </c>
      <c r="H144" s="604">
        <v>2001.4638599999998</v>
      </c>
      <c r="I144" s="604">
        <v>2001.4638599999998</v>
      </c>
      <c r="J144" s="604">
        <v>2001.4638599999998</v>
      </c>
      <c r="K144" s="604">
        <v>2001.4638599999998</v>
      </c>
      <c r="L144" s="604">
        <v>2001.4638599999998</v>
      </c>
      <c r="M144" s="604">
        <v>2001.4638599999998</v>
      </c>
      <c r="N144" s="604">
        <v>2001.4638599999998</v>
      </c>
      <c r="O144" s="604">
        <v>2001.4638599999998</v>
      </c>
      <c r="P144" s="604">
        <v>2001.4638599999998</v>
      </c>
      <c r="Q144" s="604">
        <v>2001.4638599999998</v>
      </c>
      <c r="R144" s="750">
        <f t="shared" si="298"/>
        <v>1834.6752049999998</v>
      </c>
      <c r="S144" s="553">
        <f t="shared" si="299"/>
        <v>1847.3753000000002</v>
      </c>
      <c r="T144" s="553">
        <f t="shared" si="109"/>
        <v>12.700095000000374</v>
      </c>
      <c r="U144" s="553">
        <v>-31.564729999999997</v>
      </c>
      <c r="V144" s="553">
        <v>1815.8105700000001</v>
      </c>
      <c r="W144" s="553">
        <f t="shared" si="297"/>
        <v>100.69222579372028</v>
      </c>
      <c r="X144" s="732"/>
    </row>
    <row r="145" spans="1:24" s="25" customFormat="1" ht="30" x14ac:dyDescent="0.25">
      <c r="A145" s="13">
        <v>1</v>
      </c>
      <c r="B145" s="47" t="s">
        <v>70</v>
      </c>
      <c r="C145" s="390">
        <v>54</v>
      </c>
      <c r="D145" s="391">
        <f>ROUND(C145/12*$B$3,0)</f>
        <v>50</v>
      </c>
      <c r="E145" s="390">
        <v>59</v>
      </c>
      <c r="F145" s="390">
        <f>E145/D145*100</f>
        <v>118</v>
      </c>
      <c r="G145" s="553">
        <v>354.35232000000002</v>
      </c>
      <c r="H145" s="553">
        <v>354.35232000000002</v>
      </c>
      <c r="I145" s="553">
        <v>354.35232000000002</v>
      </c>
      <c r="J145" s="553">
        <v>354.35232000000002</v>
      </c>
      <c r="K145" s="553">
        <v>354.35232000000002</v>
      </c>
      <c r="L145" s="553">
        <v>354.35232000000002</v>
      </c>
      <c r="M145" s="553">
        <v>354.35232000000002</v>
      </c>
      <c r="N145" s="553">
        <v>354.35232000000002</v>
      </c>
      <c r="O145" s="553">
        <v>354.35232000000002</v>
      </c>
      <c r="P145" s="553">
        <v>354.35232000000002</v>
      </c>
      <c r="Q145" s="553">
        <v>354.35232000000002</v>
      </c>
      <c r="R145" s="750">
        <f t="shared" si="298"/>
        <v>324.82296000000002</v>
      </c>
      <c r="S145" s="553">
        <f t="shared" si="299"/>
        <v>387.16272000000004</v>
      </c>
      <c r="T145" s="553">
        <f t="shared" si="109"/>
        <v>62.339760000000012</v>
      </c>
      <c r="U145" s="553">
        <v>0</v>
      </c>
      <c r="V145" s="553">
        <v>387.16272000000004</v>
      </c>
      <c r="W145" s="553">
        <f t="shared" si="297"/>
        <v>119.1919191919192</v>
      </c>
      <c r="X145" s="732"/>
    </row>
    <row r="146" spans="1:24" s="25" customFormat="1" ht="30" x14ac:dyDescent="0.25">
      <c r="A146" s="13">
        <v>1</v>
      </c>
      <c r="B146" s="47" t="s">
        <v>71</v>
      </c>
      <c r="C146" s="390">
        <v>149</v>
      </c>
      <c r="D146" s="391">
        <f>ROUND(C146/12*$B$3,0)</f>
        <v>137</v>
      </c>
      <c r="E146" s="390">
        <v>98</v>
      </c>
      <c r="F146" s="390">
        <f t="shared" ref="F146:F151" si="300">E146/D146*100</f>
        <v>71.532846715328475</v>
      </c>
      <c r="G146" s="553">
        <v>977.74992000000009</v>
      </c>
      <c r="H146" s="553">
        <v>977.74992000000009</v>
      </c>
      <c r="I146" s="553">
        <v>977.74992000000009</v>
      </c>
      <c r="J146" s="553">
        <v>977.74992000000009</v>
      </c>
      <c r="K146" s="553">
        <v>977.74992000000009</v>
      </c>
      <c r="L146" s="553">
        <v>977.74992000000009</v>
      </c>
      <c r="M146" s="553">
        <v>977.74992000000009</v>
      </c>
      <c r="N146" s="553">
        <v>977.74992000000009</v>
      </c>
      <c r="O146" s="553">
        <v>977.74992000000009</v>
      </c>
      <c r="P146" s="553">
        <v>977.74992000000009</v>
      </c>
      <c r="Q146" s="553">
        <v>977.74992000000009</v>
      </c>
      <c r="R146" s="750">
        <f t="shared" si="298"/>
        <v>896.27076000000011</v>
      </c>
      <c r="S146" s="553">
        <f t="shared" si="299"/>
        <v>643.08384000000012</v>
      </c>
      <c r="T146" s="553">
        <f t="shared" si="109"/>
        <v>-253.18691999999999</v>
      </c>
      <c r="U146" s="553">
        <v>-0.65621000000000007</v>
      </c>
      <c r="V146" s="553">
        <v>642.42763000000014</v>
      </c>
      <c r="W146" s="553">
        <f t="shared" si="297"/>
        <v>71.751067724222096</v>
      </c>
      <c r="X146" s="732"/>
    </row>
    <row r="147" spans="1:24" s="25" customFormat="1" ht="30" x14ac:dyDescent="0.25">
      <c r="A147" s="13">
        <v>1</v>
      </c>
      <c r="B147" s="48" t="s">
        <v>68</v>
      </c>
      <c r="C147" s="390">
        <f>SUM(C148:C151)</f>
        <v>9740</v>
      </c>
      <c r="D147" s="390">
        <f>SUM(D148:D151)</f>
        <v>8929</v>
      </c>
      <c r="E147" s="390">
        <f>E148+E150+E151</f>
        <v>6784</v>
      </c>
      <c r="F147" s="390">
        <f t="shared" si="300"/>
        <v>75.977153096651364</v>
      </c>
      <c r="G147" s="554">
        <f>SUM(G148:G151)</f>
        <v>19352.849880000002</v>
      </c>
      <c r="H147" s="554">
        <f>SUM(H148:H151)</f>
        <v>19352.849880000002</v>
      </c>
      <c r="I147" s="554">
        <f>SUM(I148:I151)</f>
        <v>19352.849880000002</v>
      </c>
      <c r="J147" s="554">
        <f>SUM(J148:J151)</f>
        <v>19352.849880000002</v>
      </c>
      <c r="K147" s="554">
        <f>SUM(K148:K151)</f>
        <v>19352.849880000002</v>
      </c>
      <c r="L147" s="554">
        <f t="shared" ref="L147:M147" si="301">SUM(L148:L151)</f>
        <v>18996.3534</v>
      </c>
      <c r="M147" s="554">
        <f t="shared" si="301"/>
        <v>18996.3534</v>
      </c>
      <c r="N147" s="554">
        <f t="shared" ref="N147:V147" si="302">SUM(N148:N151)</f>
        <v>20756.6034</v>
      </c>
      <c r="O147" s="554">
        <f t="shared" ref="O147:P147" si="303">SUM(O148:O151)</f>
        <v>20756.6034</v>
      </c>
      <c r="P147" s="554">
        <f t="shared" si="303"/>
        <v>19793.509899999997</v>
      </c>
      <c r="Q147" s="554">
        <f t="shared" ref="Q147" si="304">SUM(Q148:Q151)</f>
        <v>17733.259899999997</v>
      </c>
      <c r="R147" s="751">
        <f t="shared" si="302"/>
        <v>17170.556645238095</v>
      </c>
      <c r="S147" s="554">
        <f t="shared" si="302"/>
        <v>12191.996509999999</v>
      </c>
      <c r="T147" s="554">
        <f t="shared" si="302"/>
        <v>-4978.5601352380963</v>
      </c>
      <c r="U147" s="554">
        <f t="shared" si="302"/>
        <v>-29.90316</v>
      </c>
      <c r="V147" s="554">
        <f t="shared" si="302"/>
        <v>12162.093350000001</v>
      </c>
      <c r="W147" s="553">
        <f t="shared" si="297"/>
        <v>71.005249054527312</v>
      </c>
      <c r="X147" s="732"/>
    </row>
    <row r="148" spans="1:24" s="25" customFormat="1" ht="30" x14ac:dyDescent="0.25">
      <c r="A148" s="13">
        <v>1</v>
      </c>
      <c r="B148" s="47" t="s">
        <v>64</v>
      </c>
      <c r="C148" s="390">
        <v>3820</v>
      </c>
      <c r="D148" s="739">
        <f>ROUND(C148/12*$B$3,0)</f>
        <v>3502</v>
      </c>
      <c r="E148" s="390">
        <v>3467</v>
      </c>
      <c r="F148" s="390">
        <f t="shared" si="300"/>
        <v>99.000571102227298</v>
      </c>
      <c r="G148" s="553">
        <v>3706.6514800000004</v>
      </c>
      <c r="H148" s="553">
        <v>3706.6514800000004</v>
      </c>
      <c r="I148" s="553">
        <v>3706.6514800000004</v>
      </c>
      <c r="J148" s="553">
        <v>3706.6514800000004</v>
      </c>
      <c r="K148" s="553">
        <v>3706.6514800000004</v>
      </c>
      <c r="L148" s="553">
        <v>3350.1550000000002</v>
      </c>
      <c r="M148" s="553">
        <v>3350.1550000000002</v>
      </c>
      <c r="N148" s="553">
        <v>5110.4049999999997</v>
      </c>
      <c r="O148" s="553">
        <v>5110.4049999999997</v>
      </c>
      <c r="P148" s="553">
        <v>5110.4049999999997</v>
      </c>
      <c r="Q148" s="553">
        <v>4050.1550000000002</v>
      </c>
      <c r="R148" s="750">
        <f>G148/12*$B$3+(H148-G148)/11*10+(I148-H148)/10*9+(J148-I148)/9*8+(K148-J148)/8*7+(L148-K148)/7*6+(M148-L148)/6*5+(N148-M148)/5*4+(O148-N148)/4*3+(P148-O148)/3*2+(Q148-P148)/2*1</f>
        <v>3970.2704452380949</v>
      </c>
      <c r="S148" s="553">
        <f t="shared" si="299"/>
        <v>4277.2590300000002</v>
      </c>
      <c r="T148" s="553">
        <f t="shared" si="109"/>
        <v>306.98858476190526</v>
      </c>
      <c r="U148" s="553">
        <v>0</v>
      </c>
      <c r="V148" s="553">
        <v>4277.2590300000002</v>
      </c>
      <c r="W148" s="553">
        <f t="shared" si="297"/>
        <v>107.73218321009099</v>
      </c>
      <c r="X148" s="732"/>
    </row>
    <row r="149" spans="1:24" s="25" customFormat="1" ht="45" x14ac:dyDescent="0.25">
      <c r="A149" s="13"/>
      <c r="B149" s="761" t="s">
        <v>102</v>
      </c>
      <c r="C149" s="390"/>
      <c r="D149" s="739"/>
      <c r="E149" s="390"/>
      <c r="F149" s="390"/>
      <c r="G149" s="553"/>
      <c r="H149" s="553"/>
      <c r="I149" s="553"/>
      <c r="J149" s="553"/>
      <c r="K149" s="553"/>
      <c r="L149" s="553"/>
      <c r="M149" s="553"/>
      <c r="N149" s="553"/>
      <c r="O149" s="553"/>
      <c r="P149" s="553"/>
      <c r="Q149" s="553"/>
      <c r="R149" s="750"/>
      <c r="S149" s="553"/>
      <c r="T149" s="553"/>
      <c r="U149" s="553"/>
      <c r="V149" s="553"/>
      <c r="W149" s="553"/>
      <c r="X149" s="732"/>
    </row>
    <row r="150" spans="1:24" s="25" customFormat="1" ht="60" x14ac:dyDescent="0.25">
      <c r="A150" s="13">
        <v>1</v>
      </c>
      <c r="B150" s="47" t="s">
        <v>75</v>
      </c>
      <c r="C150" s="390">
        <v>5200</v>
      </c>
      <c r="D150" s="391">
        <f t="shared" ref="D150:D152" si="305">ROUND(C150/12*$B$3,0)</f>
        <v>4767</v>
      </c>
      <c r="E150" s="390">
        <v>2618</v>
      </c>
      <c r="F150" s="390">
        <f t="shared" si="300"/>
        <v>54.91923641703378</v>
      </c>
      <c r="G150" s="553">
        <v>14877.512000000001</v>
      </c>
      <c r="H150" s="553">
        <v>14877.512000000001</v>
      </c>
      <c r="I150" s="553">
        <v>14877.512000000001</v>
      </c>
      <c r="J150" s="553">
        <v>14877.512000000001</v>
      </c>
      <c r="K150" s="553">
        <v>14877.512000000001</v>
      </c>
      <c r="L150" s="553">
        <v>14877.512000000001</v>
      </c>
      <c r="M150" s="553">
        <v>14877.512000000001</v>
      </c>
      <c r="N150" s="553">
        <v>14877.512000000001</v>
      </c>
      <c r="O150" s="553">
        <v>14877.512000000001</v>
      </c>
      <c r="P150" s="553">
        <v>13914.4185</v>
      </c>
      <c r="Q150" s="553">
        <v>12914.4185</v>
      </c>
      <c r="R150" s="750">
        <f t="shared" ref="R150:R152" si="306">G150/12*$B$3+(H150-G150)/11*10+(I150-H150)/10*9+(J150-I150)/9*8+(K150-J150)/8*7+(L150-K150)/7*6+(M150-L150)/6*5+(N150-M150)/5*4+(O150-N150)/4*3+(P150-O150)/3*2+(Q150-P150)/2*1</f>
        <v>12495.657000000001</v>
      </c>
      <c r="S150" s="553">
        <f t="shared" si="299"/>
        <v>7180.7100499999997</v>
      </c>
      <c r="T150" s="553">
        <f t="shared" ref="T150:T218" si="307">S150-R150</f>
        <v>-5314.9469500000014</v>
      </c>
      <c r="U150" s="553">
        <v>-29.90316</v>
      </c>
      <c r="V150" s="553">
        <v>7150.8068899999998</v>
      </c>
      <c r="W150" s="553">
        <f t="shared" si="297"/>
        <v>57.465646264138002</v>
      </c>
      <c r="X150" s="732"/>
    </row>
    <row r="151" spans="1:24" s="25" customFormat="1" ht="45" x14ac:dyDescent="0.25">
      <c r="A151" s="13">
        <v>1</v>
      </c>
      <c r="B151" s="47" t="s">
        <v>65</v>
      </c>
      <c r="C151" s="390">
        <v>720</v>
      </c>
      <c r="D151" s="391">
        <f t="shared" si="305"/>
        <v>660</v>
      </c>
      <c r="E151" s="390">
        <v>699</v>
      </c>
      <c r="F151" s="390">
        <f t="shared" si="300"/>
        <v>105.90909090909091</v>
      </c>
      <c r="G151" s="553">
        <v>768.68639999999994</v>
      </c>
      <c r="H151" s="553">
        <v>768.68639999999994</v>
      </c>
      <c r="I151" s="553">
        <v>768.68639999999994</v>
      </c>
      <c r="J151" s="553">
        <v>768.68639999999994</v>
      </c>
      <c r="K151" s="553">
        <v>768.68639999999994</v>
      </c>
      <c r="L151" s="553">
        <v>768.68639999999994</v>
      </c>
      <c r="M151" s="553">
        <v>768.68639999999994</v>
      </c>
      <c r="N151" s="553">
        <v>768.68639999999994</v>
      </c>
      <c r="O151" s="553">
        <v>768.68639999999994</v>
      </c>
      <c r="P151" s="553">
        <v>768.68639999999994</v>
      </c>
      <c r="Q151" s="553">
        <v>768.68639999999994</v>
      </c>
      <c r="R151" s="750">
        <f t="shared" si="306"/>
        <v>704.62919999999997</v>
      </c>
      <c r="S151" s="553">
        <f t="shared" si="299"/>
        <v>734.02743000000009</v>
      </c>
      <c r="T151" s="553">
        <f t="shared" si="307"/>
        <v>29.398230000000126</v>
      </c>
      <c r="U151" s="553">
        <v>0</v>
      </c>
      <c r="V151" s="553">
        <v>734.02743000000009</v>
      </c>
      <c r="W151" s="553">
        <f t="shared" si="297"/>
        <v>104.17215607868651</v>
      </c>
      <c r="X151" s="732"/>
    </row>
    <row r="152" spans="1:24" s="25" customFormat="1" ht="30.75" thickBot="1" x14ac:dyDescent="0.3">
      <c r="A152" s="13"/>
      <c r="B152" s="269" t="s">
        <v>79</v>
      </c>
      <c r="C152" s="390">
        <v>5100</v>
      </c>
      <c r="D152" s="391">
        <f t="shared" si="305"/>
        <v>4675</v>
      </c>
      <c r="E152" s="390">
        <v>4920</v>
      </c>
      <c r="F152" s="390">
        <f>E152/D152*100</f>
        <v>105.24064171122996</v>
      </c>
      <c r="G152" s="553">
        <v>4963.4219999999996</v>
      </c>
      <c r="H152" s="553">
        <v>4963.4219999999996</v>
      </c>
      <c r="I152" s="553">
        <v>4963.4219999999996</v>
      </c>
      <c r="J152" s="553">
        <v>4963.4219999999996</v>
      </c>
      <c r="K152" s="553">
        <v>4963.4219999999996</v>
      </c>
      <c r="L152" s="553">
        <v>4963.4219999999996</v>
      </c>
      <c r="M152" s="553">
        <v>4963.4219999999996</v>
      </c>
      <c r="N152" s="553">
        <v>4963.4219999999996</v>
      </c>
      <c r="O152" s="553">
        <v>4963.4219999999996</v>
      </c>
      <c r="P152" s="553">
        <v>4963.4219999999996</v>
      </c>
      <c r="Q152" s="553">
        <v>4963.4219999999996</v>
      </c>
      <c r="R152" s="750">
        <f t="shared" si="306"/>
        <v>4549.8035</v>
      </c>
      <c r="S152" s="553">
        <f t="shared" si="299"/>
        <v>4799.9210400000002</v>
      </c>
      <c r="T152" s="553">
        <f t="shared" si="307"/>
        <v>250.11754000000019</v>
      </c>
      <c r="U152" s="553">
        <v>-34.938580000000002</v>
      </c>
      <c r="V152" s="553">
        <v>4764.9824600000002</v>
      </c>
      <c r="W152" s="553">
        <f>S152/R152*100</f>
        <v>105.49732620320856</v>
      </c>
      <c r="X152" s="732"/>
    </row>
    <row r="153" spans="1:24" s="25" customFormat="1" ht="15.75" thickBot="1" x14ac:dyDescent="0.3">
      <c r="A153" s="13">
        <v>1</v>
      </c>
      <c r="B153" s="123" t="s">
        <v>3</v>
      </c>
      <c r="C153" s="543"/>
      <c r="D153" s="543"/>
      <c r="E153" s="543"/>
      <c r="F153" s="621"/>
      <c r="G153" s="622">
        <f>G147+G142+G152</f>
        <v>33418.66764</v>
      </c>
      <c r="H153" s="622">
        <f>H147+H142+H152</f>
        <v>33418.66764</v>
      </c>
      <c r="I153" s="622">
        <f>I147+I142+I152</f>
        <v>33418.66764</v>
      </c>
      <c r="J153" s="622">
        <f>J147+J142+J152</f>
        <v>33418.66764</v>
      </c>
      <c r="K153" s="622">
        <f>K147+K142+K152</f>
        <v>33418.66764</v>
      </c>
      <c r="L153" s="622">
        <f t="shared" ref="L153:M153" si="308">L147+L142+L152</f>
        <v>32976.463159999999</v>
      </c>
      <c r="M153" s="622">
        <f t="shared" si="308"/>
        <v>32976.463159999999</v>
      </c>
      <c r="N153" s="622">
        <f t="shared" ref="N153:V153" si="309">N147+N142+N152</f>
        <v>32299.9303</v>
      </c>
      <c r="O153" s="622">
        <f t="shared" ref="O153:P153" si="310">O147+O142+O152</f>
        <v>32299.9303</v>
      </c>
      <c r="P153" s="622">
        <f t="shared" si="310"/>
        <v>31336.836799999997</v>
      </c>
      <c r="Q153" s="622">
        <f t="shared" ref="Q153" si="311">Q147+Q142+Q152</f>
        <v>29276.586799999997</v>
      </c>
      <c r="R153" s="754">
        <f t="shared" si="309"/>
        <v>28041.332637238098</v>
      </c>
      <c r="S153" s="622">
        <f t="shared" si="309"/>
        <v>24339.735250000002</v>
      </c>
      <c r="T153" s="622">
        <f t="shared" si="309"/>
        <v>-3701.597387238096</v>
      </c>
      <c r="U153" s="622">
        <f t="shared" si="309"/>
        <v>-189.20004</v>
      </c>
      <c r="V153" s="622">
        <f t="shared" si="309"/>
        <v>24150.535210000002</v>
      </c>
      <c r="W153" s="622">
        <f t="shared" si="297"/>
        <v>86.799495462200397</v>
      </c>
      <c r="X153" s="732"/>
    </row>
    <row r="154" spans="1:24" s="25" customFormat="1" ht="15.75" thickBot="1" x14ac:dyDescent="0.3">
      <c r="A154" s="13">
        <v>1</v>
      </c>
      <c r="C154" s="623"/>
      <c r="D154" s="623"/>
      <c r="E154" s="624"/>
      <c r="F154" s="625"/>
      <c r="G154" s="626"/>
      <c r="H154" s="626"/>
      <c r="I154" s="626"/>
      <c r="J154" s="626"/>
      <c r="K154" s="626"/>
      <c r="L154" s="626"/>
      <c r="M154" s="626"/>
      <c r="N154" s="626"/>
      <c r="O154" s="626"/>
      <c r="P154" s="626"/>
      <c r="Q154" s="626"/>
      <c r="R154" s="626"/>
      <c r="S154" s="627"/>
      <c r="T154" s="627">
        <f t="shared" si="307"/>
        <v>0</v>
      </c>
      <c r="U154" s="627"/>
      <c r="V154" s="627"/>
      <c r="W154" s="626"/>
      <c r="X154" s="732"/>
    </row>
    <row r="155" spans="1:24" ht="43.5" x14ac:dyDescent="0.25">
      <c r="A155" s="13">
        <v>1</v>
      </c>
      <c r="B155" s="186" t="s">
        <v>137</v>
      </c>
      <c r="C155" s="410"/>
      <c r="D155" s="410"/>
      <c r="E155" s="410"/>
      <c r="F155" s="410"/>
      <c r="G155" s="628"/>
      <c r="H155" s="628"/>
      <c r="I155" s="628"/>
      <c r="J155" s="628"/>
      <c r="K155" s="628"/>
      <c r="L155" s="628"/>
      <c r="M155" s="628"/>
      <c r="N155" s="628"/>
      <c r="O155" s="628"/>
      <c r="P155" s="628"/>
      <c r="Q155" s="628"/>
      <c r="R155" s="628"/>
      <c r="S155" s="628"/>
      <c r="T155" s="628">
        <f t="shared" si="307"/>
        <v>0</v>
      </c>
      <c r="U155" s="628"/>
      <c r="V155" s="628"/>
      <c r="W155" s="628"/>
      <c r="X155" s="732"/>
    </row>
    <row r="156" spans="1:24" s="25" customFormat="1" ht="30" x14ac:dyDescent="0.25">
      <c r="A156" s="13">
        <v>1</v>
      </c>
      <c r="B156" s="48" t="s">
        <v>76</v>
      </c>
      <c r="C156" s="390">
        <f>SUM(C157:C158)</f>
        <v>1329</v>
      </c>
      <c r="D156" s="390">
        <f>SUM(D157:D158)</f>
        <v>1219</v>
      </c>
      <c r="E156" s="390">
        <f>SUM(E157:E158)</f>
        <v>1369</v>
      </c>
      <c r="F156" s="390">
        <f t="shared" ref="F156:F162" si="312">E156/D156*100</f>
        <v>112.30516817063167</v>
      </c>
      <c r="G156" s="553">
        <f>SUM(G157:G158)</f>
        <v>2742.18824</v>
      </c>
      <c r="H156" s="553">
        <f>SUM(H157:H158)</f>
        <v>2742.18824</v>
      </c>
      <c r="I156" s="553">
        <f>SUM(I157:I158)</f>
        <v>2742.18824</v>
      </c>
      <c r="J156" s="553">
        <f>SUM(J157:J158)</f>
        <v>2742.18824</v>
      </c>
      <c r="K156" s="553">
        <f>SUM(K157:K158)</f>
        <v>2742.18824</v>
      </c>
      <c r="L156" s="553">
        <f t="shared" ref="L156:M156" si="313">SUM(L157:L158)</f>
        <v>2612.9039400000001</v>
      </c>
      <c r="M156" s="553">
        <f t="shared" si="313"/>
        <v>2612.9039400000001</v>
      </c>
      <c r="N156" s="553">
        <f t="shared" ref="N156:V156" si="314">SUM(N157:N158)</f>
        <v>1972.3359399999999</v>
      </c>
      <c r="O156" s="553">
        <f t="shared" ref="O156:P156" si="315">SUM(O157:O158)</f>
        <v>1972.3359399999999</v>
      </c>
      <c r="P156" s="553">
        <f t="shared" si="315"/>
        <v>1972.3359399999999</v>
      </c>
      <c r="Q156" s="553">
        <f t="shared" ref="Q156" si="316">SUM(Q157:Q158)</f>
        <v>1972.3359399999999</v>
      </c>
      <c r="R156" s="749">
        <f t="shared" si="314"/>
        <v>1890.4030390476189</v>
      </c>
      <c r="S156" s="553">
        <f t="shared" si="314"/>
        <v>2492.6105200000002</v>
      </c>
      <c r="T156" s="553">
        <f t="shared" si="314"/>
        <v>602.20748095238116</v>
      </c>
      <c r="U156" s="553">
        <f t="shared" si="314"/>
        <v>-43.144049999999993</v>
      </c>
      <c r="V156" s="553">
        <f t="shared" si="314"/>
        <v>2449.4664699999998</v>
      </c>
      <c r="W156" s="553">
        <f t="shared" ref="W156:W163" si="317">S156/R156*100</f>
        <v>131.85603643843973</v>
      </c>
      <c r="X156" s="732"/>
    </row>
    <row r="157" spans="1:24" s="25" customFormat="1" ht="30" x14ac:dyDescent="0.25">
      <c r="A157" s="13">
        <v>1</v>
      </c>
      <c r="B157" s="47" t="s">
        <v>44</v>
      </c>
      <c r="C157" s="390">
        <v>940</v>
      </c>
      <c r="D157" s="739">
        <f>ROUND(C157/12*$B$3,0)</f>
        <v>862</v>
      </c>
      <c r="E157" s="390">
        <v>962</v>
      </c>
      <c r="F157" s="390">
        <f t="shared" si="312"/>
        <v>111.60092807424593</v>
      </c>
      <c r="G157" s="553">
        <v>2035.0407</v>
      </c>
      <c r="H157" s="553">
        <v>2035.0407</v>
      </c>
      <c r="I157" s="553">
        <v>2035.0407</v>
      </c>
      <c r="J157" s="553">
        <v>2035.0407</v>
      </c>
      <c r="K157" s="553">
        <v>2035.0407</v>
      </c>
      <c r="L157" s="553">
        <v>1905.7564</v>
      </c>
      <c r="M157" s="553">
        <v>1905.7564</v>
      </c>
      <c r="N157" s="553">
        <v>1265.1884</v>
      </c>
      <c r="O157" s="553">
        <v>1265.1884</v>
      </c>
      <c r="P157" s="553">
        <v>1265.1884</v>
      </c>
      <c r="Q157" s="553">
        <v>1265.1884</v>
      </c>
      <c r="R157" s="750">
        <f t="shared" ref="R157:R158" si="318">G157/12*$B$3+(H157-G157)/11*10+(I157-H157)/10*9+(J157-I157)/9*8+(K157-J157)/8*7+(L157-K157)/7*6+(M157-L157)/6*5+(N157-M157)/5*4+(O157-N157)/4*3+(P157-O157)/3*2+(Q157-P157)/2*1</f>
        <v>1242.1844607142857</v>
      </c>
      <c r="S157" s="553">
        <f t="shared" ref="S157:S158" si="319">V157-U157</f>
        <v>1707.4660100000001</v>
      </c>
      <c r="T157" s="553">
        <f t="shared" si="307"/>
        <v>465.28154928571439</v>
      </c>
      <c r="U157" s="553">
        <v>-40.199179999999991</v>
      </c>
      <c r="V157" s="553">
        <v>1667.26683</v>
      </c>
      <c r="W157" s="553">
        <f t="shared" si="317"/>
        <v>137.45671951315236</v>
      </c>
      <c r="X157" s="732"/>
    </row>
    <row r="158" spans="1:24" s="25" customFormat="1" ht="30" x14ac:dyDescent="0.25">
      <c r="A158" s="13">
        <v>1</v>
      </c>
      <c r="B158" s="47" t="s">
        <v>45</v>
      </c>
      <c r="C158" s="390">
        <v>389</v>
      </c>
      <c r="D158" s="391">
        <f>ROUND(C158/12*$B$3,0)</f>
        <v>357</v>
      </c>
      <c r="E158" s="390">
        <v>407</v>
      </c>
      <c r="F158" s="390">
        <f t="shared" si="312"/>
        <v>114.00560224089635</v>
      </c>
      <c r="G158" s="553">
        <v>707.14753999999994</v>
      </c>
      <c r="H158" s="553">
        <v>707.14753999999994</v>
      </c>
      <c r="I158" s="553">
        <v>707.14753999999994</v>
      </c>
      <c r="J158" s="553">
        <v>707.14753999999994</v>
      </c>
      <c r="K158" s="553">
        <v>707.14753999999994</v>
      </c>
      <c r="L158" s="553">
        <v>707.14753999999994</v>
      </c>
      <c r="M158" s="553">
        <v>707.14753999999994</v>
      </c>
      <c r="N158" s="553">
        <v>707.14753999999994</v>
      </c>
      <c r="O158" s="553">
        <v>707.14753999999994</v>
      </c>
      <c r="P158" s="553">
        <v>707.14753999999994</v>
      </c>
      <c r="Q158" s="553">
        <v>707.14753999999994</v>
      </c>
      <c r="R158" s="750">
        <f t="shared" si="318"/>
        <v>648.2185783333332</v>
      </c>
      <c r="S158" s="553">
        <f t="shared" si="319"/>
        <v>785.14450999999997</v>
      </c>
      <c r="T158" s="553">
        <f t="shared" si="307"/>
        <v>136.92593166666677</v>
      </c>
      <c r="U158" s="553">
        <v>-2.9448699999999999</v>
      </c>
      <c r="V158" s="553">
        <v>782.19963999999993</v>
      </c>
      <c r="W158" s="553">
        <f t="shared" si="317"/>
        <v>121.12341982217229</v>
      </c>
      <c r="X158" s="732"/>
    </row>
    <row r="159" spans="1:24" s="25" customFormat="1" ht="30" x14ac:dyDescent="0.25">
      <c r="A159" s="13">
        <v>1</v>
      </c>
      <c r="B159" s="48" t="s">
        <v>68</v>
      </c>
      <c r="C159" s="390">
        <f>SUM(C160)</f>
        <v>1439</v>
      </c>
      <c r="D159" s="390">
        <f t="shared" ref="D159:V159" si="320">SUM(D160)</f>
        <v>1319</v>
      </c>
      <c r="E159" s="390">
        <f t="shared" si="320"/>
        <v>849</v>
      </c>
      <c r="F159" s="390">
        <f t="shared" si="312"/>
        <v>64.366944655041706</v>
      </c>
      <c r="G159" s="554">
        <f t="shared" ref="G159:M159" si="321">SUM(G160)</f>
        <v>530.12750000000005</v>
      </c>
      <c r="H159" s="554">
        <f t="shared" si="321"/>
        <v>530.12750000000005</v>
      </c>
      <c r="I159" s="554">
        <f t="shared" si="321"/>
        <v>530.12750000000005</v>
      </c>
      <c r="J159" s="554">
        <f t="shared" si="321"/>
        <v>530.12750000000005</v>
      </c>
      <c r="K159" s="554">
        <f t="shared" si="321"/>
        <v>530.12750000000005</v>
      </c>
      <c r="L159" s="554">
        <f t="shared" si="321"/>
        <v>701.59974999999997</v>
      </c>
      <c r="M159" s="554">
        <f t="shared" si="321"/>
        <v>701.59974999999997</v>
      </c>
      <c r="N159" s="554">
        <f t="shared" si="320"/>
        <v>1525.69975</v>
      </c>
      <c r="O159" s="554">
        <f t="shared" si="320"/>
        <v>1525.69975</v>
      </c>
      <c r="P159" s="554">
        <f t="shared" si="320"/>
        <v>1525.69975</v>
      </c>
      <c r="Q159" s="554">
        <f t="shared" si="320"/>
        <v>1525.69975</v>
      </c>
      <c r="R159" s="751">
        <f t="shared" si="320"/>
        <v>1292.2064226190475</v>
      </c>
      <c r="S159" s="554">
        <f t="shared" si="320"/>
        <v>1074.02692</v>
      </c>
      <c r="T159" s="554">
        <f t="shared" si="320"/>
        <v>-218.17950261904753</v>
      </c>
      <c r="U159" s="554">
        <f t="shared" si="320"/>
        <v>0</v>
      </c>
      <c r="V159" s="554">
        <f t="shared" si="320"/>
        <v>1074.02692</v>
      </c>
      <c r="W159" s="553">
        <f t="shared" si="317"/>
        <v>83.115739188415375</v>
      </c>
      <c r="X159" s="732"/>
    </row>
    <row r="160" spans="1:24" s="25" customFormat="1" ht="30" x14ac:dyDescent="0.25">
      <c r="A160" s="13">
        <v>1</v>
      </c>
      <c r="B160" s="47" t="s">
        <v>64</v>
      </c>
      <c r="C160" s="390">
        <v>1439</v>
      </c>
      <c r="D160" s="739">
        <f>ROUND(C160/12*$B$3,0)</f>
        <v>1319</v>
      </c>
      <c r="E160" s="390">
        <v>849</v>
      </c>
      <c r="F160" s="390">
        <f t="shared" si="312"/>
        <v>64.366944655041706</v>
      </c>
      <c r="G160" s="553">
        <v>530.12750000000005</v>
      </c>
      <c r="H160" s="553">
        <v>530.12750000000005</v>
      </c>
      <c r="I160" s="553">
        <v>530.12750000000005</v>
      </c>
      <c r="J160" s="553">
        <v>530.12750000000005</v>
      </c>
      <c r="K160" s="553">
        <v>530.12750000000005</v>
      </c>
      <c r="L160" s="553">
        <v>701.59974999999997</v>
      </c>
      <c r="M160" s="553">
        <v>701.59974999999997</v>
      </c>
      <c r="N160" s="553">
        <v>1525.69975</v>
      </c>
      <c r="O160" s="553">
        <v>1525.69975</v>
      </c>
      <c r="P160" s="553">
        <v>1525.69975</v>
      </c>
      <c r="Q160" s="553">
        <v>1525.69975</v>
      </c>
      <c r="R160" s="750">
        <f>G160/12*$B$3+(H160-G160)/11*10+(I160-H160)/10*9+(J160-I160)/9*8+(K160-J160)/8*7+(L160-K160)/7*6+(M160-L160)/6*5+(N160-M160)/5*4+(O160-N160)/4*3+(P160-O160)/3*2+(Q160-P160)/2*1</f>
        <v>1292.2064226190475</v>
      </c>
      <c r="S160" s="553">
        <f t="shared" ref="S160:S162" si="322">V160-U160</f>
        <v>1074.02692</v>
      </c>
      <c r="T160" s="553">
        <f t="shared" si="307"/>
        <v>-218.17950261904753</v>
      </c>
      <c r="U160" s="553">
        <v>0</v>
      </c>
      <c r="V160" s="553">
        <v>1074.02692</v>
      </c>
      <c r="W160" s="553">
        <f t="shared" si="317"/>
        <v>83.115739188415375</v>
      </c>
      <c r="X160" s="732"/>
    </row>
    <row r="161" spans="1:24" s="25" customFormat="1" ht="45" x14ac:dyDescent="0.25">
      <c r="A161" s="13"/>
      <c r="B161" s="761" t="s">
        <v>102</v>
      </c>
      <c r="C161" s="392"/>
      <c r="D161" s="742"/>
      <c r="E161" s="392"/>
      <c r="F161" s="392"/>
      <c r="G161" s="564"/>
      <c r="H161" s="564"/>
      <c r="I161" s="564"/>
      <c r="J161" s="564"/>
      <c r="K161" s="564"/>
      <c r="L161" s="564"/>
      <c r="M161" s="564"/>
      <c r="N161" s="564"/>
      <c r="O161" s="564"/>
      <c r="P161" s="564"/>
      <c r="Q161" s="564"/>
      <c r="R161" s="753"/>
      <c r="S161" s="553"/>
      <c r="T161" s="564"/>
      <c r="U161" s="564"/>
      <c r="V161" s="564"/>
      <c r="W161" s="564"/>
      <c r="X161" s="732"/>
    </row>
    <row r="162" spans="1:24" s="25" customFormat="1" ht="30.75" thickBot="1" x14ac:dyDescent="0.3">
      <c r="A162" s="13"/>
      <c r="B162" s="283" t="s">
        <v>79</v>
      </c>
      <c r="C162" s="392">
        <v>565</v>
      </c>
      <c r="D162" s="419">
        <f>ROUND(C162/12*$B$3,0)</f>
        <v>518</v>
      </c>
      <c r="E162" s="392">
        <v>490</v>
      </c>
      <c r="F162" s="392">
        <f t="shared" si="312"/>
        <v>94.594594594594597</v>
      </c>
      <c r="G162" s="564">
        <v>700.71839999999997</v>
      </c>
      <c r="H162" s="564">
        <v>700.71839999999997</v>
      </c>
      <c r="I162" s="564">
        <v>700.71839999999997</v>
      </c>
      <c r="J162" s="564">
        <v>700.71839999999997</v>
      </c>
      <c r="K162" s="564">
        <v>700.71839999999997</v>
      </c>
      <c r="L162" s="564">
        <v>700.71839999999997</v>
      </c>
      <c r="M162" s="564">
        <v>700.71839999999997</v>
      </c>
      <c r="N162" s="564">
        <v>700.71839999999997</v>
      </c>
      <c r="O162" s="564">
        <v>700.71839999999997</v>
      </c>
      <c r="P162" s="564">
        <v>549.86930000000007</v>
      </c>
      <c r="Q162" s="564">
        <v>549.86930000000007</v>
      </c>
      <c r="R162" s="753">
        <f>G162/12*$B$3+(H162-G162)/11*10+(I162-H162)/10*9+(J162-I162)/9*8+(K162-J162)/8*7+(L162-K162)/7*6+(M162-L162)/6*5+(N162-M162)/5*4+(O162-N162)/4*3+(P162-O162)/3*2+(Q162-P162)/2*1</f>
        <v>541.75913333333335</v>
      </c>
      <c r="S162" s="553">
        <f t="shared" si="322"/>
        <v>477.14163999999994</v>
      </c>
      <c r="T162" s="564">
        <f t="shared" si="307"/>
        <v>-64.617493333333414</v>
      </c>
      <c r="U162" s="564">
        <v>-1.9772799999999997</v>
      </c>
      <c r="V162" s="564">
        <v>475.16435999999993</v>
      </c>
      <c r="W162" s="564">
        <f>S162/R162*100</f>
        <v>88.072652705316628</v>
      </c>
      <c r="X162" s="732">
        <v>973.22</v>
      </c>
    </row>
    <row r="163" spans="1:24" s="25" customFormat="1" ht="15.75" thickBot="1" x14ac:dyDescent="0.3">
      <c r="A163" s="13">
        <v>1</v>
      </c>
      <c r="B163" s="123" t="s">
        <v>3</v>
      </c>
      <c r="C163" s="445"/>
      <c r="D163" s="445"/>
      <c r="E163" s="445"/>
      <c r="F163" s="446"/>
      <c r="G163" s="608">
        <f>G156+G159+G162</f>
        <v>3973.0341399999998</v>
      </c>
      <c r="H163" s="608">
        <f>H156+H159+H162</f>
        <v>3973.0341399999998</v>
      </c>
      <c r="I163" s="608">
        <f>I156+I159+I162</f>
        <v>3973.0341399999998</v>
      </c>
      <c r="J163" s="608">
        <f>J156+J159+J162</f>
        <v>3973.0341399999998</v>
      </c>
      <c r="K163" s="608">
        <f>K156+K159+K162</f>
        <v>3973.0341399999998</v>
      </c>
      <c r="L163" s="608">
        <f t="shared" ref="L163:M163" si="323">L156+L159+L162</f>
        <v>4015.2220900000002</v>
      </c>
      <c r="M163" s="608">
        <f t="shared" si="323"/>
        <v>4015.2220900000002</v>
      </c>
      <c r="N163" s="608">
        <f t="shared" ref="N163:V163" si="324">N156+N159+N162</f>
        <v>4198.7540899999995</v>
      </c>
      <c r="O163" s="608">
        <f t="shared" ref="O163:P163" si="325">O156+O159+O162</f>
        <v>4198.7540899999995</v>
      </c>
      <c r="P163" s="608">
        <f t="shared" si="325"/>
        <v>4047.90499</v>
      </c>
      <c r="Q163" s="608">
        <f t="shared" ref="Q163" si="326">Q156+Q159+Q162</f>
        <v>4047.90499</v>
      </c>
      <c r="R163" s="755">
        <f t="shared" si="324"/>
        <v>3724.3685949999999</v>
      </c>
      <c r="S163" s="608">
        <f t="shared" si="324"/>
        <v>4043.7790800000002</v>
      </c>
      <c r="T163" s="608">
        <f t="shared" si="324"/>
        <v>319.41048500000022</v>
      </c>
      <c r="U163" s="608">
        <f t="shared" si="324"/>
        <v>-45.121329999999993</v>
      </c>
      <c r="V163" s="608">
        <f t="shared" si="324"/>
        <v>3998.6577499999994</v>
      </c>
      <c r="W163" s="573">
        <f t="shared" si="317"/>
        <v>108.576231832392</v>
      </c>
      <c r="X163" s="732"/>
    </row>
    <row r="164" spans="1:24" x14ac:dyDescent="0.25">
      <c r="A164" s="13">
        <v>1</v>
      </c>
      <c r="B164" s="145" t="s">
        <v>51</v>
      </c>
      <c r="C164" s="629"/>
      <c r="D164" s="629"/>
      <c r="E164" s="629"/>
      <c r="F164" s="629"/>
      <c r="G164" s="630"/>
      <c r="H164" s="630"/>
      <c r="I164" s="630"/>
      <c r="J164" s="630"/>
      <c r="K164" s="630"/>
      <c r="L164" s="630"/>
      <c r="M164" s="630"/>
      <c r="N164" s="630"/>
      <c r="O164" s="630"/>
      <c r="P164" s="630"/>
      <c r="Q164" s="630"/>
      <c r="R164" s="630"/>
      <c r="S164" s="630"/>
      <c r="T164" s="630">
        <f t="shared" si="307"/>
        <v>0</v>
      </c>
      <c r="U164" s="630"/>
      <c r="V164" s="630"/>
      <c r="W164" s="630"/>
      <c r="X164" s="732"/>
    </row>
    <row r="165" spans="1:24" ht="30" x14ac:dyDescent="0.25">
      <c r="A165" s="13">
        <v>1</v>
      </c>
      <c r="B165" s="146" t="s">
        <v>76</v>
      </c>
      <c r="C165" s="631">
        <f t="shared" ref="C165:E167" si="327">C156+C142</f>
        <v>4633</v>
      </c>
      <c r="D165" s="631">
        <f t="shared" si="327"/>
        <v>4248</v>
      </c>
      <c r="E165" s="631">
        <f t="shared" si="327"/>
        <v>4674</v>
      </c>
      <c r="F165" s="631">
        <f>E165/D165*100</f>
        <v>110.02824858757063</v>
      </c>
      <c r="G165" s="632">
        <f t="shared" ref="G165:H167" si="328">SUM(G156,G142)</f>
        <v>11844.583999999999</v>
      </c>
      <c r="H165" s="632">
        <f t="shared" si="328"/>
        <v>11844.583999999999</v>
      </c>
      <c r="I165" s="632">
        <f t="shared" ref="I165:J165" si="329">SUM(I156,I142)</f>
        <v>11844.583999999999</v>
      </c>
      <c r="J165" s="632">
        <f t="shared" si="329"/>
        <v>11844.583999999999</v>
      </c>
      <c r="K165" s="632">
        <f>SUM(K156,K142)</f>
        <v>11844.583999999999</v>
      </c>
      <c r="L165" s="632">
        <f>SUM(L156,L142)</f>
        <v>11629.591699999999</v>
      </c>
      <c r="M165" s="632">
        <f t="shared" ref="M165" si="330">SUM(M156,M142)</f>
        <v>11629.591699999999</v>
      </c>
      <c r="N165" s="632">
        <f t="shared" ref="N165:S167" si="331">SUM(N156,N142)</f>
        <v>8552.2408400000004</v>
      </c>
      <c r="O165" s="632">
        <f t="shared" ref="O165:P165" si="332">SUM(O156,O142)</f>
        <v>8552.2408400000004</v>
      </c>
      <c r="P165" s="632">
        <f t="shared" si="332"/>
        <v>8552.2408400000004</v>
      </c>
      <c r="Q165" s="632">
        <f t="shared" ref="Q165" si="333">SUM(Q156,Q142)</f>
        <v>8552.2408400000004</v>
      </c>
      <c r="R165" s="632">
        <f t="shared" si="331"/>
        <v>8211.375531047619</v>
      </c>
      <c r="S165" s="632">
        <f t="shared" si="331"/>
        <v>9840.4282200000016</v>
      </c>
      <c r="T165" s="632">
        <f t="shared" ref="T165" si="334">SUM(T156,T142)</f>
        <v>1629.0526889523812</v>
      </c>
      <c r="U165" s="632">
        <f t="shared" ref="U165:V167" si="335">SUM(U156,U142)</f>
        <v>-167.50234999999998</v>
      </c>
      <c r="V165" s="632">
        <f t="shared" si="335"/>
        <v>9672.9258699999991</v>
      </c>
      <c r="W165" s="632">
        <f>S165/R165*100</f>
        <v>119.83897439342353</v>
      </c>
      <c r="X165" s="732"/>
    </row>
    <row r="166" spans="1:24" ht="30" x14ac:dyDescent="0.25">
      <c r="A166" s="13">
        <v>1</v>
      </c>
      <c r="B166" s="147" t="s">
        <v>44</v>
      </c>
      <c r="C166" s="631">
        <f t="shared" si="327"/>
        <v>2940</v>
      </c>
      <c r="D166" s="631">
        <f t="shared" si="327"/>
        <v>2695</v>
      </c>
      <c r="E166" s="631">
        <f t="shared" si="327"/>
        <v>3118</v>
      </c>
      <c r="F166" s="631">
        <f>E166/D166*100</f>
        <v>115.69573283858998</v>
      </c>
      <c r="G166" s="632">
        <f t="shared" si="328"/>
        <v>7803.8703600000008</v>
      </c>
      <c r="H166" s="632">
        <f t="shared" si="328"/>
        <v>7803.8703600000008</v>
      </c>
      <c r="I166" s="632">
        <f t="shared" ref="I166:J166" si="336">SUM(I157,I143)</f>
        <v>7803.8703600000008</v>
      </c>
      <c r="J166" s="632">
        <f t="shared" si="336"/>
        <v>7803.8703600000008</v>
      </c>
      <c r="K166" s="632">
        <f t="shared" ref="K166" si="337">SUM(K157,K143)</f>
        <v>7803.8703600000008</v>
      </c>
      <c r="L166" s="632">
        <f>SUM(L157,L143)</f>
        <v>7588.87806</v>
      </c>
      <c r="M166" s="632">
        <f t="shared" ref="M166" si="338">SUM(M157,M143)</f>
        <v>7588.87806</v>
      </c>
      <c r="N166" s="632">
        <f t="shared" si="331"/>
        <v>4511.5272000000004</v>
      </c>
      <c r="O166" s="632">
        <f t="shared" ref="O166:P166" si="339">SUM(O157,O143)</f>
        <v>4511.5272000000004</v>
      </c>
      <c r="P166" s="632">
        <f t="shared" si="339"/>
        <v>4511.5272000000004</v>
      </c>
      <c r="Q166" s="632">
        <f t="shared" ref="Q166" si="340">SUM(Q157,Q143)</f>
        <v>4511.5272000000004</v>
      </c>
      <c r="R166" s="632">
        <f t="shared" si="331"/>
        <v>4507.3880277142853</v>
      </c>
      <c r="S166" s="632">
        <f t="shared" si="331"/>
        <v>6177.6618499999995</v>
      </c>
      <c r="T166" s="632">
        <f t="shared" ref="T166" si="341">SUM(T157,T143)</f>
        <v>1670.2738222857142</v>
      </c>
      <c r="U166" s="632">
        <f t="shared" si="335"/>
        <v>-132.33653999999999</v>
      </c>
      <c r="V166" s="632">
        <f t="shared" si="335"/>
        <v>6045.3253100000002</v>
      </c>
      <c r="W166" s="632">
        <f t="shared" ref="W166:W176" si="342">S166/R166*100</f>
        <v>137.05635751827464</v>
      </c>
      <c r="X166" s="732"/>
    </row>
    <row r="167" spans="1:24" ht="30" x14ac:dyDescent="0.25">
      <c r="A167" s="13">
        <v>1</v>
      </c>
      <c r="B167" s="147" t="s">
        <v>45</v>
      </c>
      <c r="C167" s="631">
        <f t="shared" si="327"/>
        <v>1490</v>
      </c>
      <c r="D167" s="631">
        <f t="shared" si="327"/>
        <v>1366</v>
      </c>
      <c r="E167" s="631">
        <f t="shared" si="327"/>
        <v>1399</v>
      </c>
      <c r="F167" s="631">
        <f>E167/D167*100</f>
        <v>102.41581259150804</v>
      </c>
      <c r="G167" s="632">
        <f t="shared" si="328"/>
        <v>2708.6113999999998</v>
      </c>
      <c r="H167" s="632">
        <f t="shared" si="328"/>
        <v>2708.6113999999998</v>
      </c>
      <c r="I167" s="632">
        <f t="shared" ref="I167:J167" si="343">SUM(I158,I144)</f>
        <v>2708.6113999999998</v>
      </c>
      <c r="J167" s="632">
        <f t="shared" si="343"/>
        <v>2708.6113999999998</v>
      </c>
      <c r="K167" s="632">
        <f t="shared" ref="K167" si="344">SUM(K158,K144)</f>
        <v>2708.6113999999998</v>
      </c>
      <c r="L167" s="632">
        <f>SUM(L158,L144)</f>
        <v>2708.6113999999998</v>
      </c>
      <c r="M167" s="632">
        <f t="shared" ref="M167" si="345">SUM(M158,M144)</f>
        <v>2708.6113999999998</v>
      </c>
      <c r="N167" s="632">
        <f t="shared" si="331"/>
        <v>2708.6113999999998</v>
      </c>
      <c r="O167" s="632">
        <f t="shared" ref="O167:P167" si="346">SUM(O158,O144)</f>
        <v>2708.6113999999998</v>
      </c>
      <c r="P167" s="632">
        <f t="shared" si="346"/>
        <v>2708.6113999999998</v>
      </c>
      <c r="Q167" s="632">
        <f t="shared" ref="Q167" si="347">SUM(Q158,Q144)</f>
        <v>2708.6113999999998</v>
      </c>
      <c r="R167" s="632">
        <f t="shared" si="331"/>
        <v>2482.893783333333</v>
      </c>
      <c r="S167" s="632">
        <f t="shared" si="331"/>
        <v>2632.5198100000002</v>
      </c>
      <c r="T167" s="632">
        <f t="shared" ref="T167" si="348">SUM(T158,T144)</f>
        <v>149.62602666666714</v>
      </c>
      <c r="U167" s="632">
        <f t="shared" si="335"/>
        <v>-34.509599999999999</v>
      </c>
      <c r="V167" s="632">
        <f t="shared" si="335"/>
        <v>2598.0102099999999</v>
      </c>
      <c r="W167" s="632">
        <f t="shared" si="342"/>
        <v>106.02627577832958</v>
      </c>
      <c r="X167" s="732"/>
    </row>
    <row r="168" spans="1:24" ht="30" x14ac:dyDescent="0.25">
      <c r="A168" s="13">
        <v>1</v>
      </c>
      <c r="B168" s="147" t="s">
        <v>70</v>
      </c>
      <c r="C168" s="631">
        <f t="shared" ref="C168:E169" si="349">C145</f>
        <v>54</v>
      </c>
      <c r="D168" s="631">
        <f t="shared" si="349"/>
        <v>50</v>
      </c>
      <c r="E168" s="631">
        <f t="shared" si="349"/>
        <v>59</v>
      </c>
      <c r="F168" s="631">
        <f>E168/D168*100</f>
        <v>118</v>
      </c>
      <c r="G168" s="632">
        <f>G145</f>
        <v>354.35232000000002</v>
      </c>
      <c r="H168" s="632">
        <f>H145</f>
        <v>354.35232000000002</v>
      </c>
      <c r="I168" s="632">
        <f t="shared" ref="I168:J168" si="350">I145</f>
        <v>354.35232000000002</v>
      </c>
      <c r="J168" s="632">
        <f t="shared" si="350"/>
        <v>354.35232000000002</v>
      </c>
      <c r="K168" s="632">
        <f>K145</f>
        <v>354.35232000000002</v>
      </c>
      <c r="L168" s="632">
        <f>L145</f>
        <v>354.35232000000002</v>
      </c>
      <c r="M168" s="632">
        <f t="shared" ref="M168" si="351">M145</f>
        <v>354.35232000000002</v>
      </c>
      <c r="N168" s="632">
        <f t="shared" ref="N168:S169" si="352">N145</f>
        <v>354.35232000000002</v>
      </c>
      <c r="O168" s="632">
        <f t="shared" ref="O168:P168" si="353">O145</f>
        <v>354.35232000000002</v>
      </c>
      <c r="P168" s="632">
        <f t="shared" si="353"/>
        <v>354.35232000000002</v>
      </c>
      <c r="Q168" s="632">
        <f t="shared" ref="Q168" si="354">Q145</f>
        <v>354.35232000000002</v>
      </c>
      <c r="R168" s="632">
        <f t="shared" si="352"/>
        <v>324.82296000000002</v>
      </c>
      <c r="S168" s="632">
        <f t="shared" si="352"/>
        <v>387.16272000000004</v>
      </c>
      <c r="T168" s="632">
        <f t="shared" ref="T168" si="355">T145</f>
        <v>62.339760000000012</v>
      </c>
      <c r="U168" s="632">
        <f>U145</f>
        <v>0</v>
      </c>
      <c r="V168" s="632">
        <f>V145</f>
        <v>387.16272000000004</v>
      </c>
      <c r="W168" s="632">
        <f t="shared" si="342"/>
        <v>119.1919191919192</v>
      </c>
      <c r="X168" s="732"/>
    </row>
    <row r="169" spans="1:24" ht="30" x14ac:dyDescent="0.25">
      <c r="A169" s="13">
        <v>1</v>
      </c>
      <c r="B169" s="147" t="s">
        <v>71</v>
      </c>
      <c r="C169" s="631">
        <f t="shared" si="349"/>
        <v>149</v>
      </c>
      <c r="D169" s="631">
        <f t="shared" si="349"/>
        <v>137</v>
      </c>
      <c r="E169" s="631">
        <f t="shared" si="349"/>
        <v>98</v>
      </c>
      <c r="F169" s="631">
        <f>E169/D169*100</f>
        <v>71.532846715328475</v>
      </c>
      <c r="G169" s="632">
        <f>G146</f>
        <v>977.74992000000009</v>
      </c>
      <c r="H169" s="632">
        <f>H146</f>
        <v>977.74992000000009</v>
      </c>
      <c r="I169" s="632">
        <f t="shared" ref="I169:J169" si="356">I146</f>
        <v>977.74992000000009</v>
      </c>
      <c r="J169" s="632">
        <f t="shared" si="356"/>
        <v>977.74992000000009</v>
      </c>
      <c r="K169" s="632">
        <f t="shared" ref="K169" si="357">K146</f>
        <v>977.74992000000009</v>
      </c>
      <c r="L169" s="632">
        <f>L146</f>
        <v>977.74992000000009</v>
      </c>
      <c r="M169" s="632">
        <f t="shared" ref="M169" si="358">M146</f>
        <v>977.74992000000009</v>
      </c>
      <c r="N169" s="632">
        <f t="shared" si="352"/>
        <v>977.74992000000009</v>
      </c>
      <c r="O169" s="632">
        <f t="shared" ref="O169:P169" si="359">O146</f>
        <v>977.74992000000009</v>
      </c>
      <c r="P169" s="632">
        <f t="shared" si="359"/>
        <v>977.74992000000009</v>
      </c>
      <c r="Q169" s="632">
        <f t="shared" ref="Q169" si="360">Q146</f>
        <v>977.74992000000009</v>
      </c>
      <c r="R169" s="632">
        <f t="shared" si="352"/>
        <v>896.27076000000011</v>
      </c>
      <c r="S169" s="632">
        <f t="shared" si="352"/>
        <v>643.08384000000012</v>
      </c>
      <c r="T169" s="632">
        <f t="shared" ref="T169" si="361">T146</f>
        <v>-253.18691999999999</v>
      </c>
      <c r="U169" s="632">
        <f>U146</f>
        <v>-0.65621000000000007</v>
      </c>
      <c r="V169" s="632">
        <f>V146</f>
        <v>642.42763000000014</v>
      </c>
      <c r="W169" s="632">
        <f t="shared" si="342"/>
        <v>71.751067724222096</v>
      </c>
      <c r="X169" s="732"/>
    </row>
    <row r="170" spans="1:24" ht="30" x14ac:dyDescent="0.25">
      <c r="A170" s="13">
        <v>1</v>
      </c>
      <c r="B170" s="146" t="s">
        <v>68</v>
      </c>
      <c r="C170" s="631">
        <f>SUM(C159,C147)</f>
        <v>11179</v>
      </c>
      <c r="D170" s="631">
        <f>SUM(D159,D147)</f>
        <v>10248</v>
      </c>
      <c r="E170" s="631">
        <f>SUM(E159,E147)</f>
        <v>7633</v>
      </c>
      <c r="F170" s="631">
        <f>SUM(F159,F147)</f>
        <v>140.34409775169308</v>
      </c>
      <c r="G170" s="632">
        <f>SUM(G159,G147)</f>
        <v>19882.97738</v>
      </c>
      <c r="H170" s="632">
        <f t="shared" ref="H170:I170" si="362">SUM(H159,H147)</f>
        <v>19882.97738</v>
      </c>
      <c r="I170" s="632">
        <f t="shared" si="362"/>
        <v>19882.97738</v>
      </c>
      <c r="J170" s="632">
        <f>SUM(J159,J147)</f>
        <v>19882.97738</v>
      </c>
      <c r="K170" s="632">
        <f>SUM(K159,K147)</f>
        <v>19882.97738</v>
      </c>
      <c r="L170" s="632">
        <f>SUM(L159,L147)</f>
        <v>19697.953150000001</v>
      </c>
      <c r="M170" s="632">
        <f t="shared" ref="M170" si="363">SUM(M159,M147)</f>
        <v>19697.953150000001</v>
      </c>
      <c r="N170" s="632">
        <f t="shared" ref="N170:S170" si="364">SUM(N159,N147)</f>
        <v>22282.30315</v>
      </c>
      <c r="O170" s="632">
        <f t="shared" si="364"/>
        <v>22282.30315</v>
      </c>
      <c r="P170" s="632">
        <f t="shared" si="364"/>
        <v>21319.209649999997</v>
      </c>
      <c r="Q170" s="632">
        <f t="shared" si="364"/>
        <v>19258.959649999997</v>
      </c>
      <c r="R170" s="632">
        <f t="shared" si="364"/>
        <v>18462.763067857144</v>
      </c>
      <c r="S170" s="632">
        <f t="shared" si="364"/>
        <v>13266.023429999999</v>
      </c>
      <c r="T170" s="632">
        <f t="shared" ref="T170" si="365">SUM(T159,T147)</f>
        <v>-5196.7396378571439</v>
      </c>
      <c r="U170" s="632">
        <f>SUM(U159,U147)</f>
        <v>-29.90316</v>
      </c>
      <c r="V170" s="632">
        <f>SUM(V159,V147)</f>
        <v>13236.120270000001</v>
      </c>
      <c r="W170" s="632">
        <f t="shared" si="342"/>
        <v>71.852860708024579</v>
      </c>
      <c r="X170" s="732"/>
    </row>
    <row r="171" spans="1:24" ht="30" x14ac:dyDescent="0.25">
      <c r="A171" s="13">
        <v>1</v>
      </c>
      <c r="B171" s="147" t="s">
        <v>64</v>
      </c>
      <c r="C171" s="631">
        <f t="shared" ref="C171:V171" si="366">SUM(C160,C148)</f>
        <v>5259</v>
      </c>
      <c r="D171" s="631">
        <f t="shared" si="366"/>
        <v>4821</v>
      </c>
      <c r="E171" s="631">
        <f t="shared" si="366"/>
        <v>4316</v>
      </c>
      <c r="F171" s="631">
        <f t="shared" si="366"/>
        <v>163.36751575726902</v>
      </c>
      <c r="G171" s="632">
        <f>SUM(G160,G148)</f>
        <v>4236.778980000001</v>
      </c>
      <c r="H171" s="632">
        <f t="shared" ref="H171:I171" si="367">SUM(H160,H148)</f>
        <v>4236.778980000001</v>
      </c>
      <c r="I171" s="632">
        <f t="shared" si="367"/>
        <v>4236.778980000001</v>
      </c>
      <c r="J171" s="632">
        <f t="shared" ref="J171:K171" si="368">SUM(J160,J148)</f>
        <v>4236.778980000001</v>
      </c>
      <c r="K171" s="632">
        <f t="shared" si="368"/>
        <v>4236.778980000001</v>
      </c>
      <c r="L171" s="632">
        <f>SUM(L160,L148)</f>
        <v>4051.7547500000001</v>
      </c>
      <c r="M171" s="632">
        <f t="shared" ref="M171" si="369">SUM(M160,M148)</f>
        <v>4051.7547500000001</v>
      </c>
      <c r="N171" s="632">
        <f t="shared" si="366"/>
        <v>6636.1047499999995</v>
      </c>
      <c r="O171" s="632">
        <f t="shared" ref="O171:P171" si="370">SUM(O160,O148)</f>
        <v>6636.1047499999995</v>
      </c>
      <c r="P171" s="632">
        <f t="shared" si="370"/>
        <v>6636.1047499999995</v>
      </c>
      <c r="Q171" s="632">
        <f t="shared" ref="Q171" si="371">SUM(Q160,Q148)</f>
        <v>5575.8547500000004</v>
      </c>
      <c r="R171" s="632">
        <f t="shared" si="366"/>
        <v>5262.4768678571427</v>
      </c>
      <c r="S171" s="632">
        <f t="shared" si="366"/>
        <v>5351.2859500000004</v>
      </c>
      <c r="T171" s="632">
        <f t="shared" ref="T171" si="372">SUM(T160,T148)</f>
        <v>88.809082142857733</v>
      </c>
      <c r="U171" s="632">
        <f t="shared" si="366"/>
        <v>0</v>
      </c>
      <c r="V171" s="632">
        <f t="shared" si="366"/>
        <v>5351.2859500000004</v>
      </c>
      <c r="W171" s="632">
        <f t="shared" si="342"/>
        <v>101.68759092672308</v>
      </c>
      <c r="X171" s="732"/>
    </row>
    <row r="172" spans="1:24" ht="45" x14ac:dyDescent="0.25">
      <c r="A172" s="13"/>
      <c r="B172" s="147" t="s">
        <v>102</v>
      </c>
      <c r="C172" s="631">
        <f>C161+C149</f>
        <v>0</v>
      </c>
      <c r="D172" s="631">
        <f t="shared" ref="D172:W172" si="373">D161+D149</f>
        <v>0</v>
      </c>
      <c r="E172" s="631">
        <f t="shared" si="373"/>
        <v>0</v>
      </c>
      <c r="F172" s="631">
        <f t="shared" si="373"/>
        <v>0</v>
      </c>
      <c r="G172" s="631">
        <f t="shared" si="373"/>
        <v>0</v>
      </c>
      <c r="H172" s="631">
        <f t="shared" si="373"/>
        <v>0</v>
      </c>
      <c r="I172" s="631">
        <f t="shared" si="373"/>
        <v>0</v>
      </c>
      <c r="J172" s="631">
        <f t="shared" si="373"/>
        <v>0</v>
      </c>
      <c r="K172" s="631">
        <f t="shared" si="373"/>
        <v>0</v>
      </c>
      <c r="L172" s="631">
        <f t="shared" si="373"/>
        <v>0</v>
      </c>
      <c r="M172" s="631">
        <f t="shared" si="373"/>
        <v>0</v>
      </c>
      <c r="N172" s="631">
        <f t="shared" si="373"/>
        <v>0</v>
      </c>
      <c r="O172" s="631">
        <f t="shared" ref="O172:P172" si="374">O161+O149</f>
        <v>0</v>
      </c>
      <c r="P172" s="631">
        <f t="shared" si="374"/>
        <v>0</v>
      </c>
      <c r="Q172" s="631">
        <f t="shared" ref="Q172" si="375">Q161+Q149</f>
        <v>0</v>
      </c>
      <c r="R172" s="631">
        <f t="shared" si="373"/>
        <v>0</v>
      </c>
      <c r="S172" s="631">
        <f t="shared" si="373"/>
        <v>0</v>
      </c>
      <c r="T172" s="631">
        <f t="shared" si="373"/>
        <v>0</v>
      </c>
      <c r="U172" s="631">
        <f t="shared" si="373"/>
        <v>0</v>
      </c>
      <c r="V172" s="631">
        <f t="shared" si="373"/>
        <v>0</v>
      </c>
      <c r="W172" s="631">
        <f t="shared" si="373"/>
        <v>0</v>
      </c>
      <c r="X172" s="732"/>
    </row>
    <row r="173" spans="1:24" ht="60" x14ac:dyDescent="0.25">
      <c r="A173" s="13">
        <v>1</v>
      </c>
      <c r="B173" s="147" t="s">
        <v>46</v>
      </c>
      <c r="C173" s="631">
        <f>C150</f>
        <v>5200</v>
      </c>
      <c r="D173" s="631">
        <f>D150</f>
        <v>4767</v>
      </c>
      <c r="E173" s="631">
        <f>E150</f>
        <v>2618</v>
      </c>
      <c r="F173" s="631">
        <f>F150</f>
        <v>54.91923641703378</v>
      </c>
      <c r="G173" s="632">
        <f>G150</f>
        <v>14877.512000000001</v>
      </c>
      <c r="H173" s="632">
        <f t="shared" ref="H173:I173" si="376">H150</f>
        <v>14877.512000000001</v>
      </c>
      <c r="I173" s="632">
        <f t="shared" si="376"/>
        <v>14877.512000000001</v>
      </c>
      <c r="J173" s="632">
        <f>J150</f>
        <v>14877.512000000001</v>
      </c>
      <c r="K173" s="632">
        <f>K150</f>
        <v>14877.512000000001</v>
      </c>
      <c r="L173" s="632">
        <f>L150</f>
        <v>14877.512000000001</v>
      </c>
      <c r="M173" s="632">
        <f t="shared" ref="M173" si="377">M150</f>
        <v>14877.512000000001</v>
      </c>
      <c r="N173" s="632">
        <f t="shared" ref="N173:S173" si="378">N150</f>
        <v>14877.512000000001</v>
      </c>
      <c r="O173" s="632">
        <f t="shared" si="378"/>
        <v>14877.512000000001</v>
      </c>
      <c r="P173" s="632">
        <f t="shared" si="378"/>
        <v>13914.4185</v>
      </c>
      <c r="Q173" s="632">
        <f t="shared" si="378"/>
        <v>12914.4185</v>
      </c>
      <c r="R173" s="632">
        <f t="shared" si="378"/>
        <v>12495.657000000001</v>
      </c>
      <c r="S173" s="632">
        <f t="shared" si="378"/>
        <v>7180.7100499999997</v>
      </c>
      <c r="T173" s="632">
        <f t="shared" ref="T173" si="379">T150</f>
        <v>-5314.9469500000014</v>
      </c>
      <c r="U173" s="632">
        <f>U150</f>
        <v>-29.90316</v>
      </c>
      <c r="V173" s="632">
        <f>V150</f>
        <v>7150.8068899999998</v>
      </c>
      <c r="W173" s="632">
        <f t="shared" si="342"/>
        <v>57.465646264138002</v>
      </c>
      <c r="X173" s="732"/>
    </row>
    <row r="174" spans="1:24" ht="45" x14ac:dyDescent="0.25">
      <c r="A174" s="13">
        <v>1</v>
      </c>
      <c r="B174" s="147" t="s">
        <v>65</v>
      </c>
      <c r="C174" s="631">
        <f t="shared" ref="C174:V174" si="380">C151</f>
        <v>720</v>
      </c>
      <c r="D174" s="631">
        <f t="shared" si="380"/>
        <v>660</v>
      </c>
      <c r="E174" s="631">
        <f t="shared" si="380"/>
        <v>699</v>
      </c>
      <c r="F174" s="631">
        <f t="shared" si="380"/>
        <v>105.90909090909091</v>
      </c>
      <c r="G174" s="632">
        <f>G151</f>
        <v>768.68639999999994</v>
      </c>
      <c r="H174" s="632">
        <f t="shared" ref="H174:I174" si="381">H151</f>
        <v>768.68639999999994</v>
      </c>
      <c r="I174" s="632">
        <f t="shared" si="381"/>
        <v>768.68639999999994</v>
      </c>
      <c r="J174" s="632">
        <f t="shared" ref="J174:K174" si="382">J151</f>
        <v>768.68639999999994</v>
      </c>
      <c r="K174" s="632">
        <f t="shared" si="382"/>
        <v>768.68639999999994</v>
      </c>
      <c r="L174" s="632">
        <f>L151</f>
        <v>768.68639999999994</v>
      </c>
      <c r="M174" s="632">
        <f t="shared" ref="M174" si="383">M151</f>
        <v>768.68639999999994</v>
      </c>
      <c r="N174" s="632">
        <f t="shared" si="380"/>
        <v>768.68639999999994</v>
      </c>
      <c r="O174" s="632">
        <f t="shared" ref="O174:P174" si="384">O151</f>
        <v>768.68639999999994</v>
      </c>
      <c r="P174" s="632">
        <f t="shared" si="384"/>
        <v>768.68639999999994</v>
      </c>
      <c r="Q174" s="632">
        <f t="shared" ref="Q174" si="385">Q151</f>
        <v>768.68639999999994</v>
      </c>
      <c r="R174" s="632">
        <f t="shared" si="380"/>
        <v>704.62919999999997</v>
      </c>
      <c r="S174" s="632">
        <f t="shared" si="380"/>
        <v>734.02743000000009</v>
      </c>
      <c r="T174" s="632">
        <f t="shared" ref="T174" si="386">T151</f>
        <v>29.398230000000126</v>
      </c>
      <c r="U174" s="632">
        <f t="shared" si="380"/>
        <v>0</v>
      </c>
      <c r="V174" s="632">
        <f t="shared" si="380"/>
        <v>734.02743000000009</v>
      </c>
      <c r="W174" s="632">
        <f t="shared" si="342"/>
        <v>104.17215607868651</v>
      </c>
      <c r="X174" s="732"/>
    </row>
    <row r="175" spans="1:24" ht="30" x14ac:dyDescent="0.25">
      <c r="A175" s="13"/>
      <c r="B175" s="274" t="s">
        <v>79</v>
      </c>
      <c r="C175" s="633">
        <f t="shared" ref="C175:E176" si="387">SUM(C162,C152)</f>
        <v>5665</v>
      </c>
      <c r="D175" s="633">
        <f t="shared" si="387"/>
        <v>5193</v>
      </c>
      <c r="E175" s="633">
        <f t="shared" si="387"/>
        <v>5410</v>
      </c>
      <c r="F175" s="634">
        <f>F152</f>
        <v>105.24064171122996</v>
      </c>
      <c r="G175" s="633">
        <f>SUM(G162,G152)</f>
        <v>5664.1403999999993</v>
      </c>
      <c r="H175" s="633">
        <f>SUM(H162,H152)</f>
        <v>5664.1403999999993</v>
      </c>
      <c r="I175" s="633">
        <f t="shared" ref="I175:J175" si="388">SUM(I162,I152)</f>
        <v>5664.1403999999993</v>
      </c>
      <c r="J175" s="633">
        <f t="shared" si="388"/>
        <v>5664.1403999999993</v>
      </c>
      <c r="K175" s="633">
        <f>SUM(K162,K152)</f>
        <v>5664.1403999999993</v>
      </c>
      <c r="L175" s="633">
        <f>SUM(L162,L152)</f>
        <v>5664.1403999999993</v>
      </c>
      <c r="M175" s="633">
        <f t="shared" ref="M175" si="389">SUM(M162,M152)</f>
        <v>5664.1403999999993</v>
      </c>
      <c r="N175" s="633">
        <f t="shared" ref="N175:S176" si="390">SUM(N162,N152)</f>
        <v>5664.1403999999993</v>
      </c>
      <c r="O175" s="633">
        <f t="shared" ref="O175:P175" si="391">SUM(O162,O152)</f>
        <v>5664.1403999999993</v>
      </c>
      <c r="P175" s="633">
        <f t="shared" si="391"/>
        <v>5513.2912999999999</v>
      </c>
      <c r="Q175" s="633">
        <f t="shared" ref="Q175" si="392">SUM(Q162,Q152)</f>
        <v>5513.2912999999999</v>
      </c>
      <c r="R175" s="633">
        <f t="shared" si="390"/>
        <v>5091.562633333333</v>
      </c>
      <c r="S175" s="633">
        <f t="shared" si="390"/>
        <v>5277.06268</v>
      </c>
      <c r="T175" s="633">
        <f t="shared" ref="T175" si="393">SUM(T162,T152)</f>
        <v>185.50004666666678</v>
      </c>
      <c r="U175" s="633">
        <f>SUM(U162,U152)</f>
        <v>-36.915860000000002</v>
      </c>
      <c r="V175" s="633">
        <f>SUM(V162,V152)</f>
        <v>5240.1468199999999</v>
      </c>
      <c r="W175" s="635">
        <f t="shared" si="342"/>
        <v>103.6432832123529</v>
      </c>
      <c r="X175" s="732"/>
    </row>
    <row r="176" spans="1:24" x14ac:dyDescent="0.25">
      <c r="A176" s="13">
        <v>1</v>
      </c>
      <c r="B176" s="182" t="s">
        <v>62</v>
      </c>
      <c r="C176" s="636">
        <f t="shared" si="387"/>
        <v>0</v>
      </c>
      <c r="D176" s="636">
        <f t="shared" si="387"/>
        <v>0</v>
      </c>
      <c r="E176" s="636">
        <f t="shared" si="387"/>
        <v>0</v>
      </c>
      <c r="F176" s="636">
        <f>SUM(F163,F153)</f>
        <v>0</v>
      </c>
      <c r="G176" s="637">
        <f>SUM(G163,G153)</f>
        <v>37391.701780000003</v>
      </c>
      <c r="H176" s="637">
        <f>SUM(H163,H153)</f>
        <v>37391.701780000003</v>
      </c>
      <c r="I176" s="637">
        <f t="shared" ref="I176:J176" si="394">SUM(I163,I153)</f>
        <v>37391.701780000003</v>
      </c>
      <c r="J176" s="637">
        <f t="shared" si="394"/>
        <v>37391.701780000003</v>
      </c>
      <c r="K176" s="637">
        <f t="shared" ref="K176" si="395">SUM(K163,K153)</f>
        <v>37391.701780000003</v>
      </c>
      <c r="L176" s="637">
        <f>SUM(L163,L153)</f>
        <v>36991.685250000002</v>
      </c>
      <c r="M176" s="637">
        <f t="shared" ref="M176" si="396">SUM(M163,M153)</f>
        <v>36991.685250000002</v>
      </c>
      <c r="N176" s="637">
        <f t="shared" si="390"/>
        <v>36498.684390000002</v>
      </c>
      <c r="O176" s="637">
        <f t="shared" ref="O176:P176" si="397">SUM(O163,O153)</f>
        <v>36498.684390000002</v>
      </c>
      <c r="P176" s="637">
        <f t="shared" si="397"/>
        <v>35384.74179</v>
      </c>
      <c r="Q176" s="637">
        <f t="shared" ref="Q176" si="398">SUM(Q163,Q153)</f>
        <v>33324.49179</v>
      </c>
      <c r="R176" s="637">
        <f t="shared" si="390"/>
        <v>31765.701232238098</v>
      </c>
      <c r="S176" s="637">
        <f t="shared" si="390"/>
        <v>28383.514330000002</v>
      </c>
      <c r="T176" s="637">
        <f t="shared" ref="T176" si="399">SUM(T163,T153)</f>
        <v>-3382.1869022380956</v>
      </c>
      <c r="U176" s="637">
        <f>SUM(U163,U153)</f>
        <v>-234.32137</v>
      </c>
      <c r="V176" s="637">
        <f>SUM(V163,V153)</f>
        <v>28149.19296</v>
      </c>
      <c r="W176" s="637">
        <f t="shared" si="342"/>
        <v>89.3527082008641</v>
      </c>
      <c r="X176" s="732"/>
    </row>
    <row r="177" spans="1:260" ht="15.75" thickBot="1" x14ac:dyDescent="0.3">
      <c r="A177" s="13">
        <v>1</v>
      </c>
      <c r="B177" s="144" t="s">
        <v>6</v>
      </c>
      <c r="C177" s="638"/>
      <c r="D177" s="638"/>
      <c r="E177" s="639"/>
      <c r="F177" s="638"/>
      <c r="G177" s="640"/>
      <c r="H177" s="640"/>
      <c r="I177" s="640"/>
      <c r="J177" s="640"/>
      <c r="K177" s="640"/>
      <c r="L177" s="640"/>
      <c r="M177" s="640"/>
      <c r="N177" s="640"/>
      <c r="O177" s="640"/>
      <c r="P177" s="640"/>
      <c r="Q177" s="640"/>
      <c r="R177" s="640"/>
      <c r="S177" s="641"/>
      <c r="T177" s="641">
        <f t="shared" si="307"/>
        <v>0</v>
      </c>
      <c r="U177" s="641"/>
      <c r="V177" s="641"/>
      <c r="W177" s="640"/>
      <c r="X177" s="732"/>
    </row>
    <row r="178" spans="1:260" ht="43.5" x14ac:dyDescent="0.25">
      <c r="A178" s="13">
        <v>1</v>
      </c>
      <c r="B178" s="85" t="s">
        <v>138</v>
      </c>
      <c r="C178" s="642"/>
      <c r="D178" s="553"/>
      <c r="E178" s="553"/>
      <c r="F178" s="642"/>
      <c r="G178" s="553"/>
      <c r="H178" s="553"/>
      <c r="I178" s="553"/>
      <c r="J178" s="553"/>
      <c r="K178" s="553"/>
      <c r="L178" s="553"/>
      <c r="M178" s="553"/>
      <c r="N178" s="553"/>
      <c r="O178" s="553"/>
      <c r="P178" s="553"/>
      <c r="Q178" s="553"/>
      <c r="R178" s="553"/>
      <c r="S178" s="553"/>
      <c r="T178" s="553"/>
      <c r="U178" s="553"/>
      <c r="V178" s="553"/>
      <c r="W178" s="553"/>
      <c r="X178" s="732"/>
    </row>
    <row r="179" spans="1:260" s="25" customFormat="1" ht="30" x14ac:dyDescent="0.25">
      <c r="A179" s="13">
        <v>1</v>
      </c>
      <c r="B179" s="48" t="s">
        <v>76</v>
      </c>
      <c r="C179" s="390">
        <f>SUM(C180:C183)</f>
        <v>2532</v>
      </c>
      <c r="D179" s="390">
        <f>SUM(D180:D183)</f>
        <v>2321</v>
      </c>
      <c r="E179" s="390">
        <f>SUM(E180:E183)</f>
        <v>2203</v>
      </c>
      <c r="F179" s="390">
        <f>E179/D179*100</f>
        <v>94.915984489444199</v>
      </c>
      <c r="G179" s="553">
        <f>SUM(G180:G183)</f>
        <v>7808.1474800000005</v>
      </c>
      <c r="H179" s="553">
        <f>SUM(H180:H183)</f>
        <v>7808.1474800000005</v>
      </c>
      <c r="I179" s="553">
        <f>SUM(I180:I183)</f>
        <v>7808.1474800000005</v>
      </c>
      <c r="J179" s="553">
        <f>SUM(J180:J183)</f>
        <v>7808.1474800000005</v>
      </c>
      <c r="K179" s="553">
        <f>SUM(K180:K183)</f>
        <v>7808.1474800000005</v>
      </c>
      <c r="L179" s="553">
        <f t="shared" ref="L179:M179" si="400">SUM(L180:L183)</f>
        <v>7122.4394800000009</v>
      </c>
      <c r="M179" s="553">
        <f t="shared" si="400"/>
        <v>7122.4394800000009</v>
      </c>
      <c r="N179" s="553">
        <f t="shared" ref="N179:V179" si="401">SUM(N180:N183)</f>
        <v>5248.0885800000005</v>
      </c>
      <c r="O179" s="553">
        <f t="shared" ref="O179:P179" si="402">SUM(O180:O183)</f>
        <v>5248.0885800000005</v>
      </c>
      <c r="P179" s="553">
        <f t="shared" si="402"/>
        <v>5089.9347600000001</v>
      </c>
      <c r="Q179" s="553">
        <f t="shared" ref="Q179" si="403">SUM(Q180:Q183)</f>
        <v>5089.9347600000001</v>
      </c>
      <c r="R179" s="749">
        <f t="shared" si="401"/>
        <v>4964.8022090476188</v>
      </c>
      <c r="S179" s="553">
        <f t="shared" si="401"/>
        <v>5118.9445699999997</v>
      </c>
      <c r="T179" s="553">
        <f t="shared" si="401"/>
        <v>154.14236095238056</v>
      </c>
      <c r="U179" s="553">
        <f t="shared" si="401"/>
        <v>-203.29229000000001</v>
      </c>
      <c r="V179" s="553">
        <f t="shared" si="401"/>
        <v>4915.6522800000002</v>
      </c>
      <c r="W179" s="553">
        <f t="shared" ref="W179:W190" si="404">S179/R179*100</f>
        <v>103.10470295617174</v>
      </c>
      <c r="X179" s="732"/>
    </row>
    <row r="180" spans="1:260" s="25" customFormat="1" ht="30" x14ac:dyDescent="0.25">
      <c r="A180" s="13">
        <v>1</v>
      </c>
      <c r="B180" s="47" t="s">
        <v>44</v>
      </c>
      <c r="C180" s="390">
        <v>1500</v>
      </c>
      <c r="D180" s="739">
        <f>ROUND(C180/12*$B$3,0)</f>
        <v>1375</v>
      </c>
      <c r="E180" s="390">
        <v>1408</v>
      </c>
      <c r="F180" s="390">
        <f>E180/D180*100</f>
        <v>102.4</v>
      </c>
      <c r="G180" s="553">
        <v>4957.9562999999998</v>
      </c>
      <c r="H180" s="553">
        <v>4957.9562999999998</v>
      </c>
      <c r="I180" s="553">
        <v>4957.9562999999998</v>
      </c>
      <c r="J180" s="553">
        <v>4957.9562999999998</v>
      </c>
      <c r="K180" s="553">
        <v>4957.9562999999998</v>
      </c>
      <c r="L180" s="553">
        <v>4272.2483000000002</v>
      </c>
      <c r="M180" s="553">
        <v>4272.2483000000002</v>
      </c>
      <c r="N180" s="553">
        <v>2397.8974000000003</v>
      </c>
      <c r="O180" s="553">
        <v>2397.8974000000003</v>
      </c>
      <c r="P180" s="553">
        <v>2397.8974000000003</v>
      </c>
      <c r="Q180" s="553">
        <v>2397.8974000000003</v>
      </c>
      <c r="R180" s="750">
        <f t="shared" ref="R180:R183" si="405">G180/12*$B$3+(H180-G180)/11*10+(I180-H180)/10*9+(J180-I180)/9*8+(K180-J180)/8*7+(L180-K180)/7*6+(M180-L180)/6*5+(N180-M180)/5*4+(O180-N180)/4*3+(P180-O180)/3*2+(Q180-P180)/2*1</f>
        <v>2457.5628407142863</v>
      </c>
      <c r="S180" s="553">
        <f t="shared" ref="S180:S189" si="406">V180-U180</f>
        <v>3022.3924200000001</v>
      </c>
      <c r="T180" s="553">
        <f t="shared" si="307"/>
        <v>564.82957928571386</v>
      </c>
      <c r="U180" s="553">
        <v>-163.93322000000001</v>
      </c>
      <c r="V180" s="553">
        <v>2858.4592000000002</v>
      </c>
      <c r="W180" s="553">
        <f t="shared" si="404"/>
        <v>122.98332192887271</v>
      </c>
      <c r="X180" s="732"/>
    </row>
    <row r="181" spans="1:260" s="25" customFormat="1" ht="30" x14ac:dyDescent="0.25">
      <c r="A181" s="13">
        <v>1</v>
      </c>
      <c r="B181" s="47" t="s">
        <v>45</v>
      </c>
      <c r="C181" s="390">
        <v>860</v>
      </c>
      <c r="D181" s="391">
        <f t="shared" ref="D181:D188" si="407">ROUND(C181/12*$B$3,0)</f>
        <v>788</v>
      </c>
      <c r="E181" s="390">
        <v>665</v>
      </c>
      <c r="F181" s="390">
        <f>E181/D181*100</f>
        <v>84.390862944162436</v>
      </c>
      <c r="G181" s="553">
        <v>1721.51342</v>
      </c>
      <c r="H181" s="553">
        <v>1721.51342</v>
      </c>
      <c r="I181" s="553">
        <v>1721.51342</v>
      </c>
      <c r="J181" s="553">
        <v>1721.51342</v>
      </c>
      <c r="K181" s="553">
        <v>1721.51342</v>
      </c>
      <c r="L181" s="553">
        <v>1721.51342</v>
      </c>
      <c r="M181" s="553">
        <v>1721.51342</v>
      </c>
      <c r="N181" s="553">
        <v>1721.51342</v>
      </c>
      <c r="O181" s="553">
        <v>1721.51342</v>
      </c>
      <c r="P181" s="553">
        <v>1563.3595999999998</v>
      </c>
      <c r="Q181" s="553">
        <v>1563.3595999999998</v>
      </c>
      <c r="R181" s="750">
        <f t="shared" si="405"/>
        <v>1472.6180883333332</v>
      </c>
      <c r="S181" s="553">
        <f t="shared" si="406"/>
        <v>1243.4817499999999</v>
      </c>
      <c r="T181" s="553">
        <f t="shared" si="307"/>
        <v>-229.13633833333324</v>
      </c>
      <c r="U181" s="553">
        <v>-39.35907000000001</v>
      </c>
      <c r="V181" s="553">
        <v>1204.1226799999999</v>
      </c>
      <c r="W181" s="553">
        <f t="shared" si="404"/>
        <v>84.440206177783466</v>
      </c>
      <c r="X181" s="732"/>
    </row>
    <row r="182" spans="1:260" s="25" customFormat="1" ht="30" x14ac:dyDescent="0.25">
      <c r="A182" s="13">
        <v>1</v>
      </c>
      <c r="B182" s="47" t="s">
        <v>70</v>
      </c>
      <c r="C182" s="390">
        <v>17</v>
      </c>
      <c r="D182" s="391">
        <f t="shared" si="407"/>
        <v>16</v>
      </c>
      <c r="E182" s="390">
        <v>15</v>
      </c>
      <c r="F182" s="390">
        <f>E182/D182*100</f>
        <v>93.75</v>
      </c>
      <c r="G182" s="553">
        <v>111.55536000000001</v>
      </c>
      <c r="H182" s="553">
        <v>111.55536000000001</v>
      </c>
      <c r="I182" s="553">
        <v>111.55536000000001</v>
      </c>
      <c r="J182" s="553">
        <v>111.55536000000001</v>
      </c>
      <c r="K182" s="553">
        <v>111.55536000000001</v>
      </c>
      <c r="L182" s="553">
        <v>111.55536000000001</v>
      </c>
      <c r="M182" s="553">
        <v>111.55536000000001</v>
      </c>
      <c r="N182" s="553">
        <v>111.55536000000001</v>
      </c>
      <c r="O182" s="553">
        <v>111.55536000000001</v>
      </c>
      <c r="P182" s="553">
        <v>111.55536000000001</v>
      </c>
      <c r="Q182" s="553">
        <v>111.55536000000001</v>
      </c>
      <c r="R182" s="750">
        <f t="shared" si="405"/>
        <v>102.25908000000001</v>
      </c>
      <c r="S182" s="553">
        <f t="shared" si="406"/>
        <v>98.431200000000004</v>
      </c>
      <c r="T182" s="553">
        <f t="shared" si="307"/>
        <v>-3.8278800000000075</v>
      </c>
      <c r="U182" s="553">
        <v>0</v>
      </c>
      <c r="V182" s="553">
        <v>98.431200000000004</v>
      </c>
      <c r="W182" s="553">
        <f t="shared" si="404"/>
        <v>96.256684491978604</v>
      </c>
      <c r="X182" s="732"/>
    </row>
    <row r="183" spans="1:260" s="25" customFormat="1" ht="30" x14ac:dyDescent="0.25">
      <c r="A183" s="13">
        <v>1</v>
      </c>
      <c r="B183" s="47" t="s">
        <v>71</v>
      </c>
      <c r="C183" s="390">
        <v>155</v>
      </c>
      <c r="D183" s="391">
        <f t="shared" si="407"/>
        <v>142</v>
      </c>
      <c r="E183" s="390">
        <v>115</v>
      </c>
      <c r="F183" s="390">
        <f>E183/D183*100</f>
        <v>80.985915492957744</v>
      </c>
      <c r="G183" s="553">
        <v>1017.1224</v>
      </c>
      <c r="H183" s="553">
        <v>1017.1224</v>
      </c>
      <c r="I183" s="553">
        <v>1017.1224</v>
      </c>
      <c r="J183" s="553">
        <v>1017.1224</v>
      </c>
      <c r="K183" s="553">
        <v>1017.1224</v>
      </c>
      <c r="L183" s="553">
        <v>1017.1224</v>
      </c>
      <c r="M183" s="553">
        <v>1017.1224</v>
      </c>
      <c r="N183" s="553">
        <v>1017.1224</v>
      </c>
      <c r="O183" s="553">
        <v>1017.1224</v>
      </c>
      <c r="P183" s="553">
        <v>1017.1224</v>
      </c>
      <c r="Q183" s="553">
        <v>1017.1224</v>
      </c>
      <c r="R183" s="750">
        <f t="shared" si="405"/>
        <v>932.36220000000003</v>
      </c>
      <c r="S183" s="553">
        <f t="shared" si="406"/>
        <v>754.63919999999996</v>
      </c>
      <c r="T183" s="553">
        <f t="shared" si="307"/>
        <v>-177.72300000000007</v>
      </c>
      <c r="U183" s="553">
        <v>0</v>
      </c>
      <c r="V183" s="553">
        <v>754.63919999999996</v>
      </c>
      <c r="W183" s="553">
        <f>S183/R183*100</f>
        <v>80.938416422287389</v>
      </c>
      <c r="X183" s="732"/>
    </row>
    <row r="184" spans="1:260" s="25" customFormat="1" ht="30" x14ac:dyDescent="0.25">
      <c r="A184" s="13">
        <v>1</v>
      </c>
      <c r="B184" s="48" t="s">
        <v>68</v>
      </c>
      <c r="C184" s="390">
        <f>SUM(C185:C188)</f>
        <v>5700</v>
      </c>
      <c r="D184" s="390">
        <f>SUM(D185:D188)</f>
        <v>5224</v>
      </c>
      <c r="E184" s="390">
        <f>E185+E187+E188</f>
        <v>1622</v>
      </c>
      <c r="F184" s="390">
        <f t="shared" ref="F184:F188" si="408">E184/D184*100</f>
        <v>31.049004594180708</v>
      </c>
      <c r="G184" s="554">
        <f>SUM(G185:G188)</f>
        <v>11607.775</v>
      </c>
      <c r="H184" s="554">
        <f>SUM(H185:H188)</f>
        <v>11607.775</v>
      </c>
      <c r="I184" s="554">
        <f>SUM(I185:I188)</f>
        <v>11607.775</v>
      </c>
      <c r="J184" s="554">
        <f>SUM(J185:J188)</f>
        <v>11607.775</v>
      </c>
      <c r="K184" s="554">
        <f>SUM(K185:K188)</f>
        <v>11607.775</v>
      </c>
      <c r="L184" s="554">
        <f t="shared" ref="L184:M184" si="409">SUM(L185:L188)</f>
        <v>12448.986249999998</v>
      </c>
      <c r="M184" s="554">
        <f t="shared" si="409"/>
        <v>12448.986249999998</v>
      </c>
      <c r="N184" s="554">
        <f t="shared" ref="N184:V184" si="410">SUM(N185:N188)</f>
        <v>13410.194999999998</v>
      </c>
      <c r="O184" s="554">
        <f t="shared" ref="O184:P184" si="411">SUM(O185:O188)</f>
        <v>13410.194999999998</v>
      </c>
      <c r="P184" s="554">
        <f t="shared" si="411"/>
        <v>12410.194999999998</v>
      </c>
      <c r="Q184" s="554">
        <f t="shared" ref="Q184" si="412">SUM(Q185:Q188)</f>
        <v>11349.944999999998</v>
      </c>
      <c r="R184" s="751">
        <f t="shared" si="410"/>
        <v>10933.673964285714</v>
      </c>
      <c r="S184" s="554">
        <f t="shared" si="410"/>
        <v>2048.37399</v>
      </c>
      <c r="T184" s="554">
        <f t="shared" si="410"/>
        <v>-8885.2999742857173</v>
      </c>
      <c r="U184" s="554">
        <f t="shared" si="410"/>
        <v>-162.40272999999996</v>
      </c>
      <c r="V184" s="554">
        <f t="shared" si="410"/>
        <v>1885.9712599999998</v>
      </c>
      <c r="W184" s="553">
        <f t="shared" si="404"/>
        <v>18.734544277531128</v>
      </c>
      <c r="X184" s="732"/>
    </row>
    <row r="185" spans="1:260" s="25" customFormat="1" ht="30" x14ac:dyDescent="0.25">
      <c r="A185" s="13">
        <v>1</v>
      </c>
      <c r="B185" s="47" t="s">
        <v>64</v>
      </c>
      <c r="C185" s="390">
        <v>1700</v>
      </c>
      <c r="D185" s="739">
        <f>ROUND(C185/12*$B$3,0)</f>
        <v>1558</v>
      </c>
      <c r="E185" s="390">
        <v>581</v>
      </c>
      <c r="F185" s="390">
        <f t="shared" si="408"/>
        <v>37.291399229781774</v>
      </c>
      <c r="G185" s="553">
        <v>1060.2550000000001</v>
      </c>
      <c r="H185" s="553">
        <v>1060.2550000000001</v>
      </c>
      <c r="I185" s="553">
        <v>1060.2550000000001</v>
      </c>
      <c r="J185" s="553">
        <v>1060.2550000000001</v>
      </c>
      <c r="K185" s="553">
        <v>1060.2550000000001</v>
      </c>
      <c r="L185" s="553">
        <v>1901.4662499999999</v>
      </c>
      <c r="M185" s="553">
        <v>1901.4662499999999</v>
      </c>
      <c r="N185" s="553">
        <v>2862.6750000000002</v>
      </c>
      <c r="O185" s="553">
        <v>2862.6750000000002</v>
      </c>
      <c r="P185" s="553">
        <v>2862.6750000000002</v>
      </c>
      <c r="Q185" s="553">
        <v>1802.425</v>
      </c>
      <c r="R185" s="750">
        <f>G185/12*$B$3+(H185-G185)/11*10+(I185-H185)/10*9+(J185-I185)/9*8+(K185-J185)/8*7+(L185-K185)/7*6+(M185-L185)/6*5+(N185-M185)/5*4+(O185-N185)/4*3+(P185-O185)/3*2+(Q185-P185)/2*1</f>
        <v>1931.7806309523812</v>
      </c>
      <c r="S185" s="553">
        <f t="shared" si="406"/>
        <v>710.53215</v>
      </c>
      <c r="T185" s="553">
        <f t="shared" si="307"/>
        <v>-1221.2484809523812</v>
      </c>
      <c r="U185" s="553">
        <v>0</v>
      </c>
      <c r="V185" s="553">
        <v>710.53215</v>
      </c>
      <c r="W185" s="553">
        <f t="shared" si="404"/>
        <v>36.781202721227345</v>
      </c>
      <c r="X185" s="732"/>
    </row>
    <row r="186" spans="1:260" s="25" customFormat="1" ht="45" x14ac:dyDescent="0.25">
      <c r="A186" s="13"/>
      <c r="B186" s="761" t="s">
        <v>102</v>
      </c>
      <c r="C186" s="390"/>
      <c r="D186" s="739"/>
      <c r="E186" s="390"/>
      <c r="F186" s="390"/>
      <c r="G186" s="553"/>
      <c r="H186" s="553"/>
      <c r="I186" s="553"/>
      <c r="J186" s="553"/>
      <c r="K186" s="553"/>
      <c r="L186" s="553"/>
      <c r="M186" s="553"/>
      <c r="N186" s="553"/>
      <c r="O186" s="553"/>
      <c r="P186" s="553"/>
      <c r="Q186" s="553"/>
      <c r="R186" s="750"/>
      <c r="S186" s="553"/>
      <c r="T186" s="553"/>
      <c r="U186" s="553"/>
      <c r="V186" s="553"/>
      <c r="W186" s="553"/>
      <c r="X186" s="732"/>
    </row>
    <row r="187" spans="1:260" s="25" customFormat="1" ht="60" x14ac:dyDescent="0.25">
      <c r="A187" s="13">
        <v>1</v>
      </c>
      <c r="B187" s="47" t="s">
        <v>75</v>
      </c>
      <c r="C187" s="390">
        <v>3500</v>
      </c>
      <c r="D187" s="391">
        <f t="shared" si="407"/>
        <v>3208</v>
      </c>
      <c r="E187" s="390">
        <v>421</v>
      </c>
      <c r="F187" s="390">
        <f t="shared" si="408"/>
        <v>13.123441396508728</v>
      </c>
      <c r="G187" s="553">
        <v>10013.709999999999</v>
      </c>
      <c r="H187" s="553">
        <v>10013.709999999999</v>
      </c>
      <c r="I187" s="553">
        <v>10013.709999999999</v>
      </c>
      <c r="J187" s="553">
        <v>10013.709999999999</v>
      </c>
      <c r="K187" s="553">
        <v>10013.709999999999</v>
      </c>
      <c r="L187" s="553">
        <v>10013.709999999999</v>
      </c>
      <c r="M187" s="553">
        <v>10013.709999999999</v>
      </c>
      <c r="N187" s="553">
        <v>10013.709999999999</v>
      </c>
      <c r="O187" s="553">
        <v>10013.709999999999</v>
      </c>
      <c r="P187" s="553">
        <v>9013.7099999999991</v>
      </c>
      <c r="Q187" s="553">
        <v>9013.7099999999991</v>
      </c>
      <c r="R187" s="750">
        <f t="shared" ref="R187:R189" si="413">G187/12*$B$3+(H187-G187)/11*10+(I187-H187)/10*9+(J187-I187)/9*8+(K187-J187)/8*7+(L187-K187)/7*6+(M187-L187)/6*5+(N187-M187)/5*4+(O187-N187)/4*3+(P187-O187)/3*2+(Q187-P187)/2*1</f>
        <v>8512.567500000001</v>
      </c>
      <c r="S187" s="553">
        <f t="shared" si="406"/>
        <v>768.54051999999979</v>
      </c>
      <c r="T187" s="553">
        <f t="shared" si="307"/>
        <v>-7744.0269800000015</v>
      </c>
      <c r="U187" s="553">
        <v>-160.69090999999997</v>
      </c>
      <c r="V187" s="553">
        <v>607.84960999999987</v>
      </c>
      <c r="W187" s="553">
        <f t="shared" si="404"/>
        <v>9.0283045626363574</v>
      </c>
      <c r="X187" s="732"/>
    </row>
    <row r="188" spans="1:260" s="25" customFormat="1" ht="45" x14ac:dyDescent="0.25">
      <c r="A188" s="13">
        <v>1</v>
      </c>
      <c r="B188" s="47" t="s">
        <v>65</v>
      </c>
      <c r="C188" s="390">
        <v>500</v>
      </c>
      <c r="D188" s="391">
        <f t="shared" si="407"/>
        <v>458</v>
      </c>
      <c r="E188" s="390">
        <v>620</v>
      </c>
      <c r="F188" s="390">
        <f t="shared" si="408"/>
        <v>135.37117903930132</v>
      </c>
      <c r="G188" s="553">
        <v>533.80999999999995</v>
      </c>
      <c r="H188" s="553">
        <v>533.80999999999995</v>
      </c>
      <c r="I188" s="553">
        <v>533.80999999999995</v>
      </c>
      <c r="J188" s="553">
        <v>533.80999999999995</v>
      </c>
      <c r="K188" s="553">
        <v>533.80999999999995</v>
      </c>
      <c r="L188" s="553">
        <v>533.80999999999995</v>
      </c>
      <c r="M188" s="553">
        <v>533.80999999999995</v>
      </c>
      <c r="N188" s="553">
        <v>533.80999999999995</v>
      </c>
      <c r="O188" s="553">
        <v>533.80999999999995</v>
      </c>
      <c r="P188" s="553">
        <v>533.80999999999995</v>
      </c>
      <c r="Q188" s="553">
        <v>533.80999999999995</v>
      </c>
      <c r="R188" s="750">
        <f t="shared" si="413"/>
        <v>489.32583333333326</v>
      </c>
      <c r="S188" s="553">
        <f t="shared" si="406"/>
        <v>569.30132000000003</v>
      </c>
      <c r="T188" s="553">
        <f t="shared" si="307"/>
        <v>79.975486666666768</v>
      </c>
      <c r="U188" s="553">
        <v>-1.7118199999999999</v>
      </c>
      <c r="V188" s="553">
        <v>567.58950000000004</v>
      </c>
      <c r="W188" s="553">
        <f t="shared" si="404"/>
        <v>116.3440148094913</v>
      </c>
      <c r="X188" s="732"/>
    </row>
    <row r="189" spans="1:260" s="25" customFormat="1" ht="30.75" thickBot="1" x14ac:dyDescent="0.3">
      <c r="A189" s="13"/>
      <c r="B189" s="283" t="s">
        <v>79</v>
      </c>
      <c r="C189" s="392">
        <v>7150</v>
      </c>
      <c r="D189" s="419">
        <f>ROUND(C189/12*$B$3,0)</f>
        <v>6554</v>
      </c>
      <c r="E189" s="392">
        <v>4886</v>
      </c>
      <c r="F189" s="392">
        <f>E189/D189*100</f>
        <v>74.54989319499542</v>
      </c>
      <c r="G189" s="564">
        <v>6958.5230000000001</v>
      </c>
      <c r="H189" s="564">
        <v>6958.5230000000001</v>
      </c>
      <c r="I189" s="564">
        <v>6958.5230000000001</v>
      </c>
      <c r="J189" s="564">
        <v>6958.5230000000001</v>
      </c>
      <c r="K189" s="564">
        <v>6958.5230000000001</v>
      </c>
      <c r="L189" s="564">
        <v>6958.5230000000001</v>
      </c>
      <c r="M189" s="564">
        <v>6958.5230000000001</v>
      </c>
      <c r="N189" s="564">
        <v>6958.5230000000001</v>
      </c>
      <c r="O189" s="564">
        <v>6958.5230000000001</v>
      </c>
      <c r="P189" s="564">
        <v>6958.5230000000001</v>
      </c>
      <c r="Q189" s="564">
        <v>6958.5230000000001</v>
      </c>
      <c r="R189" s="753">
        <f t="shared" si="413"/>
        <v>6378.646083333334</v>
      </c>
      <c r="S189" s="553">
        <f t="shared" si="406"/>
        <v>4768.7779999999993</v>
      </c>
      <c r="T189" s="564">
        <f t="shared" si="307"/>
        <v>-1609.8680833333347</v>
      </c>
      <c r="U189" s="564">
        <v>-9.5375599999999991</v>
      </c>
      <c r="V189" s="564">
        <v>4759.2404399999996</v>
      </c>
      <c r="W189" s="564">
        <f>S189/R189*100</f>
        <v>74.761602034329286</v>
      </c>
      <c r="X189" s="732"/>
    </row>
    <row r="190" spans="1:260" s="8" customFormat="1" ht="15.75" thickBot="1" x14ac:dyDescent="0.3">
      <c r="A190" s="13">
        <v>1</v>
      </c>
      <c r="B190" s="75" t="s">
        <v>3</v>
      </c>
      <c r="C190" s="445"/>
      <c r="D190" s="445"/>
      <c r="E190" s="445"/>
      <c r="F190" s="445"/>
      <c r="G190" s="573">
        <f>G184+G179+G189</f>
        <v>26374.445480000002</v>
      </c>
      <c r="H190" s="573">
        <f>H184+H179+H189</f>
        <v>26374.445480000002</v>
      </c>
      <c r="I190" s="573">
        <f>I184+I179+I189</f>
        <v>26374.445480000002</v>
      </c>
      <c r="J190" s="573">
        <f>J184+J179+J189</f>
        <v>26374.445480000002</v>
      </c>
      <c r="K190" s="573">
        <f>K184+K179+K189</f>
        <v>26374.445480000002</v>
      </c>
      <c r="L190" s="573">
        <f t="shared" ref="L190:M190" si="414">L184+L179+L189</f>
        <v>26529.94873</v>
      </c>
      <c r="M190" s="573">
        <f t="shared" si="414"/>
        <v>26529.94873</v>
      </c>
      <c r="N190" s="573">
        <f t="shared" ref="N190:V190" si="415">N184+N179+N189</f>
        <v>25616.80658</v>
      </c>
      <c r="O190" s="573">
        <f t="shared" ref="O190:P190" si="416">O184+O179+O189</f>
        <v>25616.80658</v>
      </c>
      <c r="P190" s="573">
        <f t="shared" si="416"/>
        <v>24458.652759999997</v>
      </c>
      <c r="Q190" s="573">
        <f t="shared" ref="Q190" si="417">Q184+Q179+Q189</f>
        <v>23398.402759999997</v>
      </c>
      <c r="R190" s="573">
        <f t="shared" si="415"/>
        <v>22277.122256666666</v>
      </c>
      <c r="S190" s="573">
        <f t="shared" si="415"/>
        <v>11936.096559999998</v>
      </c>
      <c r="T190" s="573">
        <f t="shared" si="415"/>
        <v>-10341.025696666671</v>
      </c>
      <c r="U190" s="573">
        <f t="shared" si="415"/>
        <v>-375.23257999999998</v>
      </c>
      <c r="V190" s="573">
        <f t="shared" si="415"/>
        <v>11560.86398</v>
      </c>
      <c r="W190" s="573">
        <f t="shared" si="404"/>
        <v>53.580064886648429</v>
      </c>
      <c r="X190" s="732"/>
    </row>
    <row r="191" spans="1:260" x14ac:dyDescent="0.25">
      <c r="A191" s="13">
        <v>1</v>
      </c>
      <c r="B191" s="153" t="s">
        <v>52</v>
      </c>
      <c r="C191" s="643"/>
      <c r="D191" s="643"/>
      <c r="E191" s="643"/>
      <c r="F191" s="643"/>
      <c r="G191" s="644"/>
      <c r="H191" s="644"/>
      <c r="I191" s="644"/>
      <c r="J191" s="644"/>
      <c r="K191" s="644"/>
      <c r="L191" s="644"/>
      <c r="M191" s="644"/>
      <c r="N191" s="644"/>
      <c r="O191" s="644"/>
      <c r="P191" s="644"/>
      <c r="Q191" s="644"/>
      <c r="R191" s="644"/>
      <c r="S191" s="644"/>
      <c r="T191" s="644">
        <f t="shared" si="307"/>
        <v>0</v>
      </c>
      <c r="U191" s="644"/>
      <c r="V191" s="644"/>
      <c r="W191" s="644"/>
      <c r="X191" s="732"/>
    </row>
    <row r="192" spans="1:260" s="6" customFormat="1" ht="30" x14ac:dyDescent="0.25">
      <c r="A192" s="13">
        <v>1</v>
      </c>
      <c r="B192" s="125" t="s">
        <v>76</v>
      </c>
      <c r="C192" s="645">
        <f>C179</f>
        <v>2532</v>
      </c>
      <c r="D192" s="645">
        <f>D179</f>
        <v>2321</v>
      </c>
      <c r="E192" s="645">
        <f>E179</f>
        <v>2203</v>
      </c>
      <c r="F192" s="645">
        <f>F179</f>
        <v>94.915984489444199</v>
      </c>
      <c r="G192" s="646">
        <f>G179</f>
        <v>7808.1474800000005</v>
      </c>
      <c r="H192" s="646">
        <f t="shared" ref="H192:I192" si="418">H179</f>
        <v>7808.1474800000005</v>
      </c>
      <c r="I192" s="646">
        <f t="shared" si="418"/>
        <v>7808.1474800000005</v>
      </c>
      <c r="J192" s="646">
        <f>J179</f>
        <v>7808.1474800000005</v>
      </c>
      <c r="K192" s="646">
        <f>K179</f>
        <v>7808.1474800000005</v>
      </c>
      <c r="L192" s="646">
        <f>L179</f>
        <v>7122.4394800000009</v>
      </c>
      <c r="M192" s="646">
        <f t="shared" ref="M192" si="419">M179</f>
        <v>7122.4394800000009</v>
      </c>
      <c r="N192" s="646">
        <f t="shared" ref="N192:S192" si="420">N179</f>
        <v>5248.0885800000005</v>
      </c>
      <c r="O192" s="646">
        <f t="shared" si="420"/>
        <v>5248.0885800000005</v>
      </c>
      <c r="P192" s="646">
        <f t="shared" si="420"/>
        <v>5089.9347600000001</v>
      </c>
      <c r="Q192" s="646">
        <f t="shared" si="420"/>
        <v>5089.9347600000001</v>
      </c>
      <c r="R192" s="646">
        <f t="shared" si="420"/>
        <v>4964.8022090476188</v>
      </c>
      <c r="S192" s="646">
        <f t="shared" si="420"/>
        <v>5118.9445699999997</v>
      </c>
      <c r="T192" s="646">
        <f t="shared" ref="T192" si="421">T179</f>
        <v>154.14236095238056</v>
      </c>
      <c r="U192" s="646">
        <f>U179</f>
        <v>-203.29229000000001</v>
      </c>
      <c r="V192" s="646">
        <f>V179</f>
        <v>4915.6522800000002</v>
      </c>
      <c r="W192" s="646">
        <f>W179</f>
        <v>103.10470295617174</v>
      </c>
      <c r="X192" s="732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  <c r="EI192" s="8"/>
      <c r="EJ192" s="8"/>
      <c r="EK192" s="8"/>
      <c r="EL192" s="8"/>
      <c r="EM192" s="8"/>
      <c r="EN192" s="8"/>
      <c r="EO192" s="8"/>
      <c r="EP192" s="8"/>
      <c r="EQ192" s="8"/>
      <c r="ER192" s="8"/>
      <c r="ES192" s="8"/>
      <c r="ET192" s="8"/>
      <c r="EU192" s="8"/>
      <c r="EV192" s="8"/>
      <c r="EW192" s="8"/>
      <c r="EX192" s="8"/>
      <c r="EY192" s="8"/>
      <c r="EZ192" s="8"/>
      <c r="FA192" s="8"/>
      <c r="FB192" s="8"/>
      <c r="FC192" s="8"/>
      <c r="FD192" s="8"/>
      <c r="FE192" s="8"/>
      <c r="FF192" s="8"/>
      <c r="FG192" s="8"/>
      <c r="FH192" s="8"/>
      <c r="FI192" s="8"/>
      <c r="FJ192" s="8"/>
      <c r="FK192" s="8"/>
      <c r="FL192" s="8"/>
      <c r="FM192" s="8"/>
      <c r="FN192" s="8"/>
      <c r="FO192" s="8"/>
      <c r="FP192" s="8"/>
      <c r="FQ192" s="8"/>
      <c r="FR192" s="8"/>
      <c r="FS192" s="8"/>
      <c r="FT192" s="8"/>
      <c r="FU192" s="8"/>
      <c r="FV192" s="8"/>
      <c r="FW192" s="8"/>
      <c r="FX192" s="8"/>
      <c r="FY192" s="8"/>
      <c r="FZ192" s="8"/>
      <c r="GA192" s="8"/>
      <c r="GB192" s="8"/>
      <c r="GC192" s="8"/>
      <c r="GD192" s="8"/>
      <c r="GE192" s="8"/>
      <c r="GF192" s="8"/>
      <c r="GG192" s="8"/>
      <c r="GH192" s="8"/>
      <c r="GI192" s="8"/>
      <c r="GJ192" s="8"/>
      <c r="GK192" s="8"/>
      <c r="GL192" s="8"/>
      <c r="GM192" s="8"/>
      <c r="GN192" s="8"/>
      <c r="GO192" s="8"/>
      <c r="GP192" s="8"/>
      <c r="GQ192" s="8"/>
      <c r="GR192" s="8"/>
      <c r="GS192" s="8"/>
      <c r="GT192" s="8"/>
      <c r="GU192" s="8"/>
      <c r="GV192" s="8"/>
      <c r="GW192" s="8"/>
      <c r="GX192" s="8"/>
      <c r="GY192" s="8"/>
      <c r="GZ192" s="8"/>
      <c r="HA192" s="8"/>
      <c r="HB192" s="8"/>
      <c r="HC192" s="8"/>
      <c r="HD192" s="8"/>
      <c r="HE192" s="8"/>
      <c r="HF192" s="8"/>
      <c r="HG192" s="8"/>
      <c r="HH192" s="8"/>
      <c r="HI192" s="8"/>
      <c r="HJ192" s="8"/>
      <c r="HK192" s="8"/>
      <c r="HL192" s="8"/>
      <c r="HM192" s="8"/>
      <c r="HN192" s="8"/>
      <c r="HO192" s="8"/>
      <c r="HP192" s="8"/>
      <c r="HQ192" s="8"/>
      <c r="HR192" s="8"/>
      <c r="HS192" s="8"/>
      <c r="HT192" s="8"/>
      <c r="HU192" s="8"/>
      <c r="HV192" s="8"/>
      <c r="HW192" s="8"/>
      <c r="HX192" s="8"/>
      <c r="HY192" s="8"/>
      <c r="HZ192" s="8"/>
      <c r="IA192" s="8"/>
      <c r="IB192" s="8"/>
      <c r="IC192" s="8"/>
      <c r="ID192" s="8"/>
      <c r="IE192" s="8"/>
      <c r="IF192" s="8"/>
      <c r="IG192" s="8"/>
      <c r="IH192" s="8"/>
      <c r="II192" s="8"/>
      <c r="IJ192" s="8"/>
      <c r="IK192" s="8"/>
      <c r="IL192" s="8"/>
      <c r="IM192" s="8"/>
      <c r="IN192" s="8"/>
      <c r="IO192" s="8"/>
      <c r="IP192" s="8"/>
      <c r="IQ192" s="8"/>
      <c r="IR192" s="8"/>
      <c r="IS192" s="8"/>
      <c r="IT192" s="8"/>
      <c r="IU192" s="8"/>
      <c r="IV192" s="8"/>
      <c r="IW192" s="8"/>
      <c r="IX192" s="8"/>
      <c r="IY192" s="8"/>
      <c r="IZ192" s="8"/>
    </row>
    <row r="193" spans="1:260" s="6" customFormat="1" ht="30" x14ac:dyDescent="0.25">
      <c r="A193" s="13">
        <v>1</v>
      </c>
      <c r="B193" s="124" t="s">
        <v>44</v>
      </c>
      <c r="C193" s="645">
        <f t="shared" ref="C193:W193" si="422">C180</f>
        <v>1500</v>
      </c>
      <c r="D193" s="645">
        <f t="shared" si="422"/>
        <v>1375</v>
      </c>
      <c r="E193" s="645">
        <f t="shared" si="422"/>
        <v>1408</v>
      </c>
      <c r="F193" s="645">
        <f t="shared" si="422"/>
        <v>102.4</v>
      </c>
      <c r="G193" s="646">
        <f t="shared" ref="G193:G198" si="423">G180</f>
        <v>4957.9562999999998</v>
      </c>
      <c r="H193" s="646">
        <f t="shared" ref="H193:I193" si="424">H180</f>
        <v>4957.9562999999998</v>
      </c>
      <c r="I193" s="646">
        <f t="shared" si="424"/>
        <v>4957.9562999999998</v>
      </c>
      <c r="J193" s="646">
        <f t="shared" ref="J193:K193" si="425">J180</f>
        <v>4957.9562999999998</v>
      </c>
      <c r="K193" s="646">
        <f t="shared" si="425"/>
        <v>4957.9562999999998</v>
      </c>
      <c r="L193" s="646">
        <f t="shared" ref="L193:L198" si="426">L180</f>
        <v>4272.2483000000002</v>
      </c>
      <c r="M193" s="646">
        <f t="shared" ref="M193" si="427">M180</f>
        <v>4272.2483000000002</v>
      </c>
      <c r="N193" s="646">
        <f t="shared" si="422"/>
        <v>2397.8974000000003</v>
      </c>
      <c r="O193" s="646">
        <f t="shared" ref="O193:P193" si="428">O180</f>
        <v>2397.8974000000003</v>
      </c>
      <c r="P193" s="646">
        <f t="shared" si="428"/>
        <v>2397.8974000000003</v>
      </c>
      <c r="Q193" s="646">
        <f t="shared" ref="Q193" si="429">Q180</f>
        <v>2397.8974000000003</v>
      </c>
      <c r="R193" s="646">
        <f t="shared" si="422"/>
        <v>2457.5628407142863</v>
      </c>
      <c r="S193" s="646">
        <f t="shared" si="422"/>
        <v>3022.3924200000001</v>
      </c>
      <c r="T193" s="646">
        <f t="shared" ref="T193" si="430">T180</f>
        <v>564.82957928571386</v>
      </c>
      <c r="U193" s="646">
        <f t="shared" si="422"/>
        <v>-163.93322000000001</v>
      </c>
      <c r="V193" s="646">
        <f t="shared" si="422"/>
        <v>2858.4592000000002</v>
      </c>
      <c r="W193" s="646">
        <f t="shared" si="422"/>
        <v>122.98332192887271</v>
      </c>
      <c r="X193" s="732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  <c r="EI193" s="8"/>
      <c r="EJ193" s="8"/>
      <c r="EK193" s="8"/>
      <c r="EL193" s="8"/>
      <c r="EM193" s="8"/>
      <c r="EN193" s="8"/>
      <c r="EO193" s="8"/>
      <c r="EP193" s="8"/>
      <c r="EQ193" s="8"/>
      <c r="ER193" s="8"/>
      <c r="ES193" s="8"/>
      <c r="ET193" s="8"/>
      <c r="EU193" s="8"/>
      <c r="EV193" s="8"/>
      <c r="EW193" s="8"/>
      <c r="EX193" s="8"/>
      <c r="EY193" s="8"/>
      <c r="EZ193" s="8"/>
      <c r="FA193" s="8"/>
      <c r="FB193" s="8"/>
      <c r="FC193" s="8"/>
      <c r="FD193" s="8"/>
      <c r="FE193" s="8"/>
      <c r="FF193" s="8"/>
      <c r="FG193" s="8"/>
      <c r="FH193" s="8"/>
      <c r="FI193" s="8"/>
      <c r="FJ193" s="8"/>
      <c r="FK193" s="8"/>
      <c r="FL193" s="8"/>
      <c r="FM193" s="8"/>
      <c r="FN193" s="8"/>
      <c r="FO193" s="8"/>
      <c r="FP193" s="8"/>
      <c r="FQ193" s="8"/>
      <c r="FR193" s="8"/>
      <c r="FS193" s="8"/>
      <c r="FT193" s="8"/>
      <c r="FU193" s="8"/>
      <c r="FV193" s="8"/>
      <c r="FW193" s="8"/>
      <c r="FX193" s="8"/>
      <c r="FY193" s="8"/>
      <c r="FZ193" s="8"/>
      <c r="GA193" s="8"/>
      <c r="GB193" s="8"/>
      <c r="GC193" s="8"/>
      <c r="GD193" s="8"/>
      <c r="GE193" s="8"/>
      <c r="GF193" s="8"/>
      <c r="GG193" s="8"/>
      <c r="GH193" s="8"/>
      <c r="GI193" s="8"/>
      <c r="GJ193" s="8"/>
      <c r="GK193" s="8"/>
      <c r="GL193" s="8"/>
      <c r="GM193" s="8"/>
      <c r="GN193" s="8"/>
      <c r="GO193" s="8"/>
      <c r="GP193" s="8"/>
      <c r="GQ193" s="8"/>
      <c r="GR193" s="8"/>
      <c r="GS193" s="8"/>
      <c r="GT193" s="8"/>
      <c r="GU193" s="8"/>
      <c r="GV193" s="8"/>
      <c r="GW193" s="8"/>
      <c r="GX193" s="8"/>
      <c r="GY193" s="8"/>
      <c r="GZ193" s="8"/>
      <c r="HA193" s="8"/>
      <c r="HB193" s="8"/>
      <c r="HC193" s="8"/>
      <c r="HD193" s="8"/>
      <c r="HE193" s="8"/>
      <c r="HF193" s="8"/>
      <c r="HG193" s="8"/>
      <c r="HH193" s="8"/>
      <c r="HI193" s="8"/>
      <c r="HJ193" s="8"/>
      <c r="HK193" s="8"/>
      <c r="HL193" s="8"/>
      <c r="HM193" s="8"/>
      <c r="HN193" s="8"/>
      <c r="HO193" s="8"/>
      <c r="HP193" s="8"/>
      <c r="HQ193" s="8"/>
      <c r="HR193" s="8"/>
      <c r="HS193" s="8"/>
      <c r="HT193" s="8"/>
      <c r="HU193" s="8"/>
      <c r="HV193" s="8"/>
      <c r="HW193" s="8"/>
      <c r="HX193" s="8"/>
      <c r="HY193" s="8"/>
      <c r="HZ193" s="8"/>
      <c r="IA193" s="8"/>
      <c r="IB193" s="8"/>
      <c r="IC193" s="8"/>
      <c r="ID193" s="8"/>
      <c r="IE193" s="8"/>
      <c r="IF193" s="8"/>
      <c r="IG193" s="8"/>
      <c r="IH193" s="8"/>
      <c r="II193" s="8"/>
      <c r="IJ193" s="8"/>
      <c r="IK193" s="8"/>
      <c r="IL193" s="8"/>
      <c r="IM193" s="8"/>
      <c r="IN193" s="8"/>
      <c r="IO193" s="8"/>
      <c r="IP193" s="8"/>
      <c r="IQ193" s="8"/>
      <c r="IR193" s="8"/>
      <c r="IS193" s="8"/>
      <c r="IT193" s="8"/>
      <c r="IU193" s="8"/>
      <c r="IV193" s="8"/>
      <c r="IW193" s="8"/>
      <c r="IX193" s="8"/>
      <c r="IY193" s="8"/>
      <c r="IZ193" s="8"/>
    </row>
    <row r="194" spans="1:260" s="6" customFormat="1" ht="30" x14ac:dyDescent="0.25">
      <c r="A194" s="13">
        <v>1</v>
      </c>
      <c r="B194" s="124" t="s">
        <v>45</v>
      </c>
      <c r="C194" s="645">
        <f t="shared" ref="C194:W194" si="431">C181</f>
        <v>860</v>
      </c>
      <c r="D194" s="645">
        <f t="shared" si="431"/>
        <v>788</v>
      </c>
      <c r="E194" s="645">
        <f t="shared" si="431"/>
        <v>665</v>
      </c>
      <c r="F194" s="645">
        <f t="shared" si="431"/>
        <v>84.390862944162436</v>
      </c>
      <c r="G194" s="646">
        <f t="shared" si="423"/>
        <v>1721.51342</v>
      </c>
      <c r="H194" s="646">
        <f t="shared" ref="H194:I194" si="432">H181</f>
        <v>1721.51342</v>
      </c>
      <c r="I194" s="646">
        <f t="shared" si="432"/>
        <v>1721.51342</v>
      </c>
      <c r="J194" s="646">
        <f t="shared" ref="J194:K194" si="433">J181</f>
        <v>1721.51342</v>
      </c>
      <c r="K194" s="646">
        <f t="shared" si="433"/>
        <v>1721.51342</v>
      </c>
      <c r="L194" s="646">
        <f t="shared" si="426"/>
        <v>1721.51342</v>
      </c>
      <c r="M194" s="646">
        <f t="shared" ref="M194" si="434">M181</f>
        <v>1721.51342</v>
      </c>
      <c r="N194" s="646">
        <f t="shared" si="431"/>
        <v>1721.51342</v>
      </c>
      <c r="O194" s="646">
        <f t="shared" ref="O194:P194" si="435">O181</f>
        <v>1721.51342</v>
      </c>
      <c r="P194" s="646">
        <f t="shared" si="435"/>
        <v>1563.3595999999998</v>
      </c>
      <c r="Q194" s="646">
        <f t="shared" ref="Q194" si="436">Q181</f>
        <v>1563.3595999999998</v>
      </c>
      <c r="R194" s="646">
        <f t="shared" si="431"/>
        <v>1472.6180883333332</v>
      </c>
      <c r="S194" s="646">
        <f t="shared" si="431"/>
        <v>1243.4817499999999</v>
      </c>
      <c r="T194" s="646">
        <f t="shared" ref="T194" si="437">T181</f>
        <v>-229.13633833333324</v>
      </c>
      <c r="U194" s="646">
        <f t="shared" si="431"/>
        <v>-39.35907000000001</v>
      </c>
      <c r="V194" s="646">
        <f t="shared" si="431"/>
        <v>1204.1226799999999</v>
      </c>
      <c r="W194" s="646">
        <f t="shared" si="431"/>
        <v>84.440206177783466</v>
      </c>
      <c r="X194" s="732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  <c r="EI194" s="8"/>
      <c r="EJ194" s="8"/>
      <c r="EK194" s="8"/>
      <c r="EL194" s="8"/>
      <c r="EM194" s="8"/>
      <c r="EN194" s="8"/>
      <c r="EO194" s="8"/>
      <c r="EP194" s="8"/>
      <c r="EQ194" s="8"/>
      <c r="ER194" s="8"/>
      <c r="ES194" s="8"/>
      <c r="ET194" s="8"/>
      <c r="EU194" s="8"/>
      <c r="EV194" s="8"/>
      <c r="EW194" s="8"/>
      <c r="EX194" s="8"/>
      <c r="EY194" s="8"/>
      <c r="EZ194" s="8"/>
      <c r="FA194" s="8"/>
      <c r="FB194" s="8"/>
      <c r="FC194" s="8"/>
      <c r="FD194" s="8"/>
      <c r="FE194" s="8"/>
      <c r="FF194" s="8"/>
      <c r="FG194" s="8"/>
      <c r="FH194" s="8"/>
      <c r="FI194" s="8"/>
      <c r="FJ194" s="8"/>
      <c r="FK194" s="8"/>
      <c r="FL194" s="8"/>
      <c r="FM194" s="8"/>
      <c r="FN194" s="8"/>
      <c r="FO194" s="8"/>
      <c r="FP194" s="8"/>
      <c r="FQ194" s="8"/>
      <c r="FR194" s="8"/>
      <c r="FS194" s="8"/>
      <c r="FT194" s="8"/>
      <c r="FU194" s="8"/>
      <c r="FV194" s="8"/>
      <c r="FW194" s="8"/>
      <c r="FX194" s="8"/>
      <c r="FY194" s="8"/>
      <c r="FZ194" s="8"/>
      <c r="GA194" s="8"/>
      <c r="GB194" s="8"/>
      <c r="GC194" s="8"/>
      <c r="GD194" s="8"/>
      <c r="GE194" s="8"/>
      <c r="GF194" s="8"/>
      <c r="GG194" s="8"/>
      <c r="GH194" s="8"/>
      <c r="GI194" s="8"/>
      <c r="GJ194" s="8"/>
      <c r="GK194" s="8"/>
      <c r="GL194" s="8"/>
      <c r="GM194" s="8"/>
      <c r="GN194" s="8"/>
      <c r="GO194" s="8"/>
      <c r="GP194" s="8"/>
      <c r="GQ194" s="8"/>
      <c r="GR194" s="8"/>
      <c r="GS194" s="8"/>
      <c r="GT194" s="8"/>
      <c r="GU194" s="8"/>
      <c r="GV194" s="8"/>
      <c r="GW194" s="8"/>
      <c r="GX194" s="8"/>
      <c r="GY194" s="8"/>
      <c r="GZ194" s="8"/>
      <c r="HA194" s="8"/>
      <c r="HB194" s="8"/>
      <c r="HC194" s="8"/>
      <c r="HD194" s="8"/>
      <c r="HE194" s="8"/>
      <c r="HF194" s="8"/>
      <c r="HG194" s="8"/>
      <c r="HH194" s="8"/>
      <c r="HI194" s="8"/>
      <c r="HJ194" s="8"/>
      <c r="HK194" s="8"/>
      <c r="HL194" s="8"/>
      <c r="HM194" s="8"/>
      <c r="HN194" s="8"/>
      <c r="HO194" s="8"/>
      <c r="HP194" s="8"/>
      <c r="HQ194" s="8"/>
      <c r="HR194" s="8"/>
      <c r="HS194" s="8"/>
      <c r="HT194" s="8"/>
      <c r="HU194" s="8"/>
      <c r="HV194" s="8"/>
      <c r="HW194" s="8"/>
      <c r="HX194" s="8"/>
      <c r="HY194" s="8"/>
      <c r="HZ194" s="8"/>
      <c r="IA194" s="8"/>
      <c r="IB194" s="8"/>
      <c r="IC194" s="8"/>
      <c r="ID194" s="8"/>
      <c r="IE194" s="8"/>
      <c r="IF194" s="8"/>
      <c r="IG194" s="8"/>
      <c r="IH194" s="8"/>
      <c r="II194" s="8"/>
      <c r="IJ194" s="8"/>
      <c r="IK194" s="8"/>
      <c r="IL194" s="8"/>
      <c r="IM194" s="8"/>
      <c r="IN194" s="8"/>
      <c r="IO194" s="8"/>
      <c r="IP194" s="8"/>
      <c r="IQ194" s="8"/>
      <c r="IR194" s="8"/>
      <c r="IS194" s="8"/>
      <c r="IT194" s="8"/>
      <c r="IU194" s="8"/>
      <c r="IV194" s="8"/>
      <c r="IW194" s="8"/>
      <c r="IX194" s="8"/>
      <c r="IY194" s="8"/>
      <c r="IZ194" s="8"/>
    </row>
    <row r="195" spans="1:260" s="6" customFormat="1" ht="30" x14ac:dyDescent="0.25">
      <c r="A195" s="13">
        <v>1</v>
      </c>
      <c r="B195" s="124" t="s">
        <v>70</v>
      </c>
      <c r="C195" s="645">
        <f t="shared" ref="C195:W195" si="438">C182</f>
        <v>17</v>
      </c>
      <c r="D195" s="645">
        <f t="shared" si="438"/>
        <v>16</v>
      </c>
      <c r="E195" s="645">
        <f t="shared" si="438"/>
        <v>15</v>
      </c>
      <c r="F195" s="645">
        <f t="shared" si="438"/>
        <v>93.75</v>
      </c>
      <c r="G195" s="646">
        <f t="shared" si="423"/>
        <v>111.55536000000001</v>
      </c>
      <c r="H195" s="646">
        <f t="shared" ref="H195:I195" si="439">H182</f>
        <v>111.55536000000001</v>
      </c>
      <c r="I195" s="646">
        <f t="shared" si="439"/>
        <v>111.55536000000001</v>
      </c>
      <c r="J195" s="646">
        <f t="shared" ref="J195:K195" si="440">J182</f>
        <v>111.55536000000001</v>
      </c>
      <c r="K195" s="646">
        <f t="shared" si="440"/>
        <v>111.55536000000001</v>
      </c>
      <c r="L195" s="646">
        <f t="shared" si="426"/>
        <v>111.55536000000001</v>
      </c>
      <c r="M195" s="646">
        <f t="shared" ref="M195" si="441">M182</f>
        <v>111.55536000000001</v>
      </c>
      <c r="N195" s="646">
        <f t="shared" si="438"/>
        <v>111.55536000000001</v>
      </c>
      <c r="O195" s="646">
        <f t="shared" ref="O195:P195" si="442">O182</f>
        <v>111.55536000000001</v>
      </c>
      <c r="P195" s="646">
        <f t="shared" si="442"/>
        <v>111.55536000000001</v>
      </c>
      <c r="Q195" s="646">
        <f t="shared" ref="Q195" si="443">Q182</f>
        <v>111.55536000000001</v>
      </c>
      <c r="R195" s="646">
        <f t="shared" si="438"/>
        <v>102.25908000000001</v>
      </c>
      <c r="S195" s="646">
        <f t="shared" si="438"/>
        <v>98.431200000000004</v>
      </c>
      <c r="T195" s="646">
        <f t="shared" ref="T195" si="444">T182</f>
        <v>-3.8278800000000075</v>
      </c>
      <c r="U195" s="646">
        <f t="shared" si="438"/>
        <v>0</v>
      </c>
      <c r="V195" s="646">
        <f t="shared" si="438"/>
        <v>98.431200000000004</v>
      </c>
      <c r="W195" s="646">
        <f t="shared" si="438"/>
        <v>96.256684491978604</v>
      </c>
      <c r="X195" s="732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  <c r="EI195" s="8"/>
      <c r="EJ195" s="8"/>
      <c r="EK195" s="8"/>
      <c r="EL195" s="8"/>
      <c r="EM195" s="8"/>
      <c r="EN195" s="8"/>
      <c r="EO195" s="8"/>
      <c r="EP195" s="8"/>
      <c r="EQ195" s="8"/>
      <c r="ER195" s="8"/>
      <c r="ES195" s="8"/>
      <c r="ET195" s="8"/>
      <c r="EU195" s="8"/>
      <c r="EV195" s="8"/>
      <c r="EW195" s="8"/>
      <c r="EX195" s="8"/>
      <c r="EY195" s="8"/>
      <c r="EZ195" s="8"/>
      <c r="FA195" s="8"/>
      <c r="FB195" s="8"/>
      <c r="FC195" s="8"/>
      <c r="FD195" s="8"/>
      <c r="FE195" s="8"/>
      <c r="FF195" s="8"/>
      <c r="FG195" s="8"/>
      <c r="FH195" s="8"/>
      <c r="FI195" s="8"/>
      <c r="FJ195" s="8"/>
      <c r="FK195" s="8"/>
      <c r="FL195" s="8"/>
      <c r="FM195" s="8"/>
      <c r="FN195" s="8"/>
      <c r="FO195" s="8"/>
      <c r="FP195" s="8"/>
      <c r="FQ195" s="8"/>
      <c r="FR195" s="8"/>
      <c r="FS195" s="8"/>
      <c r="FT195" s="8"/>
      <c r="FU195" s="8"/>
      <c r="FV195" s="8"/>
      <c r="FW195" s="8"/>
      <c r="FX195" s="8"/>
      <c r="FY195" s="8"/>
      <c r="FZ195" s="8"/>
      <c r="GA195" s="8"/>
      <c r="GB195" s="8"/>
      <c r="GC195" s="8"/>
      <c r="GD195" s="8"/>
      <c r="GE195" s="8"/>
      <c r="GF195" s="8"/>
      <c r="GG195" s="8"/>
      <c r="GH195" s="8"/>
      <c r="GI195" s="8"/>
      <c r="GJ195" s="8"/>
      <c r="GK195" s="8"/>
      <c r="GL195" s="8"/>
      <c r="GM195" s="8"/>
      <c r="GN195" s="8"/>
      <c r="GO195" s="8"/>
      <c r="GP195" s="8"/>
      <c r="GQ195" s="8"/>
      <c r="GR195" s="8"/>
      <c r="GS195" s="8"/>
      <c r="GT195" s="8"/>
      <c r="GU195" s="8"/>
      <c r="GV195" s="8"/>
      <c r="GW195" s="8"/>
      <c r="GX195" s="8"/>
      <c r="GY195" s="8"/>
      <c r="GZ195" s="8"/>
      <c r="HA195" s="8"/>
      <c r="HB195" s="8"/>
      <c r="HC195" s="8"/>
      <c r="HD195" s="8"/>
      <c r="HE195" s="8"/>
      <c r="HF195" s="8"/>
      <c r="HG195" s="8"/>
      <c r="HH195" s="8"/>
      <c r="HI195" s="8"/>
      <c r="HJ195" s="8"/>
      <c r="HK195" s="8"/>
      <c r="HL195" s="8"/>
      <c r="HM195" s="8"/>
      <c r="HN195" s="8"/>
      <c r="HO195" s="8"/>
      <c r="HP195" s="8"/>
      <c r="HQ195" s="8"/>
      <c r="HR195" s="8"/>
      <c r="HS195" s="8"/>
      <c r="HT195" s="8"/>
      <c r="HU195" s="8"/>
      <c r="HV195" s="8"/>
      <c r="HW195" s="8"/>
      <c r="HX195" s="8"/>
      <c r="HY195" s="8"/>
      <c r="HZ195" s="8"/>
      <c r="IA195" s="8"/>
      <c r="IB195" s="8"/>
      <c r="IC195" s="8"/>
      <c r="ID195" s="8"/>
      <c r="IE195" s="8"/>
      <c r="IF195" s="8"/>
      <c r="IG195" s="8"/>
      <c r="IH195" s="8"/>
      <c r="II195" s="8"/>
      <c r="IJ195" s="8"/>
      <c r="IK195" s="8"/>
      <c r="IL195" s="8"/>
      <c r="IM195" s="8"/>
      <c r="IN195" s="8"/>
      <c r="IO195" s="8"/>
      <c r="IP195" s="8"/>
      <c r="IQ195" s="8"/>
      <c r="IR195" s="8"/>
      <c r="IS195" s="8"/>
      <c r="IT195" s="8"/>
      <c r="IU195" s="8"/>
      <c r="IV195" s="8"/>
      <c r="IW195" s="8"/>
      <c r="IX195" s="8"/>
      <c r="IY195" s="8"/>
      <c r="IZ195" s="8"/>
    </row>
    <row r="196" spans="1:260" s="6" customFormat="1" ht="30" x14ac:dyDescent="0.25">
      <c r="A196" s="13">
        <v>1</v>
      </c>
      <c r="B196" s="124" t="s">
        <v>71</v>
      </c>
      <c r="C196" s="645">
        <f t="shared" ref="C196:W196" si="445">C183</f>
        <v>155</v>
      </c>
      <c r="D196" s="645">
        <f t="shared" si="445"/>
        <v>142</v>
      </c>
      <c r="E196" s="645">
        <f t="shared" si="445"/>
        <v>115</v>
      </c>
      <c r="F196" s="645">
        <f t="shared" si="445"/>
        <v>80.985915492957744</v>
      </c>
      <c r="G196" s="646">
        <f t="shared" si="423"/>
        <v>1017.1224</v>
      </c>
      <c r="H196" s="646">
        <f t="shared" ref="H196:I196" si="446">H183</f>
        <v>1017.1224</v>
      </c>
      <c r="I196" s="646">
        <f t="shared" si="446"/>
        <v>1017.1224</v>
      </c>
      <c r="J196" s="646">
        <f t="shared" ref="J196:K196" si="447">J183</f>
        <v>1017.1224</v>
      </c>
      <c r="K196" s="646">
        <f t="shared" si="447"/>
        <v>1017.1224</v>
      </c>
      <c r="L196" s="646">
        <f t="shared" si="426"/>
        <v>1017.1224</v>
      </c>
      <c r="M196" s="646">
        <f t="shared" ref="M196" si="448">M183</f>
        <v>1017.1224</v>
      </c>
      <c r="N196" s="646">
        <f t="shared" si="445"/>
        <v>1017.1224</v>
      </c>
      <c r="O196" s="646">
        <f t="shared" ref="O196:P196" si="449">O183</f>
        <v>1017.1224</v>
      </c>
      <c r="P196" s="646">
        <f t="shared" si="449"/>
        <v>1017.1224</v>
      </c>
      <c r="Q196" s="646">
        <f t="shared" ref="Q196" si="450">Q183</f>
        <v>1017.1224</v>
      </c>
      <c r="R196" s="646">
        <f t="shared" si="445"/>
        <v>932.36220000000003</v>
      </c>
      <c r="S196" s="646">
        <f t="shared" si="445"/>
        <v>754.63919999999996</v>
      </c>
      <c r="T196" s="646">
        <f t="shared" ref="T196" si="451">T183</f>
        <v>-177.72300000000007</v>
      </c>
      <c r="U196" s="646">
        <f t="shared" si="445"/>
        <v>0</v>
      </c>
      <c r="V196" s="646">
        <f t="shared" si="445"/>
        <v>754.63919999999996</v>
      </c>
      <c r="W196" s="646">
        <f t="shared" si="445"/>
        <v>80.938416422287389</v>
      </c>
      <c r="X196" s="732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  <c r="EI196" s="8"/>
      <c r="EJ196" s="8"/>
      <c r="EK196" s="8"/>
      <c r="EL196" s="8"/>
      <c r="EM196" s="8"/>
      <c r="EN196" s="8"/>
      <c r="EO196" s="8"/>
      <c r="EP196" s="8"/>
      <c r="EQ196" s="8"/>
      <c r="ER196" s="8"/>
      <c r="ES196" s="8"/>
      <c r="ET196" s="8"/>
      <c r="EU196" s="8"/>
      <c r="EV196" s="8"/>
      <c r="EW196" s="8"/>
      <c r="EX196" s="8"/>
      <c r="EY196" s="8"/>
      <c r="EZ196" s="8"/>
      <c r="FA196" s="8"/>
      <c r="FB196" s="8"/>
      <c r="FC196" s="8"/>
      <c r="FD196" s="8"/>
      <c r="FE196" s="8"/>
      <c r="FF196" s="8"/>
      <c r="FG196" s="8"/>
      <c r="FH196" s="8"/>
      <c r="FI196" s="8"/>
      <c r="FJ196" s="8"/>
      <c r="FK196" s="8"/>
      <c r="FL196" s="8"/>
      <c r="FM196" s="8"/>
      <c r="FN196" s="8"/>
      <c r="FO196" s="8"/>
      <c r="FP196" s="8"/>
      <c r="FQ196" s="8"/>
      <c r="FR196" s="8"/>
      <c r="FS196" s="8"/>
      <c r="FT196" s="8"/>
      <c r="FU196" s="8"/>
      <c r="FV196" s="8"/>
      <c r="FW196" s="8"/>
      <c r="FX196" s="8"/>
      <c r="FY196" s="8"/>
      <c r="FZ196" s="8"/>
      <c r="GA196" s="8"/>
      <c r="GB196" s="8"/>
      <c r="GC196" s="8"/>
      <c r="GD196" s="8"/>
      <c r="GE196" s="8"/>
      <c r="GF196" s="8"/>
      <c r="GG196" s="8"/>
      <c r="GH196" s="8"/>
      <c r="GI196" s="8"/>
      <c r="GJ196" s="8"/>
      <c r="GK196" s="8"/>
      <c r="GL196" s="8"/>
      <c r="GM196" s="8"/>
      <c r="GN196" s="8"/>
      <c r="GO196" s="8"/>
      <c r="GP196" s="8"/>
      <c r="GQ196" s="8"/>
      <c r="GR196" s="8"/>
      <c r="GS196" s="8"/>
      <c r="GT196" s="8"/>
      <c r="GU196" s="8"/>
      <c r="GV196" s="8"/>
      <c r="GW196" s="8"/>
      <c r="GX196" s="8"/>
      <c r="GY196" s="8"/>
      <c r="GZ196" s="8"/>
      <c r="HA196" s="8"/>
      <c r="HB196" s="8"/>
      <c r="HC196" s="8"/>
      <c r="HD196" s="8"/>
      <c r="HE196" s="8"/>
      <c r="HF196" s="8"/>
      <c r="HG196" s="8"/>
      <c r="HH196" s="8"/>
      <c r="HI196" s="8"/>
      <c r="HJ196" s="8"/>
      <c r="HK196" s="8"/>
      <c r="HL196" s="8"/>
      <c r="HM196" s="8"/>
      <c r="HN196" s="8"/>
      <c r="HO196" s="8"/>
      <c r="HP196" s="8"/>
      <c r="HQ196" s="8"/>
      <c r="HR196" s="8"/>
      <c r="HS196" s="8"/>
      <c r="HT196" s="8"/>
      <c r="HU196" s="8"/>
      <c r="HV196" s="8"/>
      <c r="HW196" s="8"/>
      <c r="HX196" s="8"/>
      <c r="HY196" s="8"/>
      <c r="HZ196" s="8"/>
      <c r="IA196" s="8"/>
      <c r="IB196" s="8"/>
      <c r="IC196" s="8"/>
      <c r="ID196" s="8"/>
      <c r="IE196" s="8"/>
      <c r="IF196" s="8"/>
      <c r="IG196" s="8"/>
      <c r="IH196" s="8"/>
      <c r="II196" s="8"/>
      <c r="IJ196" s="8"/>
      <c r="IK196" s="8"/>
      <c r="IL196" s="8"/>
      <c r="IM196" s="8"/>
      <c r="IN196" s="8"/>
      <c r="IO196" s="8"/>
      <c r="IP196" s="8"/>
      <c r="IQ196" s="8"/>
      <c r="IR196" s="8"/>
      <c r="IS196" s="8"/>
      <c r="IT196" s="8"/>
      <c r="IU196" s="8"/>
      <c r="IV196" s="8"/>
      <c r="IW196" s="8"/>
      <c r="IX196" s="8"/>
      <c r="IY196" s="8"/>
      <c r="IZ196" s="8"/>
    </row>
    <row r="197" spans="1:260" s="6" customFormat="1" ht="30" x14ac:dyDescent="0.25">
      <c r="A197" s="13">
        <v>1</v>
      </c>
      <c r="B197" s="125" t="s">
        <v>68</v>
      </c>
      <c r="C197" s="645">
        <f t="shared" ref="C197:W197" si="452">C184</f>
        <v>5700</v>
      </c>
      <c r="D197" s="645">
        <f t="shared" si="452"/>
        <v>5224</v>
      </c>
      <c r="E197" s="645">
        <f t="shared" si="452"/>
        <v>1622</v>
      </c>
      <c r="F197" s="645">
        <f t="shared" si="452"/>
        <v>31.049004594180708</v>
      </c>
      <c r="G197" s="646">
        <f t="shared" si="423"/>
        <v>11607.775</v>
      </c>
      <c r="H197" s="646">
        <f t="shared" ref="H197:I197" si="453">H184</f>
        <v>11607.775</v>
      </c>
      <c r="I197" s="646">
        <f t="shared" si="453"/>
        <v>11607.775</v>
      </c>
      <c r="J197" s="646">
        <f t="shared" ref="J197:K197" si="454">J184</f>
        <v>11607.775</v>
      </c>
      <c r="K197" s="646">
        <f t="shared" si="454"/>
        <v>11607.775</v>
      </c>
      <c r="L197" s="646">
        <f t="shared" si="426"/>
        <v>12448.986249999998</v>
      </c>
      <c r="M197" s="646">
        <f t="shared" ref="M197" si="455">M184</f>
        <v>12448.986249999998</v>
      </c>
      <c r="N197" s="646">
        <f t="shared" si="452"/>
        <v>13410.194999999998</v>
      </c>
      <c r="O197" s="646">
        <f t="shared" ref="O197:P197" si="456">O184</f>
        <v>13410.194999999998</v>
      </c>
      <c r="P197" s="646">
        <f t="shared" si="456"/>
        <v>12410.194999999998</v>
      </c>
      <c r="Q197" s="646">
        <f t="shared" ref="Q197" si="457">Q184</f>
        <v>11349.944999999998</v>
      </c>
      <c r="R197" s="646">
        <f t="shared" si="452"/>
        <v>10933.673964285714</v>
      </c>
      <c r="S197" s="646">
        <f t="shared" si="452"/>
        <v>2048.37399</v>
      </c>
      <c r="T197" s="646">
        <f t="shared" ref="T197" si="458">T184</f>
        <v>-8885.2999742857173</v>
      </c>
      <c r="U197" s="646">
        <f t="shared" si="452"/>
        <v>-162.40272999999996</v>
      </c>
      <c r="V197" s="646">
        <f t="shared" si="452"/>
        <v>1885.9712599999998</v>
      </c>
      <c r="W197" s="646">
        <f t="shared" si="452"/>
        <v>18.734544277531128</v>
      </c>
      <c r="X197" s="732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  <c r="EM197" s="8"/>
      <c r="EN197" s="8"/>
      <c r="EO197" s="8"/>
      <c r="EP197" s="8"/>
      <c r="EQ197" s="8"/>
      <c r="ER197" s="8"/>
      <c r="ES197" s="8"/>
      <c r="ET197" s="8"/>
      <c r="EU197" s="8"/>
      <c r="EV197" s="8"/>
      <c r="EW197" s="8"/>
      <c r="EX197" s="8"/>
      <c r="EY197" s="8"/>
      <c r="EZ197" s="8"/>
      <c r="FA197" s="8"/>
      <c r="FB197" s="8"/>
      <c r="FC197" s="8"/>
      <c r="FD197" s="8"/>
      <c r="FE197" s="8"/>
      <c r="FF197" s="8"/>
      <c r="FG197" s="8"/>
      <c r="FH197" s="8"/>
      <c r="FI197" s="8"/>
      <c r="FJ197" s="8"/>
      <c r="FK197" s="8"/>
      <c r="FL197" s="8"/>
      <c r="FM197" s="8"/>
      <c r="FN197" s="8"/>
      <c r="FO197" s="8"/>
      <c r="FP197" s="8"/>
      <c r="FQ197" s="8"/>
      <c r="FR197" s="8"/>
      <c r="FS197" s="8"/>
      <c r="FT197" s="8"/>
      <c r="FU197" s="8"/>
      <c r="FV197" s="8"/>
      <c r="FW197" s="8"/>
      <c r="FX197" s="8"/>
      <c r="FY197" s="8"/>
      <c r="FZ197" s="8"/>
      <c r="GA197" s="8"/>
      <c r="GB197" s="8"/>
      <c r="GC197" s="8"/>
      <c r="GD197" s="8"/>
      <c r="GE197" s="8"/>
      <c r="GF197" s="8"/>
      <c r="GG197" s="8"/>
      <c r="GH197" s="8"/>
      <c r="GI197" s="8"/>
      <c r="GJ197" s="8"/>
      <c r="GK197" s="8"/>
      <c r="GL197" s="8"/>
      <c r="GM197" s="8"/>
      <c r="GN197" s="8"/>
      <c r="GO197" s="8"/>
      <c r="GP197" s="8"/>
      <c r="GQ197" s="8"/>
      <c r="GR197" s="8"/>
      <c r="GS197" s="8"/>
      <c r="GT197" s="8"/>
      <c r="GU197" s="8"/>
      <c r="GV197" s="8"/>
      <c r="GW197" s="8"/>
      <c r="GX197" s="8"/>
      <c r="GY197" s="8"/>
      <c r="GZ197" s="8"/>
      <c r="HA197" s="8"/>
      <c r="HB197" s="8"/>
      <c r="HC197" s="8"/>
      <c r="HD197" s="8"/>
      <c r="HE197" s="8"/>
      <c r="HF197" s="8"/>
      <c r="HG197" s="8"/>
      <c r="HH197" s="8"/>
      <c r="HI197" s="8"/>
      <c r="HJ197" s="8"/>
      <c r="HK197" s="8"/>
      <c r="HL197" s="8"/>
      <c r="HM197" s="8"/>
      <c r="HN197" s="8"/>
      <c r="HO197" s="8"/>
      <c r="HP197" s="8"/>
      <c r="HQ197" s="8"/>
      <c r="HR197" s="8"/>
      <c r="HS197" s="8"/>
      <c r="HT197" s="8"/>
      <c r="HU197" s="8"/>
      <c r="HV197" s="8"/>
      <c r="HW197" s="8"/>
      <c r="HX197" s="8"/>
      <c r="HY197" s="8"/>
      <c r="HZ197" s="8"/>
      <c r="IA197" s="8"/>
      <c r="IB197" s="8"/>
      <c r="IC197" s="8"/>
      <c r="ID197" s="8"/>
      <c r="IE197" s="8"/>
      <c r="IF197" s="8"/>
      <c r="IG197" s="8"/>
      <c r="IH197" s="8"/>
      <c r="II197" s="8"/>
      <c r="IJ197" s="8"/>
      <c r="IK197" s="8"/>
      <c r="IL197" s="8"/>
      <c r="IM197" s="8"/>
      <c r="IN197" s="8"/>
      <c r="IO197" s="8"/>
      <c r="IP197" s="8"/>
      <c r="IQ197" s="8"/>
      <c r="IR197" s="8"/>
      <c r="IS197" s="8"/>
      <c r="IT197" s="8"/>
      <c r="IU197" s="8"/>
      <c r="IV197" s="8"/>
      <c r="IW197" s="8"/>
      <c r="IX197" s="8"/>
      <c r="IY197" s="8"/>
      <c r="IZ197" s="8"/>
    </row>
    <row r="198" spans="1:260" s="6" customFormat="1" ht="30" x14ac:dyDescent="0.25">
      <c r="A198" s="13">
        <v>1</v>
      </c>
      <c r="B198" s="124" t="s">
        <v>64</v>
      </c>
      <c r="C198" s="645">
        <f t="shared" ref="C198:W198" si="459">C185</f>
        <v>1700</v>
      </c>
      <c r="D198" s="645">
        <f t="shared" si="459"/>
        <v>1558</v>
      </c>
      <c r="E198" s="645">
        <f t="shared" si="459"/>
        <v>581</v>
      </c>
      <c r="F198" s="645">
        <f t="shared" si="459"/>
        <v>37.291399229781774</v>
      </c>
      <c r="G198" s="646">
        <f t="shared" si="423"/>
        <v>1060.2550000000001</v>
      </c>
      <c r="H198" s="646">
        <f t="shared" ref="H198:I198" si="460">H185</f>
        <v>1060.2550000000001</v>
      </c>
      <c r="I198" s="646">
        <f t="shared" si="460"/>
        <v>1060.2550000000001</v>
      </c>
      <c r="J198" s="646">
        <f t="shared" ref="J198:K198" si="461">J185</f>
        <v>1060.2550000000001</v>
      </c>
      <c r="K198" s="646">
        <f t="shared" si="461"/>
        <v>1060.2550000000001</v>
      </c>
      <c r="L198" s="646">
        <f t="shared" si="426"/>
        <v>1901.4662499999999</v>
      </c>
      <c r="M198" s="646">
        <f t="shared" ref="M198:S199" si="462">M185</f>
        <v>1901.4662499999999</v>
      </c>
      <c r="N198" s="646">
        <f t="shared" si="459"/>
        <v>2862.6750000000002</v>
      </c>
      <c r="O198" s="646">
        <f t="shared" ref="O198:P198" si="463">O185</f>
        <v>2862.6750000000002</v>
      </c>
      <c r="P198" s="646">
        <f t="shared" si="463"/>
        <v>2862.6750000000002</v>
      </c>
      <c r="Q198" s="646">
        <f t="shared" ref="Q198" si="464">Q185</f>
        <v>1802.425</v>
      </c>
      <c r="R198" s="646">
        <f t="shared" si="459"/>
        <v>1931.7806309523812</v>
      </c>
      <c r="S198" s="646">
        <f t="shared" si="459"/>
        <v>710.53215</v>
      </c>
      <c r="T198" s="646">
        <f t="shared" ref="T198:W199" si="465">T185</f>
        <v>-1221.2484809523812</v>
      </c>
      <c r="U198" s="646">
        <f t="shared" si="459"/>
        <v>0</v>
      </c>
      <c r="V198" s="646">
        <f t="shared" si="459"/>
        <v>710.53215</v>
      </c>
      <c r="W198" s="646">
        <f t="shared" si="459"/>
        <v>36.781202721227345</v>
      </c>
      <c r="X198" s="732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8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  <c r="EI198" s="8"/>
      <c r="EJ198" s="8"/>
      <c r="EK198" s="8"/>
      <c r="EL198" s="8"/>
      <c r="EM198" s="8"/>
      <c r="EN198" s="8"/>
      <c r="EO198" s="8"/>
      <c r="EP198" s="8"/>
      <c r="EQ198" s="8"/>
      <c r="ER198" s="8"/>
      <c r="ES198" s="8"/>
      <c r="ET198" s="8"/>
      <c r="EU198" s="8"/>
      <c r="EV198" s="8"/>
      <c r="EW198" s="8"/>
      <c r="EX198" s="8"/>
      <c r="EY198" s="8"/>
      <c r="EZ198" s="8"/>
      <c r="FA198" s="8"/>
      <c r="FB198" s="8"/>
      <c r="FC198" s="8"/>
      <c r="FD198" s="8"/>
      <c r="FE198" s="8"/>
      <c r="FF198" s="8"/>
      <c r="FG198" s="8"/>
      <c r="FH198" s="8"/>
      <c r="FI198" s="8"/>
      <c r="FJ198" s="8"/>
      <c r="FK198" s="8"/>
      <c r="FL198" s="8"/>
      <c r="FM198" s="8"/>
      <c r="FN198" s="8"/>
      <c r="FO198" s="8"/>
      <c r="FP198" s="8"/>
      <c r="FQ198" s="8"/>
      <c r="FR198" s="8"/>
      <c r="FS198" s="8"/>
      <c r="FT198" s="8"/>
      <c r="FU198" s="8"/>
      <c r="FV198" s="8"/>
      <c r="FW198" s="8"/>
      <c r="FX198" s="8"/>
      <c r="FY198" s="8"/>
      <c r="FZ198" s="8"/>
      <c r="GA198" s="8"/>
      <c r="GB198" s="8"/>
      <c r="GC198" s="8"/>
      <c r="GD198" s="8"/>
      <c r="GE198" s="8"/>
      <c r="GF198" s="8"/>
      <c r="GG198" s="8"/>
      <c r="GH198" s="8"/>
      <c r="GI198" s="8"/>
      <c r="GJ198" s="8"/>
      <c r="GK198" s="8"/>
      <c r="GL198" s="8"/>
      <c r="GM198" s="8"/>
      <c r="GN198" s="8"/>
      <c r="GO198" s="8"/>
      <c r="GP198" s="8"/>
      <c r="GQ198" s="8"/>
      <c r="GR198" s="8"/>
      <c r="GS198" s="8"/>
      <c r="GT198" s="8"/>
      <c r="GU198" s="8"/>
      <c r="GV198" s="8"/>
      <c r="GW198" s="8"/>
      <c r="GX198" s="8"/>
      <c r="GY198" s="8"/>
      <c r="GZ198" s="8"/>
      <c r="HA198" s="8"/>
      <c r="HB198" s="8"/>
      <c r="HC198" s="8"/>
      <c r="HD198" s="8"/>
      <c r="HE198" s="8"/>
      <c r="HF198" s="8"/>
      <c r="HG198" s="8"/>
      <c r="HH198" s="8"/>
      <c r="HI198" s="8"/>
      <c r="HJ198" s="8"/>
      <c r="HK198" s="8"/>
      <c r="HL198" s="8"/>
      <c r="HM198" s="8"/>
      <c r="HN198" s="8"/>
      <c r="HO198" s="8"/>
      <c r="HP198" s="8"/>
      <c r="HQ198" s="8"/>
      <c r="HR198" s="8"/>
      <c r="HS198" s="8"/>
      <c r="HT198" s="8"/>
      <c r="HU198" s="8"/>
      <c r="HV198" s="8"/>
      <c r="HW198" s="8"/>
      <c r="HX198" s="8"/>
      <c r="HY198" s="8"/>
      <c r="HZ198" s="8"/>
      <c r="IA198" s="8"/>
      <c r="IB198" s="8"/>
      <c r="IC198" s="8"/>
      <c r="ID198" s="8"/>
      <c r="IE198" s="8"/>
      <c r="IF198" s="8"/>
      <c r="IG198" s="8"/>
      <c r="IH198" s="8"/>
      <c r="II198" s="8"/>
      <c r="IJ198" s="8"/>
      <c r="IK198" s="8"/>
      <c r="IL198" s="8"/>
      <c r="IM198" s="8"/>
      <c r="IN198" s="8"/>
      <c r="IO198" s="8"/>
      <c r="IP198" s="8"/>
      <c r="IQ198" s="8"/>
      <c r="IR198" s="8"/>
      <c r="IS198" s="8"/>
      <c r="IT198" s="8"/>
      <c r="IU198" s="8"/>
      <c r="IV198" s="8"/>
      <c r="IW198" s="8"/>
      <c r="IX198" s="8"/>
      <c r="IY198" s="8"/>
      <c r="IZ198" s="8"/>
    </row>
    <row r="199" spans="1:260" s="6" customFormat="1" ht="45" x14ac:dyDescent="0.25">
      <c r="A199" s="13"/>
      <c r="B199" s="124" t="s">
        <v>102</v>
      </c>
      <c r="C199" s="645">
        <f>C186</f>
        <v>0</v>
      </c>
      <c r="D199" s="645">
        <f t="shared" ref="D199:L199" si="466">D186</f>
        <v>0</v>
      </c>
      <c r="E199" s="645">
        <f t="shared" si="466"/>
        <v>0</v>
      </c>
      <c r="F199" s="645">
        <f t="shared" si="466"/>
        <v>0</v>
      </c>
      <c r="G199" s="645">
        <f t="shared" si="466"/>
        <v>0</v>
      </c>
      <c r="H199" s="645">
        <f t="shared" si="466"/>
        <v>0</v>
      </c>
      <c r="I199" s="645">
        <f t="shared" si="466"/>
        <v>0</v>
      </c>
      <c r="J199" s="645">
        <f t="shared" si="466"/>
        <v>0</v>
      </c>
      <c r="K199" s="645">
        <f t="shared" si="466"/>
        <v>0</v>
      </c>
      <c r="L199" s="645">
        <f t="shared" si="466"/>
        <v>0</v>
      </c>
      <c r="M199" s="645">
        <f t="shared" si="462"/>
        <v>0</v>
      </c>
      <c r="N199" s="645">
        <f t="shared" si="462"/>
        <v>0</v>
      </c>
      <c r="O199" s="645">
        <f t="shared" ref="O199:P199" si="467">O186</f>
        <v>0</v>
      </c>
      <c r="P199" s="645">
        <f t="shared" si="467"/>
        <v>0</v>
      </c>
      <c r="Q199" s="645">
        <f t="shared" ref="Q199" si="468">Q186</f>
        <v>0</v>
      </c>
      <c r="R199" s="645">
        <f t="shared" si="462"/>
        <v>0</v>
      </c>
      <c r="S199" s="645">
        <f t="shared" si="462"/>
        <v>0</v>
      </c>
      <c r="T199" s="645">
        <f t="shared" si="465"/>
        <v>0</v>
      </c>
      <c r="U199" s="645">
        <f t="shared" si="465"/>
        <v>0</v>
      </c>
      <c r="V199" s="645">
        <f t="shared" si="465"/>
        <v>0</v>
      </c>
      <c r="W199" s="645">
        <f t="shared" si="465"/>
        <v>0</v>
      </c>
      <c r="X199" s="732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  <c r="CC199" s="8"/>
      <c r="CD199" s="8"/>
      <c r="CE199" s="8"/>
      <c r="CF199" s="8"/>
      <c r="CG199" s="8"/>
      <c r="CH199" s="8"/>
      <c r="CI199" s="8"/>
      <c r="CJ199" s="8"/>
      <c r="CK199" s="8"/>
      <c r="CL199" s="8"/>
      <c r="CM199" s="8"/>
      <c r="CN199" s="8"/>
      <c r="CO199" s="8"/>
      <c r="CP199" s="8"/>
      <c r="CQ199" s="8"/>
      <c r="CR199" s="8"/>
      <c r="CS199" s="8"/>
      <c r="CT199" s="8"/>
      <c r="CU199" s="8"/>
      <c r="CV199" s="8"/>
      <c r="CW199" s="8"/>
      <c r="CX199" s="8"/>
      <c r="CY199" s="8"/>
      <c r="CZ199" s="8"/>
      <c r="DA199" s="8"/>
      <c r="DB199" s="8"/>
      <c r="DC199" s="8"/>
      <c r="DD199" s="8"/>
      <c r="DE199" s="8"/>
      <c r="DF199" s="8"/>
      <c r="DG199" s="8"/>
      <c r="DH199" s="8"/>
      <c r="DI199" s="8"/>
      <c r="DJ199" s="8"/>
      <c r="DK199" s="8"/>
      <c r="DL199" s="8"/>
      <c r="DM199" s="8"/>
      <c r="DN199" s="8"/>
      <c r="DO199" s="8"/>
      <c r="DP199" s="8"/>
      <c r="DQ199" s="8"/>
      <c r="DR199" s="8"/>
      <c r="DS199" s="8"/>
      <c r="DT199" s="8"/>
      <c r="DU199" s="8"/>
      <c r="DV199" s="8"/>
      <c r="DW199" s="8"/>
      <c r="DX199" s="8"/>
      <c r="DY199" s="8"/>
      <c r="DZ199" s="8"/>
      <c r="EA199" s="8"/>
      <c r="EB199" s="8"/>
      <c r="EC199" s="8"/>
      <c r="ED199" s="8"/>
      <c r="EE199" s="8"/>
      <c r="EF199" s="8"/>
      <c r="EG199" s="8"/>
      <c r="EH199" s="8"/>
      <c r="EI199" s="8"/>
      <c r="EJ199" s="8"/>
      <c r="EK199" s="8"/>
      <c r="EL199" s="8"/>
      <c r="EM199" s="8"/>
      <c r="EN199" s="8"/>
      <c r="EO199" s="8"/>
      <c r="EP199" s="8"/>
      <c r="EQ199" s="8"/>
      <c r="ER199" s="8"/>
      <c r="ES199" s="8"/>
      <c r="ET199" s="8"/>
      <c r="EU199" s="8"/>
      <c r="EV199" s="8"/>
      <c r="EW199" s="8"/>
      <c r="EX199" s="8"/>
      <c r="EY199" s="8"/>
      <c r="EZ199" s="8"/>
      <c r="FA199" s="8"/>
      <c r="FB199" s="8"/>
      <c r="FC199" s="8"/>
      <c r="FD199" s="8"/>
      <c r="FE199" s="8"/>
      <c r="FF199" s="8"/>
      <c r="FG199" s="8"/>
      <c r="FH199" s="8"/>
      <c r="FI199" s="8"/>
      <c r="FJ199" s="8"/>
      <c r="FK199" s="8"/>
      <c r="FL199" s="8"/>
      <c r="FM199" s="8"/>
      <c r="FN199" s="8"/>
      <c r="FO199" s="8"/>
      <c r="FP199" s="8"/>
      <c r="FQ199" s="8"/>
      <c r="FR199" s="8"/>
      <c r="FS199" s="8"/>
      <c r="FT199" s="8"/>
      <c r="FU199" s="8"/>
      <c r="FV199" s="8"/>
      <c r="FW199" s="8"/>
      <c r="FX199" s="8"/>
      <c r="FY199" s="8"/>
      <c r="FZ199" s="8"/>
      <c r="GA199" s="8"/>
      <c r="GB199" s="8"/>
      <c r="GC199" s="8"/>
      <c r="GD199" s="8"/>
      <c r="GE199" s="8"/>
      <c r="GF199" s="8"/>
      <c r="GG199" s="8"/>
      <c r="GH199" s="8"/>
      <c r="GI199" s="8"/>
      <c r="GJ199" s="8"/>
      <c r="GK199" s="8"/>
      <c r="GL199" s="8"/>
      <c r="GM199" s="8"/>
      <c r="GN199" s="8"/>
      <c r="GO199" s="8"/>
      <c r="GP199" s="8"/>
      <c r="GQ199" s="8"/>
      <c r="GR199" s="8"/>
      <c r="GS199" s="8"/>
      <c r="GT199" s="8"/>
      <c r="GU199" s="8"/>
      <c r="GV199" s="8"/>
      <c r="GW199" s="8"/>
      <c r="GX199" s="8"/>
      <c r="GY199" s="8"/>
      <c r="GZ199" s="8"/>
      <c r="HA199" s="8"/>
      <c r="HB199" s="8"/>
      <c r="HC199" s="8"/>
      <c r="HD199" s="8"/>
      <c r="HE199" s="8"/>
      <c r="HF199" s="8"/>
      <c r="HG199" s="8"/>
      <c r="HH199" s="8"/>
      <c r="HI199" s="8"/>
      <c r="HJ199" s="8"/>
      <c r="HK199" s="8"/>
      <c r="HL199" s="8"/>
      <c r="HM199" s="8"/>
      <c r="HN199" s="8"/>
      <c r="HO199" s="8"/>
      <c r="HP199" s="8"/>
      <c r="HQ199" s="8"/>
      <c r="HR199" s="8"/>
      <c r="HS199" s="8"/>
      <c r="HT199" s="8"/>
      <c r="HU199" s="8"/>
      <c r="HV199" s="8"/>
      <c r="HW199" s="8"/>
      <c r="HX199" s="8"/>
      <c r="HY199" s="8"/>
      <c r="HZ199" s="8"/>
      <c r="IA199" s="8"/>
      <c r="IB199" s="8"/>
      <c r="IC199" s="8"/>
      <c r="ID199" s="8"/>
      <c r="IE199" s="8"/>
      <c r="IF199" s="8"/>
      <c r="IG199" s="8"/>
      <c r="IH199" s="8"/>
      <c r="II199" s="8"/>
      <c r="IJ199" s="8"/>
      <c r="IK199" s="8"/>
      <c r="IL199" s="8"/>
      <c r="IM199" s="8"/>
      <c r="IN199" s="8"/>
      <c r="IO199" s="8"/>
      <c r="IP199" s="8"/>
      <c r="IQ199" s="8"/>
      <c r="IR199" s="8"/>
      <c r="IS199" s="8"/>
      <c r="IT199" s="8"/>
      <c r="IU199" s="8"/>
      <c r="IV199" s="8"/>
      <c r="IW199" s="8"/>
      <c r="IX199" s="8"/>
      <c r="IY199" s="8"/>
      <c r="IZ199" s="8"/>
    </row>
    <row r="200" spans="1:260" s="6" customFormat="1" ht="60" x14ac:dyDescent="0.25">
      <c r="A200" s="13">
        <v>1</v>
      </c>
      <c r="B200" s="124" t="s">
        <v>46</v>
      </c>
      <c r="C200" s="645">
        <f t="shared" ref="C200:W200" si="469">C187</f>
        <v>3500</v>
      </c>
      <c r="D200" s="645">
        <f t="shared" si="469"/>
        <v>3208</v>
      </c>
      <c r="E200" s="645">
        <f t="shared" si="469"/>
        <v>421</v>
      </c>
      <c r="F200" s="645">
        <f t="shared" si="469"/>
        <v>13.123441396508728</v>
      </c>
      <c r="G200" s="646">
        <f>G187</f>
        <v>10013.709999999999</v>
      </c>
      <c r="H200" s="646">
        <f t="shared" ref="H200:I200" si="470">H187</f>
        <v>10013.709999999999</v>
      </c>
      <c r="I200" s="646">
        <f t="shared" si="470"/>
        <v>10013.709999999999</v>
      </c>
      <c r="J200" s="646">
        <f t="shared" ref="J200:K200" si="471">J187</f>
        <v>10013.709999999999</v>
      </c>
      <c r="K200" s="646">
        <f t="shared" si="471"/>
        <v>10013.709999999999</v>
      </c>
      <c r="L200" s="646">
        <f>L187</f>
        <v>10013.709999999999</v>
      </c>
      <c r="M200" s="646">
        <f t="shared" ref="M200" si="472">M187</f>
        <v>10013.709999999999</v>
      </c>
      <c r="N200" s="646">
        <f t="shared" si="469"/>
        <v>10013.709999999999</v>
      </c>
      <c r="O200" s="646">
        <f t="shared" ref="O200:P200" si="473">O187</f>
        <v>10013.709999999999</v>
      </c>
      <c r="P200" s="646">
        <f t="shared" si="473"/>
        <v>9013.7099999999991</v>
      </c>
      <c r="Q200" s="646">
        <f t="shared" ref="Q200" si="474">Q187</f>
        <v>9013.7099999999991</v>
      </c>
      <c r="R200" s="646">
        <f t="shared" si="469"/>
        <v>8512.567500000001</v>
      </c>
      <c r="S200" s="646">
        <f t="shared" si="469"/>
        <v>768.54051999999979</v>
      </c>
      <c r="T200" s="646">
        <f t="shared" ref="T200" si="475">T187</f>
        <v>-7744.0269800000015</v>
      </c>
      <c r="U200" s="646">
        <f t="shared" si="469"/>
        <v>-160.69090999999997</v>
      </c>
      <c r="V200" s="646">
        <f t="shared" si="469"/>
        <v>607.84960999999987</v>
      </c>
      <c r="W200" s="646">
        <f t="shared" si="469"/>
        <v>9.0283045626363574</v>
      </c>
      <c r="X200" s="732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  <c r="CC200" s="8"/>
      <c r="CD200" s="8"/>
      <c r="CE200" s="8"/>
      <c r="CF200" s="8"/>
      <c r="CG200" s="8"/>
      <c r="CH200" s="8"/>
      <c r="CI200" s="8"/>
      <c r="CJ200" s="8"/>
      <c r="CK200" s="8"/>
      <c r="CL200" s="8"/>
      <c r="CM200" s="8"/>
      <c r="CN200" s="8"/>
      <c r="CO200" s="8"/>
      <c r="CP200" s="8"/>
      <c r="CQ200" s="8"/>
      <c r="CR200" s="8"/>
      <c r="CS200" s="8"/>
      <c r="CT200" s="8"/>
      <c r="CU200" s="8"/>
      <c r="CV200" s="8"/>
      <c r="CW200" s="8"/>
      <c r="CX200" s="8"/>
      <c r="CY200" s="8"/>
      <c r="CZ200" s="8"/>
      <c r="DA200" s="8"/>
      <c r="DB200" s="8"/>
      <c r="DC200" s="8"/>
      <c r="DD200" s="8"/>
      <c r="DE200" s="8"/>
      <c r="DF200" s="8"/>
      <c r="DG200" s="8"/>
      <c r="DH200" s="8"/>
      <c r="DI200" s="8"/>
      <c r="DJ200" s="8"/>
      <c r="DK200" s="8"/>
      <c r="DL200" s="8"/>
      <c r="DM200" s="8"/>
      <c r="DN200" s="8"/>
      <c r="DO200" s="8"/>
      <c r="DP200" s="8"/>
      <c r="DQ200" s="8"/>
      <c r="DR200" s="8"/>
      <c r="DS200" s="8"/>
      <c r="DT200" s="8"/>
      <c r="DU200" s="8"/>
      <c r="DV200" s="8"/>
      <c r="DW200" s="8"/>
      <c r="DX200" s="8"/>
      <c r="DY200" s="8"/>
      <c r="DZ200" s="8"/>
      <c r="EA200" s="8"/>
      <c r="EB200" s="8"/>
      <c r="EC200" s="8"/>
      <c r="ED200" s="8"/>
      <c r="EE200" s="8"/>
      <c r="EF200" s="8"/>
      <c r="EG200" s="8"/>
      <c r="EH200" s="8"/>
      <c r="EI200" s="8"/>
      <c r="EJ200" s="8"/>
      <c r="EK200" s="8"/>
      <c r="EL200" s="8"/>
      <c r="EM200" s="8"/>
      <c r="EN200" s="8"/>
      <c r="EO200" s="8"/>
      <c r="EP200" s="8"/>
      <c r="EQ200" s="8"/>
      <c r="ER200" s="8"/>
      <c r="ES200" s="8"/>
      <c r="ET200" s="8"/>
      <c r="EU200" s="8"/>
      <c r="EV200" s="8"/>
      <c r="EW200" s="8"/>
      <c r="EX200" s="8"/>
      <c r="EY200" s="8"/>
      <c r="EZ200" s="8"/>
      <c r="FA200" s="8"/>
      <c r="FB200" s="8"/>
      <c r="FC200" s="8"/>
      <c r="FD200" s="8"/>
      <c r="FE200" s="8"/>
      <c r="FF200" s="8"/>
      <c r="FG200" s="8"/>
      <c r="FH200" s="8"/>
      <c r="FI200" s="8"/>
      <c r="FJ200" s="8"/>
      <c r="FK200" s="8"/>
      <c r="FL200" s="8"/>
      <c r="FM200" s="8"/>
      <c r="FN200" s="8"/>
      <c r="FO200" s="8"/>
      <c r="FP200" s="8"/>
      <c r="FQ200" s="8"/>
      <c r="FR200" s="8"/>
      <c r="FS200" s="8"/>
      <c r="FT200" s="8"/>
      <c r="FU200" s="8"/>
      <c r="FV200" s="8"/>
      <c r="FW200" s="8"/>
      <c r="FX200" s="8"/>
      <c r="FY200" s="8"/>
      <c r="FZ200" s="8"/>
      <c r="GA200" s="8"/>
      <c r="GB200" s="8"/>
      <c r="GC200" s="8"/>
      <c r="GD200" s="8"/>
      <c r="GE200" s="8"/>
      <c r="GF200" s="8"/>
      <c r="GG200" s="8"/>
      <c r="GH200" s="8"/>
      <c r="GI200" s="8"/>
      <c r="GJ200" s="8"/>
      <c r="GK200" s="8"/>
      <c r="GL200" s="8"/>
      <c r="GM200" s="8"/>
      <c r="GN200" s="8"/>
      <c r="GO200" s="8"/>
      <c r="GP200" s="8"/>
      <c r="GQ200" s="8"/>
      <c r="GR200" s="8"/>
      <c r="GS200" s="8"/>
      <c r="GT200" s="8"/>
      <c r="GU200" s="8"/>
      <c r="GV200" s="8"/>
      <c r="GW200" s="8"/>
      <c r="GX200" s="8"/>
      <c r="GY200" s="8"/>
      <c r="GZ200" s="8"/>
      <c r="HA200" s="8"/>
      <c r="HB200" s="8"/>
      <c r="HC200" s="8"/>
      <c r="HD200" s="8"/>
      <c r="HE200" s="8"/>
      <c r="HF200" s="8"/>
      <c r="HG200" s="8"/>
      <c r="HH200" s="8"/>
      <c r="HI200" s="8"/>
      <c r="HJ200" s="8"/>
      <c r="HK200" s="8"/>
      <c r="HL200" s="8"/>
      <c r="HM200" s="8"/>
      <c r="HN200" s="8"/>
      <c r="HO200" s="8"/>
      <c r="HP200" s="8"/>
      <c r="HQ200" s="8"/>
      <c r="HR200" s="8"/>
      <c r="HS200" s="8"/>
      <c r="HT200" s="8"/>
      <c r="HU200" s="8"/>
      <c r="HV200" s="8"/>
      <c r="HW200" s="8"/>
      <c r="HX200" s="8"/>
      <c r="HY200" s="8"/>
      <c r="HZ200" s="8"/>
      <c r="IA200" s="8"/>
      <c r="IB200" s="8"/>
      <c r="IC200" s="8"/>
      <c r="ID200" s="8"/>
      <c r="IE200" s="8"/>
      <c r="IF200" s="8"/>
      <c r="IG200" s="8"/>
      <c r="IH200" s="8"/>
      <c r="II200" s="8"/>
      <c r="IJ200" s="8"/>
      <c r="IK200" s="8"/>
      <c r="IL200" s="8"/>
      <c r="IM200" s="8"/>
      <c r="IN200" s="8"/>
      <c r="IO200" s="8"/>
      <c r="IP200" s="8"/>
      <c r="IQ200" s="8"/>
      <c r="IR200" s="8"/>
      <c r="IS200" s="8"/>
      <c r="IT200" s="8"/>
      <c r="IU200" s="8"/>
      <c r="IV200" s="8"/>
      <c r="IW200" s="8"/>
      <c r="IX200" s="8"/>
      <c r="IY200" s="8"/>
      <c r="IZ200" s="8"/>
    </row>
    <row r="201" spans="1:260" s="6" customFormat="1" ht="45" x14ac:dyDescent="0.25">
      <c r="A201" s="13">
        <v>1</v>
      </c>
      <c r="B201" s="124" t="s">
        <v>65</v>
      </c>
      <c r="C201" s="645">
        <f t="shared" ref="C201:W201" si="476">C188</f>
        <v>500</v>
      </c>
      <c r="D201" s="645">
        <f t="shared" si="476"/>
        <v>458</v>
      </c>
      <c r="E201" s="645">
        <f t="shared" si="476"/>
        <v>620</v>
      </c>
      <c r="F201" s="645">
        <f t="shared" si="476"/>
        <v>135.37117903930132</v>
      </c>
      <c r="G201" s="646">
        <f>G188</f>
        <v>533.80999999999995</v>
      </c>
      <c r="H201" s="646">
        <f t="shared" ref="H201:I201" si="477">H188</f>
        <v>533.80999999999995</v>
      </c>
      <c r="I201" s="646">
        <f t="shared" si="477"/>
        <v>533.80999999999995</v>
      </c>
      <c r="J201" s="646">
        <f t="shared" ref="J201:K201" si="478">J188</f>
        <v>533.80999999999995</v>
      </c>
      <c r="K201" s="646">
        <f t="shared" si="478"/>
        <v>533.80999999999995</v>
      </c>
      <c r="L201" s="646">
        <f>L188</f>
        <v>533.80999999999995</v>
      </c>
      <c r="M201" s="646">
        <f t="shared" ref="M201" si="479">M188</f>
        <v>533.80999999999995</v>
      </c>
      <c r="N201" s="646">
        <f t="shared" si="476"/>
        <v>533.80999999999995</v>
      </c>
      <c r="O201" s="646">
        <f t="shared" ref="O201:P201" si="480">O188</f>
        <v>533.80999999999995</v>
      </c>
      <c r="P201" s="646">
        <f t="shared" si="480"/>
        <v>533.80999999999995</v>
      </c>
      <c r="Q201" s="646">
        <f t="shared" ref="Q201" si="481">Q188</f>
        <v>533.80999999999995</v>
      </c>
      <c r="R201" s="646">
        <f t="shared" si="476"/>
        <v>489.32583333333326</v>
      </c>
      <c r="S201" s="646">
        <f t="shared" si="476"/>
        <v>569.30132000000003</v>
      </c>
      <c r="T201" s="646">
        <f t="shared" ref="T201" si="482">T188</f>
        <v>79.975486666666768</v>
      </c>
      <c r="U201" s="646">
        <f t="shared" si="476"/>
        <v>-1.7118199999999999</v>
      </c>
      <c r="V201" s="646">
        <f t="shared" si="476"/>
        <v>567.58950000000004</v>
      </c>
      <c r="W201" s="646">
        <f t="shared" si="476"/>
        <v>116.3440148094913</v>
      </c>
      <c r="X201" s="732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  <c r="CC201" s="8"/>
      <c r="CD201" s="8"/>
      <c r="CE201" s="8"/>
      <c r="CF201" s="8"/>
      <c r="CG201" s="8"/>
      <c r="CH201" s="8"/>
      <c r="CI201" s="8"/>
      <c r="CJ201" s="8"/>
      <c r="CK201" s="8"/>
      <c r="CL201" s="8"/>
      <c r="CM201" s="8"/>
      <c r="CN201" s="8"/>
      <c r="CO201" s="8"/>
      <c r="CP201" s="8"/>
      <c r="CQ201" s="8"/>
      <c r="CR201" s="8"/>
      <c r="CS201" s="8"/>
      <c r="CT201" s="8"/>
      <c r="CU201" s="8"/>
      <c r="CV201" s="8"/>
      <c r="CW201" s="8"/>
      <c r="CX201" s="8"/>
      <c r="CY201" s="8"/>
      <c r="CZ201" s="8"/>
      <c r="DA201" s="8"/>
      <c r="DB201" s="8"/>
      <c r="DC201" s="8"/>
      <c r="DD201" s="8"/>
      <c r="DE201" s="8"/>
      <c r="DF201" s="8"/>
      <c r="DG201" s="8"/>
      <c r="DH201" s="8"/>
      <c r="DI201" s="8"/>
      <c r="DJ201" s="8"/>
      <c r="DK201" s="8"/>
      <c r="DL201" s="8"/>
      <c r="DM201" s="8"/>
      <c r="DN201" s="8"/>
      <c r="DO201" s="8"/>
      <c r="DP201" s="8"/>
      <c r="DQ201" s="8"/>
      <c r="DR201" s="8"/>
      <c r="DS201" s="8"/>
      <c r="DT201" s="8"/>
      <c r="DU201" s="8"/>
      <c r="DV201" s="8"/>
      <c r="DW201" s="8"/>
      <c r="DX201" s="8"/>
      <c r="DY201" s="8"/>
      <c r="DZ201" s="8"/>
      <c r="EA201" s="8"/>
      <c r="EB201" s="8"/>
      <c r="EC201" s="8"/>
      <c r="ED201" s="8"/>
      <c r="EE201" s="8"/>
      <c r="EF201" s="8"/>
      <c r="EG201" s="8"/>
      <c r="EH201" s="8"/>
      <c r="EI201" s="8"/>
      <c r="EJ201" s="8"/>
      <c r="EK201" s="8"/>
      <c r="EL201" s="8"/>
      <c r="EM201" s="8"/>
      <c r="EN201" s="8"/>
      <c r="EO201" s="8"/>
      <c r="EP201" s="8"/>
      <c r="EQ201" s="8"/>
      <c r="ER201" s="8"/>
      <c r="ES201" s="8"/>
      <c r="ET201" s="8"/>
      <c r="EU201" s="8"/>
      <c r="EV201" s="8"/>
      <c r="EW201" s="8"/>
      <c r="EX201" s="8"/>
      <c r="EY201" s="8"/>
      <c r="EZ201" s="8"/>
      <c r="FA201" s="8"/>
      <c r="FB201" s="8"/>
      <c r="FC201" s="8"/>
      <c r="FD201" s="8"/>
      <c r="FE201" s="8"/>
      <c r="FF201" s="8"/>
      <c r="FG201" s="8"/>
      <c r="FH201" s="8"/>
      <c r="FI201" s="8"/>
      <c r="FJ201" s="8"/>
      <c r="FK201" s="8"/>
      <c r="FL201" s="8"/>
      <c r="FM201" s="8"/>
      <c r="FN201" s="8"/>
      <c r="FO201" s="8"/>
      <c r="FP201" s="8"/>
      <c r="FQ201" s="8"/>
      <c r="FR201" s="8"/>
      <c r="FS201" s="8"/>
      <c r="FT201" s="8"/>
      <c r="FU201" s="8"/>
      <c r="FV201" s="8"/>
      <c r="FW201" s="8"/>
      <c r="FX201" s="8"/>
      <c r="FY201" s="8"/>
      <c r="FZ201" s="8"/>
      <c r="GA201" s="8"/>
      <c r="GB201" s="8"/>
      <c r="GC201" s="8"/>
      <c r="GD201" s="8"/>
      <c r="GE201" s="8"/>
      <c r="GF201" s="8"/>
      <c r="GG201" s="8"/>
      <c r="GH201" s="8"/>
      <c r="GI201" s="8"/>
      <c r="GJ201" s="8"/>
      <c r="GK201" s="8"/>
      <c r="GL201" s="8"/>
      <c r="GM201" s="8"/>
      <c r="GN201" s="8"/>
      <c r="GO201" s="8"/>
      <c r="GP201" s="8"/>
      <c r="GQ201" s="8"/>
      <c r="GR201" s="8"/>
      <c r="GS201" s="8"/>
      <c r="GT201" s="8"/>
      <c r="GU201" s="8"/>
      <c r="GV201" s="8"/>
      <c r="GW201" s="8"/>
      <c r="GX201" s="8"/>
      <c r="GY201" s="8"/>
      <c r="GZ201" s="8"/>
      <c r="HA201" s="8"/>
      <c r="HB201" s="8"/>
      <c r="HC201" s="8"/>
      <c r="HD201" s="8"/>
      <c r="HE201" s="8"/>
      <c r="HF201" s="8"/>
      <c r="HG201" s="8"/>
      <c r="HH201" s="8"/>
      <c r="HI201" s="8"/>
      <c r="HJ201" s="8"/>
      <c r="HK201" s="8"/>
      <c r="HL201" s="8"/>
      <c r="HM201" s="8"/>
      <c r="HN201" s="8"/>
      <c r="HO201" s="8"/>
      <c r="HP201" s="8"/>
      <c r="HQ201" s="8"/>
      <c r="HR201" s="8"/>
      <c r="HS201" s="8"/>
      <c r="HT201" s="8"/>
      <c r="HU201" s="8"/>
      <c r="HV201" s="8"/>
      <c r="HW201" s="8"/>
      <c r="HX201" s="8"/>
      <c r="HY201" s="8"/>
      <c r="HZ201" s="8"/>
      <c r="IA201" s="8"/>
      <c r="IB201" s="8"/>
      <c r="IC201" s="8"/>
      <c r="ID201" s="8"/>
      <c r="IE201" s="8"/>
      <c r="IF201" s="8"/>
      <c r="IG201" s="8"/>
      <c r="IH201" s="8"/>
      <c r="II201" s="8"/>
      <c r="IJ201" s="8"/>
      <c r="IK201" s="8"/>
      <c r="IL201" s="8"/>
      <c r="IM201" s="8"/>
      <c r="IN201" s="8"/>
      <c r="IO201" s="8"/>
      <c r="IP201" s="8"/>
      <c r="IQ201" s="8"/>
      <c r="IR201" s="8"/>
      <c r="IS201" s="8"/>
      <c r="IT201" s="8"/>
      <c r="IU201" s="8"/>
      <c r="IV201" s="8"/>
      <c r="IW201" s="8"/>
      <c r="IX201" s="8"/>
      <c r="IY201" s="8"/>
      <c r="IZ201" s="8"/>
    </row>
    <row r="202" spans="1:260" s="6" customFormat="1" ht="30" x14ac:dyDescent="0.25">
      <c r="A202" s="13"/>
      <c r="B202" s="209" t="s">
        <v>79</v>
      </c>
      <c r="C202" s="647">
        <f t="shared" ref="C202:W202" si="483">SUM(C189)</f>
        <v>7150</v>
      </c>
      <c r="D202" s="647">
        <f t="shared" si="483"/>
        <v>6554</v>
      </c>
      <c r="E202" s="647">
        <f t="shared" si="483"/>
        <v>4886</v>
      </c>
      <c r="F202" s="647">
        <f t="shared" si="483"/>
        <v>74.54989319499542</v>
      </c>
      <c r="G202" s="647">
        <f t="shared" si="483"/>
        <v>6958.5230000000001</v>
      </c>
      <c r="H202" s="647">
        <f t="shared" ref="H202:I202" si="484">SUM(H189)</f>
        <v>6958.5230000000001</v>
      </c>
      <c r="I202" s="647">
        <f t="shared" si="484"/>
        <v>6958.5230000000001</v>
      </c>
      <c r="J202" s="647">
        <f t="shared" ref="J202:L202" si="485">SUM(J189)</f>
        <v>6958.5230000000001</v>
      </c>
      <c r="K202" s="647">
        <f t="shared" si="485"/>
        <v>6958.5230000000001</v>
      </c>
      <c r="L202" s="647">
        <f t="shared" si="485"/>
        <v>6958.5230000000001</v>
      </c>
      <c r="M202" s="647">
        <f t="shared" ref="M202" si="486">SUM(M189)</f>
        <v>6958.5230000000001</v>
      </c>
      <c r="N202" s="647">
        <f t="shared" si="483"/>
        <v>6958.5230000000001</v>
      </c>
      <c r="O202" s="647">
        <f t="shared" ref="O202:P202" si="487">SUM(O189)</f>
        <v>6958.5230000000001</v>
      </c>
      <c r="P202" s="647">
        <f t="shared" si="487"/>
        <v>6958.5230000000001</v>
      </c>
      <c r="Q202" s="647">
        <f t="shared" ref="Q202" si="488">SUM(Q189)</f>
        <v>6958.5230000000001</v>
      </c>
      <c r="R202" s="647">
        <f t="shared" si="483"/>
        <v>6378.646083333334</v>
      </c>
      <c r="S202" s="647">
        <f t="shared" si="483"/>
        <v>4768.7779999999993</v>
      </c>
      <c r="T202" s="647">
        <f t="shared" ref="T202" si="489">SUM(T189)</f>
        <v>-1609.8680833333347</v>
      </c>
      <c r="U202" s="647">
        <f t="shared" si="483"/>
        <v>-9.5375599999999991</v>
      </c>
      <c r="V202" s="647">
        <f t="shared" si="483"/>
        <v>4759.2404399999996</v>
      </c>
      <c r="W202" s="647">
        <f t="shared" si="483"/>
        <v>74.761602034329286</v>
      </c>
      <c r="X202" s="732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  <c r="EI202" s="8"/>
      <c r="EJ202" s="8"/>
      <c r="EK202" s="8"/>
      <c r="EL202" s="8"/>
      <c r="EM202" s="8"/>
      <c r="EN202" s="8"/>
      <c r="EO202" s="8"/>
      <c r="EP202" s="8"/>
      <c r="EQ202" s="8"/>
      <c r="ER202" s="8"/>
      <c r="ES202" s="8"/>
      <c r="ET202" s="8"/>
      <c r="EU202" s="8"/>
      <c r="EV202" s="8"/>
      <c r="EW202" s="8"/>
      <c r="EX202" s="8"/>
      <c r="EY202" s="8"/>
      <c r="EZ202" s="8"/>
      <c r="FA202" s="8"/>
      <c r="FB202" s="8"/>
      <c r="FC202" s="8"/>
      <c r="FD202" s="8"/>
      <c r="FE202" s="8"/>
      <c r="FF202" s="8"/>
      <c r="FG202" s="8"/>
      <c r="FH202" s="8"/>
      <c r="FI202" s="8"/>
      <c r="FJ202" s="8"/>
      <c r="FK202" s="8"/>
      <c r="FL202" s="8"/>
      <c r="FM202" s="8"/>
      <c r="FN202" s="8"/>
      <c r="FO202" s="8"/>
      <c r="FP202" s="8"/>
      <c r="FQ202" s="8"/>
      <c r="FR202" s="8"/>
      <c r="FS202" s="8"/>
      <c r="FT202" s="8"/>
      <c r="FU202" s="8"/>
      <c r="FV202" s="8"/>
      <c r="FW202" s="8"/>
      <c r="FX202" s="8"/>
      <c r="FY202" s="8"/>
      <c r="FZ202" s="8"/>
      <c r="GA202" s="8"/>
      <c r="GB202" s="8"/>
      <c r="GC202" s="8"/>
      <c r="GD202" s="8"/>
      <c r="GE202" s="8"/>
      <c r="GF202" s="8"/>
      <c r="GG202" s="8"/>
      <c r="GH202" s="8"/>
      <c r="GI202" s="8"/>
      <c r="GJ202" s="8"/>
      <c r="GK202" s="8"/>
      <c r="GL202" s="8"/>
      <c r="GM202" s="8"/>
      <c r="GN202" s="8"/>
      <c r="GO202" s="8"/>
      <c r="GP202" s="8"/>
      <c r="GQ202" s="8"/>
      <c r="GR202" s="8"/>
      <c r="GS202" s="8"/>
      <c r="GT202" s="8"/>
      <c r="GU202" s="8"/>
      <c r="GV202" s="8"/>
      <c r="GW202" s="8"/>
      <c r="GX202" s="8"/>
      <c r="GY202" s="8"/>
      <c r="GZ202" s="8"/>
      <c r="HA202" s="8"/>
      <c r="HB202" s="8"/>
      <c r="HC202" s="8"/>
      <c r="HD202" s="8"/>
      <c r="HE202" s="8"/>
      <c r="HF202" s="8"/>
      <c r="HG202" s="8"/>
      <c r="HH202" s="8"/>
      <c r="HI202" s="8"/>
      <c r="HJ202" s="8"/>
      <c r="HK202" s="8"/>
      <c r="HL202" s="8"/>
      <c r="HM202" s="8"/>
      <c r="HN202" s="8"/>
      <c r="HO202" s="8"/>
      <c r="HP202" s="8"/>
      <c r="HQ202" s="8"/>
      <c r="HR202" s="8"/>
      <c r="HS202" s="8"/>
      <c r="HT202" s="8"/>
      <c r="HU202" s="8"/>
      <c r="HV202" s="8"/>
      <c r="HW202" s="8"/>
      <c r="HX202" s="8"/>
      <c r="HY202" s="8"/>
      <c r="HZ202" s="8"/>
      <c r="IA202" s="8"/>
      <c r="IB202" s="8"/>
      <c r="IC202" s="8"/>
      <c r="ID202" s="8"/>
      <c r="IE202" s="8"/>
      <c r="IF202" s="8"/>
      <c r="IG202" s="8"/>
      <c r="IH202" s="8"/>
      <c r="II202" s="8"/>
      <c r="IJ202" s="8"/>
      <c r="IK202" s="8"/>
      <c r="IL202" s="8"/>
      <c r="IM202" s="8"/>
      <c r="IN202" s="8"/>
      <c r="IO202" s="8"/>
      <c r="IP202" s="8"/>
      <c r="IQ202" s="8"/>
      <c r="IR202" s="8"/>
      <c r="IS202" s="8"/>
      <c r="IT202" s="8"/>
      <c r="IU202" s="8"/>
      <c r="IV202" s="8"/>
      <c r="IW202" s="8"/>
      <c r="IX202" s="8"/>
      <c r="IY202" s="8"/>
      <c r="IZ202" s="8"/>
    </row>
    <row r="203" spans="1:260" ht="15.75" thickBot="1" x14ac:dyDescent="0.3">
      <c r="A203" s="13">
        <v>1</v>
      </c>
      <c r="B203" s="223" t="s">
        <v>63</v>
      </c>
      <c r="C203" s="648">
        <f t="shared" ref="C203:W203" si="490">C190</f>
        <v>0</v>
      </c>
      <c r="D203" s="648">
        <f t="shared" si="490"/>
        <v>0</v>
      </c>
      <c r="E203" s="648">
        <f t="shared" si="490"/>
        <v>0</v>
      </c>
      <c r="F203" s="648">
        <f t="shared" si="490"/>
        <v>0</v>
      </c>
      <c r="G203" s="649">
        <f t="shared" si="490"/>
        <v>26374.445480000002</v>
      </c>
      <c r="H203" s="649">
        <f t="shared" ref="H203:I203" si="491">H190</f>
        <v>26374.445480000002</v>
      </c>
      <c r="I203" s="649">
        <f t="shared" si="491"/>
        <v>26374.445480000002</v>
      </c>
      <c r="J203" s="649">
        <f t="shared" ref="J203:L203" si="492">J190</f>
        <v>26374.445480000002</v>
      </c>
      <c r="K203" s="649">
        <f t="shared" si="492"/>
        <v>26374.445480000002</v>
      </c>
      <c r="L203" s="649">
        <f t="shared" si="492"/>
        <v>26529.94873</v>
      </c>
      <c r="M203" s="649">
        <f t="shared" ref="M203" si="493">M190</f>
        <v>26529.94873</v>
      </c>
      <c r="N203" s="649">
        <f t="shared" si="490"/>
        <v>25616.80658</v>
      </c>
      <c r="O203" s="649">
        <f t="shared" ref="O203:P203" si="494">O190</f>
        <v>25616.80658</v>
      </c>
      <c r="P203" s="649">
        <f t="shared" si="494"/>
        <v>24458.652759999997</v>
      </c>
      <c r="Q203" s="649">
        <f t="shared" ref="Q203" si="495">Q190</f>
        <v>23398.402759999997</v>
      </c>
      <c r="R203" s="649">
        <f t="shared" si="490"/>
        <v>22277.122256666666</v>
      </c>
      <c r="S203" s="649">
        <f t="shared" si="490"/>
        <v>11936.096559999998</v>
      </c>
      <c r="T203" s="649">
        <f t="shared" ref="T203" si="496">T190</f>
        <v>-10341.025696666671</v>
      </c>
      <c r="U203" s="649">
        <f t="shared" si="490"/>
        <v>-375.23257999999998</v>
      </c>
      <c r="V203" s="649">
        <f t="shared" si="490"/>
        <v>11560.86398</v>
      </c>
      <c r="W203" s="649">
        <f t="shared" si="490"/>
        <v>53.580064886648429</v>
      </c>
      <c r="X203" s="732"/>
    </row>
    <row r="204" spans="1:260" ht="15.75" thickBot="1" x14ac:dyDescent="0.3">
      <c r="A204" s="13">
        <v>1</v>
      </c>
      <c r="B204" s="58" t="s">
        <v>7</v>
      </c>
      <c r="C204" s="650"/>
      <c r="D204" s="650"/>
      <c r="E204" s="651"/>
      <c r="F204" s="650"/>
      <c r="G204" s="652"/>
      <c r="H204" s="652"/>
      <c r="I204" s="652"/>
      <c r="J204" s="652"/>
      <c r="K204" s="652"/>
      <c r="L204" s="652"/>
      <c r="M204" s="652"/>
      <c r="N204" s="652"/>
      <c r="O204" s="652"/>
      <c r="P204" s="652"/>
      <c r="Q204" s="652"/>
      <c r="R204" s="652"/>
      <c r="S204" s="653"/>
      <c r="T204" s="653">
        <f t="shared" si="307"/>
        <v>0</v>
      </c>
      <c r="U204" s="653"/>
      <c r="V204" s="653"/>
      <c r="W204" s="652"/>
      <c r="X204" s="732"/>
    </row>
    <row r="205" spans="1:260" ht="29.25" x14ac:dyDescent="0.25">
      <c r="A205" s="13">
        <v>1</v>
      </c>
      <c r="B205" s="83" t="s">
        <v>139</v>
      </c>
      <c r="C205" s="603"/>
      <c r="D205" s="603"/>
      <c r="E205" s="509"/>
      <c r="F205" s="603"/>
      <c r="G205" s="604"/>
      <c r="H205" s="604"/>
      <c r="I205" s="604"/>
      <c r="J205" s="604"/>
      <c r="K205" s="604"/>
      <c r="L205" s="604"/>
      <c r="M205" s="604"/>
      <c r="N205" s="604"/>
      <c r="O205" s="604"/>
      <c r="P205" s="604"/>
      <c r="Q205" s="604"/>
      <c r="R205" s="604"/>
      <c r="S205" s="553"/>
      <c r="T205" s="553">
        <f t="shared" si="307"/>
        <v>0</v>
      </c>
      <c r="U205" s="553"/>
      <c r="V205" s="553"/>
      <c r="W205" s="604"/>
      <c r="X205" s="732"/>
    </row>
    <row r="206" spans="1:260" s="25" customFormat="1" ht="30" x14ac:dyDescent="0.25">
      <c r="A206" s="13">
        <v>1</v>
      </c>
      <c r="B206" s="48" t="s">
        <v>76</v>
      </c>
      <c r="C206" s="390">
        <f>SUM(C207:C210)</f>
        <v>6552</v>
      </c>
      <c r="D206" s="390">
        <f>SUM(D207:D210)</f>
        <v>6006</v>
      </c>
      <c r="E206" s="390">
        <f>SUM(E207:E210)</f>
        <v>6393</v>
      </c>
      <c r="F206" s="390">
        <f>E206/D206*100</f>
        <v>106.44355644355645</v>
      </c>
      <c r="G206" s="553">
        <f>SUM(G207:G210)</f>
        <v>12237.73416</v>
      </c>
      <c r="H206" s="553">
        <f>SUM(H207:H210)</f>
        <v>12237.73416</v>
      </c>
      <c r="I206" s="553">
        <f>SUM(I207:I210)</f>
        <v>12237.73416</v>
      </c>
      <c r="J206" s="553">
        <f>SUM(J207:J210)</f>
        <v>12237.73416</v>
      </c>
      <c r="K206" s="553">
        <f>SUM(K207:K210)</f>
        <v>12237.73416</v>
      </c>
      <c r="L206" s="553">
        <f t="shared" ref="L206:M206" si="497">SUM(L207:L210)</f>
        <v>13612.039360000002</v>
      </c>
      <c r="M206" s="553">
        <f t="shared" si="497"/>
        <v>13612.039360000002</v>
      </c>
      <c r="N206" s="553">
        <f t="shared" ref="N206:V206" si="498">SUM(N207:N210)</f>
        <v>12521.29084</v>
      </c>
      <c r="O206" s="553">
        <f t="shared" ref="O206:P206" si="499">SUM(O207:O210)</f>
        <v>12521.29084</v>
      </c>
      <c r="P206" s="553">
        <f t="shared" si="499"/>
        <v>12521.29084</v>
      </c>
      <c r="Q206" s="553">
        <f t="shared" ref="Q206" si="500">SUM(Q207:Q210)</f>
        <v>12521.29084</v>
      </c>
      <c r="R206" s="749">
        <f t="shared" si="498"/>
        <v>11523.300049714282</v>
      </c>
      <c r="S206" s="553">
        <f t="shared" si="498"/>
        <v>12782.782380000001</v>
      </c>
      <c r="T206" s="553">
        <f t="shared" si="498"/>
        <v>1259.4823302857171</v>
      </c>
      <c r="U206" s="553">
        <f t="shared" si="498"/>
        <v>-279.18007999999998</v>
      </c>
      <c r="V206" s="553">
        <f t="shared" si="498"/>
        <v>12503.6023</v>
      </c>
      <c r="W206" s="553">
        <f>S206/R206*100</f>
        <v>110.92987533824521</v>
      </c>
      <c r="X206" s="732"/>
    </row>
    <row r="207" spans="1:260" s="25" customFormat="1" ht="30" x14ac:dyDescent="0.25">
      <c r="A207" s="13">
        <v>1</v>
      </c>
      <c r="B207" s="47" t="s">
        <v>44</v>
      </c>
      <c r="C207" s="390">
        <v>4800</v>
      </c>
      <c r="D207" s="739">
        <f>ROUND(C207/12*$B$3,0)</f>
        <v>4400</v>
      </c>
      <c r="E207" s="390">
        <v>4549</v>
      </c>
      <c r="F207" s="390">
        <f>E207/D207*100</f>
        <v>103.38636363636364</v>
      </c>
      <c r="G207" s="604">
        <v>7857.3</v>
      </c>
      <c r="H207" s="604">
        <v>7857.3</v>
      </c>
      <c r="I207" s="604">
        <v>7857.3</v>
      </c>
      <c r="J207" s="604">
        <v>7857.3</v>
      </c>
      <c r="K207" s="604">
        <v>7857.3</v>
      </c>
      <c r="L207" s="604">
        <v>9231.6052000000018</v>
      </c>
      <c r="M207" s="604">
        <v>9231.6052000000018</v>
      </c>
      <c r="N207" s="604">
        <v>8140.8566799999999</v>
      </c>
      <c r="O207" s="604">
        <v>8140.8566799999999</v>
      </c>
      <c r="P207" s="604">
        <v>8140.8566799999999</v>
      </c>
      <c r="Q207" s="604">
        <v>8140.8566799999999</v>
      </c>
      <c r="R207" s="750">
        <f t="shared" ref="R207:R210" si="501">G207/12*$B$3+(H207-G207)/11*10+(I207-H207)/10*9+(J207-I207)/9*8+(K207-J207)/8*7+(L207-K207)/7*6+(M207-L207)/6*5+(N207-M207)/5*4+(O207-N207)/4*3+(P207-O207)/3*2+(Q207-P207)/2*1</f>
        <v>7507.9020697142842</v>
      </c>
      <c r="S207" s="553">
        <f t="shared" ref="S207:S210" si="502">V207-U207</f>
        <v>8342.3857700000008</v>
      </c>
      <c r="T207" s="553">
        <f t="shared" si="307"/>
        <v>834.48370028571662</v>
      </c>
      <c r="U207" s="553">
        <v>-145.68257</v>
      </c>
      <c r="V207" s="553">
        <v>8196.7031999999999</v>
      </c>
      <c r="W207" s="553">
        <f t="shared" ref="W207:W217" si="503">S207/R207*100</f>
        <v>111.11473874508692</v>
      </c>
      <c r="X207" s="732"/>
    </row>
    <row r="208" spans="1:260" s="25" customFormat="1" ht="30" x14ac:dyDescent="0.25">
      <c r="A208" s="13">
        <v>1</v>
      </c>
      <c r="B208" s="47" t="s">
        <v>45</v>
      </c>
      <c r="C208" s="390">
        <v>1500</v>
      </c>
      <c r="D208" s="391">
        <f t="shared" ref="D208:D215" si="504">ROUND(C208/12*$B$3,0)</f>
        <v>1375</v>
      </c>
      <c r="E208" s="390">
        <v>1605</v>
      </c>
      <c r="F208" s="390">
        <f>E208/D208*100</f>
        <v>116.72727272727272</v>
      </c>
      <c r="G208" s="553">
        <v>2726.79</v>
      </c>
      <c r="H208" s="553">
        <v>2726.79</v>
      </c>
      <c r="I208" s="553">
        <v>2726.79</v>
      </c>
      <c r="J208" s="553">
        <v>2726.79</v>
      </c>
      <c r="K208" s="553">
        <v>2726.79</v>
      </c>
      <c r="L208" s="553">
        <v>2726.79</v>
      </c>
      <c r="M208" s="553">
        <v>2726.79</v>
      </c>
      <c r="N208" s="553">
        <v>2726.79</v>
      </c>
      <c r="O208" s="553">
        <v>2726.79</v>
      </c>
      <c r="P208" s="553">
        <v>2726.79</v>
      </c>
      <c r="Q208" s="553">
        <v>2726.79</v>
      </c>
      <c r="R208" s="750">
        <f t="shared" si="501"/>
        <v>2499.5574999999999</v>
      </c>
      <c r="S208" s="553">
        <f t="shared" si="502"/>
        <v>2872.0594900000001</v>
      </c>
      <c r="T208" s="553">
        <f t="shared" si="307"/>
        <v>372.50199000000021</v>
      </c>
      <c r="U208" s="553">
        <v>-55.408659999999998</v>
      </c>
      <c r="V208" s="553">
        <v>2816.65083</v>
      </c>
      <c r="W208" s="553">
        <f t="shared" si="503"/>
        <v>114.90271738097644</v>
      </c>
      <c r="X208" s="732"/>
    </row>
    <row r="209" spans="1:24" s="25" customFormat="1" ht="30" x14ac:dyDescent="0.25">
      <c r="A209" s="13">
        <v>1</v>
      </c>
      <c r="B209" s="47" t="s">
        <v>70</v>
      </c>
      <c r="C209" s="390">
        <v>60</v>
      </c>
      <c r="D209" s="391">
        <f t="shared" si="504"/>
        <v>55</v>
      </c>
      <c r="E209" s="390">
        <v>43</v>
      </c>
      <c r="F209" s="390">
        <f>E209/D209*100</f>
        <v>78.181818181818187</v>
      </c>
      <c r="G209" s="553">
        <v>393.72480000000002</v>
      </c>
      <c r="H209" s="553">
        <v>393.72480000000002</v>
      </c>
      <c r="I209" s="553">
        <v>393.72480000000002</v>
      </c>
      <c r="J209" s="553">
        <v>393.72480000000002</v>
      </c>
      <c r="K209" s="553">
        <v>393.72480000000002</v>
      </c>
      <c r="L209" s="553">
        <v>393.72480000000002</v>
      </c>
      <c r="M209" s="553">
        <v>393.72480000000002</v>
      </c>
      <c r="N209" s="553">
        <v>393.72480000000002</v>
      </c>
      <c r="O209" s="553">
        <v>393.72480000000002</v>
      </c>
      <c r="P209" s="553">
        <v>393.72480000000002</v>
      </c>
      <c r="Q209" s="553">
        <v>393.72480000000002</v>
      </c>
      <c r="R209" s="750">
        <f t="shared" si="501"/>
        <v>360.9144</v>
      </c>
      <c r="S209" s="553">
        <f t="shared" si="502"/>
        <v>282.16944000000001</v>
      </c>
      <c r="T209" s="553">
        <f t="shared" si="307"/>
        <v>-78.744959999999992</v>
      </c>
      <c r="U209" s="553">
        <v>-17.717629999999996</v>
      </c>
      <c r="V209" s="553">
        <v>264.45181000000002</v>
      </c>
      <c r="W209" s="553">
        <f t="shared" si="503"/>
        <v>78.181818181818187</v>
      </c>
      <c r="X209" s="732"/>
    </row>
    <row r="210" spans="1:24" s="25" customFormat="1" ht="30" x14ac:dyDescent="0.25">
      <c r="A210" s="13">
        <v>1</v>
      </c>
      <c r="B210" s="47" t="s">
        <v>71</v>
      </c>
      <c r="C210" s="390">
        <v>192</v>
      </c>
      <c r="D210" s="391">
        <f t="shared" si="504"/>
        <v>176</v>
      </c>
      <c r="E210" s="390">
        <v>196</v>
      </c>
      <c r="F210" s="390">
        <f t="shared" ref="F210:F215" si="505">E210/D210*100</f>
        <v>111.36363636363636</v>
      </c>
      <c r="G210" s="553">
        <v>1259.9193599999999</v>
      </c>
      <c r="H210" s="553">
        <v>1259.9193599999999</v>
      </c>
      <c r="I210" s="553">
        <v>1259.9193599999999</v>
      </c>
      <c r="J210" s="553">
        <v>1259.9193599999999</v>
      </c>
      <c r="K210" s="553">
        <v>1259.9193599999999</v>
      </c>
      <c r="L210" s="553">
        <v>1259.9193599999999</v>
      </c>
      <c r="M210" s="553">
        <v>1259.9193599999999</v>
      </c>
      <c r="N210" s="553">
        <v>1259.9193599999999</v>
      </c>
      <c r="O210" s="553">
        <v>1259.9193599999999</v>
      </c>
      <c r="P210" s="553">
        <v>1259.9193599999999</v>
      </c>
      <c r="Q210" s="553">
        <v>1259.9193599999999</v>
      </c>
      <c r="R210" s="750">
        <f t="shared" si="501"/>
        <v>1154.9260799999997</v>
      </c>
      <c r="S210" s="553">
        <f t="shared" si="502"/>
        <v>1286.16768</v>
      </c>
      <c r="T210" s="553">
        <f t="shared" si="307"/>
        <v>131.24160000000029</v>
      </c>
      <c r="U210" s="553">
        <v>-60.371220000000001</v>
      </c>
      <c r="V210" s="553">
        <v>1225.79646</v>
      </c>
      <c r="W210" s="553">
        <f t="shared" si="503"/>
        <v>111.3636363636364</v>
      </c>
      <c r="X210" s="732"/>
    </row>
    <row r="211" spans="1:24" s="25" customFormat="1" ht="30" x14ac:dyDescent="0.25">
      <c r="A211" s="13">
        <v>1</v>
      </c>
      <c r="B211" s="48" t="s">
        <v>68</v>
      </c>
      <c r="C211" s="390">
        <f>SUM(C212:C215)</f>
        <v>10869</v>
      </c>
      <c r="D211" s="390">
        <f>SUM(D212:D215)</f>
        <v>9963</v>
      </c>
      <c r="E211" s="390">
        <f>SUM(E212,E214,E215)</f>
        <v>8324</v>
      </c>
      <c r="F211" s="390">
        <f t="shared" si="505"/>
        <v>83.549131787614172</v>
      </c>
      <c r="G211" s="554">
        <f>SUM(G212:G215)</f>
        <v>21658.73054</v>
      </c>
      <c r="H211" s="554">
        <f>SUM(H212:H215)</f>
        <v>21658.73054</v>
      </c>
      <c r="I211" s="554">
        <f>SUM(I212:I215)</f>
        <v>21658.73054</v>
      </c>
      <c r="J211" s="554">
        <f>SUM(J212:J215)</f>
        <v>21658.73054</v>
      </c>
      <c r="K211" s="554">
        <f>SUM(K212:K215)</f>
        <v>21658.73054</v>
      </c>
      <c r="L211" s="554">
        <f t="shared" ref="L211:M211" si="506">SUM(L212:L215)</f>
        <v>20270.376540000001</v>
      </c>
      <c r="M211" s="554">
        <f t="shared" si="506"/>
        <v>20270.376540000001</v>
      </c>
      <c r="N211" s="554">
        <f t="shared" ref="N211:O211" si="507">SUM(N212:N215)</f>
        <v>21835.419539999999</v>
      </c>
      <c r="O211" s="554">
        <f t="shared" si="507"/>
        <v>21835.419539999999</v>
      </c>
      <c r="P211" s="554">
        <f t="shared" ref="P211:Q211" si="508">SUM(P212:P215)</f>
        <v>21847.419539999999</v>
      </c>
      <c r="Q211" s="554">
        <f t="shared" si="508"/>
        <v>21847.419539999999</v>
      </c>
      <c r="R211" s="751">
        <f t="shared" ref="R211:V211" si="509">SUM(R212,R214,R215)</f>
        <v>19923.853014047618</v>
      </c>
      <c r="S211" s="554">
        <f t="shared" si="509"/>
        <v>17938.144310000003</v>
      </c>
      <c r="T211" s="554">
        <f t="shared" si="509"/>
        <v>-1985.7087040476181</v>
      </c>
      <c r="U211" s="554">
        <f t="shared" si="509"/>
        <v>-9.2930899999999994</v>
      </c>
      <c r="V211" s="554">
        <f t="shared" si="509"/>
        <v>17928.851220000004</v>
      </c>
      <c r="W211" s="553">
        <f t="shared" si="503"/>
        <v>90.033510573243234</v>
      </c>
      <c r="X211" s="732"/>
    </row>
    <row r="212" spans="1:24" s="25" customFormat="1" ht="30" x14ac:dyDescent="0.25">
      <c r="A212" s="13">
        <v>1</v>
      </c>
      <c r="B212" s="47" t="s">
        <v>64</v>
      </c>
      <c r="C212" s="390">
        <v>5000</v>
      </c>
      <c r="D212" s="739">
        <f>ROUND(C212/12*$B$3,0)</f>
        <v>4583</v>
      </c>
      <c r="E212" s="390">
        <v>3995</v>
      </c>
      <c r="F212" s="390">
        <f t="shared" si="505"/>
        <v>87.169975998254429</v>
      </c>
      <c r="G212" s="553">
        <v>6149.4790000000012</v>
      </c>
      <c r="H212" s="553">
        <v>6149.4790000000012</v>
      </c>
      <c r="I212" s="553">
        <v>6149.4790000000012</v>
      </c>
      <c r="J212" s="553">
        <v>6149.4790000000012</v>
      </c>
      <c r="K212" s="553">
        <v>6149.4790000000012</v>
      </c>
      <c r="L212" s="553">
        <v>4761.125</v>
      </c>
      <c r="M212" s="553">
        <v>4761.125</v>
      </c>
      <c r="N212" s="553">
        <v>6326.1679999999997</v>
      </c>
      <c r="O212" s="553">
        <v>6326.1679999999997</v>
      </c>
      <c r="P212" s="553">
        <v>6326.1679999999997</v>
      </c>
      <c r="Q212" s="553">
        <v>6326.1679999999997</v>
      </c>
      <c r="R212" s="750">
        <f>G212/12*$B$3+(H212-G212)/11*10+(I212-H212)/10*9+(J212-I212)/9*8+(K212-J212)/8*7+(L212-K212)/7*6+(M212-L212)/6*5+(N212-M212)/5*4+(O212-N212)/4*3+(P212-O212)/3*2+(Q212-P212)/2*1</f>
        <v>5699.0391023809525</v>
      </c>
      <c r="S212" s="553">
        <f t="shared" ref="S212:S216" si="510">V212-U212</f>
        <v>5844.8632200000002</v>
      </c>
      <c r="T212" s="553">
        <f t="shared" si="307"/>
        <v>145.82411761904768</v>
      </c>
      <c r="U212" s="553">
        <v>-9.2930899999999994</v>
      </c>
      <c r="V212" s="553">
        <v>5835.5701300000001</v>
      </c>
      <c r="W212" s="553">
        <f t="shared" si="503"/>
        <v>102.55874920314419</v>
      </c>
      <c r="X212" s="732"/>
    </row>
    <row r="213" spans="1:24" s="25" customFormat="1" ht="45" x14ac:dyDescent="0.25">
      <c r="A213" s="13"/>
      <c r="B213" s="761" t="s">
        <v>102</v>
      </c>
      <c r="C213" s="390"/>
      <c r="D213" s="739"/>
      <c r="E213" s="390">
        <v>959</v>
      </c>
      <c r="F213" s="390"/>
      <c r="G213" s="553"/>
      <c r="H213" s="553"/>
      <c r="I213" s="553"/>
      <c r="J213" s="553"/>
      <c r="K213" s="553"/>
      <c r="L213" s="553"/>
      <c r="M213" s="553"/>
      <c r="N213" s="553"/>
      <c r="O213" s="553"/>
      <c r="P213" s="553"/>
      <c r="Q213" s="553"/>
      <c r="R213" s="750"/>
      <c r="S213" s="553"/>
      <c r="T213" s="553"/>
      <c r="U213" s="553">
        <v>0</v>
      </c>
      <c r="V213" s="553">
        <v>1241.4877799999999</v>
      </c>
      <c r="W213" s="553"/>
      <c r="X213" s="732"/>
    </row>
    <row r="214" spans="1:24" s="25" customFormat="1" ht="60" x14ac:dyDescent="0.25">
      <c r="A214" s="13">
        <v>1</v>
      </c>
      <c r="B214" s="47" t="s">
        <v>75</v>
      </c>
      <c r="C214" s="390">
        <v>5154</v>
      </c>
      <c r="D214" s="391">
        <f t="shared" si="504"/>
        <v>4725</v>
      </c>
      <c r="E214" s="390">
        <v>4010</v>
      </c>
      <c r="F214" s="390">
        <f t="shared" si="505"/>
        <v>84.867724867724874</v>
      </c>
      <c r="G214" s="553">
        <v>14745.90324</v>
      </c>
      <c r="H214" s="553">
        <v>14745.90324</v>
      </c>
      <c r="I214" s="553">
        <v>14745.90324</v>
      </c>
      <c r="J214" s="553">
        <v>14745.90324</v>
      </c>
      <c r="K214" s="553">
        <v>14745.90324</v>
      </c>
      <c r="L214" s="553">
        <v>14745.90324</v>
      </c>
      <c r="M214" s="553">
        <v>14745.90324</v>
      </c>
      <c r="N214" s="553">
        <v>14745.90324</v>
      </c>
      <c r="O214" s="553">
        <v>14745.90324</v>
      </c>
      <c r="P214" s="553">
        <v>14757.90324</v>
      </c>
      <c r="Q214" s="553">
        <v>14757.90324</v>
      </c>
      <c r="R214" s="750">
        <f t="shared" ref="R214:R216" si="511">G214/12*$B$3+(H214-G214)/11*10+(I214-H214)/10*9+(J214-I214)/9*8+(K214-J214)/8*7+(L214-K214)/7*6+(M214-L214)/6*5+(N214-M214)/5*4+(O214-N214)/4*3+(P214-O214)/3*2+(Q214-P214)/2*1</f>
        <v>13525.07797</v>
      </c>
      <c r="S214" s="553">
        <f t="shared" si="510"/>
        <v>11749.809070000001</v>
      </c>
      <c r="T214" s="553">
        <f t="shared" si="307"/>
        <v>-1775.2688999999991</v>
      </c>
      <c r="U214" s="553">
        <v>0</v>
      </c>
      <c r="V214" s="553">
        <v>11749.809070000001</v>
      </c>
      <c r="W214" s="553">
        <f t="shared" si="503"/>
        <v>86.874242766380149</v>
      </c>
      <c r="X214" s="732"/>
    </row>
    <row r="215" spans="1:24" s="25" customFormat="1" ht="45" x14ac:dyDescent="0.25">
      <c r="A215" s="13">
        <v>1</v>
      </c>
      <c r="B215" s="47" t="s">
        <v>65</v>
      </c>
      <c r="C215" s="390">
        <v>715</v>
      </c>
      <c r="D215" s="391">
        <f t="shared" si="504"/>
        <v>655</v>
      </c>
      <c r="E215" s="390">
        <v>319</v>
      </c>
      <c r="F215" s="390">
        <f t="shared" si="505"/>
        <v>48.702290076335878</v>
      </c>
      <c r="G215" s="553">
        <v>763.34829999999988</v>
      </c>
      <c r="H215" s="553">
        <v>763.34829999999988</v>
      </c>
      <c r="I215" s="553">
        <v>763.34829999999988</v>
      </c>
      <c r="J215" s="553">
        <v>763.34829999999988</v>
      </c>
      <c r="K215" s="553">
        <v>763.34829999999988</v>
      </c>
      <c r="L215" s="553">
        <v>763.34829999999988</v>
      </c>
      <c r="M215" s="553">
        <v>763.34829999999988</v>
      </c>
      <c r="N215" s="553">
        <v>763.34829999999988</v>
      </c>
      <c r="O215" s="553">
        <v>763.34829999999988</v>
      </c>
      <c r="P215" s="553">
        <v>763.34829999999988</v>
      </c>
      <c r="Q215" s="553">
        <v>763.34829999999988</v>
      </c>
      <c r="R215" s="750">
        <f t="shared" si="511"/>
        <v>699.73594166666658</v>
      </c>
      <c r="S215" s="553">
        <f t="shared" si="510"/>
        <v>343.47201999999999</v>
      </c>
      <c r="T215" s="553">
        <f t="shared" si="307"/>
        <v>-356.26392166666659</v>
      </c>
      <c r="U215" s="553">
        <v>0</v>
      </c>
      <c r="V215" s="553">
        <v>343.47201999999999</v>
      </c>
      <c r="W215" s="553">
        <f t="shared" si="503"/>
        <v>49.085947933716383</v>
      </c>
      <c r="X215" s="732"/>
    </row>
    <row r="216" spans="1:24" s="25" customFormat="1" ht="30" x14ac:dyDescent="0.25">
      <c r="A216" s="13"/>
      <c r="B216" s="267" t="s">
        <v>79</v>
      </c>
      <c r="C216" s="390">
        <v>13000</v>
      </c>
      <c r="D216" s="391">
        <f>ROUND(C216/12*$B$3,0)</f>
        <v>11917</v>
      </c>
      <c r="E216" s="390">
        <v>10966</v>
      </c>
      <c r="F216" s="390">
        <f>E216/D216*100</f>
        <v>92.019803641856171</v>
      </c>
      <c r="G216" s="553">
        <v>12651.86</v>
      </c>
      <c r="H216" s="553">
        <v>12651.86</v>
      </c>
      <c r="I216" s="553">
        <v>12651.86</v>
      </c>
      <c r="J216" s="553">
        <v>12651.86</v>
      </c>
      <c r="K216" s="553">
        <v>12651.86</v>
      </c>
      <c r="L216" s="553">
        <v>12651.86</v>
      </c>
      <c r="M216" s="553">
        <v>12651.86</v>
      </c>
      <c r="N216" s="553">
        <v>12651.86</v>
      </c>
      <c r="O216" s="553">
        <v>12651.86</v>
      </c>
      <c r="P216" s="553">
        <v>12651.86</v>
      </c>
      <c r="Q216" s="553">
        <v>12651.86</v>
      </c>
      <c r="R216" s="750">
        <f t="shared" si="511"/>
        <v>11597.538333333334</v>
      </c>
      <c r="S216" s="553">
        <f t="shared" si="510"/>
        <v>10675.687740000001</v>
      </c>
      <c r="T216" s="553">
        <f t="shared" si="307"/>
        <v>-921.85059333333265</v>
      </c>
      <c r="U216" s="553">
        <v>-13.314539999999999</v>
      </c>
      <c r="V216" s="553">
        <v>10662.373200000002</v>
      </c>
      <c r="W216" s="553">
        <f>S216/R216*100</f>
        <v>92.051325317168605</v>
      </c>
      <c r="X216" s="732"/>
    </row>
    <row r="217" spans="1:24" s="25" customFormat="1" ht="15.75" thickBot="1" x14ac:dyDescent="0.3">
      <c r="A217" s="13">
        <v>1</v>
      </c>
      <c r="B217" s="7" t="s">
        <v>3</v>
      </c>
      <c r="C217" s="543"/>
      <c r="D217" s="543"/>
      <c r="E217" s="543"/>
      <c r="F217" s="543"/>
      <c r="G217" s="622">
        <f>G211+G206+G216</f>
        <v>46548.324699999997</v>
      </c>
      <c r="H217" s="622">
        <f>H211+H206+H216</f>
        <v>46548.324699999997</v>
      </c>
      <c r="I217" s="622">
        <f>I211+I206+I216</f>
        <v>46548.324699999997</v>
      </c>
      <c r="J217" s="622">
        <f>J211+J206+J216</f>
        <v>46548.324699999997</v>
      </c>
      <c r="K217" s="622">
        <f>K211+K206+K216</f>
        <v>46548.324699999997</v>
      </c>
      <c r="L217" s="622">
        <f t="shared" ref="L217:M217" si="512">L211+L206+L216</f>
        <v>46534.275900000008</v>
      </c>
      <c r="M217" s="622">
        <f t="shared" si="512"/>
        <v>46534.275900000008</v>
      </c>
      <c r="N217" s="622">
        <f t="shared" ref="N217:V217" si="513">N211+N206+N216</f>
        <v>47008.570379999997</v>
      </c>
      <c r="O217" s="622">
        <f t="shared" ref="O217:P217" si="514">O211+O206+O216</f>
        <v>47008.570379999997</v>
      </c>
      <c r="P217" s="622">
        <f t="shared" si="514"/>
        <v>47020.570379999997</v>
      </c>
      <c r="Q217" s="622">
        <f t="shared" ref="Q217" si="515">Q211+Q206+Q216</f>
        <v>47020.570379999997</v>
      </c>
      <c r="R217" s="622">
        <f t="shared" si="513"/>
        <v>43044.69139709523</v>
      </c>
      <c r="S217" s="622">
        <f t="shared" si="513"/>
        <v>41396.614430000001</v>
      </c>
      <c r="T217" s="622">
        <f t="shared" si="513"/>
        <v>-1648.0769670952336</v>
      </c>
      <c r="U217" s="622">
        <f t="shared" si="513"/>
        <v>-301.78771</v>
      </c>
      <c r="V217" s="622">
        <f t="shared" si="513"/>
        <v>41094.826720000005</v>
      </c>
      <c r="W217" s="622">
        <f t="shared" si="503"/>
        <v>96.171242228475023</v>
      </c>
      <c r="X217" s="732"/>
    </row>
    <row r="218" spans="1:24" ht="29.25" x14ac:dyDescent="0.25">
      <c r="A218" s="13">
        <v>1</v>
      </c>
      <c r="B218" s="155" t="s">
        <v>53</v>
      </c>
      <c r="C218" s="654"/>
      <c r="D218" s="654"/>
      <c r="E218" s="654"/>
      <c r="F218" s="654"/>
      <c r="G218" s="655"/>
      <c r="H218" s="655"/>
      <c r="I218" s="655"/>
      <c r="J218" s="655"/>
      <c r="K218" s="655"/>
      <c r="L218" s="655"/>
      <c r="M218" s="655"/>
      <c r="N218" s="655"/>
      <c r="O218" s="655"/>
      <c r="P218" s="655"/>
      <c r="Q218" s="655"/>
      <c r="R218" s="655"/>
      <c r="S218" s="655"/>
      <c r="T218" s="655">
        <f t="shared" si="307"/>
        <v>0</v>
      </c>
      <c r="U218" s="655"/>
      <c r="V218" s="655"/>
      <c r="W218" s="655"/>
      <c r="X218" s="732"/>
    </row>
    <row r="219" spans="1:24" ht="30" x14ac:dyDescent="0.25">
      <c r="A219" s="13">
        <v>1</v>
      </c>
      <c r="B219" s="154" t="s">
        <v>76</v>
      </c>
      <c r="C219" s="656">
        <f t="shared" ref="C219:G225" si="516">C206</f>
        <v>6552</v>
      </c>
      <c r="D219" s="656">
        <f t="shared" si="516"/>
        <v>6006</v>
      </c>
      <c r="E219" s="656">
        <f t="shared" si="516"/>
        <v>6393</v>
      </c>
      <c r="F219" s="656">
        <f t="shared" si="516"/>
        <v>106.44355644355645</v>
      </c>
      <c r="G219" s="657">
        <f t="shared" si="516"/>
        <v>12237.73416</v>
      </c>
      <c r="H219" s="657">
        <f t="shared" ref="H219:I219" si="517">H206</f>
        <v>12237.73416</v>
      </c>
      <c r="I219" s="657">
        <f t="shared" si="517"/>
        <v>12237.73416</v>
      </c>
      <c r="J219" s="657">
        <f>J206</f>
        <v>12237.73416</v>
      </c>
      <c r="K219" s="657">
        <f>K206</f>
        <v>12237.73416</v>
      </c>
      <c r="L219" s="657">
        <f>L206</f>
        <v>13612.039360000002</v>
      </c>
      <c r="M219" s="657">
        <f t="shared" ref="M219" si="518">M206</f>
        <v>13612.039360000002</v>
      </c>
      <c r="N219" s="657">
        <f t="shared" ref="N219:S225" si="519">N206</f>
        <v>12521.29084</v>
      </c>
      <c r="O219" s="657">
        <f t="shared" ref="O219:P219" si="520">O206</f>
        <v>12521.29084</v>
      </c>
      <c r="P219" s="657">
        <f t="shared" si="520"/>
        <v>12521.29084</v>
      </c>
      <c r="Q219" s="657">
        <f t="shared" ref="Q219" si="521">Q206</f>
        <v>12521.29084</v>
      </c>
      <c r="R219" s="657">
        <f t="shared" si="519"/>
        <v>11523.300049714282</v>
      </c>
      <c r="S219" s="657">
        <f t="shared" si="519"/>
        <v>12782.782380000001</v>
      </c>
      <c r="T219" s="657">
        <f t="shared" ref="T219" si="522">T206</f>
        <v>1259.4823302857171</v>
      </c>
      <c r="U219" s="657">
        <f t="shared" ref="U219:V219" si="523">U206</f>
        <v>-279.18007999999998</v>
      </c>
      <c r="V219" s="657">
        <f t="shared" si="523"/>
        <v>12503.6023</v>
      </c>
      <c r="W219" s="657">
        <f t="shared" ref="W219:W225" si="524">W206</f>
        <v>110.92987533824521</v>
      </c>
      <c r="X219" s="732"/>
    </row>
    <row r="220" spans="1:24" ht="30" x14ac:dyDescent="0.25">
      <c r="A220" s="13">
        <v>1</v>
      </c>
      <c r="B220" s="86" t="s">
        <v>44</v>
      </c>
      <c r="C220" s="656">
        <f t="shared" si="516"/>
        <v>4800</v>
      </c>
      <c r="D220" s="656">
        <f t="shared" si="516"/>
        <v>4400</v>
      </c>
      <c r="E220" s="656">
        <f t="shared" si="516"/>
        <v>4549</v>
      </c>
      <c r="F220" s="656">
        <f t="shared" si="516"/>
        <v>103.38636363636364</v>
      </c>
      <c r="G220" s="657">
        <f t="shared" si="516"/>
        <v>7857.3</v>
      </c>
      <c r="H220" s="657">
        <f t="shared" ref="H220:I220" si="525">H207</f>
        <v>7857.3</v>
      </c>
      <c r="I220" s="657">
        <f t="shared" si="525"/>
        <v>7857.3</v>
      </c>
      <c r="J220" s="657">
        <f t="shared" ref="J220:K220" si="526">J207</f>
        <v>7857.3</v>
      </c>
      <c r="K220" s="657">
        <f t="shared" si="526"/>
        <v>7857.3</v>
      </c>
      <c r="L220" s="657">
        <f t="shared" ref="L220:L225" si="527">L207</f>
        <v>9231.6052000000018</v>
      </c>
      <c r="M220" s="657">
        <f t="shared" ref="M220" si="528">M207</f>
        <v>9231.6052000000018</v>
      </c>
      <c r="N220" s="657">
        <f t="shared" si="519"/>
        <v>8140.8566799999999</v>
      </c>
      <c r="O220" s="657">
        <f t="shared" ref="O220:P220" si="529">O207</f>
        <v>8140.8566799999999</v>
      </c>
      <c r="P220" s="657">
        <f t="shared" si="529"/>
        <v>8140.8566799999999</v>
      </c>
      <c r="Q220" s="657">
        <f t="shared" ref="Q220" si="530">Q207</f>
        <v>8140.8566799999999</v>
      </c>
      <c r="R220" s="657">
        <f t="shared" si="519"/>
        <v>7507.9020697142842</v>
      </c>
      <c r="S220" s="657">
        <f t="shared" si="519"/>
        <v>8342.3857700000008</v>
      </c>
      <c r="T220" s="657">
        <f t="shared" ref="T220" si="531">T207</f>
        <v>834.48370028571662</v>
      </c>
      <c r="U220" s="657">
        <f t="shared" ref="U220:V220" si="532">U207</f>
        <v>-145.68257</v>
      </c>
      <c r="V220" s="657">
        <f t="shared" si="532"/>
        <v>8196.7031999999999</v>
      </c>
      <c r="W220" s="657">
        <f t="shared" si="524"/>
        <v>111.11473874508692</v>
      </c>
      <c r="X220" s="732"/>
    </row>
    <row r="221" spans="1:24" ht="30" x14ac:dyDescent="0.25">
      <c r="A221" s="13">
        <v>1</v>
      </c>
      <c r="B221" s="86" t="s">
        <v>45</v>
      </c>
      <c r="C221" s="656">
        <f t="shared" si="516"/>
        <v>1500</v>
      </c>
      <c r="D221" s="656">
        <f t="shared" si="516"/>
        <v>1375</v>
      </c>
      <c r="E221" s="656">
        <f t="shared" si="516"/>
        <v>1605</v>
      </c>
      <c r="F221" s="656">
        <f t="shared" si="516"/>
        <v>116.72727272727272</v>
      </c>
      <c r="G221" s="657">
        <f t="shared" si="516"/>
        <v>2726.79</v>
      </c>
      <c r="H221" s="657">
        <f t="shared" ref="H221:I221" si="533">H208</f>
        <v>2726.79</v>
      </c>
      <c r="I221" s="657">
        <f t="shared" si="533"/>
        <v>2726.79</v>
      </c>
      <c r="J221" s="657">
        <f t="shared" ref="J221:K221" si="534">J208</f>
        <v>2726.79</v>
      </c>
      <c r="K221" s="657">
        <f t="shared" si="534"/>
        <v>2726.79</v>
      </c>
      <c r="L221" s="657">
        <f t="shared" si="527"/>
        <v>2726.79</v>
      </c>
      <c r="M221" s="657">
        <f t="shared" ref="M221" si="535">M208</f>
        <v>2726.79</v>
      </c>
      <c r="N221" s="657">
        <f t="shared" si="519"/>
        <v>2726.79</v>
      </c>
      <c r="O221" s="657">
        <f t="shared" ref="O221:P221" si="536">O208</f>
        <v>2726.79</v>
      </c>
      <c r="P221" s="657">
        <f t="shared" si="536"/>
        <v>2726.79</v>
      </c>
      <c r="Q221" s="657">
        <f t="shared" ref="Q221" si="537">Q208</f>
        <v>2726.79</v>
      </c>
      <c r="R221" s="657">
        <f t="shared" si="519"/>
        <v>2499.5574999999999</v>
      </c>
      <c r="S221" s="657">
        <f t="shared" si="519"/>
        <v>2872.0594900000001</v>
      </c>
      <c r="T221" s="657">
        <f t="shared" ref="T221" si="538">T208</f>
        <v>372.50199000000021</v>
      </c>
      <c r="U221" s="657">
        <f t="shared" ref="U221:V221" si="539">U208</f>
        <v>-55.408659999999998</v>
      </c>
      <c r="V221" s="657">
        <f t="shared" si="539"/>
        <v>2816.65083</v>
      </c>
      <c r="W221" s="657">
        <f t="shared" si="524"/>
        <v>114.90271738097644</v>
      </c>
      <c r="X221" s="732"/>
    </row>
    <row r="222" spans="1:24" ht="30" x14ac:dyDescent="0.25">
      <c r="A222" s="13">
        <v>1</v>
      </c>
      <c r="B222" s="86" t="s">
        <v>70</v>
      </c>
      <c r="C222" s="656">
        <f t="shared" si="516"/>
        <v>60</v>
      </c>
      <c r="D222" s="656">
        <f t="shared" si="516"/>
        <v>55</v>
      </c>
      <c r="E222" s="656">
        <f t="shared" si="516"/>
        <v>43</v>
      </c>
      <c r="F222" s="656">
        <f t="shared" si="516"/>
        <v>78.181818181818187</v>
      </c>
      <c r="G222" s="657">
        <f t="shared" si="516"/>
        <v>393.72480000000002</v>
      </c>
      <c r="H222" s="657">
        <f t="shared" ref="H222:I222" si="540">H209</f>
        <v>393.72480000000002</v>
      </c>
      <c r="I222" s="657">
        <f t="shared" si="540"/>
        <v>393.72480000000002</v>
      </c>
      <c r="J222" s="657">
        <f t="shared" ref="J222:K222" si="541">J209</f>
        <v>393.72480000000002</v>
      </c>
      <c r="K222" s="657">
        <f t="shared" si="541"/>
        <v>393.72480000000002</v>
      </c>
      <c r="L222" s="657">
        <f t="shared" si="527"/>
        <v>393.72480000000002</v>
      </c>
      <c r="M222" s="657">
        <f t="shared" ref="M222" si="542">M209</f>
        <v>393.72480000000002</v>
      </c>
      <c r="N222" s="657">
        <f t="shared" si="519"/>
        <v>393.72480000000002</v>
      </c>
      <c r="O222" s="657">
        <f t="shared" ref="O222:P222" si="543">O209</f>
        <v>393.72480000000002</v>
      </c>
      <c r="P222" s="657">
        <f t="shared" si="543"/>
        <v>393.72480000000002</v>
      </c>
      <c r="Q222" s="657">
        <f t="shared" ref="Q222" si="544">Q209</f>
        <v>393.72480000000002</v>
      </c>
      <c r="R222" s="657">
        <f t="shared" si="519"/>
        <v>360.9144</v>
      </c>
      <c r="S222" s="657">
        <f t="shared" si="519"/>
        <v>282.16944000000001</v>
      </c>
      <c r="T222" s="657">
        <f t="shared" ref="T222" si="545">T209</f>
        <v>-78.744959999999992</v>
      </c>
      <c r="U222" s="657">
        <f t="shared" ref="U222:V222" si="546">U209</f>
        <v>-17.717629999999996</v>
      </c>
      <c r="V222" s="657">
        <f t="shared" si="546"/>
        <v>264.45181000000002</v>
      </c>
      <c r="W222" s="657">
        <f t="shared" si="524"/>
        <v>78.181818181818187</v>
      </c>
      <c r="X222" s="732"/>
    </row>
    <row r="223" spans="1:24" ht="30" x14ac:dyDescent="0.25">
      <c r="A223" s="13">
        <v>1</v>
      </c>
      <c r="B223" s="86" t="s">
        <v>71</v>
      </c>
      <c r="C223" s="656">
        <f t="shared" si="516"/>
        <v>192</v>
      </c>
      <c r="D223" s="656">
        <f t="shared" si="516"/>
        <v>176</v>
      </c>
      <c r="E223" s="656">
        <f t="shared" si="516"/>
        <v>196</v>
      </c>
      <c r="F223" s="656">
        <f t="shared" si="516"/>
        <v>111.36363636363636</v>
      </c>
      <c r="G223" s="657">
        <f t="shared" si="516"/>
        <v>1259.9193599999999</v>
      </c>
      <c r="H223" s="657">
        <f t="shared" ref="H223:I223" si="547">H210</f>
        <v>1259.9193599999999</v>
      </c>
      <c r="I223" s="657">
        <f t="shared" si="547"/>
        <v>1259.9193599999999</v>
      </c>
      <c r="J223" s="657">
        <f t="shared" ref="J223:K223" si="548">J210</f>
        <v>1259.9193599999999</v>
      </c>
      <c r="K223" s="657">
        <f t="shared" si="548"/>
        <v>1259.9193599999999</v>
      </c>
      <c r="L223" s="657">
        <f t="shared" si="527"/>
        <v>1259.9193599999999</v>
      </c>
      <c r="M223" s="657">
        <f t="shared" ref="M223" si="549">M210</f>
        <v>1259.9193599999999</v>
      </c>
      <c r="N223" s="657">
        <f t="shared" si="519"/>
        <v>1259.9193599999999</v>
      </c>
      <c r="O223" s="657">
        <f t="shared" ref="O223:P223" si="550">O210</f>
        <v>1259.9193599999999</v>
      </c>
      <c r="P223" s="657">
        <f t="shared" si="550"/>
        <v>1259.9193599999999</v>
      </c>
      <c r="Q223" s="657">
        <f t="shared" ref="Q223" si="551">Q210</f>
        <v>1259.9193599999999</v>
      </c>
      <c r="R223" s="657">
        <f t="shared" si="519"/>
        <v>1154.9260799999997</v>
      </c>
      <c r="S223" s="657">
        <f t="shared" si="519"/>
        <v>1286.16768</v>
      </c>
      <c r="T223" s="657">
        <f t="shared" ref="T223" si="552">T210</f>
        <v>131.24160000000029</v>
      </c>
      <c r="U223" s="657">
        <f t="shared" ref="U223:V223" si="553">U210</f>
        <v>-60.371220000000001</v>
      </c>
      <c r="V223" s="657">
        <f t="shared" si="553"/>
        <v>1225.79646</v>
      </c>
      <c r="W223" s="657">
        <f t="shared" si="524"/>
        <v>111.3636363636364</v>
      </c>
      <c r="X223" s="732"/>
    </row>
    <row r="224" spans="1:24" ht="30" x14ac:dyDescent="0.25">
      <c r="A224" s="13">
        <v>1</v>
      </c>
      <c r="B224" s="154" t="s">
        <v>68</v>
      </c>
      <c r="C224" s="656">
        <f t="shared" si="516"/>
        <v>10869</v>
      </c>
      <c r="D224" s="656">
        <f t="shared" si="516"/>
        <v>9963</v>
      </c>
      <c r="E224" s="656">
        <f t="shared" si="516"/>
        <v>8324</v>
      </c>
      <c r="F224" s="656">
        <f t="shared" si="516"/>
        <v>83.549131787614172</v>
      </c>
      <c r="G224" s="657">
        <f t="shared" si="516"/>
        <v>21658.73054</v>
      </c>
      <c r="H224" s="657">
        <f t="shared" ref="H224:I224" si="554">H211</f>
        <v>21658.73054</v>
      </c>
      <c r="I224" s="657">
        <f t="shared" si="554"/>
        <v>21658.73054</v>
      </c>
      <c r="J224" s="657">
        <f t="shared" ref="J224:K224" si="555">J211</f>
        <v>21658.73054</v>
      </c>
      <c r="K224" s="657">
        <f t="shared" si="555"/>
        <v>21658.73054</v>
      </c>
      <c r="L224" s="657">
        <f t="shared" si="527"/>
        <v>20270.376540000001</v>
      </c>
      <c r="M224" s="657">
        <f t="shared" ref="M224" si="556">M211</f>
        <v>20270.376540000001</v>
      </c>
      <c r="N224" s="657">
        <f t="shared" si="519"/>
        <v>21835.419539999999</v>
      </c>
      <c r="O224" s="657">
        <f t="shared" ref="O224:P224" si="557">O211</f>
        <v>21835.419539999999</v>
      </c>
      <c r="P224" s="657">
        <f t="shared" si="557"/>
        <v>21847.419539999999</v>
      </c>
      <c r="Q224" s="657">
        <f t="shared" ref="Q224" si="558">Q211</f>
        <v>21847.419539999999</v>
      </c>
      <c r="R224" s="657">
        <f t="shared" si="519"/>
        <v>19923.853014047618</v>
      </c>
      <c r="S224" s="657">
        <f t="shared" si="519"/>
        <v>17938.144310000003</v>
      </c>
      <c r="T224" s="657">
        <f t="shared" ref="T224" si="559">T211</f>
        <v>-1985.7087040476181</v>
      </c>
      <c r="U224" s="657">
        <f t="shared" ref="U224:V224" si="560">U211</f>
        <v>-9.2930899999999994</v>
      </c>
      <c r="V224" s="657">
        <f t="shared" si="560"/>
        <v>17928.851220000004</v>
      </c>
      <c r="W224" s="657">
        <f t="shared" si="524"/>
        <v>90.033510573243234</v>
      </c>
      <c r="X224" s="732"/>
    </row>
    <row r="225" spans="1:24" ht="30" x14ac:dyDescent="0.25">
      <c r="A225" s="13">
        <v>1</v>
      </c>
      <c r="B225" s="86" t="s">
        <v>64</v>
      </c>
      <c r="C225" s="656">
        <f t="shared" si="516"/>
        <v>5000</v>
      </c>
      <c r="D225" s="656">
        <f t="shared" si="516"/>
        <v>4583</v>
      </c>
      <c r="E225" s="656">
        <f t="shared" si="516"/>
        <v>3995</v>
      </c>
      <c r="F225" s="656">
        <f t="shared" si="516"/>
        <v>87.169975998254429</v>
      </c>
      <c r="G225" s="657">
        <f t="shared" si="516"/>
        <v>6149.4790000000012</v>
      </c>
      <c r="H225" s="657">
        <f t="shared" ref="H225:I225" si="561">H212</f>
        <v>6149.4790000000012</v>
      </c>
      <c r="I225" s="657">
        <f t="shared" si="561"/>
        <v>6149.4790000000012</v>
      </c>
      <c r="J225" s="657">
        <f t="shared" ref="J225:K225" si="562">J212</f>
        <v>6149.4790000000012</v>
      </c>
      <c r="K225" s="657">
        <f t="shared" si="562"/>
        <v>6149.4790000000012</v>
      </c>
      <c r="L225" s="657">
        <f t="shared" si="527"/>
        <v>4761.125</v>
      </c>
      <c r="M225" s="657">
        <f t="shared" ref="M225:S226" si="563">M212</f>
        <v>4761.125</v>
      </c>
      <c r="N225" s="657">
        <f t="shared" si="519"/>
        <v>6326.1679999999997</v>
      </c>
      <c r="O225" s="657">
        <f t="shared" ref="O225:P225" si="564">O212</f>
        <v>6326.1679999999997</v>
      </c>
      <c r="P225" s="657">
        <f t="shared" si="564"/>
        <v>6326.1679999999997</v>
      </c>
      <c r="Q225" s="657">
        <f t="shared" ref="Q225" si="565">Q212</f>
        <v>6326.1679999999997</v>
      </c>
      <c r="R225" s="657">
        <f t="shared" si="519"/>
        <v>5699.0391023809525</v>
      </c>
      <c r="S225" s="657">
        <f t="shared" si="519"/>
        <v>5844.8632200000002</v>
      </c>
      <c r="T225" s="657">
        <f t="shared" ref="T225:W226" si="566">T212</f>
        <v>145.82411761904768</v>
      </c>
      <c r="U225" s="657">
        <f t="shared" ref="U225:V225" si="567">U212</f>
        <v>-9.2930899999999994</v>
      </c>
      <c r="V225" s="657">
        <f t="shared" si="567"/>
        <v>5835.5701300000001</v>
      </c>
      <c r="W225" s="657">
        <f t="shared" si="524"/>
        <v>102.55874920314419</v>
      </c>
      <c r="X225" s="732"/>
    </row>
    <row r="226" spans="1:24" ht="45" x14ac:dyDescent="0.25">
      <c r="A226" s="13"/>
      <c r="B226" s="761" t="s">
        <v>102</v>
      </c>
      <c r="C226" s="656">
        <f>C213</f>
        <v>0</v>
      </c>
      <c r="D226" s="656">
        <f t="shared" ref="D226:L226" si="568">D213</f>
        <v>0</v>
      </c>
      <c r="E226" s="656">
        <f t="shared" si="568"/>
        <v>959</v>
      </c>
      <c r="F226" s="656">
        <f t="shared" si="568"/>
        <v>0</v>
      </c>
      <c r="G226" s="656">
        <f t="shared" si="568"/>
        <v>0</v>
      </c>
      <c r="H226" s="656">
        <f t="shared" si="568"/>
        <v>0</v>
      </c>
      <c r="I226" s="656">
        <f t="shared" si="568"/>
        <v>0</v>
      </c>
      <c r="J226" s="656">
        <f t="shared" si="568"/>
        <v>0</v>
      </c>
      <c r="K226" s="656">
        <f t="shared" si="568"/>
        <v>0</v>
      </c>
      <c r="L226" s="656">
        <f t="shared" si="568"/>
        <v>0</v>
      </c>
      <c r="M226" s="656">
        <f t="shared" si="563"/>
        <v>0</v>
      </c>
      <c r="N226" s="656">
        <f t="shared" si="563"/>
        <v>0</v>
      </c>
      <c r="O226" s="656">
        <f t="shared" ref="O226:P226" si="569">O213</f>
        <v>0</v>
      </c>
      <c r="P226" s="656">
        <f t="shared" si="569"/>
        <v>0</v>
      </c>
      <c r="Q226" s="656">
        <f t="shared" ref="Q226" si="570">Q213</f>
        <v>0</v>
      </c>
      <c r="R226" s="656">
        <f t="shared" si="563"/>
        <v>0</v>
      </c>
      <c r="S226" s="656">
        <f t="shared" si="563"/>
        <v>0</v>
      </c>
      <c r="T226" s="656">
        <f t="shared" si="566"/>
        <v>0</v>
      </c>
      <c r="U226" s="656">
        <f t="shared" si="566"/>
        <v>0</v>
      </c>
      <c r="V226" s="656">
        <f t="shared" si="566"/>
        <v>1241.4877799999999</v>
      </c>
      <c r="W226" s="656">
        <f t="shared" si="566"/>
        <v>0</v>
      </c>
      <c r="X226" s="732"/>
    </row>
    <row r="227" spans="1:24" ht="60" x14ac:dyDescent="0.25">
      <c r="A227" s="13">
        <v>1</v>
      </c>
      <c r="B227" s="86" t="s">
        <v>46</v>
      </c>
      <c r="C227" s="656">
        <f>C214</f>
        <v>5154</v>
      </c>
      <c r="D227" s="656">
        <f t="shared" ref="D227:G228" si="571">D214</f>
        <v>4725</v>
      </c>
      <c r="E227" s="656">
        <f t="shared" si="571"/>
        <v>4010</v>
      </c>
      <c r="F227" s="656">
        <f t="shared" si="571"/>
        <v>84.867724867724874</v>
      </c>
      <c r="G227" s="657">
        <f t="shared" si="571"/>
        <v>14745.90324</v>
      </c>
      <c r="H227" s="657">
        <f t="shared" ref="H227:I227" si="572">H214</f>
        <v>14745.90324</v>
      </c>
      <c r="I227" s="657">
        <f t="shared" si="572"/>
        <v>14745.90324</v>
      </c>
      <c r="J227" s="657">
        <f t="shared" ref="J227:K227" si="573">J214</f>
        <v>14745.90324</v>
      </c>
      <c r="K227" s="657">
        <f t="shared" si="573"/>
        <v>14745.90324</v>
      </c>
      <c r="L227" s="657">
        <f>L214</f>
        <v>14745.90324</v>
      </c>
      <c r="M227" s="657">
        <f t="shared" ref="M227" si="574">M214</f>
        <v>14745.90324</v>
      </c>
      <c r="N227" s="657">
        <f t="shared" ref="N227:S228" si="575">N214</f>
        <v>14745.90324</v>
      </c>
      <c r="O227" s="657">
        <f t="shared" ref="O227:P227" si="576">O214</f>
        <v>14745.90324</v>
      </c>
      <c r="P227" s="657">
        <f t="shared" si="576"/>
        <v>14757.90324</v>
      </c>
      <c r="Q227" s="657">
        <f t="shared" ref="Q227" si="577">Q214</f>
        <v>14757.90324</v>
      </c>
      <c r="R227" s="657">
        <f t="shared" si="575"/>
        <v>13525.07797</v>
      </c>
      <c r="S227" s="657">
        <f t="shared" si="575"/>
        <v>11749.809070000001</v>
      </c>
      <c r="T227" s="657">
        <f t="shared" ref="T227" si="578">T214</f>
        <v>-1775.2688999999991</v>
      </c>
      <c r="U227" s="657">
        <f t="shared" ref="U227:V227" si="579">U214</f>
        <v>0</v>
      </c>
      <c r="V227" s="657">
        <f t="shared" si="579"/>
        <v>11749.809070000001</v>
      </c>
      <c r="W227" s="657">
        <f>W214</f>
        <v>86.874242766380149</v>
      </c>
      <c r="X227" s="732"/>
    </row>
    <row r="228" spans="1:24" ht="45" x14ac:dyDescent="0.25">
      <c r="A228" s="13">
        <v>1</v>
      </c>
      <c r="B228" s="86" t="s">
        <v>65</v>
      </c>
      <c r="C228" s="656">
        <f>C215</f>
        <v>715</v>
      </c>
      <c r="D228" s="656">
        <f t="shared" si="571"/>
        <v>655</v>
      </c>
      <c r="E228" s="656">
        <f t="shared" si="571"/>
        <v>319</v>
      </c>
      <c r="F228" s="656">
        <f t="shared" si="571"/>
        <v>48.702290076335878</v>
      </c>
      <c r="G228" s="657">
        <f t="shared" si="571"/>
        <v>763.34829999999988</v>
      </c>
      <c r="H228" s="657">
        <f t="shared" ref="H228:I228" si="580">H215</f>
        <v>763.34829999999988</v>
      </c>
      <c r="I228" s="657">
        <f t="shared" si="580"/>
        <v>763.34829999999988</v>
      </c>
      <c r="J228" s="657">
        <f t="shared" ref="J228:K228" si="581">J215</f>
        <v>763.34829999999988</v>
      </c>
      <c r="K228" s="657">
        <f t="shared" si="581"/>
        <v>763.34829999999988</v>
      </c>
      <c r="L228" s="657">
        <f>L215</f>
        <v>763.34829999999988</v>
      </c>
      <c r="M228" s="657">
        <f t="shared" ref="M228" si="582">M215</f>
        <v>763.34829999999988</v>
      </c>
      <c r="N228" s="657">
        <f t="shared" si="575"/>
        <v>763.34829999999988</v>
      </c>
      <c r="O228" s="657">
        <f t="shared" ref="O228:P228" si="583">O215</f>
        <v>763.34829999999988</v>
      </c>
      <c r="P228" s="657">
        <f t="shared" si="583"/>
        <v>763.34829999999988</v>
      </c>
      <c r="Q228" s="657">
        <f t="shared" ref="Q228" si="584">Q215</f>
        <v>763.34829999999988</v>
      </c>
      <c r="R228" s="657">
        <f t="shared" si="575"/>
        <v>699.73594166666658</v>
      </c>
      <c r="S228" s="657">
        <f t="shared" si="575"/>
        <v>343.47201999999999</v>
      </c>
      <c r="T228" s="657">
        <f t="shared" ref="T228" si="585">T215</f>
        <v>-356.26392166666659</v>
      </c>
      <c r="U228" s="657">
        <f t="shared" ref="U228:V228" si="586">U215</f>
        <v>0</v>
      </c>
      <c r="V228" s="657">
        <f t="shared" si="586"/>
        <v>343.47201999999999</v>
      </c>
      <c r="W228" s="657">
        <f>W215</f>
        <v>49.085947933716383</v>
      </c>
      <c r="X228" s="732"/>
    </row>
    <row r="229" spans="1:24" ht="30" x14ac:dyDescent="0.25">
      <c r="A229" s="13"/>
      <c r="B229" s="86" t="s">
        <v>79</v>
      </c>
      <c r="C229" s="656">
        <f t="shared" ref="C229:W229" si="587">SUM(C216)</f>
        <v>13000</v>
      </c>
      <c r="D229" s="656">
        <f t="shared" si="587"/>
        <v>11917</v>
      </c>
      <c r="E229" s="656">
        <f t="shared" si="587"/>
        <v>10966</v>
      </c>
      <c r="F229" s="656">
        <f t="shared" si="587"/>
        <v>92.019803641856171</v>
      </c>
      <c r="G229" s="656">
        <f t="shared" si="587"/>
        <v>12651.86</v>
      </c>
      <c r="H229" s="656">
        <f t="shared" ref="H229:I229" si="588">SUM(H216)</f>
        <v>12651.86</v>
      </c>
      <c r="I229" s="656">
        <f t="shared" si="588"/>
        <v>12651.86</v>
      </c>
      <c r="J229" s="656">
        <f t="shared" ref="J229:L229" si="589">SUM(J216)</f>
        <v>12651.86</v>
      </c>
      <c r="K229" s="656">
        <f t="shared" si="589"/>
        <v>12651.86</v>
      </c>
      <c r="L229" s="656">
        <f t="shared" si="589"/>
        <v>12651.86</v>
      </c>
      <c r="M229" s="656">
        <f t="shared" ref="M229" si="590">SUM(M216)</f>
        <v>12651.86</v>
      </c>
      <c r="N229" s="656">
        <f t="shared" si="587"/>
        <v>12651.86</v>
      </c>
      <c r="O229" s="656">
        <f t="shared" ref="O229:P229" si="591">SUM(O216)</f>
        <v>12651.86</v>
      </c>
      <c r="P229" s="656">
        <f t="shared" si="591"/>
        <v>12651.86</v>
      </c>
      <c r="Q229" s="656">
        <f t="shared" ref="Q229" si="592">SUM(Q216)</f>
        <v>12651.86</v>
      </c>
      <c r="R229" s="656">
        <f t="shared" si="587"/>
        <v>11597.538333333334</v>
      </c>
      <c r="S229" s="656">
        <f t="shared" si="587"/>
        <v>10675.687740000001</v>
      </c>
      <c r="T229" s="656">
        <f t="shared" ref="T229" si="593">SUM(T216)</f>
        <v>-921.85059333333265</v>
      </c>
      <c r="U229" s="656">
        <f t="shared" ref="U229:V229" si="594">SUM(U216)</f>
        <v>-13.314539999999999</v>
      </c>
      <c r="V229" s="656">
        <f t="shared" si="594"/>
        <v>10662.373200000002</v>
      </c>
      <c r="W229" s="656">
        <f t="shared" si="587"/>
        <v>92.051325317168605</v>
      </c>
      <c r="X229" s="732"/>
    </row>
    <row r="230" spans="1:24" x14ac:dyDescent="0.25">
      <c r="A230" s="13">
        <v>1</v>
      </c>
      <c r="B230" s="87" t="s">
        <v>4</v>
      </c>
      <c r="C230" s="658">
        <f t="shared" ref="C230:W230" si="595">C217</f>
        <v>0</v>
      </c>
      <c r="D230" s="658">
        <f t="shared" si="595"/>
        <v>0</v>
      </c>
      <c r="E230" s="658">
        <f t="shared" si="595"/>
        <v>0</v>
      </c>
      <c r="F230" s="658">
        <f t="shared" si="595"/>
        <v>0</v>
      </c>
      <c r="G230" s="659">
        <f t="shared" si="595"/>
        <v>46548.324699999997</v>
      </c>
      <c r="H230" s="659">
        <f t="shared" ref="H230:I230" si="596">H217</f>
        <v>46548.324699999997</v>
      </c>
      <c r="I230" s="659">
        <f t="shared" si="596"/>
        <v>46548.324699999997</v>
      </c>
      <c r="J230" s="659">
        <f t="shared" ref="J230:L230" si="597">J217</f>
        <v>46548.324699999997</v>
      </c>
      <c r="K230" s="659">
        <f t="shared" si="597"/>
        <v>46548.324699999997</v>
      </c>
      <c r="L230" s="659">
        <f t="shared" si="597"/>
        <v>46534.275900000008</v>
      </c>
      <c r="M230" s="659">
        <f t="shared" ref="M230" si="598">M217</f>
        <v>46534.275900000008</v>
      </c>
      <c r="N230" s="659">
        <f t="shared" si="595"/>
        <v>47008.570379999997</v>
      </c>
      <c r="O230" s="659">
        <f t="shared" ref="O230:P230" si="599">O217</f>
        <v>47008.570379999997</v>
      </c>
      <c r="P230" s="659">
        <f t="shared" si="599"/>
        <v>47020.570379999997</v>
      </c>
      <c r="Q230" s="659">
        <f t="shared" ref="Q230" si="600">Q217</f>
        <v>47020.570379999997</v>
      </c>
      <c r="R230" s="659">
        <f t="shared" si="595"/>
        <v>43044.69139709523</v>
      </c>
      <c r="S230" s="659">
        <f t="shared" si="595"/>
        <v>41396.614430000001</v>
      </c>
      <c r="T230" s="659">
        <f t="shared" ref="T230" si="601">T217</f>
        <v>-1648.0769670952336</v>
      </c>
      <c r="U230" s="659">
        <f t="shared" ref="U230:V230" si="602">U217</f>
        <v>-301.78771</v>
      </c>
      <c r="V230" s="659">
        <f t="shared" si="602"/>
        <v>41094.826720000005</v>
      </c>
      <c r="W230" s="659">
        <f t="shared" si="595"/>
        <v>96.171242228475023</v>
      </c>
      <c r="X230" s="732"/>
    </row>
    <row r="231" spans="1:24" ht="15.75" thickBot="1" x14ac:dyDescent="0.3">
      <c r="A231" s="13">
        <v>1</v>
      </c>
      <c r="B231" s="58" t="s">
        <v>8</v>
      </c>
      <c r="C231" s="650"/>
      <c r="D231" s="650"/>
      <c r="E231" s="651"/>
      <c r="F231" s="650"/>
      <c r="G231" s="652"/>
      <c r="H231" s="652"/>
      <c r="I231" s="652"/>
      <c r="J231" s="652"/>
      <c r="K231" s="652"/>
      <c r="L231" s="652"/>
      <c r="M231" s="652"/>
      <c r="N231" s="652"/>
      <c r="O231" s="652"/>
      <c r="P231" s="652"/>
      <c r="Q231" s="652"/>
      <c r="R231" s="652"/>
      <c r="S231" s="653"/>
      <c r="T231" s="653">
        <f t="shared" ref="T231:T286" si="603">S231-R231</f>
        <v>0</v>
      </c>
      <c r="U231" s="653"/>
      <c r="V231" s="653"/>
      <c r="W231" s="652"/>
      <c r="X231" s="732"/>
    </row>
    <row r="232" spans="1:24" ht="43.5" x14ac:dyDescent="0.25">
      <c r="A232" s="13">
        <v>1</v>
      </c>
      <c r="B232" s="83" t="s">
        <v>140</v>
      </c>
      <c r="C232" s="509"/>
      <c r="D232" s="509"/>
      <c r="E232" s="509"/>
      <c r="F232" s="509"/>
      <c r="G232" s="553"/>
      <c r="H232" s="553"/>
      <c r="I232" s="553"/>
      <c r="J232" s="553"/>
      <c r="K232" s="553"/>
      <c r="L232" s="553"/>
      <c r="M232" s="553"/>
      <c r="N232" s="553"/>
      <c r="O232" s="553"/>
      <c r="P232" s="553"/>
      <c r="Q232" s="553"/>
      <c r="R232" s="553"/>
      <c r="S232" s="553"/>
      <c r="T232" s="553">
        <f t="shared" si="603"/>
        <v>0</v>
      </c>
      <c r="U232" s="553"/>
      <c r="V232" s="553"/>
      <c r="W232" s="553"/>
      <c r="X232" s="732"/>
    </row>
    <row r="233" spans="1:24" s="25" customFormat="1" ht="30" x14ac:dyDescent="0.25">
      <c r="A233" s="13">
        <v>1</v>
      </c>
      <c r="B233" s="48" t="s">
        <v>76</v>
      </c>
      <c r="C233" s="390">
        <f>SUM(C234:C237)</f>
        <v>4281</v>
      </c>
      <c r="D233" s="390">
        <f>SUM(D234:D237)</f>
        <v>3924</v>
      </c>
      <c r="E233" s="390">
        <f>SUM(E234:E237)</f>
        <v>3966</v>
      </c>
      <c r="F233" s="390">
        <f t="shared" ref="F233:F243" si="604">E233/D233*100</f>
        <v>101.07033639143729</v>
      </c>
      <c r="G233" s="553">
        <f>SUM(G234:G237)</f>
        <v>12336.8351</v>
      </c>
      <c r="H233" s="553">
        <f>SUM(H234:H237)</f>
        <v>12336.8351</v>
      </c>
      <c r="I233" s="553">
        <f>SUM(I234:I237)</f>
        <v>12336.8351</v>
      </c>
      <c r="J233" s="553">
        <f>SUM(J234:J237)</f>
        <v>12336.8351</v>
      </c>
      <c r="K233" s="553">
        <f>SUM(K234:K237)</f>
        <v>12336.8351</v>
      </c>
      <c r="L233" s="553">
        <f t="shared" ref="L233:M233" si="605">SUM(L234:L237)</f>
        <v>11151.1271</v>
      </c>
      <c r="M233" s="553">
        <f t="shared" si="605"/>
        <v>11151.1271</v>
      </c>
      <c r="N233" s="553">
        <f t="shared" ref="N233:V233" si="606">SUM(N234:N237)</f>
        <v>8551.4674799999993</v>
      </c>
      <c r="O233" s="553">
        <f t="shared" ref="O233:P233" si="607">SUM(O234:O237)</f>
        <v>8551.4674799999993</v>
      </c>
      <c r="P233" s="553">
        <f t="shared" si="607"/>
        <v>7678.8946799999994</v>
      </c>
      <c r="Q233" s="553">
        <f t="shared" ref="Q233" si="608">SUM(Q234:Q237)</f>
        <v>7678.8946799999994</v>
      </c>
      <c r="R233" s="749">
        <f t="shared" si="606"/>
        <v>7631.0014694761931</v>
      </c>
      <c r="S233" s="553">
        <f t="shared" si="606"/>
        <v>8203.9459499999994</v>
      </c>
      <c r="T233" s="553">
        <f t="shared" si="606"/>
        <v>572.94448052380687</v>
      </c>
      <c r="U233" s="553">
        <f t="shared" si="606"/>
        <v>-126.19589000000002</v>
      </c>
      <c r="V233" s="553">
        <f t="shared" si="606"/>
        <v>8077.7500599999994</v>
      </c>
      <c r="W233" s="553">
        <f t="shared" ref="W233:W244" si="609">S233/R233*100</f>
        <v>107.50811650103292</v>
      </c>
      <c r="X233" s="732"/>
    </row>
    <row r="234" spans="1:24" s="25" customFormat="1" ht="30" x14ac:dyDescent="0.25">
      <c r="A234" s="13">
        <v>1</v>
      </c>
      <c r="B234" s="47" t="s">
        <v>44</v>
      </c>
      <c r="C234" s="390">
        <v>3000</v>
      </c>
      <c r="D234" s="739">
        <f>ROUND(C234/12*$B$3,0)</f>
        <v>2750</v>
      </c>
      <c r="E234" s="390">
        <v>3000</v>
      </c>
      <c r="F234" s="390">
        <f t="shared" si="604"/>
        <v>109.09090909090908</v>
      </c>
      <c r="G234" s="553">
        <v>8276.8798200000001</v>
      </c>
      <c r="H234" s="553">
        <v>8276.8798200000001</v>
      </c>
      <c r="I234" s="553">
        <v>8276.8798200000001</v>
      </c>
      <c r="J234" s="553">
        <v>8276.8798200000001</v>
      </c>
      <c r="K234" s="553">
        <v>8276.8798200000001</v>
      </c>
      <c r="L234" s="553">
        <v>7091.1718200000005</v>
      </c>
      <c r="M234" s="553">
        <v>7091.1718200000005</v>
      </c>
      <c r="N234" s="553">
        <v>4491.5122000000001</v>
      </c>
      <c r="O234" s="553">
        <v>4491.5122000000001</v>
      </c>
      <c r="P234" s="553">
        <v>4491.5122000000001</v>
      </c>
      <c r="Q234" s="553">
        <v>4491.5122000000001</v>
      </c>
      <c r="R234" s="750">
        <f t="shared" ref="R234:R237" si="610">G234/12*$B$3+(H234-G234)/11*10+(I234-H234)/10*9+(J234-I234)/9*8+(K234-J234)/8*7+(L234-K234)/7*6+(M234-L234)/6*5+(N234-M234)/5*4+(O234-N234)/4*3+(P234-O234)/3*2+(Q234-P234)/2*1</f>
        <v>4491.0909961428588</v>
      </c>
      <c r="S234" s="553">
        <f t="shared" ref="S234:S243" si="611">V234-U234</f>
        <v>5648.007709999999</v>
      </c>
      <c r="T234" s="553">
        <f t="shared" si="603"/>
        <v>1156.9167138571402</v>
      </c>
      <c r="U234" s="553">
        <v>-113.88884000000002</v>
      </c>
      <c r="V234" s="553">
        <v>5534.1188699999993</v>
      </c>
      <c r="W234" s="553">
        <f t="shared" si="609"/>
        <v>125.76025992015636</v>
      </c>
      <c r="X234" s="732"/>
    </row>
    <row r="235" spans="1:24" s="25" customFormat="1" ht="30" x14ac:dyDescent="0.25">
      <c r="A235" s="13">
        <v>1</v>
      </c>
      <c r="B235" s="47" t="s">
        <v>45</v>
      </c>
      <c r="C235" s="390">
        <v>1100</v>
      </c>
      <c r="D235" s="391">
        <f t="shared" ref="D235:D242" si="612">ROUND(C235/12*$B$3,0)</f>
        <v>1008</v>
      </c>
      <c r="E235" s="390">
        <v>797</v>
      </c>
      <c r="F235" s="390">
        <f t="shared" si="604"/>
        <v>79.067460317460316</v>
      </c>
      <c r="G235" s="553">
        <v>2872.2187999999996</v>
      </c>
      <c r="H235" s="553">
        <v>2872.2187999999996</v>
      </c>
      <c r="I235" s="553">
        <v>2872.2187999999996</v>
      </c>
      <c r="J235" s="553">
        <v>2872.2187999999996</v>
      </c>
      <c r="K235" s="553">
        <v>2872.2187999999996</v>
      </c>
      <c r="L235" s="553">
        <v>2872.2187999999996</v>
      </c>
      <c r="M235" s="553">
        <v>2872.2187999999996</v>
      </c>
      <c r="N235" s="553">
        <v>2872.2187999999996</v>
      </c>
      <c r="O235" s="553">
        <v>2872.2187999999996</v>
      </c>
      <c r="P235" s="553">
        <v>1999.646</v>
      </c>
      <c r="Q235" s="553">
        <v>1999.646</v>
      </c>
      <c r="R235" s="750">
        <f t="shared" si="610"/>
        <v>2051.1520333333333</v>
      </c>
      <c r="S235" s="553">
        <f t="shared" si="611"/>
        <v>1446.9467200000001</v>
      </c>
      <c r="T235" s="553">
        <f t="shared" si="603"/>
        <v>-604.20531333333315</v>
      </c>
      <c r="U235" s="553">
        <v>-12.307049999999998</v>
      </c>
      <c r="V235" s="553">
        <v>1434.6396700000003</v>
      </c>
      <c r="W235" s="553">
        <f t="shared" si="609"/>
        <v>70.543123887728726</v>
      </c>
      <c r="X235" s="732"/>
    </row>
    <row r="236" spans="1:24" s="25" customFormat="1" ht="30" x14ac:dyDescent="0.25">
      <c r="A236" s="13">
        <v>1</v>
      </c>
      <c r="B236" s="47" t="s">
        <v>70</v>
      </c>
      <c r="C236" s="390">
        <v>54</v>
      </c>
      <c r="D236" s="391">
        <f t="shared" si="612"/>
        <v>50</v>
      </c>
      <c r="E236" s="390">
        <v>48</v>
      </c>
      <c r="F236" s="390">
        <f t="shared" si="604"/>
        <v>96</v>
      </c>
      <c r="G236" s="553">
        <v>354.35232000000002</v>
      </c>
      <c r="H236" s="553">
        <v>354.35232000000002</v>
      </c>
      <c r="I236" s="553">
        <v>354.35232000000002</v>
      </c>
      <c r="J236" s="553">
        <v>354.35232000000002</v>
      </c>
      <c r="K236" s="553">
        <v>354.35232000000002</v>
      </c>
      <c r="L236" s="553">
        <v>354.35232000000002</v>
      </c>
      <c r="M236" s="553">
        <v>354.35232000000002</v>
      </c>
      <c r="N236" s="553">
        <v>354.35232000000002</v>
      </c>
      <c r="O236" s="553">
        <v>354.35232000000002</v>
      </c>
      <c r="P236" s="553">
        <v>354.35232000000002</v>
      </c>
      <c r="Q236" s="553">
        <v>354.35232000000002</v>
      </c>
      <c r="R236" s="750">
        <f t="shared" si="610"/>
        <v>324.82296000000002</v>
      </c>
      <c r="S236" s="553">
        <f t="shared" si="611"/>
        <v>314.97984000000002</v>
      </c>
      <c r="T236" s="553">
        <f t="shared" si="603"/>
        <v>-9.843119999999999</v>
      </c>
      <c r="U236" s="553">
        <v>0</v>
      </c>
      <c r="V236" s="553">
        <v>314.97984000000002</v>
      </c>
      <c r="W236" s="553">
        <f t="shared" si="609"/>
        <v>96.969696969696969</v>
      </c>
      <c r="X236" s="732"/>
    </row>
    <row r="237" spans="1:24" s="25" customFormat="1" ht="30" x14ac:dyDescent="0.25">
      <c r="A237" s="13">
        <v>1</v>
      </c>
      <c r="B237" s="47" t="s">
        <v>71</v>
      </c>
      <c r="C237" s="390">
        <v>127</v>
      </c>
      <c r="D237" s="391">
        <f t="shared" si="612"/>
        <v>116</v>
      </c>
      <c r="E237" s="390">
        <v>121</v>
      </c>
      <c r="F237" s="390">
        <f t="shared" si="604"/>
        <v>104.31034482758621</v>
      </c>
      <c r="G237" s="553">
        <v>833.38416000000007</v>
      </c>
      <c r="H237" s="553">
        <v>833.38416000000007</v>
      </c>
      <c r="I237" s="553">
        <v>833.38416000000007</v>
      </c>
      <c r="J237" s="553">
        <v>833.38416000000007</v>
      </c>
      <c r="K237" s="553">
        <v>833.38416000000007</v>
      </c>
      <c r="L237" s="553">
        <v>833.38416000000007</v>
      </c>
      <c r="M237" s="553">
        <v>833.38416000000007</v>
      </c>
      <c r="N237" s="553">
        <v>833.38416000000007</v>
      </c>
      <c r="O237" s="553">
        <v>833.38416000000007</v>
      </c>
      <c r="P237" s="553">
        <v>833.38416000000007</v>
      </c>
      <c r="Q237" s="553">
        <v>833.38416000000007</v>
      </c>
      <c r="R237" s="750">
        <f t="shared" si="610"/>
        <v>763.9354800000001</v>
      </c>
      <c r="S237" s="553">
        <f t="shared" si="611"/>
        <v>794.01167999999996</v>
      </c>
      <c r="T237" s="553">
        <f t="shared" si="603"/>
        <v>30.076199999999858</v>
      </c>
      <c r="U237" s="553">
        <v>0</v>
      </c>
      <c r="V237" s="553">
        <v>794.01167999999996</v>
      </c>
      <c r="W237" s="553">
        <f t="shared" si="609"/>
        <v>103.93700787401572</v>
      </c>
      <c r="X237" s="732"/>
    </row>
    <row r="238" spans="1:24" s="25" customFormat="1" ht="30" x14ac:dyDescent="0.25">
      <c r="A238" s="13">
        <v>1</v>
      </c>
      <c r="B238" s="48" t="s">
        <v>68</v>
      </c>
      <c r="C238" s="390">
        <f>SUM(C239:C242)</f>
        <v>11112</v>
      </c>
      <c r="D238" s="390">
        <f>SUM(D239:D242)</f>
        <v>10186</v>
      </c>
      <c r="E238" s="390">
        <f>E239+E241+E242</f>
        <v>7683</v>
      </c>
      <c r="F238" s="390">
        <f t="shared" si="604"/>
        <v>75.427056744551351</v>
      </c>
      <c r="G238" s="554">
        <f>SUM(G239:G242)</f>
        <v>21890.559840000002</v>
      </c>
      <c r="H238" s="554">
        <f>SUM(H239:H242)</f>
        <v>21890.559840000002</v>
      </c>
      <c r="I238" s="554">
        <f>SUM(I239:I242)</f>
        <v>21890.559840000002</v>
      </c>
      <c r="J238" s="554">
        <f>SUM(J239:J242)</f>
        <v>21890.559840000002</v>
      </c>
      <c r="K238" s="554">
        <f>SUM(K239:K242)</f>
        <v>21890.559840000002</v>
      </c>
      <c r="L238" s="554">
        <f t="shared" ref="L238:M238" si="613">SUM(L239:L242)</f>
        <v>22853.96459</v>
      </c>
      <c r="M238" s="554">
        <f t="shared" si="613"/>
        <v>22853.96459</v>
      </c>
      <c r="N238" s="554">
        <f t="shared" ref="N238:V238" si="614">SUM(N239:N242)</f>
        <v>24818.69484</v>
      </c>
      <c r="O238" s="554">
        <f t="shared" ref="O238:P238" si="615">SUM(O239:O242)</f>
        <v>24818.69484</v>
      </c>
      <c r="P238" s="554">
        <f t="shared" si="615"/>
        <v>24818.69484</v>
      </c>
      <c r="Q238" s="554">
        <f t="shared" ref="Q238" si="616">SUM(Q239:Q242)</f>
        <v>22698.19484</v>
      </c>
      <c r="R238" s="751">
        <f t="shared" si="614"/>
        <v>21403.656219999997</v>
      </c>
      <c r="S238" s="554">
        <f t="shared" si="614"/>
        <v>17651.348420000002</v>
      </c>
      <c r="T238" s="554">
        <f t="shared" si="614"/>
        <v>-3752.3077999999996</v>
      </c>
      <c r="U238" s="554">
        <f t="shared" si="614"/>
        <v>-91.472210000000004</v>
      </c>
      <c r="V238" s="554">
        <f t="shared" si="614"/>
        <v>17559.876210000002</v>
      </c>
      <c r="W238" s="553">
        <f t="shared" si="609"/>
        <v>82.468846623999852</v>
      </c>
      <c r="X238" s="732"/>
    </row>
    <row r="239" spans="1:24" s="25" customFormat="1" ht="30" x14ac:dyDescent="0.25">
      <c r="A239" s="13">
        <v>1</v>
      </c>
      <c r="B239" s="47" t="s">
        <v>64</v>
      </c>
      <c r="C239" s="390">
        <v>2900</v>
      </c>
      <c r="D239" s="739">
        <f>ROUND(C239/12*$B$3,0)</f>
        <v>2658</v>
      </c>
      <c r="E239" s="390">
        <v>1272</v>
      </c>
      <c r="F239" s="390">
        <f t="shared" si="604"/>
        <v>47.855530474040634</v>
      </c>
      <c r="G239" s="553">
        <v>2120.5100000000002</v>
      </c>
      <c r="H239" s="553">
        <v>2120.5100000000002</v>
      </c>
      <c r="I239" s="553">
        <v>2120.5100000000002</v>
      </c>
      <c r="J239" s="553">
        <v>2120.5100000000002</v>
      </c>
      <c r="K239" s="553">
        <v>2120.5100000000002</v>
      </c>
      <c r="L239" s="553">
        <v>3083.9147499999999</v>
      </c>
      <c r="M239" s="553">
        <v>3083.9147499999999</v>
      </c>
      <c r="N239" s="553">
        <v>5048.6450000000013</v>
      </c>
      <c r="O239" s="553">
        <v>5048.6450000000013</v>
      </c>
      <c r="P239" s="553">
        <v>5048.6450000000013</v>
      </c>
      <c r="Q239" s="553">
        <v>2928.145</v>
      </c>
      <c r="R239" s="750">
        <f>G239/12*$B$3+(H239-G239)/11*10+(I239-H239)/10*9+(J239-I239)/9*8+(K239-J239)/8*7+(L239-K239)/7*6+(M239-L239)/6*5+(N239-M239)/5*4+(O239-N239)/4*3+(P239-O239)/3*2+(Q239-P239)/2*1</f>
        <v>3281.1105333333335</v>
      </c>
      <c r="S239" s="553">
        <f t="shared" si="611"/>
        <v>2028.9974800000002</v>
      </c>
      <c r="T239" s="553">
        <f t="shared" si="603"/>
        <v>-1252.1130533333333</v>
      </c>
      <c r="U239" s="553">
        <v>-2.2296300000000002</v>
      </c>
      <c r="V239" s="553">
        <v>2026.7678500000002</v>
      </c>
      <c r="W239" s="553">
        <f t="shared" si="609"/>
        <v>61.838742077936303</v>
      </c>
      <c r="X239" s="732"/>
    </row>
    <row r="240" spans="1:24" s="25" customFormat="1" ht="45" x14ac:dyDescent="0.25">
      <c r="A240" s="13"/>
      <c r="B240" s="761" t="s">
        <v>102</v>
      </c>
      <c r="C240" s="390"/>
      <c r="D240" s="739"/>
      <c r="E240" s="390"/>
      <c r="F240" s="390"/>
      <c r="G240" s="553"/>
      <c r="H240" s="553"/>
      <c r="I240" s="553"/>
      <c r="J240" s="553"/>
      <c r="K240" s="553"/>
      <c r="L240" s="553"/>
      <c r="M240" s="553"/>
      <c r="N240" s="553"/>
      <c r="O240" s="553"/>
      <c r="P240" s="553"/>
      <c r="Q240" s="553"/>
      <c r="R240" s="750"/>
      <c r="S240" s="553"/>
      <c r="T240" s="553"/>
      <c r="U240" s="553"/>
      <c r="V240" s="553"/>
      <c r="W240" s="553"/>
      <c r="X240" s="732"/>
    </row>
    <row r="241" spans="1:260" s="25" customFormat="1" ht="60" x14ac:dyDescent="0.25">
      <c r="A241" s="13">
        <v>1</v>
      </c>
      <c r="B241" s="47" t="s">
        <v>75</v>
      </c>
      <c r="C241" s="390">
        <v>6135</v>
      </c>
      <c r="D241" s="391">
        <f t="shared" si="612"/>
        <v>5624</v>
      </c>
      <c r="E241" s="390">
        <v>4486</v>
      </c>
      <c r="F241" s="390">
        <f t="shared" si="604"/>
        <v>79.765291607396875</v>
      </c>
      <c r="G241" s="553">
        <v>17552.6031</v>
      </c>
      <c r="H241" s="553">
        <v>17552.6031</v>
      </c>
      <c r="I241" s="553">
        <v>17552.6031</v>
      </c>
      <c r="J241" s="553">
        <v>17552.6031</v>
      </c>
      <c r="K241" s="553">
        <v>17552.6031</v>
      </c>
      <c r="L241" s="553">
        <v>17552.6031</v>
      </c>
      <c r="M241" s="553">
        <v>17552.6031</v>
      </c>
      <c r="N241" s="553">
        <v>17552.6031</v>
      </c>
      <c r="O241" s="553">
        <v>17552.6031</v>
      </c>
      <c r="P241" s="553">
        <v>17552.6031</v>
      </c>
      <c r="Q241" s="553">
        <v>17552.6031</v>
      </c>
      <c r="R241" s="750">
        <f t="shared" ref="R241:R243" si="617">G241/12*$B$3+(H241-G241)/11*10+(I241-H241)/10*9+(J241-I241)/9*8+(K241-J241)/8*7+(L241-K241)/7*6+(M241-L241)/6*5+(N241-M241)/5*4+(O241-N241)/4*3+(P241-O241)/3*2+(Q241-P241)/2*1</f>
        <v>16089.886175</v>
      </c>
      <c r="S241" s="553">
        <f t="shared" si="611"/>
        <v>13468.09892</v>
      </c>
      <c r="T241" s="553">
        <f t="shared" si="603"/>
        <v>-2621.7872549999993</v>
      </c>
      <c r="U241" s="553">
        <v>-89.242580000000004</v>
      </c>
      <c r="V241" s="553">
        <v>13378.85634</v>
      </c>
      <c r="W241" s="553">
        <f t="shared" si="609"/>
        <v>83.705371023235358</v>
      </c>
      <c r="X241" s="732"/>
    </row>
    <row r="242" spans="1:260" s="25" customFormat="1" ht="45" x14ac:dyDescent="0.25">
      <c r="A242" s="13">
        <v>1</v>
      </c>
      <c r="B242" s="47" t="s">
        <v>65</v>
      </c>
      <c r="C242" s="390">
        <v>2077</v>
      </c>
      <c r="D242" s="391">
        <f t="shared" si="612"/>
        <v>1904</v>
      </c>
      <c r="E242" s="390">
        <v>1925</v>
      </c>
      <c r="F242" s="390">
        <f t="shared" si="604"/>
        <v>101.10294117647058</v>
      </c>
      <c r="G242" s="553">
        <v>2217.4467399999999</v>
      </c>
      <c r="H242" s="553">
        <v>2217.4467399999999</v>
      </c>
      <c r="I242" s="553">
        <v>2217.4467399999999</v>
      </c>
      <c r="J242" s="553">
        <v>2217.4467399999999</v>
      </c>
      <c r="K242" s="553">
        <v>2217.4467399999999</v>
      </c>
      <c r="L242" s="553">
        <v>2217.4467399999999</v>
      </c>
      <c r="M242" s="553">
        <v>2217.4467399999999</v>
      </c>
      <c r="N242" s="553">
        <v>2217.4467399999999</v>
      </c>
      <c r="O242" s="553">
        <v>2217.4467399999999</v>
      </c>
      <c r="P242" s="553">
        <v>2217.4467399999999</v>
      </c>
      <c r="Q242" s="553">
        <v>2217.4467399999999</v>
      </c>
      <c r="R242" s="750">
        <f t="shared" si="617"/>
        <v>2032.6595116666667</v>
      </c>
      <c r="S242" s="553">
        <f t="shared" si="611"/>
        <v>2154.2520199999999</v>
      </c>
      <c r="T242" s="553">
        <f t="shared" si="603"/>
        <v>121.59250833333317</v>
      </c>
      <c r="U242" s="553">
        <v>0</v>
      </c>
      <c r="V242" s="553">
        <v>2154.2520199999999</v>
      </c>
      <c r="W242" s="553">
        <f t="shared" si="609"/>
        <v>105.98194176818301</v>
      </c>
      <c r="X242" s="732"/>
    </row>
    <row r="243" spans="1:260" s="25" customFormat="1" ht="30.75" thickBot="1" x14ac:dyDescent="0.3">
      <c r="A243" s="13"/>
      <c r="B243" s="267" t="s">
        <v>79</v>
      </c>
      <c r="C243" s="390">
        <v>6530</v>
      </c>
      <c r="D243" s="391">
        <f>ROUND(C243/12*$B$3,0)</f>
        <v>5986</v>
      </c>
      <c r="E243" s="390">
        <v>5513</v>
      </c>
      <c r="F243" s="390">
        <f t="shared" si="604"/>
        <v>92.09822920147009</v>
      </c>
      <c r="G243" s="553">
        <v>8077.7259999999997</v>
      </c>
      <c r="H243" s="553">
        <v>8077.7259999999997</v>
      </c>
      <c r="I243" s="553">
        <v>8077.7259999999997</v>
      </c>
      <c r="J243" s="553">
        <v>8077.7259999999997</v>
      </c>
      <c r="K243" s="553">
        <v>8077.7259999999997</v>
      </c>
      <c r="L243" s="553">
        <v>8077.7259999999997</v>
      </c>
      <c r="M243" s="553">
        <v>8077.7259999999997</v>
      </c>
      <c r="N243" s="553">
        <v>8077.7259999999997</v>
      </c>
      <c r="O243" s="553">
        <v>8077.7259999999997</v>
      </c>
      <c r="P243" s="553">
        <v>6355.1266000000005</v>
      </c>
      <c r="Q243" s="553">
        <v>6355.1266000000005</v>
      </c>
      <c r="R243" s="750">
        <f t="shared" si="617"/>
        <v>6256.1825666666664</v>
      </c>
      <c r="S243" s="553">
        <f t="shared" si="611"/>
        <v>5371.20118</v>
      </c>
      <c r="T243" s="553">
        <f t="shared" si="603"/>
        <v>-884.98138666666637</v>
      </c>
      <c r="U243" s="553">
        <v>-17.910619999999998</v>
      </c>
      <c r="V243" s="553">
        <v>5353.2905600000004</v>
      </c>
      <c r="W243" s="553">
        <f>S243/R243*100</f>
        <v>85.854290899662956</v>
      </c>
      <c r="X243" s="732">
        <v>973.22</v>
      </c>
    </row>
    <row r="244" spans="1:260" s="25" customFormat="1" ht="15.75" thickBot="1" x14ac:dyDescent="0.3">
      <c r="A244" s="13">
        <v>1</v>
      </c>
      <c r="B244" s="123" t="s">
        <v>3</v>
      </c>
      <c r="C244" s="445"/>
      <c r="D244" s="445"/>
      <c r="E244" s="445"/>
      <c r="F244" s="445"/>
      <c r="G244" s="608">
        <f>G238+G233+G243</f>
        <v>42305.120940000001</v>
      </c>
      <c r="H244" s="608">
        <f>H238+H233+H243</f>
        <v>42305.120940000001</v>
      </c>
      <c r="I244" s="608">
        <f>I238+I233+I243</f>
        <v>42305.120940000001</v>
      </c>
      <c r="J244" s="608">
        <f>J238+J233+J243</f>
        <v>42305.120940000001</v>
      </c>
      <c r="K244" s="608">
        <f>K238+K233+K243</f>
        <v>42305.120940000001</v>
      </c>
      <c r="L244" s="608">
        <f t="shared" ref="L244:M244" si="618">L238+L233+L243</f>
        <v>42082.817690000003</v>
      </c>
      <c r="M244" s="608">
        <f t="shared" si="618"/>
        <v>42082.817690000003</v>
      </c>
      <c r="N244" s="608">
        <f t="shared" ref="N244:V244" si="619">N238+N233+N243</f>
        <v>41447.888320000005</v>
      </c>
      <c r="O244" s="608">
        <f t="shared" ref="O244:P244" si="620">O238+O233+O243</f>
        <v>41447.888320000005</v>
      </c>
      <c r="P244" s="608">
        <f t="shared" si="620"/>
        <v>38852.716120000005</v>
      </c>
      <c r="Q244" s="608">
        <f t="shared" ref="Q244" si="621">Q238+Q233+Q243</f>
        <v>36732.216120000005</v>
      </c>
      <c r="R244" s="608">
        <f t="shared" si="619"/>
        <v>35290.840256142852</v>
      </c>
      <c r="S244" s="608">
        <f t="shared" si="619"/>
        <v>31226.495550000003</v>
      </c>
      <c r="T244" s="608">
        <f t="shared" si="619"/>
        <v>-4064.3447061428592</v>
      </c>
      <c r="U244" s="608">
        <f t="shared" si="619"/>
        <v>-235.57872000000003</v>
      </c>
      <c r="V244" s="608">
        <f t="shared" si="619"/>
        <v>30990.916830000002</v>
      </c>
      <c r="W244" s="573">
        <f t="shared" si="609"/>
        <v>88.48328723078393</v>
      </c>
      <c r="X244" s="732"/>
    </row>
    <row r="245" spans="1:260" x14ac:dyDescent="0.25">
      <c r="A245" s="13">
        <v>1</v>
      </c>
      <c r="B245" s="156" t="s">
        <v>54</v>
      </c>
      <c r="C245" s="660"/>
      <c r="D245" s="660"/>
      <c r="E245" s="660"/>
      <c r="F245" s="660"/>
      <c r="G245" s="661"/>
      <c r="H245" s="661"/>
      <c r="I245" s="661"/>
      <c r="J245" s="661"/>
      <c r="K245" s="661"/>
      <c r="L245" s="661"/>
      <c r="M245" s="661"/>
      <c r="N245" s="661"/>
      <c r="O245" s="661"/>
      <c r="P245" s="661"/>
      <c r="Q245" s="661"/>
      <c r="R245" s="661"/>
      <c r="S245" s="661"/>
      <c r="T245" s="661">
        <f t="shared" si="603"/>
        <v>0</v>
      </c>
      <c r="U245" s="661"/>
      <c r="V245" s="661"/>
      <c r="W245" s="661"/>
      <c r="X245" s="732"/>
    </row>
    <row r="246" spans="1:260" s="6" customFormat="1" ht="30" x14ac:dyDescent="0.25">
      <c r="A246" s="13">
        <v>1</v>
      </c>
      <c r="B246" s="140" t="s">
        <v>76</v>
      </c>
      <c r="C246" s="662">
        <f>C233</f>
        <v>4281</v>
      </c>
      <c r="D246" s="662">
        <f>D233</f>
        <v>3924</v>
      </c>
      <c r="E246" s="662">
        <f>E233</f>
        <v>3966</v>
      </c>
      <c r="F246" s="662">
        <f>F233</f>
        <v>101.07033639143729</v>
      </c>
      <c r="G246" s="663">
        <f>G233</f>
        <v>12336.8351</v>
      </c>
      <c r="H246" s="663">
        <f t="shared" ref="H246:I246" si="622">H233</f>
        <v>12336.8351</v>
      </c>
      <c r="I246" s="663">
        <f t="shared" si="622"/>
        <v>12336.8351</v>
      </c>
      <c r="J246" s="663">
        <f>J233</f>
        <v>12336.8351</v>
      </c>
      <c r="K246" s="663">
        <f>K233</f>
        <v>12336.8351</v>
      </c>
      <c r="L246" s="663">
        <f>L233</f>
        <v>11151.1271</v>
      </c>
      <c r="M246" s="663">
        <f t="shared" ref="M246" si="623">M233</f>
        <v>11151.1271</v>
      </c>
      <c r="N246" s="663">
        <f t="shared" ref="N246:S246" si="624">N233</f>
        <v>8551.4674799999993</v>
      </c>
      <c r="O246" s="663">
        <f t="shared" si="624"/>
        <v>8551.4674799999993</v>
      </c>
      <c r="P246" s="663">
        <f t="shared" si="624"/>
        <v>7678.8946799999994</v>
      </c>
      <c r="Q246" s="663">
        <f t="shared" si="624"/>
        <v>7678.8946799999994</v>
      </c>
      <c r="R246" s="663">
        <f t="shared" si="624"/>
        <v>7631.0014694761931</v>
      </c>
      <c r="S246" s="663">
        <f t="shared" si="624"/>
        <v>8203.9459499999994</v>
      </c>
      <c r="T246" s="663">
        <f t="shared" ref="T246" si="625">T233</f>
        <v>572.94448052380687</v>
      </c>
      <c r="U246" s="663">
        <f>U233</f>
        <v>-126.19589000000002</v>
      </c>
      <c r="V246" s="663">
        <f>V233</f>
        <v>8077.7500599999994</v>
      </c>
      <c r="W246" s="663">
        <f>W233</f>
        <v>107.50811650103292</v>
      </c>
      <c r="X246" s="732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  <c r="BA246" s="8"/>
      <c r="BB246" s="8"/>
      <c r="BC246" s="8"/>
      <c r="BD246" s="8"/>
      <c r="BE246" s="8"/>
      <c r="BF246" s="8"/>
      <c r="BG246" s="8"/>
      <c r="BH246" s="8"/>
      <c r="BI246" s="8"/>
      <c r="BJ246" s="8"/>
      <c r="BK246" s="8"/>
      <c r="BL246" s="8"/>
      <c r="BM246" s="8"/>
      <c r="BN246" s="8"/>
      <c r="BO246" s="8"/>
      <c r="BP246" s="8"/>
      <c r="BQ246" s="8"/>
      <c r="BR246" s="8"/>
      <c r="BS246" s="8"/>
      <c r="BT246" s="8"/>
      <c r="BU246" s="8"/>
      <c r="BV246" s="8"/>
      <c r="BW246" s="8"/>
      <c r="BX246" s="8"/>
      <c r="BY246" s="8"/>
      <c r="BZ246" s="8"/>
      <c r="CA246" s="8"/>
      <c r="CB246" s="8"/>
      <c r="CC246" s="8"/>
      <c r="CD246" s="8"/>
      <c r="CE246" s="8"/>
      <c r="CF246" s="8"/>
      <c r="CG246" s="8"/>
      <c r="CH246" s="8"/>
      <c r="CI246" s="8"/>
      <c r="CJ246" s="8"/>
      <c r="CK246" s="8"/>
      <c r="CL246" s="8"/>
      <c r="CM246" s="8"/>
      <c r="CN246" s="8"/>
      <c r="CO246" s="8"/>
      <c r="CP246" s="8"/>
      <c r="CQ246" s="8"/>
      <c r="CR246" s="8"/>
      <c r="CS246" s="8"/>
      <c r="CT246" s="8"/>
      <c r="CU246" s="8"/>
      <c r="CV246" s="8"/>
      <c r="CW246" s="8"/>
      <c r="CX246" s="8"/>
      <c r="CY246" s="8"/>
      <c r="CZ246" s="8"/>
      <c r="DA246" s="8"/>
      <c r="DB246" s="8"/>
      <c r="DC246" s="8"/>
      <c r="DD246" s="8"/>
      <c r="DE246" s="8"/>
      <c r="DF246" s="8"/>
      <c r="DG246" s="8"/>
      <c r="DH246" s="8"/>
      <c r="DI246" s="8"/>
      <c r="DJ246" s="8"/>
      <c r="DK246" s="8"/>
      <c r="DL246" s="8"/>
      <c r="DM246" s="8"/>
      <c r="DN246" s="8"/>
      <c r="DO246" s="8"/>
      <c r="DP246" s="8"/>
      <c r="DQ246" s="8"/>
      <c r="DR246" s="8"/>
      <c r="DS246" s="8"/>
      <c r="DT246" s="8"/>
      <c r="DU246" s="8"/>
      <c r="DV246" s="8"/>
      <c r="DW246" s="8"/>
      <c r="DX246" s="8"/>
      <c r="DY246" s="8"/>
      <c r="DZ246" s="8"/>
      <c r="EA246" s="8"/>
      <c r="EB246" s="8"/>
      <c r="EC246" s="8"/>
      <c r="ED246" s="8"/>
      <c r="EE246" s="8"/>
      <c r="EF246" s="8"/>
      <c r="EG246" s="8"/>
      <c r="EH246" s="8"/>
      <c r="EI246" s="8"/>
      <c r="EJ246" s="8"/>
      <c r="EK246" s="8"/>
      <c r="EL246" s="8"/>
      <c r="EM246" s="8"/>
      <c r="EN246" s="8"/>
      <c r="EO246" s="8"/>
      <c r="EP246" s="8"/>
      <c r="EQ246" s="8"/>
      <c r="ER246" s="8"/>
      <c r="ES246" s="8"/>
      <c r="ET246" s="8"/>
      <c r="EU246" s="8"/>
      <c r="EV246" s="8"/>
      <c r="EW246" s="8"/>
      <c r="EX246" s="8"/>
      <c r="EY246" s="8"/>
      <c r="EZ246" s="8"/>
      <c r="FA246" s="8"/>
      <c r="FB246" s="8"/>
      <c r="FC246" s="8"/>
      <c r="FD246" s="8"/>
      <c r="FE246" s="8"/>
      <c r="FF246" s="8"/>
      <c r="FG246" s="8"/>
      <c r="FH246" s="8"/>
      <c r="FI246" s="8"/>
      <c r="FJ246" s="8"/>
      <c r="FK246" s="8"/>
      <c r="FL246" s="8"/>
      <c r="FM246" s="8"/>
      <c r="FN246" s="8"/>
      <c r="FO246" s="8"/>
      <c r="FP246" s="8"/>
      <c r="FQ246" s="8"/>
      <c r="FR246" s="8"/>
      <c r="FS246" s="8"/>
      <c r="FT246" s="8"/>
      <c r="FU246" s="8"/>
      <c r="FV246" s="8"/>
      <c r="FW246" s="8"/>
      <c r="FX246" s="8"/>
      <c r="FY246" s="8"/>
      <c r="FZ246" s="8"/>
      <c r="GA246" s="8"/>
      <c r="GB246" s="8"/>
      <c r="GC246" s="8"/>
      <c r="GD246" s="8"/>
      <c r="GE246" s="8"/>
      <c r="GF246" s="8"/>
      <c r="GG246" s="8"/>
      <c r="GH246" s="8"/>
      <c r="GI246" s="8"/>
      <c r="GJ246" s="8"/>
      <c r="GK246" s="8"/>
      <c r="GL246" s="8"/>
      <c r="GM246" s="8"/>
      <c r="GN246" s="8"/>
      <c r="GO246" s="8"/>
      <c r="GP246" s="8"/>
      <c r="GQ246" s="8"/>
      <c r="GR246" s="8"/>
      <c r="GS246" s="8"/>
      <c r="GT246" s="8"/>
      <c r="GU246" s="8"/>
      <c r="GV246" s="8"/>
      <c r="GW246" s="8"/>
      <c r="GX246" s="8"/>
      <c r="GY246" s="8"/>
      <c r="GZ246" s="8"/>
      <c r="HA246" s="8"/>
      <c r="HB246" s="8"/>
      <c r="HC246" s="8"/>
      <c r="HD246" s="8"/>
      <c r="HE246" s="8"/>
      <c r="HF246" s="8"/>
      <c r="HG246" s="8"/>
      <c r="HH246" s="8"/>
      <c r="HI246" s="8"/>
      <c r="HJ246" s="8"/>
      <c r="HK246" s="8"/>
      <c r="HL246" s="8"/>
      <c r="HM246" s="8"/>
      <c r="HN246" s="8"/>
      <c r="HO246" s="8"/>
      <c r="HP246" s="8"/>
      <c r="HQ246" s="8"/>
      <c r="HR246" s="8"/>
      <c r="HS246" s="8"/>
      <c r="HT246" s="8"/>
      <c r="HU246" s="8"/>
      <c r="HV246" s="8"/>
      <c r="HW246" s="8"/>
      <c r="HX246" s="8"/>
      <c r="HY246" s="8"/>
      <c r="HZ246" s="8"/>
      <c r="IA246" s="8"/>
      <c r="IB246" s="8"/>
      <c r="IC246" s="8"/>
      <c r="ID246" s="8"/>
      <c r="IE246" s="8"/>
      <c r="IF246" s="8"/>
      <c r="IG246" s="8"/>
      <c r="IH246" s="8"/>
      <c r="II246" s="8"/>
      <c r="IJ246" s="8"/>
      <c r="IK246" s="8"/>
      <c r="IL246" s="8"/>
      <c r="IM246" s="8"/>
      <c r="IN246" s="8"/>
      <c r="IO246" s="8"/>
      <c r="IP246" s="8"/>
      <c r="IQ246" s="8"/>
      <c r="IR246" s="8"/>
      <c r="IS246" s="8"/>
      <c r="IT246" s="8"/>
      <c r="IU246" s="8"/>
      <c r="IV246" s="8"/>
      <c r="IW246" s="8"/>
      <c r="IX246" s="8"/>
      <c r="IY246" s="8"/>
      <c r="IZ246" s="8"/>
    </row>
    <row r="247" spans="1:260" s="6" customFormat="1" ht="30" x14ac:dyDescent="0.25">
      <c r="A247" s="13">
        <v>1</v>
      </c>
      <c r="B247" s="138" t="s">
        <v>44</v>
      </c>
      <c r="C247" s="662">
        <f t="shared" ref="C247:W247" si="626">C234</f>
        <v>3000</v>
      </c>
      <c r="D247" s="662">
        <f t="shared" si="626"/>
        <v>2750</v>
      </c>
      <c r="E247" s="662">
        <f t="shared" si="626"/>
        <v>3000</v>
      </c>
      <c r="F247" s="662">
        <f t="shared" si="626"/>
        <v>109.09090909090908</v>
      </c>
      <c r="G247" s="663">
        <f t="shared" ref="G247:G252" si="627">G234</f>
        <v>8276.8798200000001</v>
      </c>
      <c r="H247" s="663">
        <f t="shared" ref="H247:I247" si="628">H234</f>
        <v>8276.8798200000001</v>
      </c>
      <c r="I247" s="663">
        <f t="shared" si="628"/>
        <v>8276.8798200000001</v>
      </c>
      <c r="J247" s="663">
        <f t="shared" ref="J247:K247" si="629">J234</f>
        <v>8276.8798200000001</v>
      </c>
      <c r="K247" s="663">
        <f t="shared" si="629"/>
        <v>8276.8798200000001</v>
      </c>
      <c r="L247" s="663">
        <f t="shared" ref="L247:L252" si="630">L234</f>
        <v>7091.1718200000005</v>
      </c>
      <c r="M247" s="663">
        <f t="shared" ref="M247" si="631">M234</f>
        <v>7091.1718200000005</v>
      </c>
      <c r="N247" s="663">
        <f t="shared" si="626"/>
        <v>4491.5122000000001</v>
      </c>
      <c r="O247" s="663">
        <f t="shared" ref="O247:P247" si="632">O234</f>
        <v>4491.5122000000001</v>
      </c>
      <c r="P247" s="663">
        <f t="shared" si="632"/>
        <v>4491.5122000000001</v>
      </c>
      <c r="Q247" s="663">
        <f t="shared" ref="Q247" si="633">Q234</f>
        <v>4491.5122000000001</v>
      </c>
      <c r="R247" s="663">
        <f t="shared" si="626"/>
        <v>4491.0909961428588</v>
      </c>
      <c r="S247" s="663">
        <f t="shared" si="626"/>
        <v>5648.007709999999</v>
      </c>
      <c r="T247" s="663">
        <f t="shared" ref="T247" si="634">T234</f>
        <v>1156.9167138571402</v>
      </c>
      <c r="U247" s="663">
        <f t="shared" si="626"/>
        <v>-113.88884000000002</v>
      </c>
      <c r="V247" s="663">
        <f t="shared" si="626"/>
        <v>5534.1188699999993</v>
      </c>
      <c r="W247" s="663">
        <f t="shared" si="626"/>
        <v>125.76025992015636</v>
      </c>
      <c r="X247" s="732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  <c r="BA247" s="8"/>
      <c r="BB247" s="8"/>
      <c r="BC247" s="8"/>
      <c r="BD247" s="8"/>
      <c r="BE247" s="8"/>
      <c r="BF247" s="8"/>
      <c r="BG247" s="8"/>
      <c r="BH247" s="8"/>
      <c r="BI247" s="8"/>
      <c r="BJ247" s="8"/>
      <c r="BK247" s="8"/>
      <c r="BL247" s="8"/>
      <c r="BM247" s="8"/>
      <c r="BN247" s="8"/>
      <c r="BO247" s="8"/>
      <c r="BP247" s="8"/>
      <c r="BQ247" s="8"/>
      <c r="BR247" s="8"/>
      <c r="BS247" s="8"/>
      <c r="BT247" s="8"/>
      <c r="BU247" s="8"/>
      <c r="BV247" s="8"/>
      <c r="BW247" s="8"/>
      <c r="BX247" s="8"/>
      <c r="BY247" s="8"/>
      <c r="BZ247" s="8"/>
      <c r="CA247" s="8"/>
      <c r="CB247" s="8"/>
      <c r="CC247" s="8"/>
      <c r="CD247" s="8"/>
      <c r="CE247" s="8"/>
      <c r="CF247" s="8"/>
      <c r="CG247" s="8"/>
      <c r="CH247" s="8"/>
      <c r="CI247" s="8"/>
      <c r="CJ247" s="8"/>
      <c r="CK247" s="8"/>
      <c r="CL247" s="8"/>
      <c r="CM247" s="8"/>
      <c r="CN247" s="8"/>
      <c r="CO247" s="8"/>
      <c r="CP247" s="8"/>
      <c r="CQ247" s="8"/>
      <c r="CR247" s="8"/>
      <c r="CS247" s="8"/>
      <c r="CT247" s="8"/>
      <c r="CU247" s="8"/>
      <c r="CV247" s="8"/>
      <c r="CW247" s="8"/>
      <c r="CX247" s="8"/>
      <c r="CY247" s="8"/>
      <c r="CZ247" s="8"/>
      <c r="DA247" s="8"/>
      <c r="DB247" s="8"/>
      <c r="DC247" s="8"/>
      <c r="DD247" s="8"/>
      <c r="DE247" s="8"/>
      <c r="DF247" s="8"/>
      <c r="DG247" s="8"/>
      <c r="DH247" s="8"/>
      <c r="DI247" s="8"/>
      <c r="DJ247" s="8"/>
      <c r="DK247" s="8"/>
      <c r="DL247" s="8"/>
      <c r="DM247" s="8"/>
      <c r="DN247" s="8"/>
      <c r="DO247" s="8"/>
      <c r="DP247" s="8"/>
      <c r="DQ247" s="8"/>
      <c r="DR247" s="8"/>
      <c r="DS247" s="8"/>
      <c r="DT247" s="8"/>
      <c r="DU247" s="8"/>
      <c r="DV247" s="8"/>
      <c r="DW247" s="8"/>
      <c r="DX247" s="8"/>
      <c r="DY247" s="8"/>
      <c r="DZ247" s="8"/>
      <c r="EA247" s="8"/>
      <c r="EB247" s="8"/>
      <c r="EC247" s="8"/>
      <c r="ED247" s="8"/>
      <c r="EE247" s="8"/>
      <c r="EF247" s="8"/>
      <c r="EG247" s="8"/>
      <c r="EH247" s="8"/>
      <c r="EI247" s="8"/>
      <c r="EJ247" s="8"/>
      <c r="EK247" s="8"/>
      <c r="EL247" s="8"/>
      <c r="EM247" s="8"/>
      <c r="EN247" s="8"/>
      <c r="EO247" s="8"/>
      <c r="EP247" s="8"/>
      <c r="EQ247" s="8"/>
      <c r="ER247" s="8"/>
      <c r="ES247" s="8"/>
      <c r="ET247" s="8"/>
      <c r="EU247" s="8"/>
      <c r="EV247" s="8"/>
      <c r="EW247" s="8"/>
      <c r="EX247" s="8"/>
      <c r="EY247" s="8"/>
      <c r="EZ247" s="8"/>
      <c r="FA247" s="8"/>
      <c r="FB247" s="8"/>
      <c r="FC247" s="8"/>
      <c r="FD247" s="8"/>
      <c r="FE247" s="8"/>
      <c r="FF247" s="8"/>
      <c r="FG247" s="8"/>
      <c r="FH247" s="8"/>
      <c r="FI247" s="8"/>
      <c r="FJ247" s="8"/>
      <c r="FK247" s="8"/>
      <c r="FL247" s="8"/>
      <c r="FM247" s="8"/>
      <c r="FN247" s="8"/>
      <c r="FO247" s="8"/>
      <c r="FP247" s="8"/>
      <c r="FQ247" s="8"/>
      <c r="FR247" s="8"/>
      <c r="FS247" s="8"/>
      <c r="FT247" s="8"/>
      <c r="FU247" s="8"/>
      <c r="FV247" s="8"/>
      <c r="FW247" s="8"/>
      <c r="FX247" s="8"/>
      <c r="FY247" s="8"/>
      <c r="FZ247" s="8"/>
      <c r="GA247" s="8"/>
      <c r="GB247" s="8"/>
      <c r="GC247" s="8"/>
      <c r="GD247" s="8"/>
      <c r="GE247" s="8"/>
      <c r="GF247" s="8"/>
      <c r="GG247" s="8"/>
      <c r="GH247" s="8"/>
      <c r="GI247" s="8"/>
      <c r="GJ247" s="8"/>
      <c r="GK247" s="8"/>
      <c r="GL247" s="8"/>
      <c r="GM247" s="8"/>
      <c r="GN247" s="8"/>
      <c r="GO247" s="8"/>
      <c r="GP247" s="8"/>
      <c r="GQ247" s="8"/>
      <c r="GR247" s="8"/>
      <c r="GS247" s="8"/>
      <c r="GT247" s="8"/>
      <c r="GU247" s="8"/>
      <c r="GV247" s="8"/>
      <c r="GW247" s="8"/>
      <c r="GX247" s="8"/>
      <c r="GY247" s="8"/>
      <c r="GZ247" s="8"/>
      <c r="HA247" s="8"/>
      <c r="HB247" s="8"/>
      <c r="HC247" s="8"/>
      <c r="HD247" s="8"/>
      <c r="HE247" s="8"/>
      <c r="HF247" s="8"/>
      <c r="HG247" s="8"/>
      <c r="HH247" s="8"/>
      <c r="HI247" s="8"/>
      <c r="HJ247" s="8"/>
      <c r="HK247" s="8"/>
      <c r="HL247" s="8"/>
      <c r="HM247" s="8"/>
      <c r="HN247" s="8"/>
      <c r="HO247" s="8"/>
      <c r="HP247" s="8"/>
      <c r="HQ247" s="8"/>
      <c r="HR247" s="8"/>
      <c r="HS247" s="8"/>
      <c r="HT247" s="8"/>
      <c r="HU247" s="8"/>
      <c r="HV247" s="8"/>
      <c r="HW247" s="8"/>
      <c r="HX247" s="8"/>
      <c r="HY247" s="8"/>
      <c r="HZ247" s="8"/>
      <c r="IA247" s="8"/>
      <c r="IB247" s="8"/>
      <c r="IC247" s="8"/>
      <c r="ID247" s="8"/>
      <c r="IE247" s="8"/>
      <c r="IF247" s="8"/>
      <c r="IG247" s="8"/>
      <c r="IH247" s="8"/>
      <c r="II247" s="8"/>
      <c r="IJ247" s="8"/>
      <c r="IK247" s="8"/>
      <c r="IL247" s="8"/>
      <c r="IM247" s="8"/>
      <c r="IN247" s="8"/>
      <c r="IO247" s="8"/>
      <c r="IP247" s="8"/>
      <c r="IQ247" s="8"/>
      <c r="IR247" s="8"/>
      <c r="IS247" s="8"/>
      <c r="IT247" s="8"/>
      <c r="IU247" s="8"/>
      <c r="IV247" s="8"/>
      <c r="IW247" s="8"/>
      <c r="IX247" s="8"/>
      <c r="IY247" s="8"/>
      <c r="IZ247" s="8"/>
    </row>
    <row r="248" spans="1:260" s="6" customFormat="1" ht="30" x14ac:dyDescent="0.25">
      <c r="A248" s="13">
        <v>1</v>
      </c>
      <c r="B248" s="138" t="s">
        <v>45</v>
      </c>
      <c r="C248" s="662">
        <f t="shared" ref="C248:W248" si="635">C235</f>
        <v>1100</v>
      </c>
      <c r="D248" s="662">
        <f t="shared" si="635"/>
        <v>1008</v>
      </c>
      <c r="E248" s="662">
        <f t="shared" si="635"/>
        <v>797</v>
      </c>
      <c r="F248" s="662">
        <f t="shared" si="635"/>
        <v>79.067460317460316</v>
      </c>
      <c r="G248" s="663">
        <f t="shared" si="627"/>
        <v>2872.2187999999996</v>
      </c>
      <c r="H248" s="663">
        <f t="shared" ref="H248:I248" si="636">H235</f>
        <v>2872.2187999999996</v>
      </c>
      <c r="I248" s="663">
        <f t="shared" si="636"/>
        <v>2872.2187999999996</v>
      </c>
      <c r="J248" s="663">
        <f t="shared" ref="J248:K248" si="637">J235</f>
        <v>2872.2187999999996</v>
      </c>
      <c r="K248" s="663">
        <f t="shared" si="637"/>
        <v>2872.2187999999996</v>
      </c>
      <c r="L248" s="663">
        <f t="shared" si="630"/>
        <v>2872.2187999999996</v>
      </c>
      <c r="M248" s="663">
        <f t="shared" ref="M248" si="638">M235</f>
        <v>2872.2187999999996</v>
      </c>
      <c r="N248" s="663">
        <f t="shared" si="635"/>
        <v>2872.2187999999996</v>
      </c>
      <c r="O248" s="663">
        <f t="shared" ref="O248:P248" si="639">O235</f>
        <v>2872.2187999999996</v>
      </c>
      <c r="P248" s="663">
        <f t="shared" si="639"/>
        <v>1999.646</v>
      </c>
      <c r="Q248" s="663">
        <f t="shared" ref="Q248" si="640">Q235</f>
        <v>1999.646</v>
      </c>
      <c r="R248" s="663">
        <f t="shared" si="635"/>
        <v>2051.1520333333333</v>
      </c>
      <c r="S248" s="663">
        <f t="shared" si="635"/>
        <v>1446.9467200000001</v>
      </c>
      <c r="T248" s="663">
        <f t="shared" ref="T248" si="641">T235</f>
        <v>-604.20531333333315</v>
      </c>
      <c r="U248" s="663">
        <f t="shared" si="635"/>
        <v>-12.307049999999998</v>
      </c>
      <c r="V248" s="663">
        <f t="shared" si="635"/>
        <v>1434.6396700000003</v>
      </c>
      <c r="W248" s="663">
        <f t="shared" si="635"/>
        <v>70.543123887728726</v>
      </c>
      <c r="X248" s="732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  <c r="BA248" s="8"/>
      <c r="BB248" s="8"/>
      <c r="BC248" s="8"/>
      <c r="BD248" s="8"/>
      <c r="BE248" s="8"/>
      <c r="BF248" s="8"/>
      <c r="BG248" s="8"/>
      <c r="BH248" s="8"/>
      <c r="BI248" s="8"/>
      <c r="BJ248" s="8"/>
      <c r="BK248" s="8"/>
      <c r="BL248" s="8"/>
      <c r="BM248" s="8"/>
      <c r="BN248" s="8"/>
      <c r="BO248" s="8"/>
      <c r="BP248" s="8"/>
      <c r="BQ248" s="8"/>
      <c r="BR248" s="8"/>
      <c r="BS248" s="8"/>
      <c r="BT248" s="8"/>
      <c r="BU248" s="8"/>
      <c r="BV248" s="8"/>
      <c r="BW248" s="8"/>
      <c r="BX248" s="8"/>
      <c r="BY248" s="8"/>
      <c r="BZ248" s="8"/>
      <c r="CA248" s="8"/>
      <c r="CB248" s="8"/>
      <c r="CC248" s="8"/>
      <c r="CD248" s="8"/>
      <c r="CE248" s="8"/>
      <c r="CF248" s="8"/>
      <c r="CG248" s="8"/>
      <c r="CH248" s="8"/>
      <c r="CI248" s="8"/>
      <c r="CJ248" s="8"/>
      <c r="CK248" s="8"/>
      <c r="CL248" s="8"/>
      <c r="CM248" s="8"/>
      <c r="CN248" s="8"/>
      <c r="CO248" s="8"/>
      <c r="CP248" s="8"/>
      <c r="CQ248" s="8"/>
      <c r="CR248" s="8"/>
      <c r="CS248" s="8"/>
      <c r="CT248" s="8"/>
      <c r="CU248" s="8"/>
      <c r="CV248" s="8"/>
      <c r="CW248" s="8"/>
      <c r="CX248" s="8"/>
      <c r="CY248" s="8"/>
      <c r="CZ248" s="8"/>
      <c r="DA248" s="8"/>
      <c r="DB248" s="8"/>
      <c r="DC248" s="8"/>
      <c r="DD248" s="8"/>
      <c r="DE248" s="8"/>
      <c r="DF248" s="8"/>
      <c r="DG248" s="8"/>
      <c r="DH248" s="8"/>
      <c r="DI248" s="8"/>
      <c r="DJ248" s="8"/>
      <c r="DK248" s="8"/>
      <c r="DL248" s="8"/>
      <c r="DM248" s="8"/>
      <c r="DN248" s="8"/>
      <c r="DO248" s="8"/>
      <c r="DP248" s="8"/>
      <c r="DQ248" s="8"/>
      <c r="DR248" s="8"/>
      <c r="DS248" s="8"/>
      <c r="DT248" s="8"/>
      <c r="DU248" s="8"/>
      <c r="DV248" s="8"/>
      <c r="DW248" s="8"/>
      <c r="DX248" s="8"/>
      <c r="DY248" s="8"/>
      <c r="DZ248" s="8"/>
      <c r="EA248" s="8"/>
      <c r="EB248" s="8"/>
      <c r="EC248" s="8"/>
      <c r="ED248" s="8"/>
      <c r="EE248" s="8"/>
      <c r="EF248" s="8"/>
      <c r="EG248" s="8"/>
      <c r="EH248" s="8"/>
      <c r="EI248" s="8"/>
      <c r="EJ248" s="8"/>
      <c r="EK248" s="8"/>
      <c r="EL248" s="8"/>
      <c r="EM248" s="8"/>
      <c r="EN248" s="8"/>
      <c r="EO248" s="8"/>
      <c r="EP248" s="8"/>
      <c r="EQ248" s="8"/>
      <c r="ER248" s="8"/>
      <c r="ES248" s="8"/>
      <c r="ET248" s="8"/>
      <c r="EU248" s="8"/>
      <c r="EV248" s="8"/>
      <c r="EW248" s="8"/>
      <c r="EX248" s="8"/>
      <c r="EY248" s="8"/>
      <c r="EZ248" s="8"/>
      <c r="FA248" s="8"/>
      <c r="FB248" s="8"/>
      <c r="FC248" s="8"/>
      <c r="FD248" s="8"/>
      <c r="FE248" s="8"/>
      <c r="FF248" s="8"/>
      <c r="FG248" s="8"/>
      <c r="FH248" s="8"/>
      <c r="FI248" s="8"/>
      <c r="FJ248" s="8"/>
      <c r="FK248" s="8"/>
      <c r="FL248" s="8"/>
      <c r="FM248" s="8"/>
      <c r="FN248" s="8"/>
      <c r="FO248" s="8"/>
      <c r="FP248" s="8"/>
      <c r="FQ248" s="8"/>
      <c r="FR248" s="8"/>
      <c r="FS248" s="8"/>
      <c r="FT248" s="8"/>
      <c r="FU248" s="8"/>
      <c r="FV248" s="8"/>
      <c r="FW248" s="8"/>
      <c r="FX248" s="8"/>
      <c r="FY248" s="8"/>
      <c r="FZ248" s="8"/>
      <c r="GA248" s="8"/>
      <c r="GB248" s="8"/>
      <c r="GC248" s="8"/>
      <c r="GD248" s="8"/>
      <c r="GE248" s="8"/>
      <c r="GF248" s="8"/>
      <c r="GG248" s="8"/>
      <c r="GH248" s="8"/>
      <c r="GI248" s="8"/>
      <c r="GJ248" s="8"/>
      <c r="GK248" s="8"/>
      <c r="GL248" s="8"/>
      <c r="GM248" s="8"/>
      <c r="GN248" s="8"/>
      <c r="GO248" s="8"/>
      <c r="GP248" s="8"/>
      <c r="GQ248" s="8"/>
      <c r="GR248" s="8"/>
      <c r="GS248" s="8"/>
      <c r="GT248" s="8"/>
      <c r="GU248" s="8"/>
      <c r="GV248" s="8"/>
      <c r="GW248" s="8"/>
      <c r="GX248" s="8"/>
      <c r="GY248" s="8"/>
      <c r="GZ248" s="8"/>
      <c r="HA248" s="8"/>
      <c r="HB248" s="8"/>
      <c r="HC248" s="8"/>
      <c r="HD248" s="8"/>
      <c r="HE248" s="8"/>
      <c r="HF248" s="8"/>
      <c r="HG248" s="8"/>
      <c r="HH248" s="8"/>
      <c r="HI248" s="8"/>
      <c r="HJ248" s="8"/>
      <c r="HK248" s="8"/>
      <c r="HL248" s="8"/>
      <c r="HM248" s="8"/>
      <c r="HN248" s="8"/>
      <c r="HO248" s="8"/>
      <c r="HP248" s="8"/>
      <c r="HQ248" s="8"/>
      <c r="HR248" s="8"/>
      <c r="HS248" s="8"/>
      <c r="HT248" s="8"/>
      <c r="HU248" s="8"/>
      <c r="HV248" s="8"/>
      <c r="HW248" s="8"/>
      <c r="HX248" s="8"/>
      <c r="HY248" s="8"/>
      <c r="HZ248" s="8"/>
      <c r="IA248" s="8"/>
      <c r="IB248" s="8"/>
      <c r="IC248" s="8"/>
      <c r="ID248" s="8"/>
      <c r="IE248" s="8"/>
      <c r="IF248" s="8"/>
      <c r="IG248" s="8"/>
      <c r="IH248" s="8"/>
      <c r="II248" s="8"/>
      <c r="IJ248" s="8"/>
      <c r="IK248" s="8"/>
      <c r="IL248" s="8"/>
      <c r="IM248" s="8"/>
      <c r="IN248" s="8"/>
      <c r="IO248" s="8"/>
      <c r="IP248" s="8"/>
      <c r="IQ248" s="8"/>
      <c r="IR248" s="8"/>
      <c r="IS248" s="8"/>
      <c r="IT248" s="8"/>
      <c r="IU248" s="8"/>
      <c r="IV248" s="8"/>
      <c r="IW248" s="8"/>
      <c r="IX248" s="8"/>
      <c r="IY248" s="8"/>
      <c r="IZ248" s="8"/>
    </row>
    <row r="249" spans="1:260" s="6" customFormat="1" ht="30" x14ac:dyDescent="0.25">
      <c r="A249" s="13">
        <v>1</v>
      </c>
      <c r="B249" s="138" t="s">
        <v>70</v>
      </c>
      <c r="C249" s="662">
        <f t="shared" ref="C249:W249" si="642">C236</f>
        <v>54</v>
      </c>
      <c r="D249" s="662">
        <f t="shared" si="642"/>
        <v>50</v>
      </c>
      <c r="E249" s="662">
        <f t="shared" si="642"/>
        <v>48</v>
      </c>
      <c r="F249" s="662">
        <f t="shared" si="642"/>
        <v>96</v>
      </c>
      <c r="G249" s="663">
        <f t="shared" si="627"/>
        <v>354.35232000000002</v>
      </c>
      <c r="H249" s="663">
        <f t="shared" ref="H249:I249" si="643">H236</f>
        <v>354.35232000000002</v>
      </c>
      <c r="I249" s="663">
        <f t="shared" si="643"/>
        <v>354.35232000000002</v>
      </c>
      <c r="J249" s="663">
        <f t="shared" ref="J249:K249" si="644">J236</f>
        <v>354.35232000000002</v>
      </c>
      <c r="K249" s="663">
        <f t="shared" si="644"/>
        <v>354.35232000000002</v>
      </c>
      <c r="L249" s="663">
        <f t="shared" si="630"/>
        <v>354.35232000000002</v>
      </c>
      <c r="M249" s="663">
        <f t="shared" ref="M249" si="645">M236</f>
        <v>354.35232000000002</v>
      </c>
      <c r="N249" s="663">
        <f t="shared" si="642"/>
        <v>354.35232000000002</v>
      </c>
      <c r="O249" s="663">
        <f t="shared" ref="O249:P249" si="646">O236</f>
        <v>354.35232000000002</v>
      </c>
      <c r="P249" s="663">
        <f t="shared" si="646"/>
        <v>354.35232000000002</v>
      </c>
      <c r="Q249" s="663">
        <f t="shared" ref="Q249" si="647">Q236</f>
        <v>354.35232000000002</v>
      </c>
      <c r="R249" s="663">
        <f t="shared" si="642"/>
        <v>324.82296000000002</v>
      </c>
      <c r="S249" s="663">
        <f t="shared" si="642"/>
        <v>314.97984000000002</v>
      </c>
      <c r="T249" s="663">
        <f t="shared" ref="T249" si="648">T236</f>
        <v>-9.843119999999999</v>
      </c>
      <c r="U249" s="663">
        <f t="shared" si="642"/>
        <v>0</v>
      </c>
      <c r="V249" s="663">
        <f t="shared" si="642"/>
        <v>314.97984000000002</v>
      </c>
      <c r="W249" s="663">
        <f t="shared" si="642"/>
        <v>96.969696969696969</v>
      </c>
      <c r="X249" s="732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  <c r="BA249" s="8"/>
      <c r="BB249" s="8"/>
      <c r="BC249" s="8"/>
      <c r="BD249" s="8"/>
      <c r="BE249" s="8"/>
      <c r="BF249" s="8"/>
      <c r="BG249" s="8"/>
      <c r="BH249" s="8"/>
      <c r="BI249" s="8"/>
      <c r="BJ249" s="8"/>
      <c r="BK249" s="8"/>
      <c r="BL249" s="8"/>
      <c r="BM249" s="8"/>
      <c r="BN249" s="8"/>
      <c r="BO249" s="8"/>
      <c r="BP249" s="8"/>
      <c r="BQ249" s="8"/>
      <c r="BR249" s="8"/>
      <c r="BS249" s="8"/>
      <c r="BT249" s="8"/>
      <c r="BU249" s="8"/>
      <c r="BV249" s="8"/>
      <c r="BW249" s="8"/>
      <c r="BX249" s="8"/>
      <c r="BY249" s="8"/>
      <c r="BZ249" s="8"/>
      <c r="CA249" s="8"/>
      <c r="CB249" s="8"/>
      <c r="CC249" s="8"/>
      <c r="CD249" s="8"/>
      <c r="CE249" s="8"/>
      <c r="CF249" s="8"/>
      <c r="CG249" s="8"/>
      <c r="CH249" s="8"/>
      <c r="CI249" s="8"/>
      <c r="CJ249" s="8"/>
      <c r="CK249" s="8"/>
      <c r="CL249" s="8"/>
      <c r="CM249" s="8"/>
      <c r="CN249" s="8"/>
      <c r="CO249" s="8"/>
      <c r="CP249" s="8"/>
      <c r="CQ249" s="8"/>
      <c r="CR249" s="8"/>
      <c r="CS249" s="8"/>
      <c r="CT249" s="8"/>
      <c r="CU249" s="8"/>
      <c r="CV249" s="8"/>
      <c r="CW249" s="8"/>
      <c r="CX249" s="8"/>
      <c r="CY249" s="8"/>
      <c r="CZ249" s="8"/>
      <c r="DA249" s="8"/>
      <c r="DB249" s="8"/>
      <c r="DC249" s="8"/>
      <c r="DD249" s="8"/>
      <c r="DE249" s="8"/>
      <c r="DF249" s="8"/>
      <c r="DG249" s="8"/>
      <c r="DH249" s="8"/>
      <c r="DI249" s="8"/>
      <c r="DJ249" s="8"/>
      <c r="DK249" s="8"/>
      <c r="DL249" s="8"/>
      <c r="DM249" s="8"/>
      <c r="DN249" s="8"/>
      <c r="DO249" s="8"/>
      <c r="DP249" s="8"/>
      <c r="DQ249" s="8"/>
      <c r="DR249" s="8"/>
      <c r="DS249" s="8"/>
      <c r="DT249" s="8"/>
      <c r="DU249" s="8"/>
      <c r="DV249" s="8"/>
      <c r="DW249" s="8"/>
      <c r="DX249" s="8"/>
      <c r="DY249" s="8"/>
      <c r="DZ249" s="8"/>
      <c r="EA249" s="8"/>
      <c r="EB249" s="8"/>
      <c r="EC249" s="8"/>
      <c r="ED249" s="8"/>
      <c r="EE249" s="8"/>
      <c r="EF249" s="8"/>
      <c r="EG249" s="8"/>
      <c r="EH249" s="8"/>
      <c r="EI249" s="8"/>
      <c r="EJ249" s="8"/>
      <c r="EK249" s="8"/>
      <c r="EL249" s="8"/>
      <c r="EM249" s="8"/>
      <c r="EN249" s="8"/>
      <c r="EO249" s="8"/>
      <c r="EP249" s="8"/>
      <c r="EQ249" s="8"/>
      <c r="ER249" s="8"/>
      <c r="ES249" s="8"/>
      <c r="ET249" s="8"/>
      <c r="EU249" s="8"/>
      <c r="EV249" s="8"/>
      <c r="EW249" s="8"/>
      <c r="EX249" s="8"/>
      <c r="EY249" s="8"/>
      <c r="EZ249" s="8"/>
      <c r="FA249" s="8"/>
      <c r="FB249" s="8"/>
      <c r="FC249" s="8"/>
      <c r="FD249" s="8"/>
      <c r="FE249" s="8"/>
      <c r="FF249" s="8"/>
      <c r="FG249" s="8"/>
      <c r="FH249" s="8"/>
      <c r="FI249" s="8"/>
      <c r="FJ249" s="8"/>
      <c r="FK249" s="8"/>
      <c r="FL249" s="8"/>
      <c r="FM249" s="8"/>
      <c r="FN249" s="8"/>
      <c r="FO249" s="8"/>
      <c r="FP249" s="8"/>
      <c r="FQ249" s="8"/>
      <c r="FR249" s="8"/>
      <c r="FS249" s="8"/>
      <c r="FT249" s="8"/>
      <c r="FU249" s="8"/>
      <c r="FV249" s="8"/>
      <c r="FW249" s="8"/>
      <c r="FX249" s="8"/>
      <c r="FY249" s="8"/>
      <c r="FZ249" s="8"/>
      <c r="GA249" s="8"/>
      <c r="GB249" s="8"/>
      <c r="GC249" s="8"/>
      <c r="GD249" s="8"/>
      <c r="GE249" s="8"/>
      <c r="GF249" s="8"/>
      <c r="GG249" s="8"/>
      <c r="GH249" s="8"/>
      <c r="GI249" s="8"/>
      <c r="GJ249" s="8"/>
      <c r="GK249" s="8"/>
      <c r="GL249" s="8"/>
      <c r="GM249" s="8"/>
      <c r="GN249" s="8"/>
      <c r="GO249" s="8"/>
      <c r="GP249" s="8"/>
      <c r="GQ249" s="8"/>
      <c r="GR249" s="8"/>
      <c r="GS249" s="8"/>
      <c r="GT249" s="8"/>
      <c r="GU249" s="8"/>
      <c r="GV249" s="8"/>
      <c r="GW249" s="8"/>
      <c r="GX249" s="8"/>
      <c r="GY249" s="8"/>
      <c r="GZ249" s="8"/>
      <c r="HA249" s="8"/>
      <c r="HB249" s="8"/>
      <c r="HC249" s="8"/>
      <c r="HD249" s="8"/>
      <c r="HE249" s="8"/>
      <c r="HF249" s="8"/>
      <c r="HG249" s="8"/>
      <c r="HH249" s="8"/>
      <c r="HI249" s="8"/>
      <c r="HJ249" s="8"/>
      <c r="HK249" s="8"/>
      <c r="HL249" s="8"/>
      <c r="HM249" s="8"/>
      <c r="HN249" s="8"/>
      <c r="HO249" s="8"/>
      <c r="HP249" s="8"/>
      <c r="HQ249" s="8"/>
      <c r="HR249" s="8"/>
      <c r="HS249" s="8"/>
      <c r="HT249" s="8"/>
      <c r="HU249" s="8"/>
      <c r="HV249" s="8"/>
      <c r="HW249" s="8"/>
      <c r="HX249" s="8"/>
      <c r="HY249" s="8"/>
      <c r="HZ249" s="8"/>
      <c r="IA249" s="8"/>
      <c r="IB249" s="8"/>
      <c r="IC249" s="8"/>
      <c r="ID249" s="8"/>
      <c r="IE249" s="8"/>
      <c r="IF249" s="8"/>
      <c r="IG249" s="8"/>
      <c r="IH249" s="8"/>
      <c r="II249" s="8"/>
      <c r="IJ249" s="8"/>
      <c r="IK249" s="8"/>
      <c r="IL249" s="8"/>
      <c r="IM249" s="8"/>
      <c r="IN249" s="8"/>
      <c r="IO249" s="8"/>
      <c r="IP249" s="8"/>
      <c r="IQ249" s="8"/>
      <c r="IR249" s="8"/>
      <c r="IS249" s="8"/>
      <c r="IT249" s="8"/>
      <c r="IU249" s="8"/>
      <c r="IV249" s="8"/>
      <c r="IW249" s="8"/>
      <c r="IX249" s="8"/>
      <c r="IY249" s="8"/>
      <c r="IZ249" s="8"/>
    </row>
    <row r="250" spans="1:260" s="6" customFormat="1" ht="30" x14ac:dyDescent="0.25">
      <c r="A250" s="13">
        <v>1</v>
      </c>
      <c r="B250" s="138" t="s">
        <v>71</v>
      </c>
      <c r="C250" s="662">
        <f t="shared" ref="C250:W250" si="649">C237</f>
        <v>127</v>
      </c>
      <c r="D250" s="662">
        <f t="shared" si="649"/>
        <v>116</v>
      </c>
      <c r="E250" s="662">
        <f t="shared" si="649"/>
        <v>121</v>
      </c>
      <c r="F250" s="662">
        <f t="shared" si="649"/>
        <v>104.31034482758621</v>
      </c>
      <c r="G250" s="663">
        <f t="shared" si="627"/>
        <v>833.38416000000007</v>
      </c>
      <c r="H250" s="663">
        <f t="shared" ref="H250:I250" si="650">H237</f>
        <v>833.38416000000007</v>
      </c>
      <c r="I250" s="663">
        <f t="shared" si="650"/>
        <v>833.38416000000007</v>
      </c>
      <c r="J250" s="663">
        <f t="shared" ref="J250:K250" si="651">J237</f>
        <v>833.38416000000007</v>
      </c>
      <c r="K250" s="663">
        <f t="shared" si="651"/>
        <v>833.38416000000007</v>
      </c>
      <c r="L250" s="663">
        <f t="shared" si="630"/>
        <v>833.38416000000007</v>
      </c>
      <c r="M250" s="663">
        <f t="shared" ref="M250" si="652">M237</f>
        <v>833.38416000000007</v>
      </c>
      <c r="N250" s="663">
        <f t="shared" si="649"/>
        <v>833.38416000000007</v>
      </c>
      <c r="O250" s="663">
        <f t="shared" ref="O250:P250" si="653">O237</f>
        <v>833.38416000000007</v>
      </c>
      <c r="P250" s="663">
        <f t="shared" si="653"/>
        <v>833.38416000000007</v>
      </c>
      <c r="Q250" s="663">
        <f t="shared" ref="Q250" si="654">Q237</f>
        <v>833.38416000000007</v>
      </c>
      <c r="R250" s="663">
        <f t="shared" si="649"/>
        <v>763.9354800000001</v>
      </c>
      <c r="S250" s="663">
        <f t="shared" si="649"/>
        <v>794.01167999999996</v>
      </c>
      <c r="T250" s="663">
        <f t="shared" ref="T250" si="655">T237</f>
        <v>30.076199999999858</v>
      </c>
      <c r="U250" s="663">
        <f t="shared" si="649"/>
        <v>0</v>
      </c>
      <c r="V250" s="663">
        <f t="shared" si="649"/>
        <v>794.01167999999996</v>
      </c>
      <c r="W250" s="663">
        <f t="shared" si="649"/>
        <v>103.93700787401572</v>
      </c>
      <c r="X250" s="732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  <c r="BA250" s="8"/>
      <c r="BB250" s="8"/>
      <c r="BC250" s="8"/>
      <c r="BD250" s="8"/>
      <c r="BE250" s="8"/>
      <c r="BF250" s="8"/>
      <c r="BG250" s="8"/>
      <c r="BH250" s="8"/>
      <c r="BI250" s="8"/>
      <c r="BJ250" s="8"/>
      <c r="BK250" s="8"/>
      <c r="BL250" s="8"/>
      <c r="BM250" s="8"/>
      <c r="BN250" s="8"/>
      <c r="BO250" s="8"/>
      <c r="BP250" s="8"/>
      <c r="BQ250" s="8"/>
      <c r="BR250" s="8"/>
      <c r="BS250" s="8"/>
      <c r="BT250" s="8"/>
      <c r="BU250" s="8"/>
      <c r="BV250" s="8"/>
      <c r="BW250" s="8"/>
      <c r="BX250" s="8"/>
      <c r="BY250" s="8"/>
      <c r="BZ250" s="8"/>
      <c r="CA250" s="8"/>
      <c r="CB250" s="8"/>
      <c r="CC250" s="8"/>
      <c r="CD250" s="8"/>
      <c r="CE250" s="8"/>
      <c r="CF250" s="8"/>
      <c r="CG250" s="8"/>
      <c r="CH250" s="8"/>
      <c r="CI250" s="8"/>
      <c r="CJ250" s="8"/>
      <c r="CK250" s="8"/>
      <c r="CL250" s="8"/>
      <c r="CM250" s="8"/>
      <c r="CN250" s="8"/>
      <c r="CO250" s="8"/>
      <c r="CP250" s="8"/>
      <c r="CQ250" s="8"/>
      <c r="CR250" s="8"/>
      <c r="CS250" s="8"/>
      <c r="CT250" s="8"/>
      <c r="CU250" s="8"/>
      <c r="CV250" s="8"/>
      <c r="CW250" s="8"/>
      <c r="CX250" s="8"/>
      <c r="CY250" s="8"/>
      <c r="CZ250" s="8"/>
      <c r="DA250" s="8"/>
      <c r="DB250" s="8"/>
      <c r="DC250" s="8"/>
      <c r="DD250" s="8"/>
      <c r="DE250" s="8"/>
      <c r="DF250" s="8"/>
      <c r="DG250" s="8"/>
      <c r="DH250" s="8"/>
      <c r="DI250" s="8"/>
      <c r="DJ250" s="8"/>
      <c r="DK250" s="8"/>
      <c r="DL250" s="8"/>
      <c r="DM250" s="8"/>
      <c r="DN250" s="8"/>
      <c r="DO250" s="8"/>
      <c r="DP250" s="8"/>
      <c r="DQ250" s="8"/>
      <c r="DR250" s="8"/>
      <c r="DS250" s="8"/>
      <c r="DT250" s="8"/>
      <c r="DU250" s="8"/>
      <c r="DV250" s="8"/>
      <c r="DW250" s="8"/>
      <c r="DX250" s="8"/>
      <c r="DY250" s="8"/>
      <c r="DZ250" s="8"/>
      <c r="EA250" s="8"/>
      <c r="EB250" s="8"/>
      <c r="EC250" s="8"/>
      <c r="ED250" s="8"/>
      <c r="EE250" s="8"/>
      <c r="EF250" s="8"/>
      <c r="EG250" s="8"/>
      <c r="EH250" s="8"/>
      <c r="EI250" s="8"/>
      <c r="EJ250" s="8"/>
      <c r="EK250" s="8"/>
      <c r="EL250" s="8"/>
      <c r="EM250" s="8"/>
      <c r="EN250" s="8"/>
      <c r="EO250" s="8"/>
      <c r="EP250" s="8"/>
      <c r="EQ250" s="8"/>
      <c r="ER250" s="8"/>
      <c r="ES250" s="8"/>
      <c r="ET250" s="8"/>
      <c r="EU250" s="8"/>
      <c r="EV250" s="8"/>
      <c r="EW250" s="8"/>
      <c r="EX250" s="8"/>
      <c r="EY250" s="8"/>
      <c r="EZ250" s="8"/>
      <c r="FA250" s="8"/>
      <c r="FB250" s="8"/>
      <c r="FC250" s="8"/>
      <c r="FD250" s="8"/>
      <c r="FE250" s="8"/>
      <c r="FF250" s="8"/>
      <c r="FG250" s="8"/>
      <c r="FH250" s="8"/>
      <c r="FI250" s="8"/>
      <c r="FJ250" s="8"/>
      <c r="FK250" s="8"/>
      <c r="FL250" s="8"/>
      <c r="FM250" s="8"/>
      <c r="FN250" s="8"/>
      <c r="FO250" s="8"/>
      <c r="FP250" s="8"/>
      <c r="FQ250" s="8"/>
      <c r="FR250" s="8"/>
      <c r="FS250" s="8"/>
      <c r="FT250" s="8"/>
      <c r="FU250" s="8"/>
      <c r="FV250" s="8"/>
      <c r="FW250" s="8"/>
      <c r="FX250" s="8"/>
      <c r="FY250" s="8"/>
      <c r="FZ250" s="8"/>
      <c r="GA250" s="8"/>
      <c r="GB250" s="8"/>
      <c r="GC250" s="8"/>
      <c r="GD250" s="8"/>
      <c r="GE250" s="8"/>
      <c r="GF250" s="8"/>
      <c r="GG250" s="8"/>
      <c r="GH250" s="8"/>
      <c r="GI250" s="8"/>
      <c r="GJ250" s="8"/>
      <c r="GK250" s="8"/>
      <c r="GL250" s="8"/>
      <c r="GM250" s="8"/>
      <c r="GN250" s="8"/>
      <c r="GO250" s="8"/>
      <c r="GP250" s="8"/>
      <c r="GQ250" s="8"/>
      <c r="GR250" s="8"/>
      <c r="GS250" s="8"/>
      <c r="GT250" s="8"/>
      <c r="GU250" s="8"/>
      <c r="GV250" s="8"/>
      <c r="GW250" s="8"/>
      <c r="GX250" s="8"/>
      <c r="GY250" s="8"/>
      <c r="GZ250" s="8"/>
      <c r="HA250" s="8"/>
      <c r="HB250" s="8"/>
      <c r="HC250" s="8"/>
      <c r="HD250" s="8"/>
      <c r="HE250" s="8"/>
      <c r="HF250" s="8"/>
      <c r="HG250" s="8"/>
      <c r="HH250" s="8"/>
      <c r="HI250" s="8"/>
      <c r="HJ250" s="8"/>
      <c r="HK250" s="8"/>
      <c r="HL250" s="8"/>
      <c r="HM250" s="8"/>
      <c r="HN250" s="8"/>
      <c r="HO250" s="8"/>
      <c r="HP250" s="8"/>
      <c r="HQ250" s="8"/>
      <c r="HR250" s="8"/>
      <c r="HS250" s="8"/>
      <c r="HT250" s="8"/>
      <c r="HU250" s="8"/>
      <c r="HV250" s="8"/>
      <c r="HW250" s="8"/>
      <c r="HX250" s="8"/>
      <c r="HY250" s="8"/>
      <c r="HZ250" s="8"/>
      <c r="IA250" s="8"/>
      <c r="IB250" s="8"/>
      <c r="IC250" s="8"/>
      <c r="ID250" s="8"/>
      <c r="IE250" s="8"/>
      <c r="IF250" s="8"/>
      <c r="IG250" s="8"/>
      <c r="IH250" s="8"/>
      <c r="II250" s="8"/>
      <c r="IJ250" s="8"/>
      <c r="IK250" s="8"/>
      <c r="IL250" s="8"/>
      <c r="IM250" s="8"/>
      <c r="IN250" s="8"/>
      <c r="IO250" s="8"/>
      <c r="IP250" s="8"/>
      <c r="IQ250" s="8"/>
      <c r="IR250" s="8"/>
      <c r="IS250" s="8"/>
      <c r="IT250" s="8"/>
      <c r="IU250" s="8"/>
      <c r="IV250" s="8"/>
      <c r="IW250" s="8"/>
      <c r="IX250" s="8"/>
      <c r="IY250" s="8"/>
      <c r="IZ250" s="8"/>
    </row>
    <row r="251" spans="1:260" s="6" customFormat="1" ht="30" x14ac:dyDescent="0.25">
      <c r="A251" s="13">
        <v>1</v>
      </c>
      <c r="B251" s="140" t="s">
        <v>68</v>
      </c>
      <c r="C251" s="662">
        <f t="shared" ref="C251:W251" si="656">C238</f>
        <v>11112</v>
      </c>
      <c r="D251" s="662">
        <f t="shared" si="656"/>
        <v>10186</v>
      </c>
      <c r="E251" s="662">
        <f t="shared" si="656"/>
        <v>7683</v>
      </c>
      <c r="F251" s="662">
        <f t="shared" si="656"/>
        <v>75.427056744551351</v>
      </c>
      <c r="G251" s="663">
        <f t="shared" si="627"/>
        <v>21890.559840000002</v>
      </c>
      <c r="H251" s="663">
        <f t="shared" ref="H251:I251" si="657">H238</f>
        <v>21890.559840000002</v>
      </c>
      <c r="I251" s="663">
        <f t="shared" si="657"/>
        <v>21890.559840000002</v>
      </c>
      <c r="J251" s="663">
        <f t="shared" ref="J251:K251" si="658">J238</f>
        <v>21890.559840000002</v>
      </c>
      <c r="K251" s="663">
        <f t="shared" si="658"/>
        <v>21890.559840000002</v>
      </c>
      <c r="L251" s="663">
        <f t="shared" si="630"/>
        <v>22853.96459</v>
      </c>
      <c r="M251" s="663">
        <f t="shared" ref="M251" si="659">M238</f>
        <v>22853.96459</v>
      </c>
      <c r="N251" s="663">
        <f t="shared" si="656"/>
        <v>24818.69484</v>
      </c>
      <c r="O251" s="663">
        <f t="shared" ref="O251:P251" si="660">O238</f>
        <v>24818.69484</v>
      </c>
      <c r="P251" s="663">
        <f t="shared" si="660"/>
        <v>24818.69484</v>
      </c>
      <c r="Q251" s="663">
        <f t="shared" ref="Q251" si="661">Q238</f>
        <v>22698.19484</v>
      </c>
      <c r="R251" s="663">
        <f t="shared" si="656"/>
        <v>21403.656219999997</v>
      </c>
      <c r="S251" s="663">
        <f t="shared" si="656"/>
        <v>17651.348420000002</v>
      </c>
      <c r="T251" s="663">
        <f t="shared" ref="T251" si="662">T238</f>
        <v>-3752.3077999999996</v>
      </c>
      <c r="U251" s="663">
        <f t="shared" si="656"/>
        <v>-91.472210000000004</v>
      </c>
      <c r="V251" s="663">
        <f t="shared" si="656"/>
        <v>17559.876210000002</v>
      </c>
      <c r="W251" s="663">
        <f t="shared" si="656"/>
        <v>82.468846623999852</v>
      </c>
      <c r="X251" s="732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  <c r="BA251" s="8"/>
      <c r="BB251" s="8"/>
      <c r="BC251" s="8"/>
      <c r="BD251" s="8"/>
      <c r="BE251" s="8"/>
      <c r="BF251" s="8"/>
      <c r="BG251" s="8"/>
      <c r="BH251" s="8"/>
      <c r="BI251" s="8"/>
      <c r="BJ251" s="8"/>
      <c r="BK251" s="8"/>
      <c r="BL251" s="8"/>
      <c r="BM251" s="8"/>
      <c r="BN251" s="8"/>
      <c r="BO251" s="8"/>
      <c r="BP251" s="8"/>
      <c r="BQ251" s="8"/>
      <c r="BR251" s="8"/>
      <c r="BS251" s="8"/>
      <c r="BT251" s="8"/>
      <c r="BU251" s="8"/>
      <c r="BV251" s="8"/>
      <c r="BW251" s="8"/>
      <c r="BX251" s="8"/>
      <c r="BY251" s="8"/>
      <c r="BZ251" s="8"/>
      <c r="CA251" s="8"/>
      <c r="CB251" s="8"/>
      <c r="CC251" s="8"/>
      <c r="CD251" s="8"/>
      <c r="CE251" s="8"/>
      <c r="CF251" s="8"/>
      <c r="CG251" s="8"/>
      <c r="CH251" s="8"/>
      <c r="CI251" s="8"/>
      <c r="CJ251" s="8"/>
      <c r="CK251" s="8"/>
      <c r="CL251" s="8"/>
      <c r="CM251" s="8"/>
      <c r="CN251" s="8"/>
      <c r="CO251" s="8"/>
      <c r="CP251" s="8"/>
      <c r="CQ251" s="8"/>
      <c r="CR251" s="8"/>
      <c r="CS251" s="8"/>
      <c r="CT251" s="8"/>
      <c r="CU251" s="8"/>
      <c r="CV251" s="8"/>
      <c r="CW251" s="8"/>
      <c r="CX251" s="8"/>
      <c r="CY251" s="8"/>
      <c r="CZ251" s="8"/>
      <c r="DA251" s="8"/>
      <c r="DB251" s="8"/>
      <c r="DC251" s="8"/>
      <c r="DD251" s="8"/>
      <c r="DE251" s="8"/>
      <c r="DF251" s="8"/>
      <c r="DG251" s="8"/>
      <c r="DH251" s="8"/>
      <c r="DI251" s="8"/>
      <c r="DJ251" s="8"/>
      <c r="DK251" s="8"/>
      <c r="DL251" s="8"/>
      <c r="DM251" s="8"/>
      <c r="DN251" s="8"/>
      <c r="DO251" s="8"/>
      <c r="DP251" s="8"/>
      <c r="DQ251" s="8"/>
      <c r="DR251" s="8"/>
      <c r="DS251" s="8"/>
      <c r="DT251" s="8"/>
      <c r="DU251" s="8"/>
      <c r="DV251" s="8"/>
      <c r="DW251" s="8"/>
      <c r="DX251" s="8"/>
      <c r="DY251" s="8"/>
      <c r="DZ251" s="8"/>
      <c r="EA251" s="8"/>
      <c r="EB251" s="8"/>
      <c r="EC251" s="8"/>
      <c r="ED251" s="8"/>
      <c r="EE251" s="8"/>
      <c r="EF251" s="8"/>
      <c r="EG251" s="8"/>
      <c r="EH251" s="8"/>
      <c r="EI251" s="8"/>
      <c r="EJ251" s="8"/>
      <c r="EK251" s="8"/>
      <c r="EL251" s="8"/>
      <c r="EM251" s="8"/>
      <c r="EN251" s="8"/>
      <c r="EO251" s="8"/>
      <c r="EP251" s="8"/>
      <c r="EQ251" s="8"/>
      <c r="ER251" s="8"/>
      <c r="ES251" s="8"/>
      <c r="ET251" s="8"/>
      <c r="EU251" s="8"/>
      <c r="EV251" s="8"/>
      <c r="EW251" s="8"/>
      <c r="EX251" s="8"/>
      <c r="EY251" s="8"/>
      <c r="EZ251" s="8"/>
      <c r="FA251" s="8"/>
      <c r="FB251" s="8"/>
      <c r="FC251" s="8"/>
      <c r="FD251" s="8"/>
      <c r="FE251" s="8"/>
      <c r="FF251" s="8"/>
      <c r="FG251" s="8"/>
      <c r="FH251" s="8"/>
      <c r="FI251" s="8"/>
      <c r="FJ251" s="8"/>
      <c r="FK251" s="8"/>
      <c r="FL251" s="8"/>
      <c r="FM251" s="8"/>
      <c r="FN251" s="8"/>
      <c r="FO251" s="8"/>
      <c r="FP251" s="8"/>
      <c r="FQ251" s="8"/>
      <c r="FR251" s="8"/>
      <c r="FS251" s="8"/>
      <c r="FT251" s="8"/>
      <c r="FU251" s="8"/>
      <c r="FV251" s="8"/>
      <c r="FW251" s="8"/>
      <c r="FX251" s="8"/>
      <c r="FY251" s="8"/>
      <c r="FZ251" s="8"/>
      <c r="GA251" s="8"/>
      <c r="GB251" s="8"/>
      <c r="GC251" s="8"/>
      <c r="GD251" s="8"/>
      <c r="GE251" s="8"/>
      <c r="GF251" s="8"/>
      <c r="GG251" s="8"/>
      <c r="GH251" s="8"/>
      <c r="GI251" s="8"/>
      <c r="GJ251" s="8"/>
      <c r="GK251" s="8"/>
      <c r="GL251" s="8"/>
      <c r="GM251" s="8"/>
      <c r="GN251" s="8"/>
      <c r="GO251" s="8"/>
      <c r="GP251" s="8"/>
      <c r="GQ251" s="8"/>
      <c r="GR251" s="8"/>
      <c r="GS251" s="8"/>
      <c r="GT251" s="8"/>
      <c r="GU251" s="8"/>
      <c r="GV251" s="8"/>
      <c r="GW251" s="8"/>
      <c r="GX251" s="8"/>
      <c r="GY251" s="8"/>
      <c r="GZ251" s="8"/>
      <c r="HA251" s="8"/>
      <c r="HB251" s="8"/>
      <c r="HC251" s="8"/>
      <c r="HD251" s="8"/>
      <c r="HE251" s="8"/>
      <c r="HF251" s="8"/>
      <c r="HG251" s="8"/>
      <c r="HH251" s="8"/>
      <c r="HI251" s="8"/>
      <c r="HJ251" s="8"/>
      <c r="HK251" s="8"/>
      <c r="HL251" s="8"/>
      <c r="HM251" s="8"/>
      <c r="HN251" s="8"/>
      <c r="HO251" s="8"/>
      <c r="HP251" s="8"/>
      <c r="HQ251" s="8"/>
      <c r="HR251" s="8"/>
      <c r="HS251" s="8"/>
      <c r="HT251" s="8"/>
      <c r="HU251" s="8"/>
      <c r="HV251" s="8"/>
      <c r="HW251" s="8"/>
      <c r="HX251" s="8"/>
      <c r="HY251" s="8"/>
      <c r="HZ251" s="8"/>
      <c r="IA251" s="8"/>
      <c r="IB251" s="8"/>
      <c r="IC251" s="8"/>
      <c r="ID251" s="8"/>
      <c r="IE251" s="8"/>
      <c r="IF251" s="8"/>
      <c r="IG251" s="8"/>
      <c r="IH251" s="8"/>
      <c r="II251" s="8"/>
      <c r="IJ251" s="8"/>
      <c r="IK251" s="8"/>
      <c r="IL251" s="8"/>
      <c r="IM251" s="8"/>
      <c r="IN251" s="8"/>
      <c r="IO251" s="8"/>
      <c r="IP251" s="8"/>
      <c r="IQ251" s="8"/>
      <c r="IR251" s="8"/>
      <c r="IS251" s="8"/>
      <c r="IT251" s="8"/>
      <c r="IU251" s="8"/>
      <c r="IV251" s="8"/>
      <c r="IW251" s="8"/>
      <c r="IX251" s="8"/>
      <c r="IY251" s="8"/>
      <c r="IZ251" s="8"/>
    </row>
    <row r="252" spans="1:260" s="6" customFormat="1" ht="30" x14ac:dyDescent="0.25">
      <c r="A252" s="13">
        <v>1</v>
      </c>
      <c r="B252" s="138" t="s">
        <v>64</v>
      </c>
      <c r="C252" s="662">
        <f t="shared" ref="C252:W252" si="663">C239</f>
        <v>2900</v>
      </c>
      <c r="D252" s="662">
        <f t="shared" si="663"/>
        <v>2658</v>
      </c>
      <c r="E252" s="662">
        <f t="shared" si="663"/>
        <v>1272</v>
      </c>
      <c r="F252" s="662">
        <f t="shared" si="663"/>
        <v>47.855530474040634</v>
      </c>
      <c r="G252" s="663">
        <f t="shared" si="627"/>
        <v>2120.5100000000002</v>
      </c>
      <c r="H252" s="663">
        <f t="shared" ref="H252:I252" si="664">H239</f>
        <v>2120.5100000000002</v>
      </c>
      <c r="I252" s="663">
        <f t="shared" si="664"/>
        <v>2120.5100000000002</v>
      </c>
      <c r="J252" s="663">
        <f t="shared" ref="J252:K252" si="665">J239</f>
        <v>2120.5100000000002</v>
      </c>
      <c r="K252" s="663">
        <f t="shared" si="665"/>
        <v>2120.5100000000002</v>
      </c>
      <c r="L252" s="663">
        <f t="shared" si="630"/>
        <v>3083.9147499999999</v>
      </c>
      <c r="M252" s="663">
        <f t="shared" ref="M252:S253" si="666">M239</f>
        <v>3083.9147499999999</v>
      </c>
      <c r="N252" s="663">
        <f t="shared" si="663"/>
        <v>5048.6450000000013</v>
      </c>
      <c r="O252" s="663">
        <f t="shared" ref="O252:P252" si="667">O239</f>
        <v>5048.6450000000013</v>
      </c>
      <c r="P252" s="663">
        <f t="shared" si="667"/>
        <v>5048.6450000000013</v>
      </c>
      <c r="Q252" s="663">
        <f t="shared" ref="Q252" si="668">Q239</f>
        <v>2928.145</v>
      </c>
      <c r="R252" s="663">
        <f t="shared" si="663"/>
        <v>3281.1105333333335</v>
      </c>
      <c r="S252" s="663">
        <f t="shared" si="663"/>
        <v>2028.9974800000002</v>
      </c>
      <c r="T252" s="663">
        <f t="shared" ref="T252:W253" si="669">T239</f>
        <v>-1252.1130533333333</v>
      </c>
      <c r="U252" s="663">
        <f t="shared" si="663"/>
        <v>-2.2296300000000002</v>
      </c>
      <c r="V252" s="663">
        <f t="shared" si="663"/>
        <v>2026.7678500000002</v>
      </c>
      <c r="W252" s="663">
        <f t="shared" si="663"/>
        <v>61.838742077936303</v>
      </c>
      <c r="X252" s="732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  <c r="BA252" s="8"/>
      <c r="BB252" s="8"/>
      <c r="BC252" s="8"/>
      <c r="BD252" s="8"/>
      <c r="BE252" s="8"/>
      <c r="BF252" s="8"/>
      <c r="BG252" s="8"/>
      <c r="BH252" s="8"/>
      <c r="BI252" s="8"/>
      <c r="BJ252" s="8"/>
      <c r="BK252" s="8"/>
      <c r="BL252" s="8"/>
      <c r="BM252" s="8"/>
      <c r="BN252" s="8"/>
      <c r="BO252" s="8"/>
      <c r="BP252" s="8"/>
      <c r="BQ252" s="8"/>
      <c r="BR252" s="8"/>
      <c r="BS252" s="8"/>
      <c r="BT252" s="8"/>
      <c r="BU252" s="8"/>
      <c r="BV252" s="8"/>
      <c r="BW252" s="8"/>
      <c r="BX252" s="8"/>
      <c r="BY252" s="8"/>
      <c r="BZ252" s="8"/>
      <c r="CA252" s="8"/>
      <c r="CB252" s="8"/>
      <c r="CC252" s="8"/>
      <c r="CD252" s="8"/>
      <c r="CE252" s="8"/>
      <c r="CF252" s="8"/>
      <c r="CG252" s="8"/>
      <c r="CH252" s="8"/>
      <c r="CI252" s="8"/>
      <c r="CJ252" s="8"/>
      <c r="CK252" s="8"/>
      <c r="CL252" s="8"/>
      <c r="CM252" s="8"/>
      <c r="CN252" s="8"/>
      <c r="CO252" s="8"/>
      <c r="CP252" s="8"/>
      <c r="CQ252" s="8"/>
      <c r="CR252" s="8"/>
      <c r="CS252" s="8"/>
      <c r="CT252" s="8"/>
      <c r="CU252" s="8"/>
      <c r="CV252" s="8"/>
      <c r="CW252" s="8"/>
      <c r="CX252" s="8"/>
      <c r="CY252" s="8"/>
      <c r="CZ252" s="8"/>
      <c r="DA252" s="8"/>
      <c r="DB252" s="8"/>
      <c r="DC252" s="8"/>
      <c r="DD252" s="8"/>
      <c r="DE252" s="8"/>
      <c r="DF252" s="8"/>
      <c r="DG252" s="8"/>
      <c r="DH252" s="8"/>
      <c r="DI252" s="8"/>
      <c r="DJ252" s="8"/>
      <c r="DK252" s="8"/>
      <c r="DL252" s="8"/>
      <c r="DM252" s="8"/>
      <c r="DN252" s="8"/>
      <c r="DO252" s="8"/>
      <c r="DP252" s="8"/>
      <c r="DQ252" s="8"/>
      <c r="DR252" s="8"/>
      <c r="DS252" s="8"/>
      <c r="DT252" s="8"/>
      <c r="DU252" s="8"/>
      <c r="DV252" s="8"/>
      <c r="DW252" s="8"/>
      <c r="DX252" s="8"/>
      <c r="DY252" s="8"/>
      <c r="DZ252" s="8"/>
      <c r="EA252" s="8"/>
      <c r="EB252" s="8"/>
      <c r="EC252" s="8"/>
      <c r="ED252" s="8"/>
      <c r="EE252" s="8"/>
      <c r="EF252" s="8"/>
      <c r="EG252" s="8"/>
      <c r="EH252" s="8"/>
      <c r="EI252" s="8"/>
      <c r="EJ252" s="8"/>
      <c r="EK252" s="8"/>
      <c r="EL252" s="8"/>
      <c r="EM252" s="8"/>
      <c r="EN252" s="8"/>
      <c r="EO252" s="8"/>
      <c r="EP252" s="8"/>
      <c r="EQ252" s="8"/>
      <c r="ER252" s="8"/>
      <c r="ES252" s="8"/>
      <c r="ET252" s="8"/>
      <c r="EU252" s="8"/>
      <c r="EV252" s="8"/>
      <c r="EW252" s="8"/>
      <c r="EX252" s="8"/>
      <c r="EY252" s="8"/>
      <c r="EZ252" s="8"/>
      <c r="FA252" s="8"/>
      <c r="FB252" s="8"/>
      <c r="FC252" s="8"/>
      <c r="FD252" s="8"/>
      <c r="FE252" s="8"/>
      <c r="FF252" s="8"/>
      <c r="FG252" s="8"/>
      <c r="FH252" s="8"/>
      <c r="FI252" s="8"/>
      <c r="FJ252" s="8"/>
      <c r="FK252" s="8"/>
      <c r="FL252" s="8"/>
      <c r="FM252" s="8"/>
      <c r="FN252" s="8"/>
      <c r="FO252" s="8"/>
      <c r="FP252" s="8"/>
      <c r="FQ252" s="8"/>
      <c r="FR252" s="8"/>
      <c r="FS252" s="8"/>
      <c r="FT252" s="8"/>
      <c r="FU252" s="8"/>
      <c r="FV252" s="8"/>
      <c r="FW252" s="8"/>
      <c r="FX252" s="8"/>
      <c r="FY252" s="8"/>
      <c r="FZ252" s="8"/>
      <c r="GA252" s="8"/>
      <c r="GB252" s="8"/>
      <c r="GC252" s="8"/>
      <c r="GD252" s="8"/>
      <c r="GE252" s="8"/>
      <c r="GF252" s="8"/>
      <c r="GG252" s="8"/>
      <c r="GH252" s="8"/>
      <c r="GI252" s="8"/>
      <c r="GJ252" s="8"/>
      <c r="GK252" s="8"/>
      <c r="GL252" s="8"/>
      <c r="GM252" s="8"/>
      <c r="GN252" s="8"/>
      <c r="GO252" s="8"/>
      <c r="GP252" s="8"/>
      <c r="GQ252" s="8"/>
      <c r="GR252" s="8"/>
      <c r="GS252" s="8"/>
      <c r="GT252" s="8"/>
      <c r="GU252" s="8"/>
      <c r="GV252" s="8"/>
      <c r="GW252" s="8"/>
      <c r="GX252" s="8"/>
      <c r="GY252" s="8"/>
      <c r="GZ252" s="8"/>
      <c r="HA252" s="8"/>
      <c r="HB252" s="8"/>
      <c r="HC252" s="8"/>
      <c r="HD252" s="8"/>
      <c r="HE252" s="8"/>
      <c r="HF252" s="8"/>
      <c r="HG252" s="8"/>
      <c r="HH252" s="8"/>
      <c r="HI252" s="8"/>
      <c r="HJ252" s="8"/>
      <c r="HK252" s="8"/>
      <c r="HL252" s="8"/>
      <c r="HM252" s="8"/>
      <c r="HN252" s="8"/>
      <c r="HO252" s="8"/>
      <c r="HP252" s="8"/>
      <c r="HQ252" s="8"/>
      <c r="HR252" s="8"/>
      <c r="HS252" s="8"/>
      <c r="HT252" s="8"/>
      <c r="HU252" s="8"/>
      <c r="HV252" s="8"/>
      <c r="HW252" s="8"/>
      <c r="HX252" s="8"/>
      <c r="HY252" s="8"/>
      <c r="HZ252" s="8"/>
      <c r="IA252" s="8"/>
      <c r="IB252" s="8"/>
      <c r="IC252" s="8"/>
      <c r="ID252" s="8"/>
      <c r="IE252" s="8"/>
      <c r="IF252" s="8"/>
      <c r="IG252" s="8"/>
      <c r="IH252" s="8"/>
      <c r="II252" s="8"/>
      <c r="IJ252" s="8"/>
      <c r="IK252" s="8"/>
      <c r="IL252" s="8"/>
      <c r="IM252" s="8"/>
      <c r="IN252" s="8"/>
      <c r="IO252" s="8"/>
      <c r="IP252" s="8"/>
      <c r="IQ252" s="8"/>
      <c r="IR252" s="8"/>
      <c r="IS252" s="8"/>
      <c r="IT252" s="8"/>
      <c r="IU252" s="8"/>
      <c r="IV252" s="8"/>
      <c r="IW252" s="8"/>
      <c r="IX252" s="8"/>
      <c r="IY252" s="8"/>
      <c r="IZ252" s="8"/>
    </row>
    <row r="253" spans="1:260" s="6" customFormat="1" ht="45" x14ac:dyDescent="0.25">
      <c r="A253" s="13"/>
      <c r="B253" s="138" t="s">
        <v>102</v>
      </c>
      <c r="C253" s="662">
        <f>C240</f>
        <v>0</v>
      </c>
      <c r="D253" s="662">
        <f t="shared" ref="D253:L253" si="670">D240</f>
        <v>0</v>
      </c>
      <c r="E253" s="662">
        <f t="shared" si="670"/>
        <v>0</v>
      </c>
      <c r="F253" s="662">
        <f t="shared" si="670"/>
        <v>0</v>
      </c>
      <c r="G253" s="662">
        <f t="shared" si="670"/>
        <v>0</v>
      </c>
      <c r="H253" s="662">
        <f t="shared" si="670"/>
        <v>0</v>
      </c>
      <c r="I253" s="662">
        <f t="shared" si="670"/>
        <v>0</v>
      </c>
      <c r="J253" s="662">
        <f t="shared" si="670"/>
        <v>0</v>
      </c>
      <c r="K253" s="662">
        <f t="shared" si="670"/>
        <v>0</v>
      </c>
      <c r="L253" s="662">
        <f t="shared" si="670"/>
        <v>0</v>
      </c>
      <c r="M253" s="662">
        <f t="shared" si="666"/>
        <v>0</v>
      </c>
      <c r="N253" s="662">
        <f t="shared" si="666"/>
        <v>0</v>
      </c>
      <c r="O253" s="662">
        <f t="shared" ref="O253:P253" si="671">O240</f>
        <v>0</v>
      </c>
      <c r="P253" s="662">
        <f t="shared" si="671"/>
        <v>0</v>
      </c>
      <c r="Q253" s="662">
        <f t="shared" ref="Q253" si="672">Q240</f>
        <v>0</v>
      </c>
      <c r="R253" s="662">
        <f t="shared" si="666"/>
        <v>0</v>
      </c>
      <c r="S253" s="662">
        <f t="shared" si="666"/>
        <v>0</v>
      </c>
      <c r="T253" s="662">
        <f t="shared" si="669"/>
        <v>0</v>
      </c>
      <c r="U253" s="662">
        <f t="shared" si="669"/>
        <v>0</v>
      </c>
      <c r="V253" s="662">
        <f t="shared" si="669"/>
        <v>0</v>
      </c>
      <c r="W253" s="662">
        <f t="shared" si="669"/>
        <v>0</v>
      </c>
      <c r="X253" s="732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8"/>
      <c r="BS253" s="8"/>
      <c r="BT253" s="8"/>
      <c r="BU253" s="8"/>
      <c r="BV253" s="8"/>
      <c r="BW253" s="8"/>
      <c r="BX253" s="8"/>
      <c r="BY253" s="8"/>
      <c r="BZ253" s="8"/>
      <c r="CA253" s="8"/>
      <c r="CB253" s="8"/>
      <c r="CC253" s="8"/>
      <c r="CD253" s="8"/>
      <c r="CE253" s="8"/>
      <c r="CF253" s="8"/>
      <c r="CG253" s="8"/>
      <c r="CH253" s="8"/>
      <c r="CI253" s="8"/>
      <c r="CJ253" s="8"/>
      <c r="CK253" s="8"/>
      <c r="CL253" s="8"/>
      <c r="CM253" s="8"/>
      <c r="CN253" s="8"/>
      <c r="CO253" s="8"/>
      <c r="CP253" s="8"/>
      <c r="CQ253" s="8"/>
      <c r="CR253" s="8"/>
      <c r="CS253" s="8"/>
      <c r="CT253" s="8"/>
      <c r="CU253" s="8"/>
      <c r="CV253" s="8"/>
      <c r="CW253" s="8"/>
      <c r="CX253" s="8"/>
      <c r="CY253" s="8"/>
      <c r="CZ253" s="8"/>
      <c r="DA253" s="8"/>
      <c r="DB253" s="8"/>
      <c r="DC253" s="8"/>
      <c r="DD253" s="8"/>
      <c r="DE253" s="8"/>
      <c r="DF253" s="8"/>
      <c r="DG253" s="8"/>
      <c r="DH253" s="8"/>
      <c r="DI253" s="8"/>
      <c r="DJ253" s="8"/>
      <c r="DK253" s="8"/>
      <c r="DL253" s="8"/>
      <c r="DM253" s="8"/>
      <c r="DN253" s="8"/>
      <c r="DO253" s="8"/>
      <c r="DP253" s="8"/>
      <c r="DQ253" s="8"/>
      <c r="DR253" s="8"/>
      <c r="DS253" s="8"/>
      <c r="DT253" s="8"/>
      <c r="DU253" s="8"/>
      <c r="DV253" s="8"/>
      <c r="DW253" s="8"/>
      <c r="DX253" s="8"/>
      <c r="DY253" s="8"/>
      <c r="DZ253" s="8"/>
      <c r="EA253" s="8"/>
      <c r="EB253" s="8"/>
      <c r="EC253" s="8"/>
      <c r="ED253" s="8"/>
      <c r="EE253" s="8"/>
      <c r="EF253" s="8"/>
      <c r="EG253" s="8"/>
      <c r="EH253" s="8"/>
      <c r="EI253" s="8"/>
      <c r="EJ253" s="8"/>
      <c r="EK253" s="8"/>
      <c r="EL253" s="8"/>
      <c r="EM253" s="8"/>
      <c r="EN253" s="8"/>
      <c r="EO253" s="8"/>
      <c r="EP253" s="8"/>
      <c r="EQ253" s="8"/>
      <c r="ER253" s="8"/>
      <c r="ES253" s="8"/>
      <c r="ET253" s="8"/>
      <c r="EU253" s="8"/>
      <c r="EV253" s="8"/>
      <c r="EW253" s="8"/>
      <c r="EX253" s="8"/>
      <c r="EY253" s="8"/>
      <c r="EZ253" s="8"/>
      <c r="FA253" s="8"/>
      <c r="FB253" s="8"/>
      <c r="FC253" s="8"/>
      <c r="FD253" s="8"/>
      <c r="FE253" s="8"/>
      <c r="FF253" s="8"/>
      <c r="FG253" s="8"/>
      <c r="FH253" s="8"/>
      <c r="FI253" s="8"/>
      <c r="FJ253" s="8"/>
      <c r="FK253" s="8"/>
      <c r="FL253" s="8"/>
      <c r="FM253" s="8"/>
      <c r="FN253" s="8"/>
      <c r="FO253" s="8"/>
      <c r="FP253" s="8"/>
      <c r="FQ253" s="8"/>
      <c r="FR253" s="8"/>
      <c r="FS253" s="8"/>
      <c r="FT253" s="8"/>
      <c r="FU253" s="8"/>
      <c r="FV253" s="8"/>
      <c r="FW253" s="8"/>
      <c r="FX253" s="8"/>
      <c r="FY253" s="8"/>
      <c r="FZ253" s="8"/>
      <c r="GA253" s="8"/>
      <c r="GB253" s="8"/>
      <c r="GC253" s="8"/>
      <c r="GD253" s="8"/>
      <c r="GE253" s="8"/>
      <c r="GF253" s="8"/>
      <c r="GG253" s="8"/>
      <c r="GH253" s="8"/>
      <c r="GI253" s="8"/>
      <c r="GJ253" s="8"/>
      <c r="GK253" s="8"/>
      <c r="GL253" s="8"/>
      <c r="GM253" s="8"/>
      <c r="GN253" s="8"/>
      <c r="GO253" s="8"/>
      <c r="GP253" s="8"/>
      <c r="GQ253" s="8"/>
      <c r="GR253" s="8"/>
      <c r="GS253" s="8"/>
      <c r="GT253" s="8"/>
      <c r="GU253" s="8"/>
      <c r="GV253" s="8"/>
      <c r="GW253" s="8"/>
      <c r="GX253" s="8"/>
      <c r="GY253" s="8"/>
      <c r="GZ253" s="8"/>
      <c r="HA253" s="8"/>
      <c r="HB253" s="8"/>
      <c r="HC253" s="8"/>
      <c r="HD253" s="8"/>
      <c r="HE253" s="8"/>
      <c r="HF253" s="8"/>
      <c r="HG253" s="8"/>
      <c r="HH253" s="8"/>
      <c r="HI253" s="8"/>
      <c r="HJ253" s="8"/>
      <c r="HK253" s="8"/>
      <c r="HL253" s="8"/>
      <c r="HM253" s="8"/>
      <c r="HN253" s="8"/>
      <c r="HO253" s="8"/>
      <c r="HP253" s="8"/>
      <c r="HQ253" s="8"/>
      <c r="HR253" s="8"/>
      <c r="HS253" s="8"/>
      <c r="HT253" s="8"/>
      <c r="HU253" s="8"/>
      <c r="HV253" s="8"/>
      <c r="HW253" s="8"/>
      <c r="HX253" s="8"/>
      <c r="HY253" s="8"/>
      <c r="HZ253" s="8"/>
      <c r="IA253" s="8"/>
      <c r="IB253" s="8"/>
      <c r="IC253" s="8"/>
      <c r="ID253" s="8"/>
      <c r="IE253" s="8"/>
      <c r="IF253" s="8"/>
      <c r="IG253" s="8"/>
      <c r="IH253" s="8"/>
      <c r="II253" s="8"/>
      <c r="IJ253" s="8"/>
      <c r="IK253" s="8"/>
      <c r="IL253" s="8"/>
      <c r="IM253" s="8"/>
      <c r="IN253" s="8"/>
      <c r="IO253" s="8"/>
      <c r="IP253" s="8"/>
      <c r="IQ253" s="8"/>
      <c r="IR253" s="8"/>
      <c r="IS253" s="8"/>
      <c r="IT253" s="8"/>
      <c r="IU253" s="8"/>
      <c r="IV253" s="8"/>
      <c r="IW253" s="8"/>
      <c r="IX253" s="8"/>
      <c r="IY253" s="8"/>
      <c r="IZ253" s="8"/>
    </row>
    <row r="254" spans="1:260" s="6" customFormat="1" ht="60" x14ac:dyDescent="0.25">
      <c r="A254" s="13">
        <v>1</v>
      </c>
      <c r="B254" s="138" t="s">
        <v>46</v>
      </c>
      <c r="C254" s="662">
        <f t="shared" ref="C254:W254" si="673">C241</f>
        <v>6135</v>
      </c>
      <c r="D254" s="662">
        <f t="shared" si="673"/>
        <v>5624</v>
      </c>
      <c r="E254" s="662">
        <f t="shared" si="673"/>
        <v>4486</v>
      </c>
      <c r="F254" s="662">
        <f t="shared" si="673"/>
        <v>79.765291607396875</v>
      </c>
      <c r="G254" s="663">
        <f>G241</f>
        <v>17552.6031</v>
      </c>
      <c r="H254" s="663">
        <f t="shared" ref="H254:I254" si="674">H241</f>
        <v>17552.6031</v>
      </c>
      <c r="I254" s="663">
        <f t="shared" si="674"/>
        <v>17552.6031</v>
      </c>
      <c r="J254" s="663">
        <f t="shared" ref="J254:K254" si="675">J241</f>
        <v>17552.6031</v>
      </c>
      <c r="K254" s="663">
        <f t="shared" si="675"/>
        <v>17552.6031</v>
      </c>
      <c r="L254" s="663">
        <f>L241</f>
        <v>17552.6031</v>
      </c>
      <c r="M254" s="663">
        <f t="shared" ref="M254" si="676">M241</f>
        <v>17552.6031</v>
      </c>
      <c r="N254" s="663">
        <f t="shared" si="673"/>
        <v>17552.6031</v>
      </c>
      <c r="O254" s="663">
        <f t="shared" ref="O254:P254" si="677">O241</f>
        <v>17552.6031</v>
      </c>
      <c r="P254" s="663">
        <f t="shared" si="677"/>
        <v>17552.6031</v>
      </c>
      <c r="Q254" s="663">
        <f t="shared" ref="Q254" si="678">Q241</f>
        <v>17552.6031</v>
      </c>
      <c r="R254" s="663">
        <f t="shared" si="673"/>
        <v>16089.886175</v>
      </c>
      <c r="S254" s="663">
        <f t="shared" si="673"/>
        <v>13468.09892</v>
      </c>
      <c r="T254" s="663">
        <f t="shared" ref="T254" si="679">T241</f>
        <v>-2621.7872549999993</v>
      </c>
      <c r="U254" s="663">
        <f t="shared" si="673"/>
        <v>-89.242580000000004</v>
      </c>
      <c r="V254" s="663">
        <f t="shared" si="673"/>
        <v>13378.85634</v>
      </c>
      <c r="W254" s="663">
        <f t="shared" si="673"/>
        <v>83.705371023235358</v>
      </c>
      <c r="X254" s="732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  <c r="EM254" s="8"/>
      <c r="EN254" s="8"/>
      <c r="EO254" s="8"/>
      <c r="EP254" s="8"/>
      <c r="EQ254" s="8"/>
      <c r="ER254" s="8"/>
      <c r="ES254" s="8"/>
      <c r="ET254" s="8"/>
      <c r="EU254" s="8"/>
      <c r="EV254" s="8"/>
      <c r="EW254" s="8"/>
      <c r="EX254" s="8"/>
      <c r="EY254" s="8"/>
      <c r="EZ254" s="8"/>
      <c r="FA254" s="8"/>
      <c r="FB254" s="8"/>
      <c r="FC254" s="8"/>
      <c r="FD254" s="8"/>
      <c r="FE254" s="8"/>
      <c r="FF254" s="8"/>
      <c r="FG254" s="8"/>
      <c r="FH254" s="8"/>
      <c r="FI254" s="8"/>
      <c r="FJ254" s="8"/>
      <c r="FK254" s="8"/>
      <c r="FL254" s="8"/>
      <c r="FM254" s="8"/>
      <c r="FN254" s="8"/>
      <c r="FO254" s="8"/>
      <c r="FP254" s="8"/>
      <c r="FQ254" s="8"/>
      <c r="FR254" s="8"/>
      <c r="FS254" s="8"/>
      <c r="FT254" s="8"/>
      <c r="FU254" s="8"/>
      <c r="FV254" s="8"/>
      <c r="FW254" s="8"/>
      <c r="FX254" s="8"/>
      <c r="FY254" s="8"/>
      <c r="FZ254" s="8"/>
      <c r="GA254" s="8"/>
      <c r="GB254" s="8"/>
      <c r="GC254" s="8"/>
      <c r="GD254" s="8"/>
      <c r="GE254" s="8"/>
      <c r="GF254" s="8"/>
      <c r="GG254" s="8"/>
      <c r="GH254" s="8"/>
      <c r="GI254" s="8"/>
      <c r="GJ254" s="8"/>
      <c r="GK254" s="8"/>
      <c r="GL254" s="8"/>
      <c r="GM254" s="8"/>
      <c r="GN254" s="8"/>
      <c r="GO254" s="8"/>
      <c r="GP254" s="8"/>
      <c r="GQ254" s="8"/>
      <c r="GR254" s="8"/>
      <c r="GS254" s="8"/>
      <c r="GT254" s="8"/>
      <c r="GU254" s="8"/>
      <c r="GV254" s="8"/>
      <c r="GW254" s="8"/>
      <c r="GX254" s="8"/>
      <c r="GY254" s="8"/>
      <c r="GZ254" s="8"/>
      <c r="HA254" s="8"/>
      <c r="HB254" s="8"/>
      <c r="HC254" s="8"/>
      <c r="HD254" s="8"/>
      <c r="HE254" s="8"/>
      <c r="HF254" s="8"/>
      <c r="HG254" s="8"/>
      <c r="HH254" s="8"/>
      <c r="HI254" s="8"/>
      <c r="HJ254" s="8"/>
      <c r="HK254" s="8"/>
      <c r="HL254" s="8"/>
      <c r="HM254" s="8"/>
      <c r="HN254" s="8"/>
      <c r="HO254" s="8"/>
      <c r="HP254" s="8"/>
      <c r="HQ254" s="8"/>
      <c r="HR254" s="8"/>
      <c r="HS254" s="8"/>
      <c r="HT254" s="8"/>
      <c r="HU254" s="8"/>
      <c r="HV254" s="8"/>
      <c r="HW254" s="8"/>
      <c r="HX254" s="8"/>
      <c r="HY254" s="8"/>
      <c r="HZ254" s="8"/>
      <c r="IA254" s="8"/>
      <c r="IB254" s="8"/>
      <c r="IC254" s="8"/>
      <c r="ID254" s="8"/>
      <c r="IE254" s="8"/>
      <c r="IF254" s="8"/>
      <c r="IG254" s="8"/>
      <c r="IH254" s="8"/>
      <c r="II254" s="8"/>
      <c r="IJ254" s="8"/>
      <c r="IK254" s="8"/>
      <c r="IL254" s="8"/>
      <c r="IM254" s="8"/>
      <c r="IN254" s="8"/>
      <c r="IO254" s="8"/>
      <c r="IP254" s="8"/>
      <c r="IQ254" s="8"/>
      <c r="IR254" s="8"/>
      <c r="IS254" s="8"/>
      <c r="IT254" s="8"/>
      <c r="IU254" s="8"/>
      <c r="IV254" s="8"/>
      <c r="IW254" s="8"/>
      <c r="IX254" s="8"/>
      <c r="IY254" s="8"/>
      <c r="IZ254" s="8"/>
    </row>
    <row r="255" spans="1:260" s="6" customFormat="1" ht="45" x14ac:dyDescent="0.25">
      <c r="A255" s="13">
        <v>1</v>
      </c>
      <c r="B255" s="138" t="s">
        <v>65</v>
      </c>
      <c r="C255" s="662">
        <f t="shared" ref="C255:W255" si="680">C242</f>
        <v>2077</v>
      </c>
      <c r="D255" s="662">
        <f t="shared" si="680"/>
        <v>1904</v>
      </c>
      <c r="E255" s="662">
        <f t="shared" si="680"/>
        <v>1925</v>
      </c>
      <c r="F255" s="662">
        <f t="shared" si="680"/>
        <v>101.10294117647058</v>
      </c>
      <c r="G255" s="663">
        <f>G242</f>
        <v>2217.4467399999999</v>
      </c>
      <c r="H255" s="663">
        <f t="shared" ref="H255:I255" si="681">H242</f>
        <v>2217.4467399999999</v>
      </c>
      <c r="I255" s="663">
        <f t="shared" si="681"/>
        <v>2217.4467399999999</v>
      </c>
      <c r="J255" s="663">
        <f t="shared" ref="J255:K255" si="682">J242</f>
        <v>2217.4467399999999</v>
      </c>
      <c r="K255" s="663">
        <f t="shared" si="682"/>
        <v>2217.4467399999999</v>
      </c>
      <c r="L255" s="663">
        <f>L242</f>
        <v>2217.4467399999999</v>
      </c>
      <c r="M255" s="663">
        <f t="shared" ref="M255" si="683">M242</f>
        <v>2217.4467399999999</v>
      </c>
      <c r="N255" s="663">
        <f t="shared" si="680"/>
        <v>2217.4467399999999</v>
      </c>
      <c r="O255" s="663">
        <f t="shared" ref="O255:P255" si="684">O242</f>
        <v>2217.4467399999999</v>
      </c>
      <c r="P255" s="663">
        <f t="shared" si="684"/>
        <v>2217.4467399999999</v>
      </c>
      <c r="Q255" s="663">
        <f t="shared" ref="Q255" si="685">Q242</f>
        <v>2217.4467399999999</v>
      </c>
      <c r="R255" s="663">
        <f t="shared" si="680"/>
        <v>2032.6595116666667</v>
      </c>
      <c r="S255" s="663">
        <f t="shared" si="680"/>
        <v>2154.2520199999999</v>
      </c>
      <c r="T255" s="663">
        <f t="shared" ref="T255" si="686">T242</f>
        <v>121.59250833333317</v>
      </c>
      <c r="U255" s="663">
        <f t="shared" si="680"/>
        <v>0</v>
      </c>
      <c r="V255" s="663">
        <f t="shared" si="680"/>
        <v>2154.2520199999999</v>
      </c>
      <c r="W255" s="663">
        <f t="shared" si="680"/>
        <v>105.98194176818301</v>
      </c>
      <c r="X255" s="732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  <c r="BX255" s="8"/>
      <c r="BY255" s="8"/>
      <c r="BZ255" s="8"/>
      <c r="CA255" s="8"/>
      <c r="CB255" s="8"/>
      <c r="CC255" s="8"/>
      <c r="CD255" s="8"/>
      <c r="CE255" s="8"/>
      <c r="CF255" s="8"/>
      <c r="CG255" s="8"/>
      <c r="CH255" s="8"/>
      <c r="CI255" s="8"/>
      <c r="CJ255" s="8"/>
      <c r="CK255" s="8"/>
      <c r="CL255" s="8"/>
      <c r="CM255" s="8"/>
      <c r="CN255" s="8"/>
      <c r="CO255" s="8"/>
      <c r="CP255" s="8"/>
      <c r="CQ255" s="8"/>
      <c r="CR255" s="8"/>
      <c r="CS255" s="8"/>
      <c r="CT255" s="8"/>
      <c r="CU255" s="8"/>
      <c r="CV255" s="8"/>
      <c r="CW255" s="8"/>
      <c r="CX255" s="8"/>
      <c r="CY255" s="8"/>
      <c r="CZ255" s="8"/>
      <c r="DA255" s="8"/>
      <c r="DB255" s="8"/>
      <c r="DC255" s="8"/>
      <c r="DD255" s="8"/>
      <c r="DE255" s="8"/>
      <c r="DF255" s="8"/>
      <c r="DG255" s="8"/>
      <c r="DH255" s="8"/>
      <c r="DI255" s="8"/>
      <c r="DJ255" s="8"/>
      <c r="DK255" s="8"/>
      <c r="DL255" s="8"/>
      <c r="DM255" s="8"/>
      <c r="DN255" s="8"/>
      <c r="DO255" s="8"/>
      <c r="DP255" s="8"/>
      <c r="DQ255" s="8"/>
      <c r="DR255" s="8"/>
      <c r="DS255" s="8"/>
      <c r="DT255" s="8"/>
      <c r="DU255" s="8"/>
      <c r="DV255" s="8"/>
      <c r="DW255" s="8"/>
      <c r="DX255" s="8"/>
      <c r="DY255" s="8"/>
      <c r="DZ255" s="8"/>
      <c r="EA255" s="8"/>
      <c r="EB255" s="8"/>
      <c r="EC255" s="8"/>
      <c r="ED255" s="8"/>
      <c r="EE255" s="8"/>
      <c r="EF255" s="8"/>
      <c r="EG255" s="8"/>
      <c r="EH255" s="8"/>
      <c r="EI255" s="8"/>
      <c r="EJ255" s="8"/>
      <c r="EK255" s="8"/>
      <c r="EL255" s="8"/>
      <c r="EM255" s="8"/>
      <c r="EN255" s="8"/>
      <c r="EO255" s="8"/>
      <c r="EP255" s="8"/>
      <c r="EQ255" s="8"/>
      <c r="ER255" s="8"/>
      <c r="ES255" s="8"/>
      <c r="ET255" s="8"/>
      <c r="EU255" s="8"/>
      <c r="EV255" s="8"/>
      <c r="EW255" s="8"/>
      <c r="EX255" s="8"/>
      <c r="EY255" s="8"/>
      <c r="EZ255" s="8"/>
      <c r="FA255" s="8"/>
      <c r="FB255" s="8"/>
      <c r="FC255" s="8"/>
      <c r="FD255" s="8"/>
      <c r="FE255" s="8"/>
      <c r="FF255" s="8"/>
      <c r="FG255" s="8"/>
      <c r="FH255" s="8"/>
      <c r="FI255" s="8"/>
      <c r="FJ255" s="8"/>
      <c r="FK255" s="8"/>
      <c r="FL255" s="8"/>
      <c r="FM255" s="8"/>
      <c r="FN255" s="8"/>
      <c r="FO255" s="8"/>
      <c r="FP255" s="8"/>
      <c r="FQ255" s="8"/>
      <c r="FR255" s="8"/>
      <c r="FS255" s="8"/>
      <c r="FT255" s="8"/>
      <c r="FU255" s="8"/>
      <c r="FV255" s="8"/>
      <c r="FW255" s="8"/>
      <c r="FX255" s="8"/>
      <c r="FY255" s="8"/>
      <c r="FZ255" s="8"/>
      <c r="GA255" s="8"/>
      <c r="GB255" s="8"/>
      <c r="GC255" s="8"/>
      <c r="GD255" s="8"/>
      <c r="GE255" s="8"/>
      <c r="GF255" s="8"/>
      <c r="GG255" s="8"/>
      <c r="GH255" s="8"/>
      <c r="GI255" s="8"/>
      <c r="GJ255" s="8"/>
      <c r="GK255" s="8"/>
      <c r="GL255" s="8"/>
      <c r="GM255" s="8"/>
      <c r="GN255" s="8"/>
      <c r="GO255" s="8"/>
      <c r="GP255" s="8"/>
      <c r="GQ255" s="8"/>
      <c r="GR255" s="8"/>
      <c r="GS255" s="8"/>
      <c r="GT255" s="8"/>
      <c r="GU255" s="8"/>
      <c r="GV255" s="8"/>
      <c r="GW255" s="8"/>
      <c r="GX255" s="8"/>
      <c r="GY255" s="8"/>
      <c r="GZ255" s="8"/>
      <c r="HA255" s="8"/>
      <c r="HB255" s="8"/>
      <c r="HC255" s="8"/>
      <c r="HD255" s="8"/>
      <c r="HE255" s="8"/>
      <c r="HF255" s="8"/>
      <c r="HG255" s="8"/>
      <c r="HH255" s="8"/>
      <c r="HI255" s="8"/>
      <c r="HJ255" s="8"/>
      <c r="HK255" s="8"/>
      <c r="HL255" s="8"/>
      <c r="HM255" s="8"/>
      <c r="HN255" s="8"/>
      <c r="HO255" s="8"/>
      <c r="HP255" s="8"/>
      <c r="HQ255" s="8"/>
      <c r="HR255" s="8"/>
      <c r="HS255" s="8"/>
      <c r="HT255" s="8"/>
      <c r="HU255" s="8"/>
      <c r="HV255" s="8"/>
      <c r="HW255" s="8"/>
      <c r="HX255" s="8"/>
      <c r="HY255" s="8"/>
      <c r="HZ255" s="8"/>
      <c r="IA255" s="8"/>
      <c r="IB255" s="8"/>
      <c r="IC255" s="8"/>
      <c r="ID255" s="8"/>
      <c r="IE255" s="8"/>
      <c r="IF255" s="8"/>
      <c r="IG255" s="8"/>
      <c r="IH255" s="8"/>
      <c r="II255" s="8"/>
      <c r="IJ255" s="8"/>
      <c r="IK255" s="8"/>
      <c r="IL255" s="8"/>
      <c r="IM255" s="8"/>
      <c r="IN255" s="8"/>
      <c r="IO255" s="8"/>
      <c r="IP255" s="8"/>
      <c r="IQ255" s="8"/>
      <c r="IR255" s="8"/>
      <c r="IS255" s="8"/>
      <c r="IT255" s="8"/>
      <c r="IU255" s="8"/>
      <c r="IV255" s="8"/>
      <c r="IW255" s="8"/>
      <c r="IX255" s="8"/>
      <c r="IY255" s="8"/>
      <c r="IZ255" s="8"/>
    </row>
    <row r="256" spans="1:260" s="6" customFormat="1" ht="30.75" thickBot="1" x14ac:dyDescent="0.3">
      <c r="A256" s="13"/>
      <c r="B256" s="304" t="s">
        <v>79</v>
      </c>
      <c r="C256" s="664">
        <f t="shared" ref="C256:W256" si="687">SUM(C243)</f>
        <v>6530</v>
      </c>
      <c r="D256" s="664">
        <f t="shared" si="687"/>
        <v>5986</v>
      </c>
      <c r="E256" s="664">
        <f t="shared" si="687"/>
        <v>5513</v>
      </c>
      <c r="F256" s="664">
        <f t="shared" si="687"/>
        <v>92.09822920147009</v>
      </c>
      <c r="G256" s="664">
        <f t="shared" si="687"/>
        <v>8077.7259999999997</v>
      </c>
      <c r="H256" s="664">
        <f t="shared" ref="H256:I256" si="688">SUM(H243)</f>
        <v>8077.7259999999997</v>
      </c>
      <c r="I256" s="664">
        <f t="shared" si="688"/>
        <v>8077.7259999999997</v>
      </c>
      <c r="J256" s="664">
        <f t="shared" ref="J256:L256" si="689">SUM(J243)</f>
        <v>8077.7259999999997</v>
      </c>
      <c r="K256" s="664">
        <f t="shared" si="689"/>
        <v>8077.7259999999997</v>
      </c>
      <c r="L256" s="664">
        <f t="shared" si="689"/>
        <v>8077.7259999999997</v>
      </c>
      <c r="M256" s="664">
        <f t="shared" ref="M256" si="690">SUM(M243)</f>
        <v>8077.7259999999997</v>
      </c>
      <c r="N256" s="664">
        <f t="shared" si="687"/>
        <v>8077.7259999999997</v>
      </c>
      <c r="O256" s="664">
        <f t="shared" ref="O256:P256" si="691">SUM(O243)</f>
        <v>8077.7259999999997</v>
      </c>
      <c r="P256" s="664">
        <f t="shared" si="691"/>
        <v>6355.1266000000005</v>
      </c>
      <c r="Q256" s="664">
        <f t="shared" ref="Q256" si="692">SUM(Q243)</f>
        <v>6355.1266000000005</v>
      </c>
      <c r="R256" s="664">
        <f t="shared" si="687"/>
        <v>6256.1825666666664</v>
      </c>
      <c r="S256" s="664">
        <f t="shared" si="687"/>
        <v>5371.20118</v>
      </c>
      <c r="T256" s="664">
        <f t="shared" ref="T256" si="693">SUM(T243)</f>
        <v>-884.98138666666637</v>
      </c>
      <c r="U256" s="664">
        <f t="shared" si="687"/>
        <v>-17.910619999999998</v>
      </c>
      <c r="V256" s="664">
        <f t="shared" si="687"/>
        <v>5353.2905600000004</v>
      </c>
      <c r="W256" s="664">
        <f t="shared" si="687"/>
        <v>85.854290899662956</v>
      </c>
      <c r="X256" s="732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  <c r="BX256" s="8"/>
      <c r="BY256" s="8"/>
      <c r="BZ256" s="8"/>
      <c r="CA256" s="8"/>
      <c r="CB256" s="8"/>
      <c r="CC256" s="8"/>
      <c r="CD256" s="8"/>
      <c r="CE256" s="8"/>
      <c r="CF256" s="8"/>
      <c r="CG256" s="8"/>
      <c r="CH256" s="8"/>
      <c r="CI256" s="8"/>
      <c r="CJ256" s="8"/>
      <c r="CK256" s="8"/>
      <c r="CL256" s="8"/>
      <c r="CM256" s="8"/>
      <c r="CN256" s="8"/>
      <c r="CO256" s="8"/>
      <c r="CP256" s="8"/>
      <c r="CQ256" s="8"/>
      <c r="CR256" s="8"/>
      <c r="CS256" s="8"/>
      <c r="CT256" s="8"/>
      <c r="CU256" s="8"/>
      <c r="CV256" s="8"/>
      <c r="CW256" s="8"/>
      <c r="CX256" s="8"/>
      <c r="CY256" s="8"/>
      <c r="CZ256" s="8"/>
      <c r="DA256" s="8"/>
      <c r="DB256" s="8"/>
      <c r="DC256" s="8"/>
      <c r="DD256" s="8"/>
      <c r="DE256" s="8"/>
      <c r="DF256" s="8"/>
      <c r="DG256" s="8"/>
      <c r="DH256" s="8"/>
      <c r="DI256" s="8"/>
      <c r="DJ256" s="8"/>
      <c r="DK256" s="8"/>
      <c r="DL256" s="8"/>
      <c r="DM256" s="8"/>
      <c r="DN256" s="8"/>
      <c r="DO256" s="8"/>
      <c r="DP256" s="8"/>
      <c r="DQ256" s="8"/>
      <c r="DR256" s="8"/>
      <c r="DS256" s="8"/>
      <c r="DT256" s="8"/>
      <c r="DU256" s="8"/>
      <c r="DV256" s="8"/>
      <c r="DW256" s="8"/>
      <c r="DX256" s="8"/>
      <c r="DY256" s="8"/>
      <c r="DZ256" s="8"/>
      <c r="EA256" s="8"/>
      <c r="EB256" s="8"/>
      <c r="EC256" s="8"/>
      <c r="ED256" s="8"/>
      <c r="EE256" s="8"/>
      <c r="EF256" s="8"/>
      <c r="EG256" s="8"/>
      <c r="EH256" s="8"/>
      <c r="EI256" s="8"/>
      <c r="EJ256" s="8"/>
      <c r="EK256" s="8"/>
      <c r="EL256" s="8"/>
      <c r="EM256" s="8"/>
      <c r="EN256" s="8"/>
      <c r="EO256" s="8"/>
      <c r="EP256" s="8"/>
      <c r="EQ256" s="8"/>
      <c r="ER256" s="8"/>
      <c r="ES256" s="8"/>
      <c r="ET256" s="8"/>
      <c r="EU256" s="8"/>
      <c r="EV256" s="8"/>
      <c r="EW256" s="8"/>
      <c r="EX256" s="8"/>
      <c r="EY256" s="8"/>
      <c r="EZ256" s="8"/>
      <c r="FA256" s="8"/>
      <c r="FB256" s="8"/>
      <c r="FC256" s="8"/>
      <c r="FD256" s="8"/>
      <c r="FE256" s="8"/>
      <c r="FF256" s="8"/>
      <c r="FG256" s="8"/>
      <c r="FH256" s="8"/>
      <c r="FI256" s="8"/>
      <c r="FJ256" s="8"/>
      <c r="FK256" s="8"/>
      <c r="FL256" s="8"/>
      <c r="FM256" s="8"/>
      <c r="FN256" s="8"/>
      <c r="FO256" s="8"/>
      <c r="FP256" s="8"/>
      <c r="FQ256" s="8"/>
      <c r="FR256" s="8"/>
      <c r="FS256" s="8"/>
      <c r="FT256" s="8"/>
      <c r="FU256" s="8"/>
      <c r="FV256" s="8"/>
      <c r="FW256" s="8"/>
      <c r="FX256" s="8"/>
      <c r="FY256" s="8"/>
      <c r="FZ256" s="8"/>
      <c r="GA256" s="8"/>
      <c r="GB256" s="8"/>
      <c r="GC256" s="8"/>
      <c r="GD256" s="8"/>
      <c r="GE256" s="8"/>
      <c r="GF256" s="8"/>
      <c r="GG256" s="8"/>
      <c r="GH256" s="8"/>
      <c r="GI256" s="8"/>
      <c r="GJ256" s="8"/>
      <c r="GK256" s="8"/>
      <c r="GL256" s="8"/>
      <c r="GM256" s="8"/>
      <c r="GN256" s="8"/>
      <c r="GO256" s="8"/>
      <c r="GP256" s="8"/>
      <c r="GQ256" s="8"/>
      <c r="GR256" s="8"/>
      <c r="GS256" s="8"/>
      <c r="GT256" s="8"/>
      <c r="GU256" s="8"/>
      <c r="GV256" s="8"/>
      <c r="GW256" s="8"/>
      <c r="GX256" s="8"/>
      <c r="GY256" s="8"/>
      <c r="GZ256" s="8"/>
      <c r="HA256" s="8"/>
      <c r="HB256" s="8"/>
      <c r="HC256" s="8"/>
      <c r="HD256" s="8"/>
      <c r="HE256" s="8"/>
      <c r="HF256" s="8"/>
      <c r="HG256" s="8"/>
      <c r="HH256" s="8"/>
      <c r="HI256" s="8"/>
      <c r="HJ256" s="8"/>
      <c r="HK256" s="8"/>
      <c r="HL256" s="8"/>
      <c r="HM256" s="8"/>
      <c r="HN256" s="8"/>
      <c r="HO256" s="8"/>
      <c r="HP256" s="8"/>
      <c r="HQ256" s="8"/>
      <c r="HR256" s="8"/>
      <c r="HS256" s="8"/>
      <c r="HT256" s="8"/>
      <c r="HU256" s="8"/>
      <c r="HV256" s="8"/>
      <c r="HW256" s="8"/>
      <c r="HX256" s="8"/>
      <c r="HY256" s="8"/>
      <c r="HZ256" s="8"/>
      <c r="IA256" s="8"/>
      <c r="IB256" s="8"/>
      <c r="IC256" s="8"/>
      <c r="ID256" s="8"/>
      <c r="IE256" s="8"/>
      <c r="IF256" s="8"/>
      <c r="IG256" s="8"/>
      <c r="IH256" s="8"/>
      <c r="II256" s="8"/>
      <c r="IJ256" s="8"/>
      <c r="IK256" s="8"/>
      <c r="IL256" s="8"/>
      <c r="IM256" s="8"/>
      <c r="IN256" s="8"/>
      <c r="IO256" s="8"/>
      <c r="IP256" s="8"/>
      <c r="IQ256" s="8"/>
      <c r="IR256" s="8"/>
      <c r="IS256" s="8"/>
      <c r="IT256" s="8"/>
      <c r="IU256" s="8"/>
      <c r="IV256" s="8"/>
      <c r="IW256" s="8"/>
      <c r="IX256" s="8"/>
      <c r="IY256" s="8"/>
      <c r="IZ256" s="8"/>
    </row>
    <row r="257" spans="1:260" s="6" customFormat="1" ht="15.75" thickBot="1" x14ac:dyDescent="0.3">
      <c r="A257" s="13">
        <v>1</v>
      </c>
      <c r="B257" s="305" t="s">
        <v>63</v>
      </c>
      <c r="C257" s="665">
        <f t="shared" ref="C257:W257" si="694">C244</f>
        <v>0</v>
      </c>
      <c r="D257" s="665">
        <f t="shared" si="694"/>
        <v>0</v>
      </c>
      <c r="E257" s="665">
        <f t="shared" si="694"/>
        <v>0</v>
      </c>
      <c r="F257" s="665">
        <f t="shared" si="694"/>
        <v>0</v>
      </c>
      <c r="G257" s="666">
        <f t="shared" si="694"/>
        <v>42305.120940000001</v>
      </c>
      <c r="H257" s="666">
        <f t="shared" ref="H257:I257" si="695">H244</f>
        <v>42305.120940000001</v>
      </c>
      <c r="I257" s="666">
        <f t="shared" si="695"/>
        <v>42305.120940000001</v>
      </c>
      <c r="J257" s="666">
        <f t="shared" ref="J257:L257" si="696">J244</f>
        <v>42305.120940000001</v>
      </c>
      <c r="K257" s="666">
        <f t="shared" si="696"/>
        <v>42305.120940000001</v>
      </c>
      <c r="L257" s="666">
        <f t="shared" si="696"/>
        <v>42082.817690000003</v>
      </c>
      <c r="M257" s="666">
        <f t="shared" ref="M257" si="697">M244</f>
        <v>42082.817690000003</v>
      </c>
      <c r="N257" s="666">
        <f t="shared" si="694"/>
        <v>41447.888320000005</v>
      </c>
      <c r="O257" s="666">
        <f t="shared" ref="O257:P257" si="698">O244</f>
        <v>41447.888320000005</v>
      </c>
      <c r="P257" s="666">
        <f t="shared" si="698"/>
        <v>38852.716120000005</v>
      </c>
      <c r="Q257" s="666">
        <f t="shared" ref="Q257" si="699">Q244</f>
        <v>36732.216120000005</v>
      </c>
      <c r="R257" s="666">
        <f t="shared" si="694"/>
        <v>35290.840256142852</v>
      </c>
      <c r="S257" s="666">
        <f t="shared" si="694"/>
        <v>31226.495550000003</v>
      </c>
      <c r="T257" s="666">
        <f t="shared" ref="T257" si="700">T244</f>
        <v>-4064.3447061428592</v>
      </c>
      <c r="U257" s="666">
        <f t="shared" si="694"/>
        <v>-235.57872000000003</v>
      </c>
      <c r="V257" s="666">
        <f t="shared" si="694"/>
        <v>30990.916830000002</v>
      </c>
      <c r="W257" s="666">
        <f t="shared" si="694"/>
        <v>88.48328723078393</v>
      </c>
      <c r="X257" s="732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8"/>
      <c r="BS257" s="8"/>
      <c r="BT257" s="8"/>
      <c r="BU257" s="8"/>
      <c r="BV257" s="8"/>
      <c r="BW257" s="8"/>
      <c r="BX257" s="8"/>
      <c r="BY257" s="8"/>
      <c r="BZ257" s="8"/>
      <c r="CA257" s="8"/>
      <c r="CB257" s="8"/>
      <c r="CC257" s="8"/>
      <c r="CD257" s="8"/>
      <c r="CE257" s="8"/>
      <c r="CF257" s="8"/>
      <c r="CG257" s="8"/>
      <c r="CH257" s="8"/>
      <c r="CI257" s="8"/>
      <c r="CJ257" s="8"/>
      <c r="CK257" s="8"/>
      <c r="CL257" s="8"/>
      <c r="CM257" s="8"/>
      <c r="CN257" s="8"/>
      <c r="CO257" s="8"/>
      <c r="CP257" s="8"/>
      <c r="CQ257" s="8"/>
      <c r="CR257" s="8"/>
      <c r="CS257" s="8"/>
      <c r="CT257" s="8"/>
      <c r="CU257" s="8"/>
      <c r="CV257" s="8"/>
      <c r="CW257" s="8"/>
      <c r="CX257" s="8"/>
      <c r="CY257" s="8"/>
      <c r="CZ257" s="8"/>
      <c r="DA257" s="8"/>
      <c r="DB257" s="8"/>
      <c r="DC257" s="8"/>
      <c r="DD257" s="8"/>
      <c r="DE257" s="8"/>
      <c r="DF257" s="8"/>
      <c r="DG257" s="8"/>
      <c r="DH257" s="8"/>
      <c r="DI257" s="8"/>
      <c r="DJ257" s="8"/>
      <c r="DK257" s="8"/>
      <c r="DL257" s="8"/>
      <c r="DM257" s="8"/>
      <c r="DN257" s="8"/>
      <c r="DO257" s="8"/>
      <c r="DP257" s="8"/>
      <c r="DQ257" s="8"/>
      <c r="DR257" s="8"/>
      <c r="DS257" s="8"/>
      <c r="DT257" s="8"/>
      <c r="DU257" s="8"/>
      <c r="DV257" s="8"/>
      <c r="DW257" s="8"/>
      <c r="DX257" s="8"/>
      <c r="DY257" s="8"/>
      <c r="DZ257" s="8"/>
      <c r="EA257" s="8"/>
      <c r="EB257" s="8"/>
      <c r="EC257" s="8"/>
      <c r="ED257" s="8"/>
      <c r="EE257" s="8"/>
      <c r="EF257" s="8"/>
      <c r="EG257" s="8"/>
      <c r="EH257" s="8"/>
      <c r="EI257" s="8"/>
      <c r="EJ257" s="8"/>
      <c r="EK257" s="8"/>
      <c r="EL257" s="8"/>
      <c r="EM257" s="8"/>
      <c r="EN257" s="8"/>
      <c r="EO257" s="8"/>
      <c r="EP257" s="8"/>
      <c r="EQ257" s="8"/>
      <c r="ER257" s="8"/>
      <c r="ES257" s="8"/>
      <c r="ET257" s="8"/>
      <c r="EU257" s="8"/>
      <c r="EV257" s="8"/>
      <c r="EW257" s="8"/>
      <c r="EX257" s="8"/>
      <c r="EY257" s="8"/>
      <c r="EZ257" s="8"/>
      <c r="FA257" s="8"/>
      <c r="FB257" s="8"/>
      <c r="FC257" s="8"/>
      <c r="FD257" s="8"/>
      <c r="FE257" s="8"/>
      <c r="FF257" s="8"/>
      <c r="FG257" s="8"/>
      <c r="FH257" s="8"/>
      <c r="FI257" s="8"/>
      <c r="FJ257" s="8"/>
      <c r="FK257" s="8"/>
      <c r="FL257" s="8"/>
      <c r="FM257" s="8"/>
      <c r="FN257" s="8"/>
      <c r="FO257" s="8"/>
      <c r="FP257" s="8"/>
      <c r="FQ257" s="8"/>
      <c r="FR257" s="8"/>
      <c r="FS257" s="8"/>
      <c r="FT257" s="8"/>
      <c r="FU257" s="8"/>
      <c r="FV257" s="8"/>
      <c r="FW257" s="8"/>
      <c r="FX257" s="8"/>
      <c r="FY257" s="8"/>
      <c r="FZ257" s="8"/>
      <c r="GA257" s="8"/>
      <c r="GB257" s="8"/>
      <c r="GC257" s="8"/>
      <c r="GD257" s="8"/>
      <c r="GE257" s="8"/>
      <c r="GF257" s="8"/>
      <c r="GG257" s="8"/>
      <c r="GH257" s="8"/>
      <c r="GI257" s="8"/>
      <c r="GJ257" s="8"/>
      <c r="GK257" s="8"/>
      <c r="GL257" s="8"/>
      <c r="GM257" s="8"/>
      <c r="GN257" s="8"/>
      <c r="GO257" s="8"/>
      <c r="GP257" s="8"/>
      <c r="GQ257" s="8"/>
      <c r="GR257" s="8"/>
      <c r="GS257" s="8"/>
      <c r="GT257" s="8"/>
      <c r="GU257" s="8"/>
      <c r="GV257" s="8"/>
      <c r="GW257" s="8"/>
      <c r="GX257" s="8"/>
      <c r="GY257" s="8"/>
      <c r="GZ257" s="8"/>
      <c r="HA257" s="8"/>
      <c r="HB257" s="8"/>
      <c r="HC257" s="8"/>
      <c r="HD257" s="8"/>
      <c r="HE257" s="8"/>
      <c r="HF257" s="8"/>
      <c r="HG257" s="8"/>
      <c r="HH257" s="8"/>
      <c r="HI257" s="8"/>
      <c r="HJ257" s="8"/>
      <c r="HK257" s="8"/>
      <c r="HL257" s="8"/>
      <c r="HM257" s="8"/>
      <c r="HN257" s="8"/>
      <c r="HO257" s="8"/>
      <c r="HP257" s="8"/>
      <c r="HQ257" s="8"/>
      <c r="HR257" s="8"/>
      <c r="HS257" s="8"/>
      <c r="HT257" s="8"/>
      <c r="HU257" s="8"/>
      <c r="HV257" s="8"/>
      <c r="HW257" s="8"/>
      <c r="HX257" s="8"/>
      <c r="HY257" s="8"/>
      <c r="HZ257" s="8"/>
      <c r="IA257" s="8"/>
      <c r="IB257" s="8"/>
      <c r="IC257" s="8"/>
      <c r="ID257" s="8"/>
      <c r="IE257" s="8"/>
      <c r="IF257" s="8"/>
      <c r="IG257" s="8"/>
      <c r="IH257" s="8"/>
      <c r="II257" s="8"/>
      <c r="IJ257" s="8"/>
      <c r="IK257" s="8"/>
      <c r="IL257" s="8"/>
      <c r="IM257" s="8"/>
      <c r="IN257" s="8"/>
      <c r="IO257" s="8"/>
      <c r="IP257" s="8"/>
      <c r="IQ257" s="8"/>
      <c r="IR257" s="8"/>
      <c r="IS257" s="8"/>
      <c r="IT257" s="8"/>
      <c r="IU257" s="8"/>
      <c r="IV257" s="8"/>
      <c r="IW257" s="8"/>
      <c r="IX257" s="8"/>
      <c r="IY257" s="8"/>
      <c r="IZ257" s="8"/>
    </row>
    <row r="258" spans="1:260" ht="15.75" thickBot="1" x14ac:dyDescent="0.3">
      <c r="A258" s="13">
        <v>1</v>
      </c>
      <c r="B258" s="57" t="s">
        <v>14</v>
      </c>
      <c r="C258" s="667"/>
      <c r="D258" s="667"/>
      <c r="E258" s="668"/>
      <c r="F258" s="667"/>
      <c r="G258" s="652"/>
      <c r="H258" s="652"/>
      <c r="I258" s="652"/>
      <c r="J258" s="652"/>
      <c r="K258" s="652"/>
      <c r="L258" s="652"/>
      <c r="M258" s="652"/>
      <c r="N258" s="652"/>
      <c r="O258" s="652"/>
      <c r="P258" s="652"/>
      <c r="Q258" s="652"/>
      <c r="R258" s="652"/>
      <c r="S258" s="653"/>
      <c r="T258" s="653">
        <f t="shared" si="603"/>
        <v>0</v>
      </c>
      <c r="U258" s="653"/>
      <c r="V258" s="653"/>
      <c r="W258" s="652"/>
      <c r="X258" s="732"/>
    </row>
    <row r="259" spans="1:260" ht="29.25" x14ac:dyDescent="0.25">
      <c r="A259" s="13">
        <v>1</v>
      </c>
      <c r="B259" s="83" t="s">
        <v>141</v>
      </c>
      <c r="C259" s="509"/>
      <c r="D259" s="509"/>
      <c r="E259" s="509"/>
      <c r="F259" s="509"/>
      <c r="G259" s="553"/>
      <c r="H259" s="553"/>
      <c r="I259" s="553"/>
      <c r="J259" s="553"/>
      <c r="K259" s="553"/>
      <c r="L259" s="553"/>
      <c r="M259" s="553"/>
      <c r="N259" s="553"/>
      <c r="O259" s="553"/>
      <c r="P259" s="553"/>
      <c r="Q259" s="553"/>
      <c r="R259" s="553"/>
      <c r="S259" s="553"/>
      <c r="T259" s="553">
        <f t="shared" si="603"/>
        <v>0</v>
      </c>
      <c r="U259" s="553"/>
      <c r="V259" s="553"/>
      <c r="W259" s="553"/>
      <c r="X259" s="732"/>
    </row>
    <row r="260" spans="1:260" s="25" customFormat="1" ht="30" x14ac:dyDescent="0.25">
      <c r="A260" s="13">
        <v>1</v>
      </c>
      <c r="B260" s="48" t="s">
        <v>76</v>
      </c>
      <c r="C260" s="390">
        <f>SUM(C261:C264)</f>
        <v>9384</v>
      </c>
      <c r="D260" s="390">
        <f>SUM(D261:D264)</f>
        <v>8603</v>
      </c>
      <c r="E260" s="390">
        <f>SUM(E261:E264)</f>
        <v>6919</v>
      </c>
      <c r="F260" s="390">
        <f>E260/D260*100</f>
        <v>80.425432988492389</v>
      </c>
      <c r="G260" s="553">
        <f>SUM(G261:G264)</f>
        <v>16697.628219999999</v>
      </c>
      <c r="H260" s="553">
        <f>SUM(H261:H264)</f>
        <v>16697.628219999999</v>
      </c>
      <c r="I260" s="553">
        <f>SUM(I261:I264)</f>
        <v>16697.628219999999</v>
      </c>
      <c r="J260" s="553">
        <f>SUM(J261:J264)</f>
        <v>16697.628219999999</v>
      </c>
      <c r="K260" s="553">
        <f>SUM(K261:K264)</f>
        <v>16697.628219999999</v>
      </c>
      <c r="L260" s="553">
        <f t="shared" ref="L260:M260" si="701">SUM(L261:L264)</f>
        <v>15811.92022</v>
      </c>
      <c r="M260" s="553">
        <f t="shared" si="701"/>
        <v>15811.92022</v>
      </c>
      <c r="N260" s="553">
        <f t="shared" ref="N260:V260" si="702">SUM(N261:N264)</f>
        <v>15908.134680000001</v>
      </c>
      <c r="O260" s="553">
        <f t="shared" ref="O260:P260" si="703">SUM(O261:O264)</f>
        <v>15908.134680000001</v>
      </c>
      <c r="P260" s="553">
        <f t="shared" si="703"/>
        <v>15908.134680000001</v>
      </c>
      <c r="Q260" s="553">
        <f t="shared" ref="Q260" si="704">SUM(Q261:Q264)</f>
        <v>15908.134680000001</v>
      </c>
      <c r="R260" s="749">
        <f t="shared" si="702"/>
        <v>14623.95248395238</v>
      </c>
      <c r="S260" s="553">
        <f t="shared" si="702"/>
        <v>13728.433679999998</v>
      </c>
      <c r="T260" s="553">
        <f t="shared" si="702"/>
        <v>-895.51880395238368</v>
      </c>
      <c r="U260" s="553">
        <f t="shared" si="702"/>
        <v>-413.82560999999993</v>
      </c>
      <c r="V260" s="553">
        <f t="shared" si="702"/>
        <v>13314.60807</v>
      </c>
      <c r="W260" s="553">
        <f t="shared" ref="W260:W271" si="705">S260/R260*100</f>
        <v>93.876355896703842</v>
      </c>
      <c r="X260" s="732"/>
    </row>
    <row r="261" spans="1:260" s="25" customFormat="1" ht="30" x14ac:dyDescent="0.25">
      <c r="A261" s="13">
        <v>1</v>
      </c>
      <c r="B261" s="47" t="s">
        <v>44</v>
      </c>
      <c r="C261" s="390">
        <v>7000</v>
      </c>
      <c r="D261" s="739">
        <f>ROUND(C261/12*$B$3,0)</f>
        <v>6417</v>
      </c>
      <c r="E261" s="390">
        <v>5361</v>
      </c>
      <c r="F261" s="390">
        <f>E261/D261*100</f>
        <v>83.543712014960263</v>
      </c>
      <c r="G261" s="553">
        <v>11177.794980000001</v>
      </c>
      <c r="H261" s="553">
        <v>11177.794980000001</v>
      </c>
      <c r="I261" s="553">
        <v>11177.794980000001</v>
      </c>
      <c r="J261" s="553">
        <v>11177.794980000001</v>
      </c>
      <c r="K261" s="553">
        <v>11177.794980000001</v>
      </c>
      <c r="L261" s="553">
        <v>10292.08698</v>
      </c>
      <c r="M261" s="553">
        <v>10292.08698</v>
      </c>
      <c r="N261" s="553">
        <v>10388.301440000001</v>
      </c>
      <c r="O261" s="553">
        <v>10388.301440000001</v>
      </c>
      <c r="P261" s="553">
        <v>10388.301440000001</v>
      </c>
      <c r="Q261" s="553">
        <v>10388.301440000001</v>
      </c>
      <c r="R261" s="750">
        <f t="shared" ref="R261:R264" si="706">G261/12*$B$3+(H261-G261)/11*10+(I261-H261)/10*9+(J261-I261)/9*8+(K261-J261)/8*7+(L261-K261)/7*6+(M261-L261)/6*5+(N261-M261)/5*4+(O261-N261)/4*3+(P261-O261)/3*2+(Q261-P261)/2*1</f>
        <v>9564.1053472857147</v>
      </c>
      <c r="S261" s="553">
        <f t="shared" ref="S261:S263" si="707">V261-U261</f>
        <v>9612.6921799999982</v>
      </c>
      <c r="T261" s="553">
        <f t="shared" si="603"/>
        <v>48.586832714283446</v>
      </c>
      <c r="U261" s="553">
        <v>-268.56733999999994</v>
      </c>
      <c r="V261" s="553">
        <v>9344.1248399999986</v>
      </c>
      <c r="W261" s="553">
        <f t="shared" si="705"/>
        <v>100.50801231218216</v>
      </c>
      <c r="X261" s="732"/>
    </row>
    <row r="262" spans="1:260" s="25" customFormat="1" ht="30" x14ac:dyDescent="0.25">
      <c r="A262" s="13">
        <v>1</v>
      </c>
      <c r="B262" s="47" t="s">
        <v>45</v>
      </c>
      <c r="C262" s="390">
        <v>2134</v>
      </c>
      <c r="D262" s="391">
        <f t="shared" ref="D262:D269" si="708">ROUND(C262/12*$B$3,0)</f>
        <v>1956</v>
      </c>
      <c r="E262" s="390">
        <v>1302</v>
      </c>
      <c r="F262" s="390">
        <f>E262/D262*100</f>
        <v>66.564417177914109</v>
      </c>
      <c r="G262" s="553">
        <v>3879.31324</v>
      </c>
      <c r="H262" s="553">
        <v>3879.31324</v>
      </c>
      <c r="I262" s="553">
        <v>3879.31324</v>
      </c>
      <c r="J262" s="553">
        <v>3879.31324</v>
      </c>
      <c r="K262" s="553">
        <v>3879.31324</v>
      </c>
      <c r="L262" s="553">
        <v>3879.31324</v>
      </c>
      <c r="M262" s="553">
        <v>3879.31324</v>
      </c>
      <c r="N262" s="553">
        <v>3879.31324</v>
      </c>
      <c r="O262" s="553">
        <v>3879.31324</v>
      </c>
      <c r="P262" s="553">
        <v>3879.31324</v>
      </c>
      <c r="Q262" s="553">
        <v>3879.31324</v>
      </c>
      <c r="R262" s="750">
        <f t="shared" si="706"/>
        <v>3556.0371366666664</v>
      </c>
      <c r="S262" s="553">
        <f t="shared" si="707"/>
        <v>2435.8490199999992</v>
      </c>
      <c r="T262" s="553">
        <f t="shared" si="603"/>
        <v>-1120.1881166666672</v>
      </c>
      <c r="U262" s="553">
        <v>-57.982600000000005</v>
      </c>
      <c r="V262" s="553">
        <v>2377.8664199999994</v>
      </c>
      <c r="W262" s="553">
        <f t="shared" si="705"/>
        <v>68.49897586511986</v>
      </c>
      <c r="X262" s="732"/>
    </row>
    <row r="263" spans="1:260" s="25" customFormat="1" ht="30" x14ac:dyDescent="0.25">
      <c r="A263" s="13">
        <v>1</v>
      </c>
      <c r="B263" s="47" t="s">
        <v>70</v>
      </c>
      <c r="C263" s="390">
        <v>90</v>
      </c>
      <c r="D263" s="391">
        <f t="shared" si="708"/>
        <v>83</v>
      </c>
      <c r="E263" s="390">
        <v>100</v>
      </c>
      <c r="F263" s="390">
        <f>E263/D263*100</f>
        <v>120.48192771084338</v>
      </c>
      <c r="G263" s="553">
        <v>590.58719999999994</v>
      </c>
      <c r="H263" s="553">
        <v>590.58719999999994</v>
      </c>
      <c r="I263" s="553">
        <v>590.58719999999994</v>
      </c>
      <c r="J263" s="553">
        <v>590.58719999999994</v>
      </c>
      <c r="K263" s="553">
        <v>590.58719999999994</v>
      </c>
      <c r="L263" s="553">
        <v>590.58719999999994</v>
      </c>
      <c r="M263" s="553">
        <v>590.58719999999994</v>
      </c>
      <c r="N263" s="553">
        <v>590.58719999999994</v>
      </c>
      <c r="O263" s="553">
        <v>590.58719999999994</v>
      </c>
      <c r="P263" s="553">
        <v>590.58719999999994</v>
      </c>
      <c r="Q263" s="553">
        <v>590.58719999999994</v>
      </c>
      <c r="R263" s="750">
        <f t="shared" si="706"/>
        <v>541.37159999999994</v>
      </c>
      <c r="S263" s="553">
        <f t="shared" si="707"/>
        <v>656.20799999999997</v>
      </c>
      <c r="T263" s="553">
        <f t="shared" si="603"/>
        <v>114.83640000000003</v>
      </c>
      <c r="U263" s="553">
        <v>-86.619460000000004</v>
      </c>
      <c r="V263" s="553">
        <v>569.58853999999997</v>
      </c>
      <c r="W263" s="553">
        <f t="shared" si="705"/>
        <v>121.21212121212122</v>
      </c>
      <c r="X263" s="732"/>
    </row>
    <row r="264" spans="1:260" s="25" customFormat="1" ht="30" x14ac:dyDescent="0.25">
      <c r="A264" s="13">
        <v>1</v>
      </c>
      <c r="B264" s="47" t="s">
        <v>71</v>
      </c>
      <c r="C264" s="390">
        <v>160</v>
      </c>
      <c r="D264" s="391">
        <f t="shared" si="708"/>
        <v>147</v>
      </c>
      <c r="E264" s="390">
        <v>156</v>
      </c>
      <c r="F264" s="390">
        <f t="shared" ref="F264:F269" si="709">E264/D264*100</f>
        <v>106.12244897959184</v>
      </c>
      <c r="G264" s="553">
        <v>1049.9328</v>
      </c>
      <c r="H264" s="553">
        <v>1049.9328</v>
      </c>
      <c r="I264" s="553">
        <v>1049.9328</v>
      </c>
      <c r="J264" s="553">
        <v>1049.9328</v>
      </c>
      <c r="K264" s="553">
        <v>1049.9328</v>
      </c>
      <c r="L264" s="553">
        <v>1049.9328</v>
      </c>
      <c r="M264" s="553">
        <v>1049.9328</v>
      </c>
      <c r="N264" s="553">
        <v>1049.9328</v>
      </c>
      <c r="O264" s="553">
        <v>1049.9328</v>
      </c>
      <c r="P264" s="553">
        <v>1049.9328</v>
      </c>
      <c r="Q264" s="553">
        <v>1049.9328</v>
      </c>
      <c r="R264" s="750">
        <f t="shared" si="706"/>
        <v>962.4384</v>
      </c>
      <c r="S264" s="553">
        <f t="shared" ref="S264:S270" si="710">V264-U264</f>
        <v>1023.68448</v>
      </c>
      <c r="T264" s="553">
        <f t="shared" si="603"/>
        <v>61.246080000000006</v>
      </c>
      <c r="U264" s="553">
        <v>-0.65621000000000007</v>
      </c>
      <c r="V264" s="553">
        <v>1023.02827</v>
      </c>
      <c r="W264" s="553">
        <f t="shared" si="705"/>
        <v>106.36363636363637</v>
      </c>
      <c r="X264" s="732"/>
    </row>
    <row r="265" spans="1:260" s="25" customFormat="1" ht="30" x14ac:dyDescent="0.25">
      <c r="A265" s="13">
        <v>1</v>
      </c>
      <c r="B265" s="48" t="s">
        <v>68</v>
      </c>
      <c r="C265" s="390">
        <f>SUM(C266:C269)</f>
        <v>13846</v>
      </c>
      <c r="D265" s="390">
        <f>SUM(D266:D269)</f>
        <v>12692</v>
      </c>
      <c r="E265" s="390">
        <f>SUM(E266,E268,E269)</f>
        <v>10239</v>
      </c>
      <c r="F265" s="390">
        <f t="shared" si="709"/>
        <v>80.672864796722337</v>
      </c>
      <c r="G265" s="554">
        <f>SUM(G266:G269)</f>
        <v>25720.484</v>
      </c>
      <c r="H265" s="554">
        <f>SUM(H266:H269)</f>
        <v>25720.484</v>
      </c>
      <c r="I265" s="554">
        <f>SUM(I266:I269)</f>
        <v>25720.484</v>
      </c>
      <c r="J265" s="554">
        <f>SUM(J266:J269)</f>
        <v>25720.484</v>
      </c>
      <c r="K265" s="554">
        <f>SUM(K266:K269)</f>
        <v>25720.484</v>
      </c>
      <c r="L265" s="554">
        <f t="shared" ref="L265:M265" si="711">SUM(L266:L269)</f>
        <v>27115.6355</v>
      </c>
      <c r="M265" s="554">
        <f t="shared" si="711"/>
        <v>27115.6355</v>
      </c>
      <c r="N265" s="554">
        <f t="shared" ref="N265:R265" si="712">SUM(N266:N269)</f>
        <v>27783.710500000001</v>
      </c>
      <c r="O265" s="554">
        <f t="shared" ref="O265:P265" si="713">SUM(O266:O269)</f>
        <v>27783.710500000001</v>
      </c>
      <c r="P265" s="554">
        <f t="shared" si="713"/>
        <v>26312.760800000004</v>
      </c>
      <c r="Q265" s="554">
        <f t="shared" ref="Q265" si="714">SUM(Q266:Q269)</f>
        <v>24934.435800000003</v>
      </c>
      <c r="R265" s="751">
        <f t="shared" si="712"/>
        <v>23637.618842857144</v>
      </c>
      <c r="S265" s="554">
        <f t="shared" ref="S265:V265" si="715">SUM(S266,S268,S269)</f>
        <v>20244.259579999998</v>
      </c>
      <c r="T265" s="554">
        <f t="shared" si="715"/>
        <v>-3393.3592628571446</v>
      </c>
      <c r="U265" s="554">
        <f t="shared" si="715"/>
        <v>-3.8708200000000001</v>
      </c>
      <c r="V265" s="554">
        <f t="shared" si="715"/>
        <v>20240.388760000002</v>
      </c>
      <c r="W265" s="553">
        <f t="shared" si="705"/>
        <v>85.64424240268788</v>
      </c>
      <c r="X265" s="732"/>
    </row>
    <row r="266" spans="1:260" s="25" customFormat="1" ht="30" x14ac:dyDescent="0.25">
      <c r="A266" s="13">
        <v>1</v>
      </c>
      <c r="B266" s="47" t="s">
        <v>64</v>
      </c>
      <c r="C266" s="390">
        <v>4646</v>
      </c>
      <c r="D266" s="739">
        <f>ROUND(C266/12*$B$3,0)</f>
        <v>4259</v>
      </c>
      <c r="E266" s="390">
        <v>2753</v>
      </c>
      <c r="F266" s="390">
        <f t="shared" si="709"/>
        <v>64.639586757454808</v>
      </c>
      <c r="G266" s="553">
        <v>4241.0200000000004</v>
      </c>
      <c r="H266" s="553">
        <v>4241.0200000000004</v>
      </c>
      <c r="I266" s="553">
        <v>4241.0200000000004</v>
      </c>
      <c r="J266" s="553">
        <v>4241.0200000000004</v>
      </c>
      <c r="K266" s="553">
        <v>4241.0200000000004</v>
      </c>
      <c r="L266" s="553">
        <v>5636.1715000000004</v>
      </c>
      <c r="M266" s="553">
        <v>5636.1715000000004</v>
      </c>
      <c r="N266" s="553">
        <v>6304.2465000000002</v>
      </c>
      <c r="O266" s="553">
        <v>6304.2465000000002</v>
      </c>
      <c r="P266" s="553">
        <v>6304.2465000000002</v>
      </c>
      <c r="Q266" s="553">
        <v>4925.9215000000004</v>
      </c>
      <c r="R266" s="750">
        <f>G266/12*$B$3+(H266-G266)/11*10+(I266-H266)/10*9+(J266-I266)/9*8+(K266-J266)/8*7+(L266-K266)/7*6+(M266-L266)/6*5+(N266-M266)/5*4+(O266-N266)/4*3+(P266-O266)/3*2+(Q266-P266)/2*1</f>
        <v>4928.7433095238102</v>
      </c>
      <c r="S266" s="553">
        <f t="shared" si="710"/>
        <v>4089.1096699999998</v>
      </c>
      <c r="T266" s="553">
        <f t="shared" si="603"/>
        <v>-839.63363952381042</v>
      </c>
      <c r="U266" s="553">
        <v>-3.8708200000000001</v>
      </c>
      <c r="V266" s="553">
        <v>4085.2388499999997</v>
      </c>
      <c r="W266" s="553">
        <f t="shared" si="705"/>
        <v>82.9645492411547</v>
      </c>
      <c r="X266" s="732"/>
    </row>
    <row r="267" spans="1:260" s="25" customFormat="1" ht="45" x14ac:dyDescent="0.25">
      <c r="A267" s="13"/>
      <c r="B267" s="761" t="s">
        <v>102</v>
      </c>
      <c r="C267" s="390"/>
      <c r="D267" s="739"/>
      <c r="E267" s="390">
        <v>4</v>
      </c>
      <c r="F267" s="390"/>
      <c r="G267" s="553"/>
      <c r="H267" s="553"/>
      <c r="I267" s="553"/>
      <c r="J267" s="553"/>
      <c r="K267" s="553"/>
      <c r="L267" s="553"/>
      <c r="M267" s="553"/>
      <c r="N267" s="553"/>
      <c r="O267" s="553"/>
      <c r="P267" s="553"/>
      <c r="Q267" s="553"/>
      <c r="R267" s="750"/>
      <c r="S267" s="553"/>
      <c r="T267" s="553"/>
      <c r="U267" s="553">
        <v>0</v>
      </c>
      <c r="V267" s="553">
        <v>5.2263500000000001</v>
      </c>
      <c r="W267" s="553"/>
      <c r="X267" s="732"/>
    </row>
    <row r="268" spans="1:260" s="25" customFormat="1" ht="60" x14ac:dyDescent="0.25">
      <c r="A268" s="13">
        <v>1</v>
      </c>
      <c r="B268" s="47" t="s">
        <v>75</v>
      </c>
      <c r="C268" s="390">
        <v>6500</v>
      </c>
      <c r="D268" s="391">
        <f t="shared" si="708"/>
        <v>5958</v>
      </c>
      <c r="E268" s="390">
        <v>5120</v>
      </c>
      <c r="F268" s="390">
        <f t="shared" si="709"/>
        <v>85.934877475662972</v>
      </c>
      <c r="G268" s="553">
        <v>18596.89</v>
      </c>
      <c r="H268" s="553">
        <v>18596.89</v>
      </c>
      <c r="I268" s="553">
        <v>18596.89</v>
      </c>
      <c r="J268" s="553">
        <v>18596.89</v>
      </c>
      <c r="K268" s="553">
        <v>18596.89</v>
      </c>
      <c r="L268" s="553">
        <v>18596.89</v>
      </c>
      <c r="M268" s="553">
        <v>18596.89</v>
      </c>
      <c r="N268" s="553">
        <v>18596.89</v>
      </c>
      <c r="O268" s="553">
        <v>18596.89</v>
      </c>
      <c r="P268" s="553">
        <v>17125.940300000002</v>
      </c>
      <c r="Q268" s="553">
        <v>17125.940300000002</v>
      </c>
      <c r="R268" s="750">
        <f>G268/12*$B$3+(H268-G268)/11*10+(I268-H268)/10*9+(J268-I268)/9*8+(K268-J268)/8*7+(L268-K268)/7*6+(M268-L268)/6*5+(N268-M268)/5*4+(O268-N268)/4*3+(P268-O268)/3*2+(Q268-P268)/2*1</f>
        <v>16066.516033333335</v>
      </c>
      <c r="S268" s="553">
        <f t="shared" si="710"/>
        <v>13593.430899999999</v>
      </c>
      <c r="T268" s="553">
        <f t="shared" si="603"/>
        <v>-2473.0851333333358</v>
      </c>
      <c r="U268" s="553">
        <v>0</v>
      </c>
      <c r="V268" s="553">
        <v>13593.430899999999</v>
      </c>
      <c r="W268" s="553">
        <f t="shared" si="705"/>
        <v>84.607209626515129</v>
      </c>
      <c r="X268" s="732"/>
    </row>
    <row r="269" spans="1:260" s="25" customFormat="1" ht="45" x14ac:dyDescent="0.25">
      <c r="A269" s="13">
        <v>1</v>
      </c>
      <c r="B269" s="47" t="s">
        <v>65</v>
      </c>
      <c r="C269" s="390">
        <v>2700</v>
      </c>
      <c r="D269" s="391">
        <f t="shared" si="708"/>
        <v>2475</v>
      </c>
      <c r="E269" s="390">
        <v>2366</v>
      </c>
      <c r="F269" s="390">
        <f t="shared" si="709"/>
        <v>95.595959595959599</v>
      </c>
      <c r="G269" s="553">
        <v>2882.5739999999996</v>
      </c>
      <c r="H269" s="553">
        <v>2882.5739999999996</v>
      </c>
      <c r="I269" s="553">
        <v>2882.5739999999996</v>
      </c>
      <c r="J269" s="553">
        <v>2882.5739999999996</v>
      </c>
      <c r="K269" s="553">
        <v>2882.5739999999996</v>
      </c>
      <c r="L269" s="553">
        <v>2882.5739999999996</v>
      </c>
      <c r="M269" s="553">
        <v>2882.5739999999996</v>
      </c>
      <c r="N269" s="553">
        <v>2882.5739999999996</v>
      </c>
      <c r="O269" s="553">
        <v>2882.5739999999996</v>
      </c>
      <c r="P269" s="553">
        <v>2882.5739999999996</v>
      </c>
      <c r="Q269" s="553">
        <v>2882.5739999999996</v>
      </c>
      <c r="R269" s="750">
        <f t="shared" ref="R269:R270" si="716">G269/12*$B$3+(H269-G269)/11*10+(I269-H269)/10*9+(J269-I269)/9*8+(K269-J269)/8*7+(L269-K269)/7*6+(M269-L269)/6*5+(N269-M269)/5*4+(O269-N269)/4*3+(P269-O269)/3*2+(Q269-P269)/2*1</f>
        <v>2642.3594999999996</v>
      </c>
      <c r="S269" s="553">
        <f t="shared" si="710"/>
        <v>2561.7190100000012</v>
      </c>
      <c r="T269" s="553">
        <f t="shared" si="603"/>
        <v>-80.640489999998408</v>
      </c>
      <c r="U269" s="553">
        <v>0</v>
      </c>
      <c r="V269" s="553">
        <v>2561.7190100000012</v>
      </c>
      <c r="W269" s="553">
        <f t="shared" si="705"/>
        <v>96.948163563663527</v>
      </c>
      <c r="X269" s="732"/>
    </row>
    <row r="270" spans="1:260" s="25" customFormat="1" ht="30.75" thickBot="1" x14ac:dyDescent="0.3">
      <c r="A270" s="13"/>
      <c r="B270" s="283" t="s">
        <v>79</v>
      </c>
      <c r="C270" s="392">
        <v>22158</v>
      </c>
      <c r="D270" s="419">
        <f>ROUND(C270/12*$B$3,0)</f>
        <v>20312</v>
      </c>
      <c r="E270" s="392">
        <v>19502</v>
      </c>
      <c r="F270" s="392">
        <f>E270/D270*100</f>
        <v>96.012209531311541</v>
      </c>
      <c r="G270" s="564">
        <v>23843.89</v>
      </c>
      <c r="H270" s="564">
        <v>23843.89</v>
      </c>
      <c r="I270" s="564">
        <v>23843.89</v>
      </c>
      <c r="J270" s="564">
        <v>23843.89</v>
      </c>
      <c r="K270" s="564">
        <v>23843.89</v>
      </c>
      <c r="L270" s="564">
        <v>23843.89</v>
      </c>
      <c r="M270" s="564">
        <v>23843.89</v>
      </c>
      <c r="N270" s="564">
        <v>23843.89</v>
      </c>
      <c r="O270" s="564">
        <v>23843.89</v>
      </c>
      <c r="P270" s="564">
        <v>21564.608760000003</v>
      </c>
      <c r="Q270" s="564">
        <v>21564.608760000003</v>
      </c>
      <c r="R270" s="753">
        <f t="shared" si="716"/>
        <v>20337.378340000003</v>
      </c>
      <c r="S270" s="553">
        <f t="shared" si="710"/>
        <v>18989.468639999999</v>
      </c>
      <c r="T270" s="564">
        <f t="shared" si="603"/>
        <v>-1347.9097000000038</v>
      </c>
      <c r="U270" s="564">
        <v>-21.410840000000004</v>
      </c>
      <c r="V270" s="564">
        <v>18968.057799999999</v>
      </c>
      <c r="W270" s="564">
        <f>S270/R270*100</f>
        <v>93.37225439058237</v>
      </c>
      <c r="X270" s="732">
        <v>973.22</v>
      </c>
    </row>
    <row r="271" spans="1:260" s="8" customFormat="1" ht="15.75" thickBot="1" x14ac:dyDescent="0.3">
      <c r="A271" s="13">
        <v>1</v>
      </c>
      <c r="B271" s="123" t="s">
        <v>3</v>
      </c>
      <c r="C271" s="445"/>
      <c r="D271" s="445"/>
      <c r="E271" s="445"/>
      <c r="F271" s="445"/>
      <c r="G271" s="573">
        <f>G265+G260+G270</f>
        <v>66262.002219999995</v>
      </c>
      <c r="H271" s="573">
        <f>H265+H260+H270</f>
        <v>66262.002219999995</v>
      </c>
      <c r="I271" s="573">
        <f>I265+I260+I270</f>
        <v>66262.002219999995</v>
      </c>
      <c r="J271" s="573">
        <f>J265+J260+J270</f>
        <v>66262.002219999995</v>
      </c>
      <c r="K271" s="573">
        <f>K265+K260+K270</f>
        <v>66262.002219999995</v>
      </c>
      <c r="L271" s="573">
        <f t="shared" ref="L271:M271" si="717">L265+L260+L270</f>
        <v>66771.445720000003</v>
      </c>
      <c r="M271" s="573">
        <f t="shared" si="717"/>
        <v>66771.445720000003</v>
      </c>
      <c r="N271" s="573">
        <f t="shared" ref="N271:V271" si="718">N265+N260+N270</f>
        <v>67535.735180000003</v>
      </c>
      <c r="O271" s="573">
        <f t="shared" ref="O271:P271" si="719">O265+O260+O270</f>
        <v>67535.735180000003</v>
      </c>
      <c r="P271" s="573">
        <f t="shared" si="719"/>
        <v>63785.504240000009</v>
      </c>
      <c r="Q271" s="573">
        <f t="shared" ref="Q271" si="720">Q265+Q260+Q270</f>
        <v>62407.179240000005</v>
      </c>
      <c r="R271" s="573">
        <f t="shared" si="718"/>
        <v>58598.949666809531</v>
      </c>
      <c r="S271" s="573">
        <f t="shared" si="718"/>
        <v>52962.161899999999</v>
      </c>
      <c r="T271" s="573">
        <f t="shared" si="718"/>
        <v>-5636.7877668095316</v>
      </c>
      <c r="U271" s="573">
        <f t="shared" si="718"/>
        <v>-439.10726999999991</v>
      </c>
      <c r="V271" s="573">
        <f t="shared" si="718"/>
        <v>52523.054629999999</v>
      </c>
      <c r="W271" s="573">
        <f t="shared" si="705"/>
        <v>90.380735834242756</v>
      </c>
      <c r="X271" s="732"/>
    </row>
    <row r="272" spans="1:260" x14ac:dyDescent="0.25">
      <c r="A272" s="13">
        <v>1</v>
      </c>
      <c r="B272" s="157" t="s">
        <v>12</v>
      </c>
      <c r="C272" s="669"/>
      <c r="D272" s="669"/>
      <c r="E272" s="669"/>
      <c r="F272" s="669"/>
      <c r="G272" s="670"/>
      <c r="H272" s="670"/>
      <c r="I272" s="670"/>
      <c r="J272" s="670"/>
      <c r="K272" s="670"/>
      <c r="L272" s="670"/>
      <c r="M272" s="670"/>
      <c r="N272" s="670"/>
      <c r="O272" s="670"/>
      <c r="P272" s="670"/>
      <c r="Q272" s="670"/>
      <c r="R272" s="670"/>
      <c r="S272" s="670"/>
      <c r="T272" s="670">
        <f t="shared" si="603"/>
        <v>0</v>
      </c>
      <c r="U272" s="670"/>
      <c r="V272" s="670"/>
      <c r="W272" s="670"/>
      <c r="X272" s="732"/>
    </row>
    <row r="273" spans="1:260" s="6" customFormat="1" ht="30" x14ac:dyDescent="0.25">
      <c r="A273" s="13">
        <v>1</v>
      </c>
      <c r="B273" s="158" t="s">
        <v>76</v>
      </c>
      <c r="C273" s="671">
        <f>C260</f>
        <v>9384</v>
      </c>
      <c r="D273" s="671">
        <f>D260</f>
        <v>8603</v>
      </c>
      <c r="E273" s="671">
        <f>E260</f>
        <v>6919</v>
      </c>
      <c r="F273" s="671">
        <f>F260</f>
        <v>80.425432988492389</v>
      </c>
      <c r="G273" s="672">
        <f>G260</f>
        <v>16697.628219999999</v>
      </c>
      <c r="H273" s="672">
        <f t="shared" ref="H273:I273" si="721">H260</f>
        <v>16697.628219999999</v>
      </c>
      <c r="I273" s="672">
        <f t="shared" si="721"/>
        <v>16697.628219999999</v>
      </c>
      <c r="J273" s="672">
        <f>J260</f>
        <v>16697.628219999999</v>
      </c>
      <c r="K273" s="672">
        <f>K260</f>
        <v>16697.628219999999</v>
      </c>
      <c r="L273" s="672">
        <f>L260</f>
        <v>15811.92022</v>
      </c>
      <c r="M273" s="672">
        <f t="shared" ref="M273" si="722">M260</f>
        <v>15811.92022</v>
      </c>
      <c r="N273" s="672">
        <f t="shared" ref="N273:S273" si="723">N260</f>
        <v>15908.134680000001</v>
      </c>
      <c r="O273" s="672">
        <f t="shared" si="723"/>
        <v>15908.134680000001</v>
      </c>
      <c r="P273" s="672">
        <f t="shared" si="723"/>
        <v>15908.134680000001</v>
      </c>
      <c r="Q273" s="672">
        <f t="shared" si="723"/>
        <v>15908.134680000001</v>
      </c>
      <c r="R273" s="672">
        <f t="shared" si="723"/>
        <v>14623.95248395238</v>
      </c>
      <c r="S273" s="672">
        <f t="shared" si="723"/>
        <v>13728.433679999998</v>
      </c>
      <c r="T273" s="672">
        <f t="shared" ref="T273" si="724">T260</f>
        <v>-895.51880395238368</v>
      </c>
      <c r="U273" s="672">
        <f>U260</f>
        <v>-413.82560999999993</v>
      </c>
      <c r="V273" s="672">
        <f>V260</f>
        <v>13314.60807</v>
      </c>
      <c r="W273" s="672">
        <f>W260</f>
        <v>93.876355896703842</v>
      </c>
      <c r="X273" s="732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  <c r="BA273" s="8"/>
      <c r="BB273" s="8"/>
      <c r="BC273" s="8"/>
      <c r="BD273" s="8"/>
      <c r="BE273" s="8"/>
      <c r="BF273" s="8"/>
      <c r="BG273" s="8"/>
      <c r="BH273" s="8"/>
      <c r="BI273" s="8"/>
      <c r="BJ273" s="8"/>
      <c r="BK273" s="8"/>
      <c r="BL273" s="8"/>
      <c r="BM273" s="8"/>
      <c r="BN273" s="8"/>
      <c r="BO273" s="8"/>
      <c r="BP273" s="8"/>
      <c r="BQ273" s="8"/>
      <c r="BR273" s="8"/>
      <c r="BS273" s="8"/>
      <c r="BT273" s="8"/>
      <c r="BU273" s="8"/>
      <c r="BV273" s="8"/>
      <c r="BW273" s="8"/>
      <c r="BX273" s="8"/>
      <c r="BY273" s="8"/>
      <c r="BZ273" s="8"/>
      <c r="CA273" s="8"/>
      <c r="CB273" s="8"/>
      <c r="CC273" s="8"/>
      <c r="CD273" s="8"/>
      <c r="CE273" s="8"/>
      <c r="CF273" s="8"/>
      <c r="CG273" s="8"/>
      <c r="CH273" s="8"/>
      <c r="CI273" s="8"/>
      <c r="CJ273" s="8"/>
      <c r="CK273" s="8"/>
      <c r="CL273" s="8"/>
      <c r="CM273" s="8"/>
      <c r="CN273" s="8"/>
      <c r="CO273" s="8"/>
      <c r="CP273" s="8"/>
      <c r="CQ273" s="8"/>
      <c r="CR273" s="8"/>
      <c r="CS273" s="8"/>
      <c r="CT273" s="8"/>
      <c r="CU273" s="8"/>
      <c r="CV273" s="8"/>
      <c r="CW273" s="8"/>
      <c r="CX273" s="8"/>
      <c r="CY273" s="8"/>
      <c r="CZ273" s="8"/>
      <c r="DA273" s="8"/>
      <c r="DB273" s="8"/>
      <c r="DC273" s="8"/>
      <c r="DD273" s="8"/>
      <c r="DE273" s="8"/>
      <c r="DF273" s="8"/>
      <c r="DG273" s="8"/>
      <c r="DH273" s="8"/>
      <c r="DI273" s="8"/>
      <c r="DJ273" s="8"/>
      <c r="DK273" s="8"/>
      <c r="DL273" s="8"/>
      <c r="DM273" s="8"/>
      <c r="DN273" s="8"/>
      <c r="DO273" s="8"/>
      <c r="DP273" s="8"/>
      <c r="DQ273" s="8"/>
      <c r="DR273" s="8"/>
      <c r="DS273" s="8"/>
      <c r="DT273" s="8"/>
      <c r="DU273" s="8"/>
      <c r="DV273" s="8"/>
      <c r="DW273" s="8"/>
      <c r="DX273" s="8"/>
      <c r="DY273" s="8"/>
      <c r="DZ273" s="8"/>
      <c r="EA273" s="8"/>
      <c r="EB273" s="8"/>
      <c r="EC273" s="8"/>
      <c r="ED273" s="8"/>
      <c r="EE273" s="8"/>
      <c r="EF273" s="8"/>
      <c r="EG273" s="8"/>
      <c r="EH273" s="8"/>
      <c r="EI273" s="8"/>
      <c r="EJ273" s="8"/>
      <c r="EK273" s="8"/>
      <c r="EL273" s="8"/>
      <c r="EM273" s="8"/>
      <c r="EN273" s="8"/>
      <c r="EO273" s="8"/>
      <c r="EP273" s="8"/>
      <c r="EQ273" s="8"/>
      <c r="ER273" s="8"/>
      <c r="ES273" s="8"/>
      <c r="ET273" s="8"/>
      <c r="EU273" s="8"/>
      <c r="EV273" s="8"/>
      <c r="EW273" s="8"/>
      <c r="EX273" s="8"/>
      <c r="EY273" s="8"/>
      <c r="EZ273" s="8"/>
      <c r="FA273" s="8"/>
      <c r="FB273" s="8"/>
      <c r="FC273" s="8"/>
      <c r="FD273" s="8"/>
      <c r="FE273" s="8"/>
      <c r="FF273" s="8"/>
      <c r="FG273" s="8"/>
      <c r="FH273" s="8"/>
      <c r="FI273" s="8"/>
      <c r="FJ273" s="8"/>
      <c r="FK273" s="8"/>
      <c r="FL273" s="8"/>
      <c r="FM273" s="8"/>
      <c r="FN273" s="8"/>
      <c r="FO273" s="8"/>
      <c r="FP273" s="8"/>
      <c r="FQ273" s="8"/>
      <c r="FR273" s="8"/>
      <c r="FS273" s="8"/>
      <c r="FT273" s="8"/>
      <c r="FU273" s="8"/>
      <c r="FV273" s="8"/>
      <c r="FW273" s="8"/>
      <c r="FX273" s="8"/>
      <c r="FY273" s="8"/>
      <c r="FZ273" s="8"/>
      <c r="GA273" s="8"/>
      <c r="GB273" s="8"/>
      <c r="GC273" s="8"/>
      <c r="GD273" s="8"/>
      <c r="GE273" s="8"/>
      <c r="GF273" s="8"/>
      <c r="GG273" s="8"/>
      <c r="GH273" s="8"/>
      <c r="GI273" s="8"/>
      <c r="GJ273" s="8"/>
      <c r="GK273" s="8"/>
      <c r="GL273" s="8"/>
      <c r="GM273" s="8"/>
      <c r="GN273" s="8"/>
      <c r="GO273" s="8"/>
      <c r="GP273" s="8"/>
      <c r="GQ273" s="8"/>
      <c r="GR273" s="8"/>
      <c r="GS273" s="8"/>
      <c r="GT273" s="8"/>
      <c r="GU273" s="8"/>
      <c r="GV273" s="8"/>
      <c r="GW273" s="8"/>
      <c r="GX273" s="8"/>
      <c r="GY273" s="8"/>
      <c r="GZ273" s="8"/>
      <c r="HA273" s="8"/>
      <c r="HB273" s="8"/>
      <c r="HC273" s="8"/>
      <c r="HD273" s="8"/>
      <c r="HE273" s="8"/>
      <c r="HF273" s="8"/>
      <c r="HG273" s="8"/>
      <c r="HH273" s="8"/>
      <c r="HI273" s="8"/>
      <c r="HJ273" s="8"/>
      <c r="HK273" s="8"/>
      <c r="HL273" s="8"/>
      <c r="HM273" s="8"/>
      <c r="HN273" s="8"/>
      <c r="HO273" s="8"/>
      <c r="HP273" s="8"/>
      <c r="HQ273" s="8"/>
      <c r="HR273" s="8"/>
      <c r="HS273" s="8"/>
      <c r="HT273" s="8"/>
      <c r="HU273" s="8"/>
      <c r="HV273" s="8"/>
      <c r="HW273" s="8"/>
      <c r="HX273" s="8"/>
      <c r="HY273" s="8"/>
      <c r="HZ273" s="8"/>
      <c r="IA273" s="8"/>
      <c r="IB273" s="8"/>
      <c r="IC273" s="8"/>
      <c r="ID273" s="8"/>
      <c r="IE273" s="8"/>
      <c r="IF273" s="8"/>
      <c r="IG273" s="8"/>
      <c r="IH273" s="8"/>
      <c r="II273" s="8"/>
      <c r="IJ273" s="8"/>
      <c r="IK273" s="8"/>
      <c r="IL273" s="8"/>
      <c r="IM273" s="8"/>
      <c r="IN273" s="8"/>
      <c r="IO273" s="8"/>
      <c r="IP273" s="8"/>
      <c r="IQ273" s="8"/>
      <c r="IR273" s="8"/>
      <c r="IS273" s="8"/>
      <c r="IT273" s="8"/>
      <c r="IU273" s="8"/>
      <c r="IV273" s="8"/>
      <c r="IW273" s="8"/>
      <c r="IX273" s="8"/>
      <c r="IY273" s="8"/>
      <c r="IZ273" s="8"/>
    </row>
    <row r="274" spans="1:260" s="6" customFormat="1" ht="30" x14ac:dyDescent="0.25">
      <c r="A274" s="13">
        <v>1</v>
      </c>
      <c r="B274" s="159" t="s">
        <v>44</v>
      </c>
      <c r="C274" s="671">
        <f t="shared" ref="C274:W274" si="725">C261</f>
        <v>7000</v>
      </c>
      <c r="D274" s="671">
        <f t="shared" si="725"/>
        <v>6417</v>
      </c>
      <c r="E274" s="671">
        <f t="shared" si="725"/>
        <v>5361</v>
      </c>
      <c r="F274" s="671">
        <f t="shared" si="725"/>
        <v>83.543712014960263</v>
      </c>
      <c r="G274" s="672">
        <f t="shared" ref="G274:G279" si="726">G261</f>
        <v>11177.794980000001</v>
      </c>
      <c r="H274" s="672">
        <f t="shared" ref="H274:I274" si="727">H261</f>
        <v>11177.794980000001</v>
      </c>
      <c r="I274" s="672">
        <f t="shared" si="727"/>
        <v>11177.794980000001</v>
      </c>
      <c r="J274" s="672">
        <f t="shared" ref="J274:K274" si="728">J261</f>
        <v>11177.794980000001</v>
      </c>
      <c r="K274" s="672">
        <f t="shared" si="728"/>
        <v>11177.794980000001</v>
      </c>
      <c r="L274" s="672">
        <f t="shared" ref="L274:L279" si="729">L261</f>
        <v>10292.08698</v>
      </c>
      <c r="M274" s="672">
        <f t="shared" ref="M274" si="730">M261</f>
        <v>10292.08698</v>
      </c>
      <c r="N274" s="672">
        <f t="shared" si="725"/>
        <v>10388.301440000001</v>
      </c>
      <c r="O274" s="672">
        <f t="shared" ref="O274:P274" si="731">O261</f>
        <v>10388.301440000001</v>
      </c>
      <c r="P274" s="672">
        <f t="shared" si="731"/>
        <v>10388.301440000001</v>
      </c>
      <c r="Q274" s="672">
        <f t="shared" ref="Q274" si="732">Q261</f>
        <v>10388.301440000001</v>
      </c>
      <c r="R274" s="672">
        <f t="shared" si="725"/>
        <v>9564.1053472857147</v>
      </c>
      <c r="S274" s="672">
        <f t="shared" si="725"/>
        <v>9612.6921799999982</v>
      </c>
      <c r="T274" s="672">
        <f t="shared" ref="T274" si="733">T261</f>
        <v>48.586832714283446</v>
      </c>
      <c r="U274" s="672">
        <f t="shared" si="725"/>
        <v>-268.56733999999994</v>
      </c>
      <c r="V274" s="672">
        <f t="shared" si="725"/>
        <v>9344.1248399999986</v>
      </c>
      <c r="W274" s="672">
        <f t="shared" si="725"/>
        <v>100.50801231218216</v>
      </c>
      <c r="X274" s="732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  <c r="BA274" s="8"/>
      <c r="BB274" s="8"/>
      <c r="BC274" s="8"/>
      <c r="BD274" s="8"/>
      <c r="BE274" s="8"/>
      <c r="BF274" s="8"/>
      <c r="BG274" s="8"/>
      <c r="BH274" s="8"/>
      <c r="BI274" s="8"/>
      <c r="BJ274" s="8"/>
      <c r="BK274" s="8"/>
      <c r="BL274" s="8"/>
      <c r="BM274" s="8"/>
      <c r="BN274" s="8"/>
      <c r="BO274" s="8"/>
      <c r="BP274" s="8"/>
      <c r="BQ274" s="8"/>
      <c r="BR274" s="8"/>
      <c r="BS274" s="8"/>
      <c r="BT274" s="8"/>
      <c r="BU274" s="8"/>
      <c r="BV274" s="8"/>
      <c r="BW274" s="8"/>
      <c r="BX274" s="8"/>
      <c r="BY274" s="8"/>
      <c r="BZ274" s="8"/>
      <c r="CA274" s="8"/>
      <c r="CB274" s="8"/>
      <c r="CC274" s="8"/>
      <c r="CD274" s="8"/>
      <c r="CE274" s="8"/>
      <c r="CF274" s="8"/>
      <c r="CG274" s="8"/>
      <c r="CH274" s="8"/>
      <c r="CI274" s="8"/>
      <c r="CJ274" s="8"/>
      <c r="CK274" s="8"/>
      <c r="CL274" s="8"/>
      <c r="CM274" s="8"/>
      <c r="CN274" s="8"/>
      <c r="CO274" s="8"/>
      <c r="CP274" s="8"/>
      <c r="CQ274" s="8"/>
      <c r="CR274" s="8"/>
      <c r="CS274" s="8"/>
      <c r="CT274" s="8"/>
      <c r="CU274" s="8"/>
      <c r="CV274" s="8"/>
      <c r="CW274" s="8"/>
      <c r="CX274" s="8"/>
      <c r="CY274" s="8"/>
      <c r="CZ274" s="8"/>
      <c r="DA274" s="8"/>
      <c r="DB274" s="8"/>
      <c r="DC274" s="8"/>
      <c r="DD274" s="8"/>
      <c r="DE274" s="8"/>
      <c r="DF274" s="8"/>
      <c r="DG274" s="8"/>
      <c r="DH274" s="8"/>
      <c r="DI274" s="8"/>
      <c r="DJ274" s="8"/>
      <c r="DK274" s="8"/>
      <c r="DL274" s="8"/>
      <c r="DM274" s="8"/>
      <c r="DN274" s="8"/>
      <c r="DO274" s="8"/>
      <c r="DP274" s="8"/>
      <c r="DQ274" s="8"/>
      <c r="DR274" s="8"/>
      <c r="DS274" s="8"/>
      <c r="DT274" s="8"/>
      <c r="DU274" s="8"/>
      <c r="DV274" s="8"/>
      <c r="DW274" s="8"/>
      <c r="DX274" s="8"/>
      <c r="DY274" s="8"/>
      <c r="DZ274" s="8"/>
      <c r="EA274" s="8"/>
      <c r="EB274" s="8"/>
      <c r="EC274" s="8"/>
      <c r="ED274" s="8"/>
      <c r="EE274" s="8"/>
      <c r="EF274" s="8"/>
      <c r="EG274" s="8"/>
      <c r="EH274" s="8"/>
      <c r="EI274" s="8"/>
      <c r="EJ274" s="8"/>
      <c r="EK274" s="8"/>
      <c r="EL274" s="8"/>
      <c r="EM274" s="8"/>
      <c r="EN274" s="8"/>
      <c r="EO274" s="8"/>
      <c r="EP274" s="8"/>
      <c r="EQ274" s="8"/>
      <c r="ER274" s="8"/>
      <c r="ES274" s="8"/>
      <c r="ET274" s="8"/>
      <c r="EU274" s="8"/>
      <c r="EV274" s="8"/>
      <c r="EW274" s="8"/>
      <c r="EX274" s="8"/>
      <c r="EY274" s="8"/>
      <c r="EZ274" s="8"/>
      <c r="FA274" s="8"/>
      <c r="FB274" s="8"/>
      <c r="FC274" s="8"/>
      <c r="FD274" s="8"/>
      <c r="FE274" s="8"/>
      <c r="FF274" s="8"/>
      <c r="FG274" s="8"/>
      <c r="FH274" s="8"/>
      <c r="FI274" s="8"/>
      <c r="FJ274" s="8"/>
      <c r="FK274" s="8"/>
      <c r="FL274" s="8"/>
      <c r="FM274" s="8"/>
      <c r="FN274" s="8"/>
      <c r="FO274" s="8"/>
      <c r="FP274" s="8"/>
      <c r="FQ274" s="8"/>
      <c r="FR274" s="8"/>
      <c r="FS274" s="8"/>
      <c r="FT274" s="8"/>
      <c r="FU274" s="8"/>
      <c r="FV274" s="8"/>
      <c r="FW274" s="8"/>
      <c r="FX274" s="8"/>
      <c r="FY274" s="8"/>
      <c r="FZ274" s="8"/>
      <c r="GA274" s="8"/>
      <c r="GB274" s="8"/>
      <c r="GC274" s="8"/>
      <c r="GD274" s="8"/>
      <c r="GE274" s="8"/>
      <c r="GF274" s="8"/>
      <c r="GG274" s="8"/>
      <c r="GH274" s="8"/>
      <c r="GI274" s="8"/>
      <c r="GJ274" s="8"/>
      <c r="GK274" s="8"/>
      <c r="GL274" s="8"/>
      <c r="GM274" s="8"/>
      <c r="GN274" s="8"/>
      <c r="GO274" s="8"/>
      <c r="GP274" s="8"/>
      <c r="GQ274" s="8"/>
      <c r="GR274" s="8"/>
      <c r="GS274" s="8"/>
      <c r="GT274" s="8"/>
      <c r="GU274" s="8"/>
      <c r="GV274" s="8"/>
      <c r="GW274" s="8"/>
      <c r="GX274" s="8"/>
      <c r="GY274" s="8"/>
      <c r="GZ274" s="8"/>
      <c r="HA274" s="8"/>
      <c r="HB274" s="8"/>
      <c r="HC274" s="8"/>
      <c r="HD274" s="8"/>
      <c r="HE274" s="8"/>
      <c r="HF274" s="8"/>
      <c r="HG274" s="8"/>
      <c r="HH274" s="8"/>
      <c r="HI274" s="8"/>
      <c r="HJ274" s="8"/>
      <c r="HK274" s="8"/>
      <c r="HL274" s="8"/>
      <c r="HM274" s="8"/>
      <c r="HN274" s="8"/>
      <c r="HO274" s="8"/>
      <c r="HP274" s="8"/>
      <c r="HQ274" s="8"/>
      <c r="HR274" s="8"/>
      <c r="HS274" s="8"/>
      <c r="HT274" s="8"/>
      <c r="HU274" s="8"/>
      <c r="HV274" s="8"/>
      <c r="HW274" s="8"/>
      <c r="HX274" s="8"/>
      <c r="HY274" s="8"/>
      <c r="HZ274" s="8"/>
      <c r="IA274" s="8"/>
      <c r="IB274" s="8"/>
      <c r="IC274" s="8"/>
      <c r="ID274" s="8"/>
      <c r="IE274" s="8"/>
      <c r="IF274" s="8"/>
      <c r="IG274" s="8"/>
      <c r="IH274" s="8"/>
      <c r="II274" s="8"/>
      <c r="IJ274" s="8"/>
      <c r="IK274" s="8"/>
      <c r="IL274" s="8"/>
      <c r="IM274" s="8"/>
      <c r="IN274" s="8"/>
      <c r="IO274" s="8"/>
      <c r="IP274" s="8"/>
      <c r="IQ274" s="8"/>
      <c r="IR274" s="8"/>
      <c r="IS274" s="8"/>
      <c r="IT274" s="8"/>
      <c r="IU274" s="8"/>
      <c r="IV274" s="8"/>
      <c r="IW274" s="8"/>
      <c r="IX274" s="8"/>
      <c r="IY274" s="8"/>
      <c r="IZ274" s="8"/>
    </row>
    <row r="275" spans="1:260" s="6" customFormat="1" ht="30" x14ac:dyDescent="0.25">
      <c r="A275" s="13">
        <v>1</v>
      </c>
      <c r="B275" s="159" t="s">
        <v>45</v>
      </c>
      <c r="C275" s="671">
        <f t="shared" ref="C275:W275" si="734">C262</f>
        <v>2134</v>
      </c>
      <c r="D275" s="671">
        <f t="shared" si="734"/>
        <v>1956</v>
      </c>
      <c r="E275" s="671">
        <f t="shared" si="734"/>
        <v>1302</v>
      </c>
      <c r="F275" s="671">
        <f t="shared" si="734"/>
        <v>66.564417177914109</v>
      </c>
      <c r="G275" s="672">
        <f t="shared" si="726"/>
        <v>3879.31324</v>
      </c>
      <c r="H275" s="672">
        <f t="shared" ref="H275:I275" si="735">H262</f>
        <v>3879.31324</v>
      </c>
      <c r="I275" s="672">
        <f t="shared" si="735"/>
        <v>3879.31324</v>
      </c>
      <c r="J275" s="672">
        <f t="shared" ref="J275:K275" si="736">J262</f>
        <v>3879.31324</v>
      </c>
      <c r="K275" s="672">
        <f t="shared" si="736"/>
        <v>3879.31324</v>
      </c>
      <c r="L275" s="672">
        <f t="shared" si="729"/>
        <v>3879.31324</v>
      </c>
      <c r="M275" s="672">
        <f t="shared" ref="M275" si="737">M262</f>
        <v>3879.31324</v>
      </c>
      <c r="N275" s="672">
        <f t="shared" si="734"/>
        <v>3879.31324</v>
      </c>
      <c r="O275" s="672">
        <f t="shared" ref="O275:P275" si="738">O262</f>
        <v>3879.31324</v>
      </c>
      <c r="P275" s="672">
        <f t="shared" si="738"/>
        <v>3879.31324</v>
      </c>
      <c r="Q275" s="672">
        <f t="shared" ref="Q275" si="739">Q262</f>
        <v>3879.31324</v>
      </c>
      <c r="R275" s="672">
        <f t="shared" si="734"/>
        <v>3556.0371366666664</v>
      </c>
      <c r="S275" s="672">
        <f t="shared" si="734"/>
        <v>2435.8490199999992</v>
      </c>
      <c r="T275" s="672">
        <f t="shared" ref="T275" si="740">T262</f>
        <v>-1120.1881166666672</v>
      </c>
      <c r="U275" s="672">
        <f t="shared" si="734"/>
        <v>-57.982600000000005</v>
      </c>
      <c r="V275" s="672">
        <f t="shared" si="734"/>
        <v>2377.8664199999994</v>
      </c>
      <c r="W275" s="672">
        <f t="shared" si="734"/>
        <v>68.49897586511986</v>
      </c>
      <c r="X275" s="732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  <c r="BA275" s="8"/>
      <c r="BB275" s="8"/>
      <c r="BC275" s="8"/>
      <c r="BD275" s="8"/>
      <c r="BE275" s="8"/>
      <c r="BF275" s="8"/>
      <c r="BG275" s="8"/>
      <c r="BH275" s="8"/>
      <c r="BI275" s="8"/>
      <c r="BJ275" s="8"/>
      <c r="BK275" s="8"/>
      <c r="BL275" s="8"/>
      <c r="BM275" s="8"/>
      <c r="BN275" s="8"/>
      <c r="BO275" s="8"/>
      <c r="BP275" s="8"/>
      <c r="BQ275" s="8"/>
      <c r="BR275" s="8"/>
      <c r="BS275" s="8"/>
      <c r="BT275" s="8"/>
      <c r="BU275" s="8"/>
      <c r="BV275" s="8"/>
      <c r="BW275" s="8"/>
      <c r="BX275" s="8"/>
      <c r="BY275" s="8"/>
      <c r="BZ275" s="8"/>
      <c r="CA275" s="8"/>
      <c r="CB275" s="8"/>
      <c r="CC275" s="8"/>
      <c r="CD275" s="8"/>
      <c r="CE275" s="8"/>
      <c r="CF275" s="8"/>
      <c r="CG275" s="8"/>
      <c r="CH275" s="8"/>
      <c r="CI275" s="8"/>
      <c r="CJ275" s="8"/>
      <c r="CK275" s="8"/>
      <c r="CL275" s="8"/>
      <c r="CM275" s="8"/>
      <c r="CN275" s="8"/>
      <c r="CO275" s="8"/>
      <c r="CP275" s="8"/>
      <c r="CQ275" s="8"/>
      <c r="CR275" s="8"/>
      <c r="CS275" s="8"/>
      <c r="CT275" s="8"/>
      <c r="CU275" s="8"/>
      <c r="CV275" s="8"/>
      <c r="CW275" s="8"/>
      <c r="CX275" s="8"/>
      <c r="CY275" s="8"/>
      <c r="CZ275" s="8"/>
      <c r="DA275" s="8"/>
      <c r="DB275" s="8"/>
      <c r="DC275" s="8"/>
      <c r="DD275" s="8"/>
      <c r="DE275" s="8"/>
      <c r="DF275" s="8"/>
      <c r="DG275" s="8"/>
      <c r="DH275" s="8"/>
      <c r="DI275" s="8"/>
      <c r="DJ275" s="8"/>
      <c r="DK275" s="8"/>
      <c r="DL275" s="8"/>
      <c r="DM275" s="8"/>
      <c r="DN275" s="8"/>
      <c r="DO275" s="8"/>
      <c r="DP275" s="8"/>
      <c r="DQ275" s="8"/>
      <c r="DR275" s="8"/>
      <c r="DS275" s="8"/>
      <c r="DT275" s="8"/>
      <c r="DU275" s="8"/>
      <c r="DV275" s="8"/>
      <c r="DW275" s="8"/>
      <c r="DX275" s="8"/>
      <c r="DY275" s="8"/>
      <c r="DZ275" s="8"/>
      <c r="EA275" s="8"/>
      <c r="EB275" s="8"/>
      <c r="EC275" s="8"/>
      <c r="ED275" s="8"/>
      <c r="EE275" s="8"/>
      <c r="EF275" s="8"/>
      <c r="EG275" s="8"/>
      <c r="EH275" s="8"/>
      <c r="EI275" s="8"/>
      <c r="EJ275" s="8"/>
      <c r="EK275" s="8"/>
      <c r="EL275" s="8"/>
      <c r="EM275" s="8"/>
      <c r="EN275" s="8"/>
      <c r="EO275" s="8"/>
      <c r="EP275" s="8"/>
      <c r="EQ275" s="8"/>
      <c r="ER275" s="8"/>
      <c r="ES275" s="8"/>
      <c r="ET275" s="8"/>
      <c r="EU275" s="8"/>
      <c r="EV275" s="8"/>
      <c r="EW275" s="8"/>
      <c r="EX275" s="8"/>
      <c r="EY275" s="8"/>
      <c r="EZ275" s="8"/>
      <c r="FA275" s="8"/>
      <c r="FB275" s="8"/>
      <c r="FC275" s="8"/>
      <c r="FD275" s="8"/>
      <c r="FE275" s="8"/>
      <c r="FF275" s="8"/>
      <c r="FG275" s="8"/>
      <c r="FH275" s="8"/>
      <c r="FI275" s="8"/>
      <c r="FJ275" s="8"/>
      <c r="FK275" s="8"/>
      <c r="FL275" s="8"/>
      <c r="FM275" s="8"/>
      <c r="FN275" s="8"/>
      <c r="FO275" s="8"/>
      <c r="FP275" s="8"/>
      <c r="FQ275" s="8"/>
      <c r="FR275" s="8"/>
      <c r="FS275" s="8"/>
      <c r="FT275" s="8"/>
      <c r="FU275" s="8"/>
      <c r="FV275" s="8"/>
      <c r="FW275" s="8"/>
      <c r="FX275" s="8"/>
      <c r="FY275" s="8"/>
      <c r="FZ275" s="8"/>
      <c r="GA275" s="8"/>
      <c r="GB275" s="8"/>
      <c r="GC275" s="8"/>
      <c r="GD275" s="8"/>
      <c r="GE275" s="8"/>
      <c r="GF275" s="8"/>
      <c r="GG275" s="8"/>
      <c r="GH275" s="8"/>
      <c r="GI275" s="8"/>
      <c r="GJ275" s="8"/>
      <c r="GK275" s="8"/>
      <c r="GL275" s="8"/>
      <c r="GM275" s="8"/>
      <c r="GN275" s="8"/>
      <c r="GO275" s="8"/>
      <c r="GP275" s="8"/>
      <c r="GQ275" s="8"/>
      <c r="GR275" s="8"/>
      <c r="GS275" s="8"/>
      <c r="GT275" s="8"/>
      <c r="GU275" s="8"/>
      <c r="GV275" s="8"/>
      <c r="GW275" s="8"/>
      <c r="GX275" s="8"/>
      <c r="GY275" s="8"/>
      <c r="GZ275" s="8"/>
      <c r="HA275" s="8"/>
      <c r="HB275" s="8"/>
      <c r="HC275" s="8"/>
      <c r="HD275" s="8"/>
      <c r="HE275" s="8"/>
      <c r="HF275" s="8"/>
      <c r="HG275" s="8"/>
      <c r="HH275" s="8"/>
      <c r="HI275" s="8"/>
      <c r="HJ275" s="8"/>
      <c r="HK275" s="8"/>
      <c r="HL275" s="8"/>
      <c r="HM275" s="8"/>
      <c r="HN275" s="8"/>
      <c r="HO275" s="8"/>
      <c r="HP275" s="8"/>
      <c r="HQ275" s="8"/>
      <c r="HR275" s="8"/>
      <c r="HS275" s="8"/>
      <c r="HT275" s="8"/>
      <c r="HU275" s="8"/>
      <c r="HV275" s="8"/>
      <c r="HW275" s="8"/>
      <c r="HX275" s="8"/>
      <c r="HY275" s="8"/>
      <c r="HZ275" s="8"/>
      <c r="IA275" s="8"/>
      <c r="IB275" s="8"/>
      <c r="IC275" s="8"/>
      <c r="ID275" s="8"/>
      <c r="IE275" s="8"/>
      <c r="IF275" s="8"/>
      <c r="IG275" s="8"/>
      <c r="IH275" s="8"/>
      <c r="II275" s="8"/>
      <c r="IJ275" s="8"/>
      <c r="IK275" s="8"/>
      <c r="IL275" s="8"/>
      <c r="IM275" s="8"/>
      <c r="IN275" s="8"/>
      <c r="IO275" s="8"/>
      <c r="IP275" s="8"/>
      <c r="IQ275" s="8"/>
      <c r="IR275" s="8"/>
      <c r="IS275" s="8"/>
      <c r="IT275" s="8"/>
      <c r="IU275" s="8"/>
      <c r="IV275" s="8"/>
      <c r="IW275" s="8"/>
      <c r="IX275" s="8"/>
      <c r="IY275" s="8"/>
      <c r="IZ275" s="8"/>
    </row>
    <row r="276" spans="1:260" s="6" customFormat="1" ht="30" x14ac:dyDescent="0.25">
      <c r="A276" s="13">
        <v>1</v>
      </c>
      <c r="B276" s="159" t="s">
        <v>70</v>
      </c>
      <c r="C276" s="671">
        <f t="shared" ref="C276:W276" si="741">C263</f>
        <v>90</v>
      </c>
      <c r="D276" s="671">
        <f t="shared" si="741"/>
        <v>83</v>
      </c>
      <c r="E276" s="671">
        <f t="shared" si="741"/>
        <v>100</v>
      </c>
      <c r="F276" s="671">
        <f t="shared" si="741"/>
        <v>120.48192771084338</v>
      </c>
      <c r="G276" s="672">
        <f t="shared" si="726"/>
        <v>590.58719999999994</v>
      </c>
      <c r="H276" s="672">
        <f t="shared" ref="H276:I276" si="742">H263</f>
        <v>590.58719999999994</v>
      </c>
      <c r="I276" s="672">
        <f t="shared" si="742"/>
        <v>590.58719999999994</v>
      </c>
      <c r="J276" s="672">
        <f t="shared" ref="J276:K276" si="743">J263</f>
        <v>590.58719999999994</v>
      </c>
      <c r="K276" s="672">
        <f t="shared" si="743"/>
        <v>590.58719999999994</v>
      </c>
      <c r="L276" s="672">
        <f t="shared" si="729"/>
        <v>590.58719999999994</v>
      </c>
      <c r="M276" s="672">
        <f t="shared" ref="M276" si="744">M263</f>
        <v>590.58719999999994</v>
      </c>
      <c r="N276" s="672">
        <f t="shared" si="741"/>
        <v>590.58719999999994</v>
      </c>
      <c r="O276" s="672">
        <f t="shared" ref="O276:P276" si="745">O263</f>
        <v>590.58719999999994</v>
      </c>
      <c r="P276" s="672">
        <f t="shared" si="745"/>
        <v>590.58719999999994</v>
      </c>
      <c r="Q276" s="672">
        <f t="shared" ref="Q276" si="746">Q263</f>
        <v>590.58719999999994</v>
      </c>
      <c r="R276" s="672">
        <f t="shared" si="741"/>
        <v>541.37159999999994</v>
      </c>
      <c r="S276" s="672">
        <f t="shared" si="741"/>
        <v>656.20799999999997</v>
      </c>
      <c r="T276" s="672">
        <f t="shared" ref="T276" si="747">T263</f>
        <v>114.83640000000003</v>
      </c>
      <c r="U276" s="672">
        <f t="shared" si="741"/>
        <v>-86.619460000000004</v>
      </c>
      <c r="V276" s="672">
        <f t="shared" si="741"/>
        <v>569.58853999999997</v>
      </c>
      <c r="W276" s="672">
        <f t="shared" si="741"/>
        <v>121.21212121212122</v>
      </c>
      <c r="X276" s="732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  <c r="BA276" s="8"/>
      <c r="BB276" s="8"/>
      <c r="BC276" s="8"/>
      <c r="BD276" s="8"/>
      <c r="BE276" s="8"/>
      <c r="BF276" s="8"/>
      <c r="BG276" s="8"/>
      <c r="BH276" s="8"/>
      <c r="BI276" s="8"/>
      <c r="BJ276" s="8"/>
      <c r="BK276" s="8"/>
      <c r="BL276" s="8"/>
      <c r="BM276" s="8"/>
      <c r="BN276" s="8"/>
      <c r="BO276" s="8"/>
      <c r="BP276" s="8"/>
      <c r="BQ276" s="8"/>
      <c r="BR276" s="8"/>
      <c r="BS276" s="8"/>
      <c r="BT276" s="8"/>
      <c r="BU276" s="8"/>
      <c r="BV276" s="8"/>
      <c r="BW276" s="8"/>
      <c r="BX276" s="8"/>
      <c r="BY276" s="8"/>
      <c r="BZ276" s="8"/>
      <c r="CA276" s="8"/>
      <c r="CB276" s="8"/>
      <c r="CC276" s="8"/>
      <c r="CD276" s="8"/>
      <c r="CE276" s="8"/>
      <c r="CF276" s="8"/>
      <c r="CG276" s="8"/>
      <c r="CH276" s="8"/>
      <c r="CI276" s="8"/>
      <c r="CJ276" s="8"/>
      <c r="CK276" s="8"/>
      <c r="CL276" s="8"/>
      <c r="CM276" s="8"/>
      <c r="CN276" s="8"/>
      <c r="CO276" s="8"/>
      <c r="CP276" s="8"/>
      <c r="CQ276" s="8"/>
      <c r="CR276" s="8"/>
      <c r="CS276" s="8"/>
      <c r="CT276" s="8"/>
      <c r="CU276" s="8"/>
      <c r="CV276" s="8"/>
      <c r="CW276" s="8"/>
      <c r="CX276" s="8"/>
      <c r="CY276" s="8"/>
      <c r="CZ276" s="8"/>
      <c r="DA276" s="8"/>
      <c r="DB276" s="8"/>
      <c r="DC276" s="8"/>
      <c r="DD276" s="8"/>
      <c r="DE276" s="8"/>
      <c r="DF276" s="8"/>
      <c r="DG276" s="8"/>
      <c r="DH276" s="8"/>
      <c r="DI276" s="8"/>
      <c r="DJ276" s="8"/>
      <c r="DK276" s="8"/>
      <c r="DL276" s="8"/>
      <c r="DM276" s="8"/>
      <c r="DN276" s="8"/>
      <c r="DO276" s="8"/>
      <c r="DP276" s="8"/>
      <c r="DQ276" s="8"/>
      <c r="DR276" s="8"/>
      <c r="DS276" s="8"/>
      <c r="DT276" s="8"/>
      <c r="DU276" s="8"/>
      <c r="DV276" s="8"/>
      <c r="DW276" s="8"/>
      <c r="DX276" s="8"/>
      <c r="DY276" s="8"/>
      <c r="DZ276" s="8"/>
      <c r="EA276" s="8"/>
      <c r="EB276" s="8"/>
      <c r="EC276" s="8"/>
      <c r="ED276" s="8"/>
      <c r="EE276" s="8"/>
      <c r="EF276" s="8"/>
      <c r="EG276" s="8"/>
      <c r="EH276" s="8"/>
      <c r="EI276" s="8"/>
      <c r="EJ276" s="8"/>
      <c r="EK276" s="8"/>
      <c r="EL276" s="8"/>
      <c r="EM276" s="8"/>
      <c r="EN276" s="8"/>
      <c r="EO276" s="8"/>
      <c r="EP276" s="8"/>
      <c r="EQ276" s="8"/>
      <c r="ER276" s="8"/>
      <c r="ES276" s="8"/>
      <c r="ET276" s="8"/>
      <c r="EU276" s="8"/>
      <c r="EV276" s="8"/>
      <c r="EW276" s="8"/>
      <c r="EX276" s="8"/>
      <c r="EY276" s="8"/>
      <c r="EZ276" s="8"/>
      <c r="FA276" s="8"/>
      <c r="FB276" s="8"/>
      <c r="FC276" s="8"/>
      <c r="FD276" s="8"/>
      <c r="FE276" s="8"/>
      <c r="FF276" s="8"/>
      <c r="FG276" s="8"/>
      <c r="FH276" s="8"/>
      <c r="FI276" s="8"/>
      <c r="FJ276" s="8"/>
      <c r="FK276" s="8"/>
      <c r="FL276" s="8"/>
      <c r="FM276" s="8"/>
      <c r="FN276" s="8"/>
      <c r="FO276" s="8"/>
      <c r="FP276" s="8"/>
      <c r="FQ276" s="8"/>
      <c r="FR276" s="8"/>
      <c r="FS276" s="8"/>
      <c r="FT276" s="8"/>
      <c r="FU276" s="8"/>
      <c r="FV276" s="8"/>
      <c r="FW276" s="8"/>
      <c r="FX276" s="8"/>
      <c r="FY276" s="8"/>
      <c r="FZ276" s="8"/>
      <c r="GA276" s="8"/>
      <c r="GB276" s="8"/>
      <c r="GC276" s="8"/>
      <c r="GD276" s="8"/>
      <c r="GE276" s="8"/>
      <c r="GF276" s="8"/>
      <c r="GG276" s="8"/>
      <c r="GH276" s="8"/>
      <c r="GI276" s="8"/>
      <c r="GJ276" s="8"/>
      <c r="GK276" s="8"/>
      <c r="GL276" s="8"/>
      <c r="GM276" s="8"/>
      <c r="GN276" s="8"/>
      <c r="GO276" s="8"/>
      <c r="GP276" s="8"/>
      <c r="GQ276" s="8"/>
      <c r="GR276" s="8"/>
      <c r="GS276" s="8"/>
      <c r="GT276" s="8"/>
      <c r="GU276" s="8"/>
      <c r="GV276" s="8"/>
      <c r="GW276" s="8"/>
      <c r="GX276" s="8"/>
      <c r="GY276" s="8"/>
      <c r="GZ276" s="8"/>
      <c r="HA276" s="8"/>
      <c r="HB276" s="8"/>
      <c r="HC276" s="8"/>
      <c r="HD276" s="8"/>
      <c r="HE276" s="8"/>
      <c r="HF276" s="8"/>
      <c r="HG276" s="8"/>
      <c r="HH276" s="8"/>
      <c r="HI276" s="8"/>
      <c r="HJ276" s="8"/>
      <c r="HK276" s="8"/>
      <c r="HL276" s="8"/>
      <c r="HM276" s="8"/>
      <c r="HN276" s="8"/>
      <c r="HO276" s="8"/>
      <c r="HP276" s="8"/>
      <c r="HQ276" s="8"/>
      <c r="HR276" s="8"/>
      <c r="HS276" s="8"/>
      <c r="HT276" s="8"/>
      <c r="HU276" s="8"/>
      <c r="HV276" s="8"/>
      <c r="HW276" s="8"/>
      <c r="HX276" s="8"/>
      <c r="HY276" s="8"/>
      <c r="HZ276" s="8"/>
      <c r="IA276" s="8"/>
      <c r="IB276" s="8"/>
      <c r="IC276" s="8"/>
      <c r="ID276" s="8"/>
      <c r="IE276" s="8"/>
      <c r="IF276" s="8"/>
      <c r="IG276" s="8"/>
      <c r="IH276" s="8"/>
      <c r="II276" s="8"/>
      <c r="IJ276" s="8"/>
      <c r="IK276" s="8"/>
      <c r="IL276" s="8"/>
      <c r="IM276" s="8"/>
      <c r="IN276" s="8"/>
      <c r="IO276" s="8"/>
      <c r="IP276" s="8"/>
      <c r="IQ276" s="8"/>
      <c r="IR276" s="8"/>
      <c r="IS276" s="8"/>
      <c r="IT276" s="8"/>
      <c r="IU276" s="8"/>
      <c r="IV276" s="8"/>
      <c r="IW276" s="8"/>
      <c r="IX276" s="8"/>
      <c r="IY276" s="8"/>
      <c r="IZ276" s="8"/>
    </row>
    <row r="277" spans="1:260" s="6" customFormat="1" ht="30" x14ac:dyDescent="0.25">
      <c r="A277" s="13">
        <v>1</v>
      </c>
      <c r="B277" s="159" t="s">
        <v>71</v>
      </c>
      <c r="C277" s="671">
        <f t="shared" ref="C277:W277" si="748">C264</f>
        <v>160</v>
      </c>
      <c r="D277" s="671">
        <f t="shared" si="748"/>
        <v>147</v>
      </c>
      <c r="E277" s="671">
        <f t="shared" si="748"/>
        <v>156</v>
      </c>
      <c r="F277" s="671">
        <f t="shared" si="748"/>
        <v>106.12244897959184</v>
      </c>
      <c r="G277" s="672">
        <f t="shared" si="726"/>
        <v>1049.9328</v>
      </c>
      <c r="H277" s="672">
        <f t="shared" ref="H277:I277" si="749">H264</f>
        <v>1049.9328</v>
      </c>
      <c r="I277" s="672">
        <f t="shared" si="749"/>
        <v>1049.9328</v>
      </c>
      <c r="J277" s="672">
        <f t="shared" ref="J277:K277" si="750">J264</f>
        <v>1049.9328</v>
      </c>
      <c r="K277" s="672">
        <f t="shared" si="750"/>
        <v>1049.9328</v>
      </c>
      <c r="L277" s="672">
        <f t="shared" si="729"/>
        <v>1049.9328</v>
      </c>
      <c r="M277" s="672">
        <f t="shared" ref="M277" si="751">M264</f>
        <v>1049.9328</v>
      </c>
      <c r="N277" s="672">
        <f t="shared" si="748"/>
        <v>1049.9328</v>
      </c>
      <c r="O277" s="672">
        <f t="shared" ref="O277:P277" si="752">O264</f>
        <v>1049.9328</v>
      </c>
      <c r="P277" s="672">
        <f t="shared" si="752"/>
        <v>1049.9328</v>
      </c>
      <c r="Q277" s="672">
        <f t="shared" ref="Q277" si="753">Q264</f>
        <v>1049.9328</v>
      </c>
      <c r="R277" s="672">
        <f t="shared" si="748"/>
        <v>962.4384</v>
      </c>
      <c r="S277" s="672">
        <f t="shared" si="748"/>
        <v>1023.68448</v>
      </c>
      <c r="T277" s="672">
        <f t="shared" ref="T277" si="754">T264</f>
        <v>61.246080000000006</v>
      </c>
      <c r="U277" s="672">
        <f t="shared" si="748"/>
        <v>-0.65621000000000007</v>
      </c>
      <c r="V277" s="672">
        <f t="shared" si="748"/>
        <v>1023.02827</v>
      </c>
      <c r="W277" s="672">
        <f t="shared" si="748"/>
        <v>106.36363636363637</v>
      </c>
      <c r="X277" s="732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  <c r="BA277" s="8"/>
      <c r="BB277" s="8"/>
      <c r="BC277" s="8"/>
      <c r="BD277" s="8"/>
      <c r="BE277" s="8"/>
      <c r="BF277" s="8"/>
      <c r="BG277" s="8"/>
      <c r="BH277" s="8"/>
      <c r="BI277" s="8"/>
      <c r="BJ277" s="8"/>
      <c r="BK277" s="8"/>
      <c r="BL277" s="8"/>
      <c r="BM277" s="8"/>
      <c r="BN277" s="8"/>
      <c r="BO277" s="8"/>
      <c r="BP277" s="8"/>
      <c r="BQ277" s="8"/>
      <c r="BR277" s="8"/>
      <c r="BS277" s="8"/>
      <c r="BT277" s="8"/>
      <c r="BU277" s="8"/>
      <c r="BV277" s="8"/>
      <c r="BW277" s="8"/>
      <c r="BX277" s="8"/>
      <c r="BY277" s="8"/>
      <c r="BZ277" s="8"/>
      <c r="CA277" s="8"/>
      <c r="CB277" s="8"/>
      <c r="CC277" s="8"/>
      <c r="CD277" s="8"/>
      <c r="CE277" s="8"/>
      <c r="CF277" s="8"/>
      <c r="CG277" s="8"/>
      <c r="CH277" s="8"/>
      <c r="CI277" s="8"/>
      <c r="CJ277" s="8"/>
      <c r="CK277" s="8"/>
      <c r="CL277" s="8"/>
      <c r="CM277" s="8"/>
      <c r="CN277" s="8"/>
      <c r="CO277" s="8"/>
      <c r="CP277" s="8"/>
      <c r="CQ277" s="8"/>
      <c r="CR277" s="8"/>
      <c r="CS277" s="8"/>
      <c r="CT277" s="8"/>
      <c r="CU277" s="8"/>
      <c r="CV277" s="8"/>
      <c r="CW277" s="8"/>
      <c r="CX277" s="8"/>
      <c r="CY277" s="8"/>
      <c r="CZ277" s="8"/>
      <c r="DA277" s="8"/>
      <c r="DB277" s="8"/>
      <c r="DC277" s="8"/>
      <c r="DD277" s="8"/>
      <c r="DE277" s="8"/>
      <c r="DF277" s="8"/>
      <c r="DG277" s="8"/>
      <c r="DH277" s="8"/>
      <c r="DI277" s="8"/>
      <c r="DJ277" s="8"/>
      <c r="DK277" s="8"/>
      <c r="DL277" s="8"/>
      <c r="DM277" s="8"/>
      <c r="DN277" s="8"/>
      <c r="DO277" s="8"/>
      <c r="DP277" s="8"/>
      <c r="DQ277" s="8"/>
      <c r="DR277" s="8"/>
      <c r="DS277" s="8"/>
      <c r="DT277" s="8"/>
      <c r="DU277" s="8"/>
      <c r="DV277" s="8"/>
      <c r="DW277" s="8"/>
      <c r="DX277" s="8"/>
      <c r="DY277" s="8"/>
      <c r="DZ277" s="8"/>
      <c r="EA277" s="8"/>
      <c r="EB277" s="8"/>
      <c r="EC277" s="8"/>
      <c r="ED277" s="8"/>
      <c r="EE277" s="8"/>
      <c r="EF277" s="8"/>
      <c r="EG277" s="8"/>
      <c r="EH277" s="8"/>
      <c r="EI277" s="8"/>
      <c r="EJ277" s="8"/>
      <c r="EK277" s="8"/>
      <c r="EL277" s="8"/>
      <c r="EM277" s="8"/>
      <c r="EN277" s="8"/>
      <c r="EO277" s="8"/>
      <c r="EP277" s="8"/>
      <c r="EQ277" s="8"/>
      <c r="ER277" s="8"/>
      <c r="ES277" s="8"/>
      <c r="ET277" s="8"/>
      <c r="EU277" s="8"/>
      <c r="EV277" s="8"/>
      <c r="EW277" s="8"/>
      <c r="EX277" s="8"/>
      <c r="EY277" s="8"/>
      <c r="EZ277" s="8"/>
      <c r="FA277" s="8"/>
      <c r="FB277" s="8"/>
      <c r="FC277" s="8"/>
      <c r="FD277" s="8"/>
      <c r="FE277" s="8"/>
      <c r="FF277" s="8"/>
      <c r="FG277" s="8"/>
      <c r="FH277" s="8"/>
      <c r="FI277" s="8"/>
      <c r="FJ277" s="8"/>
      <c r="FK277" s="8"/>
      <c r="FL277" s="8"/>
      <c r="FM277" s="8"/>
      <c r="FN277" s="8"/>
      <c r="FO277" s="8"/>
      <c r="FP277" s="8"/>
      <c r="FQ277" s="8"/>
      <c r="FR277" s="8"/>
      <c r="FS277" s="8"/>
      <c r="FT277" s="8"/>
      <c r="FU277" s="8"/>
      <c r="FV277" s="8"/>
      <c r="FW277" s="8"/>
      <c r="FX277" s="8"/>
      <c r="FY277" s="8"/>
      <c r="FZ277" s="8"/>
      <c r="GA277" s="8"/>
      <c r="GB277" s="8"/>
      <c r="GC277" s="8"/>
      <c r="GD277" s="8"/>
      <c r="GE277" s="8"/>
      <c r="GF277" s="8"/>
      <c r="GG277" s="8"/>
      <c r="GH277" s="8"/>
      <c r="GI277" s="8"/>
      <c r="GJ277" s="8"/>
      <c r="GK277" s="8"/>
      <c r="GL277" s="8"/>
      <c r="GM277" s="8"/>
      <c r="GN277" s="8"/>
      <c r="GO277" s="8"/>
      <c r="GP277" s="8"/>
      <c r="GQ277" s="8"/>
      <c r="GR277" s="8"/>
      <c r="GS277" s="8"/>
      <c r="GT277" s="8"/>
      <c r="GU277" s="8"/>
      <c r="GV277" s="8"/>
      <c r="GW277" s="8"/>
      <c r="GX277" s="8"/>
      <c r="GY277" s="8"/>
      <c r="GZ277" s="8"/>
      <c r="HA277" s="8"/>
      <c r="HB277" s="8"/>
      <c r="HC277" s="8"/>
      <c r="HD277" s="8"/>
      <c r="HE277" s="8"/>
      <c r="HF277" s="8"/>
      <c r="HG277" s="8"/>
      <c r="HH277" s="8"/>
      <c r="HI277" s="8"/>
      <c r="HJ277" s="8"/>
      <c r="HK277" s="8"/>
      <c r="HL277" s="8"/>
      <c r="HM277" s="8"/>
      <c r="HN277" s="8"/>
      <c r="HO277" s="8"/>
      <c r="HP277" s="8"/>
      <c r="HQ277" s="8"/>
      <c r="HR277" s="8"/>
      <c r="HS277" s="8"/>
      <c r="HT277" s="8"/>
      <c r="HU277" s="8"/>
      <c r="HV277" s="8"/>
      <c r="HW277" s="8"/>
      <c r="HX277" s="8"/>
      <c r="HY277" s="8"/>
      <c r="HZ277" s="8"/>
      <c r="IA277" s="8"/>
      <c r="IB277" s="8"/>
      <c r="IC277" s="8"/>
      <c r="ID277" s="8"/>
      <c r="IE277" s="8"/>
      <c r="IF277" s="8"/>
      <c r="IG277" s="8"/>
      <c r="IH277" s="8"/>
      <c r="II277" s="8"/>
      <c r="IJ277" s="8"/>
      <c r="IK277" s="8"/>
      <c r="IL277" s="8"/>
      <c r="IM277" s="8"/>
      <c r="IN277" s="8"/>
      <c r="IO277" s="8"/>
      <c r="IP277" s="8"/>
      <c r="IQ277" s="8"/>
      <c r="IR277" s="8"/>
      <c r="IS277" s="8"/>
      <c r="IT277" s="8"/>
      <c r="IU277" s="8"/>
      <c r="IV277" s="8"/>
      <c r="IW277" s="8"/>
      <c r="IX277" s="8"/>
      <c r="IY277" s="8"/>
      <c r="IZ277" s="8"/>
    </row>
    <row r="278" spans="1:260" s="6" customFormat="1" ht="30" x14ac:dyDescent="0.25">
      <c r="A278" s="13">
        <v>1</v>
      </c>
      <c r="B278" s="158" t="s">
        <v>68</v>
      </c>
      <c r="C278" s="671">
        <f t="shared" ref="C278:W278" si="755">C265</f>
        <v>13846</v>
      </c>
      <c r="D278" s="671">
        <f t="shared" si="755"/>
        <v>12692</v>
      </c>
      <c r="E278" s="671">
        <f t="shared" si="755"/>
        <v>10239</v>
      </c>
      <c r="F278" s="671">
        <f t="shared" si="755"/>
        <v>80.672864796722337</v>
      </c>
      <c r="G278" s="672">
        <f t="shared" si="726"/>
        <v>25720.484</v>
      </c>
      <c r="H278" s="672">
        <f t="shared" ref="H278:I278" si="756">H265</f>
        <v>25720.484</v>
      </c>
      <c r="I278" s="672">
        <f t="shared" si="756"/>
        <v>25720.484</v>
      </c>
      <c r="J278" s="672">
        <f t="shared" ref="J278:K278" si="757">J265</f>
        <v>25720.484</v>
      </c>
      <c r="K278" s="672">
        <f t="shared" si="757"/>
        <v>25720.484</v>
      </c>
      <c r="L278" s="672">
        <f t="shared" si="729"/>
        <v>27115.6355</v>
      </c>
      <c r="M278" s="672">
        <f t="shared" ref="M278" si="758">M265</f>
        <v>27115.6355</v>
      </c>
      <c r="N278" s="672">
        <f t="shared" si="755"/>
        <v>27783.710500000001</v>
      </c>
      <c r="O278" s="672">
        <f t="shared" ref="O278:P278" si="759">O265</f>
        <v>27783.710500000001</v>
      </c>
      <c r="P278" s="672">
        <f t="shared" si="759"/>
        <v>26312.760800000004</v>
      </c>
      <c r="Q278" s="672">
        <f t="shared" ref="Q278" si="760">Q265</f>
        <v>24934.435800000003</v>
      </c>
      <c r="R278" s="672">
        <f t="shared" si="755"/>
        <v>23637.618842857144</v>
      </c>
      <c r="S278" s="672">
        <f t="shared" si="755"/>
        <v>20244.259579999998</v>
      </c>
      <c r="T278" s="672">
        <f t="shared" ref="T278" si="761">T265</f>
        <v>-3393.3592628571446</v>
      </c>
      <c r="U278" s="672">
        <f t="shared" si="755"/>
        <v>-3.8708200000000001</v>
      </c>
      <c r="V278" s="672">
        <f t="shared" si="755"/>
        <v>20240.388760000002</v>
      </c>
      <c r="W278" s="672">
        <f t="shared" si="755"/>
        <v>85.64424240268788</v>
      </c>
      <c r="X278" s="732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  <c r="BA278" s="8"/>
      <c r="BB278" s="8"/>
      <c r="BC278" s="8"/>
      <c r="BD278" s="8"/>
      <c r="BE278" s="8"/>
      <c r="BF278" s="8"/>
      <c r="BG278" s="8"/>
      <c r="BH278" s="8"/>
      <c r="BI278" s="8"/>
      <c r="BJ278" s="8"/>
      <c r="BK278" s="8"/>
      <c r="BL278" s="8"/>
      <c r="BM278" s="8"/>
      <c r="BN278" s="8"/>
      <c r="BO278" s="8"/>
      <c r="BP278" s="8"/>
      <c r="BQ278" s="8"/>
      <c r="BR278" s="8"/>
      <c r="BS278" s="8"/>
      <c r="BT278" s="8"/>
      <c r="BU278" s="8"/>
      <c r="BV278" s="8"/>
      <c r="BW278" s="8"/>
      <c r="BX278" s="8"/>
      <c r="BY278" s="8"/>
      <c r="BZ278" s="8"/>
      <c r="CA278" s="8"/>
      <c r="CB278" s="8"/>
      <c r="CC278" s="8"/>
      <c r="CD278" s="8"/>
      <c r="CE278" s="8"/>
      <c r="CF278" s="8"/>
      <c r="CG278" s="8"/>
      <c r="CH278" s="8"/>
      <c r="CI278" s="8"/>
      <c r="CJ278" s="8"/>
      <c r="CK278" s="8"/>
      <c r="CL278" s="8"/>
      <c r="CM278" s="8"/>
      <c r="CN278" s="8"/>
      <c r="CO278" s="8"/>
      <c r="CP278" s="8"/>
      <c r="CQ278" s="8"/>
      <c r="CR278" s="8"/>
      <c r="CS278" s="8"/>
      <c r="CT278" s="8"/>
      <c r="CU278" s="8"/>
      <c r="CV278" s="8"/>
      <c r="CW278" s="8"/>
      <c r="CX278" s="8"/>
      <c r="CY278" s="8"/>
      <c r="CZ278" s="8"/>
      <c r="DA278" s="8"/>
      <c r="DB278" s="8"/>
      <c r="DC278" s="8"/>
      <c r="DD278" s="8"/>
      <c r="DE278" s="8"/>
      <c r="DF278" s="8"/>
      <c r="DG278" s="8"/>
      <c r="DH278" s="8"/>
      <c r="DI278" s="8"/>
      <c r="DJ278" s="8"/>
      <c r="DK278" s="8"/>
      <c r="DL278" s="8"/>
      <c r="DM278" s="8"/>
      <c r="DN278" s="8"/>
      <c r="DO278" s="8"/>
      <c r="DP278" s="8"/>
      <c r="DQ278" s="8"/>
      <c r="DR278" s="8"/>
      <c r="DS278" s="8"/>
      <c r="DT278" s="8"/>
      <c r="DU278" s="8"/>
      <c r="DV278" s="8"/>
      <c r="DW278" s="8"/>
      <c r="DX278" s="8"/>
      <c r="DY278" s="8"/>
      <c r="DZ278" s="8"/>
      <c r="EA278" s="8"/>
      <c r="EB278" s="8"/>
      <c r="EC278" s="8"/>
      <c r="ED278" s="8"/>
      <c r="EE278" s="8"/>
      <c r="EF278" s="8"/>
      <c r="EG278" s="8"/>
      <c r="EH278" s="8"/>
      <c r="EI278" s="8"/>
      <c r="EJ278" s="8"/>
      <c r="EK278" s="8"/>
      <c r="EL278" s="8"/>
      <c r="EM278" s="8"/>
      <c r="EN278" s="8"/>
      <c r="EO278" s="8"/>
      <c r="EP278" s="8"/>
      <c r="EQ278" s="8"/>
      <c r="ER278" s="8"/>
      <c r="ES278" s="8"/>
      <c r="ET278" s="8"/>
      <c r="EU278" s="8"/>
      <c r="EV278" s="8"/>
      <c r="EW278" s="8"/>
      <c r="EX278" s="8"/>
      <c r="EY278" s="8"/>
      <c r="EZ278" s="8"/>
      <c r="FA278" s="8"/>
      <c r="FB278" s="8"/>
      <c r="FC278" s="8"/>
      <c r="FD278" s="8"/>
      <c r="FE278" s="8"/>
      <c r="FF278" s="8"/>
      <c r="FG278" s="8"/>
      <c r="FH278" s="8"/>
      <c r="FI278" s="8"/>
      <c r="FJ278" s="8"/>
      <c r="FK278" s="8"/>
      <c r="FL278" s="8"/>
      <c r="FM278" s="8"/>
      <c r="FN278" s="8"/>
      <c r="FO278" s="8"/>
      <c r="FP278" s="8"/>
      <c r="FQ278" s="8"/>
      <c r="FR278" s="8"/>
      <c r="FS278" s="8"/>
      <c r="FT278" s="8"/>
      <c r="FU278" s="8"/>
      <c r="FV278" s="8"/>
      <c r="FW278" s="8"/>
      <c r="FX278" s="8"/>
      <c r="FY278" s="8"/>
      <c r="FZ278" s="8"/>
      <c r="GA278" s="8"/>
      <c r="GB278" s="8"/>
      <c r="GC278" s="8"/>
      <c r="GD278" s="8"/>
      <c r="GE278" s="8"/>
      <c r="GF278" s="8"/>
      <c r="GG278" s="8"/>
      <c r="GH278" s="8"/>
      <c r="GI278" s="8"/>
      <c r="GJ278" s="8"/>
      <c r="GK278" s="8"/>
      <c r="GL278" s="8"/>
      <c r="GM278" s="8"/>
      <c r="GN278" s="8"/>
      <c r="GO278" s="8"/>
      <c r="GP278" s="8"/>
      <c r="GQ278" s="8"/>
      <c r="GR278" s="8"/>
      <c r="GS278" s="8"/>
      <c r="GT278" s="8"/>
      <c r="GU278" s="8"/>
      <c r="GV278" s="8"/>
      <c r="GW278" s="8"/>
      <c r="GX278" s="8"/>
      <c r="GY278" s="8"/>
      <c r="GZ278" s="8"/>
      <c r="HA278" s="8"/>
      <c r="HB278" s="8"/>
      <c r="HC278" s="8"/>
      <c r="HD278" s="8"/>
      <c r="HE278" s="8"/>
      <c r="HF278" s="8"/>
      <c r="HG278" s="8"/>
      <c r="HH278" s="8"/>
      <c r="HI278" s="8"/>
      <c r="HJ278" s="8"/>
      <c r="HK278" s="8"/>
      <c r="HL278" s="8"/>
      <c r="HM278" s="8"/>
      <c r="HN278" s="8"/>
      <c r="HO278" s="8"/>
      <c r="HP278" s="8"/>
      <c r="HQ278" s="8"/>
      <c r="HR278" s="8"/>
      <c r="HS278" s="8"/>
      <c r="HT278" s="8"/>
      <c r="HU278" s="8"/>
      <c r="HV278" s="8"/>
      <c r="HW278" s="8"/>
      <c r="HX278" s="8"/>
      <c r="HY278" s="8"/>
      <c r="HZ278" s="8"/>
      <c r="IA278" s="8"/>
      <c r="IB278" s="8"/>
      <c r="IC278" s="8"/>
      <c r="ID278" s="8"/>
      <c r="IE278" s="8"/>
      <c r="IF278" s="8"/>
      <c r="IG278" s="8"/>
      <c r="IH278" s="8"/>
      <c r="II278" s="8"/>
      <c r="IJ278" s="8"/>
      <c r="IK278" s="8"/>
      <c r="IL278" s="8"/>
      <c r="IM278" s="8"/>
      <c r="IN278" s="8"/>
      <c r="IO278" s="8"/>
      <c r="IP278" s="8"/>
      <c r="IQ278" s="8"/>
      <c r="IR278" s="8"/>
      <c r="IS278" s="8"/>
      <c r="IT278" s="8"/>
      <c r="IU278" s="8"/>
      <c r="IV278" s="8"/>
      <c r="IW278" s="8"/>
      <c r="IX278" s="8"/>
      <c r="IY278" s="8"/>
      <c r="IZ278" s="8"/>
    </row>
    <row r="279" spans="1:260" s="6" customFormat="1" ht="30" x14ac:dyDescent="0.25">
      <c r="A279" s="13">
        <v>1</v>
      </c>
      <c r="B279" s="159" t="s">
        <v>64</v>
      </c>
      <c r="C279" s="671">
        <f t="shared" ref="C279:W279" si="762">C266</f>
        <v>4646</v>
      </c>
      <c r="D279" s="671">
        <f t="shared" si="762"/>
        <v>4259</v>
      </c>
      <c r="E279" s="671">
        <f t="shared" si="762"/>
        <v>2753</v>
      </c>
      <c r="F279" s="671">
        <f t="shared" si="762"/>
        <v>64.639586757454808</v>
      </c>
      <c r="G279" s="672">
        <f t="shared" si="726"/>
        <v>4241.0200000000004</v>
      </c>
      <c r="H279" s="672">
        <f t="shared" ref="H279:I279" si="763">H266</f>
        <v>4241.0200000000004</v>
      </c>
      <c r="I279" s="672">
        <f t="shared" si="763"/>
        <v>4241.0200000000004</v>
      </c>
      <c r="J279" s="672">
        <f t="shared" ref="J279:K279" si="764">J266</f>
        <v>4241.0200000000004</v>
      </c>
      <c r="K279" s="672">
        <f t="shared" si="764"/>
        <v>4241.0200000000004</v>
      </c>
      <c r="L279" s="672">
        <f t="shared" si="729"/>
        <v>5636.1715000000004</v>
      </c>
      <c r="M279" s="672">
        <f t="shared" ref="M279:S280" si="765">M266</f>
        <v>5636.1715000000004</v>
      </c>
      <c r="N279" s="672">
        <f t="shared" si="762"/>
        <v>6304.2465000000002</v>
      </c>
      <c r="O279" s="672">
        <f t="shared" ref="O279:P279" si="766">O266</f>
        <v>6304.2465000000002</v>
      </c>
      <c r="P279" s="672">
        <f t="shared" si="766"/>
        <v>6304.2465000000002</v>
      </c>
      <c r="Q279" s="672">
        <f t="shared" ref="Q279" si="767">Q266</f>
        <v>4925.9215000000004</v>
      </c>
      <c r="R279" s="672">
        <f t="shared" si="762"/>
        <v>4928.7433095238102</v>
      </c>
      <c r="S279" s="672">
        <f t="shared" si="762"/>
        <v>4089.1096699999998</v>
      </c>
      <c r="T279" s="672">
        <f t="shared" ref="T279:W280" si="768">T266</f>
        <v>-839.63363952381042</v>
      </c>
      <c r="U279" s="672">
        <f t="shared" si="762"/>
        <v>-3.8708200000000001</v>
      </c>
      <c r="V279" s="672">
        <f t="shared" si="762"/>
        <v>4085.2388499999997</v>
      </c>
      <c r="W279" s="672">
        <f t="shared" si="762"/>
        <v>82.9645492411547</v>
      </c>
      <c r="X279" s="732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  <c r="BY279" s="8"/>
      <c r="BZ279" s="8"/>
      <c r="CA279" s="8"/>
      <c r="CB279" s="8"/>
      <c r="CC279" s="8"/>
      <c r="CD279" s="8"/>
      <c r="CE279" s="8"/>
      <c r="CF279" s="8"/>
      <c r="CG279" s="8"/>
      <c r="CH279" s="8"/>
      <c r="CI279" s="8"/>
      <c r="CJ279" s="8"/>
      <c r="CK279" s="8"/>
      <c r="CL279" s="8"/>
      <c r="CM279" s="8"/>
      <c r="CN279" s="8"/>
      <c r="CO279" s="8"/>
      <c r="CP279" s="8"/>
      <c r="CQ279" s="8"/>
      <c r="CR279" s="8"/>
      <c r="CS279" s="8"/>
      <c r="CT279" s="8"/>
      <c r="CU279" s="8"/>
      <c r="CV279" s="8"/>
      <c r="CW279" s="8"/>
      <c r="CX279" s="8"/>
      <c r="CY279" s="8"/>
      <c r="CZ279" s="8"/>
      <c r="DA279" s="8"/>
      <c r="DB279" s="8"/>
      <c r="DC279" s="8"/>
      <c r="DD279" s="8"/>
      <c r="DE279" s="8"/>
      <c r="DF279" s="8"/>
      <c r="DG279" s="8"/>
      <c r="DH279" s="8"/>
      <c r="DI279" s="8"/>
      <c r="DJ279" s="8"/>
      <c r="DK279" s="8"/>
      <c r="DL279" s="8"/>
      <c r="DM279" s="8"/>
      <c r="DN279" s="8"/>
      <c r="DO279" s="8"/>
      <c r="DP279" s="8"/>
      <c r="DQ279" s="8"/>
      <c r="DR279" s="8"/>
      <c r="DS279" s="8"/>
      <c r="DT279" s="8"/>
      <c r="DU279" s="8"/>
      <c r="DV279" s="8"/>
      <c r="DW279" s="8"/>
      <c r="DX279" s="8"/>
      <c r="DY279" s="8"/>
      <c r="DZ279" s="8"/>
      <c r="EA279" s="8"/>
      <c r="EB279" s="8"/>
      <c r="EC279" s="8"/>
      <c r="ED279" s="8"/>
      <c r="EE279" s="8"/>
      <c r="EF279" s="8"/>
      <c r="EG279" s="8"/>
      <c r="EH279" s="8"/>
      <c r="EI279" s="8"/>
      <c r="EJ279" s="8"/>
      <c r="EK279" s="8"/>
      <c r="EL279" s="8"/>
      <c r="EM279" s="8"/>
      <c r="EN279" s="8"/>
      <c r="EO279" s="8"/>
      <c r="EP279" s="8"/>
      <c r="EQ279" s="8"/>
      <c r="ER279" s="8"/>
      <c r="ES279" s="8"/>
      <c r="ET279" s="8"/>
      <c r="EU279" s="8"/>
      <c r="EV279" s="8"/>
      <c r="EW279" s="8"/>
      <c r="EX279" s="8"/>
      <c r="EY279" s="8"/>
      <c r="EZ279" s="8"/>
      <c r="FA279" s="8"/>
      <c r="FB279" s="8"/>
      <c r="FC279" s="8"/>
      <c r="FD279" s="8"/>
      <c r="FE279" s="8"/>
      <c r="FF279" s="8"/>
      <c r="FG279" s="8"/>
      <c r="FH279" s="8"/>
      <c r="FI279" s="8"/>
      <c r="FJ279" s="8"/>
      <c r="FK279" s="8"/>
      <c r="FL279" s="8"/>
      <c r="FM279" s="8"/>
      <c r="FN279" s="8"/>
      <c r="FO279" s="8"/>
      <c r="FP279" s="8"/>
      <c r="FQ279" s="8"/>
      <c r="FR279" s="8"/>
      <c r="FS279" s="8"/>
      <c r="FT279" s="8"/>
      <c r="FU279" s="8"/>
      <c r="FV279" s="8"/>
      <c r="FW279" s="8"/>
      <c r="FX279" s="8"/>
      <c r="FY279" s="8"/>
      <c r="FZ279" s="8"/>
      <c r="GA279" s="8"/>
      <c r="GB279" s="8"/>
      <c r="GC279" s="8"/>
      <c r="GD279" s="8"/>
      <c r="GE279" s="8"/>
      <c r="GF279" s="8"/>
      <c r="GG279" s="8"/>
      <c r="GH279" s="8"/>
      <c r="GI279" s="8"/>
      <c r="GJ279" s="8"/>
      <c r="GK279" s="8"/>
      <c r="GL279" s="8"/>
      <c r="GM279" s="8"/>
      <c r="GN279" s="8"/>
      <c r="GO279" s="8"/>
      <c r="GP279" s="8"/>
      <c r="GQ279" s="8"/>
      <c r="GR279" s="8"/>
      <c r="GS279" s="8"/>
      <c r="GT279" s="8"/>
      <c r="GU279" s="8"/>
      <c r="GV279" s="8"/>
      <c r="GW279" s="8"/>
      <c r="GX279" s="8"/>
      <c r="GY279" s="8"/>
      <c r="GZ279" s="8"/>
      <c r="HA279" s="8"/>
      <c r="HB279" s="8"/>
      <c r="HC279" s="8"/>
      <c r="HD279" s="8"/>
      <c r="HE279" s="8"/>
      <c r="HF279" s="8"/>
      <c r="HG279" s="8"/>
      <c r="HH279" s="8"/>
      <c r="HI279" s="8"/>
      <c r="HJ279" s="8"/>
      <c r="HK279" s="8"/>
      <c r="HL279" s="8"/>
      <c r="HM279" s="8"/>
      <c r="HN279" s="8"/>
      <c r="HO279" s="8"/>
      <c r="HP279" s="8"/>
      <c r="HQ279" s="8"/>
      <c r="HR279" s="8"/>
      <c r="HS279" s="8"/>
      <c r="HT279" s="8"/>
      <c r="HU279" s="8"/>
      <c r="HV279" s="8"/>
      <c r="HW279" s="8"/>
      <c r="HX279" s="8"/>
      <c r="HY279" s="8"/>
      <c r="HZ279" s="8"/>
      <c r="IA279" s="8"/>
      <c r="IB279" s="8"/>
      <c r="IC279" s="8"/>
      <c r="ID279" s="8"/>
      <c r="IE279" s="8"/>
      <c r="IF279" s="8"/>
      <c r="IG279" s="8"/>
      <c r="IH279" s="8"/>
      <c r="II279" s="8"/>
      <c r="IJ279" s="8"/>
      <c r="IK279" s="8"/>
      <c r="IL279" s="8"/>
      <c r="IM279" s="8"/>
      <c r="IN279" s="8"/>
      <c r="IO279" s="8"/>
      <c r="IP279" s="8"/>
      <c r="IQ279" s="8"/>
      <c r="IR279" s="8"/>
      <c r="IS279" s="8"/>
      <c r="IT279" s="8"/>
      <c r="IU279" s="8"/>
      <c r="IV279" s="8"/>
      <c r="IW279" s="8"/>
      <c r="IX279" s="8"/>
      <c r="IY279" s="8"/>
      <c r="IZ279" s="8"/>
    </row>
    <row r="280" spans="1:260" s="6" customFormat="1" ht="45" x14ac:dyDescent="0.25">
      <c r="A280" s="13"/>
      <c r="B280" s="159" t="s">
        <v>102</v>
      </c>
      <c r="C280" s="671">
        <f>C267</f>
        <v>0</v>
      </c>
      <c r="D280" s="671">
        <f t="shared" ref="D280:L280" si="769">D267</f>
        <v>0</v>
      </c>
      <c r="E280" s="671">
        <f t="shared" si="769"/>
        <v>4</v>
      </c>
      <c r="F280" s="671">
        <f t="shared" si="769"/>
        <v>0</v>
      </c>
      <c r="G280" s="671">
        <f t="shared" si="769"/>
        <v>0</v>
      </c>
      <c r="H280" s="671">
        <f t="shared" si="769"/>
        <v>0</v>
      </c>
      <c r="I280" s="671">
        <f t="shared" si="769"/>
        <v>0</v>
      </c>
      <c r="J280" s="671">
        <f t="shared" si="769"/>
        <v>0</v>
      </c>
      <c r="K280" s="671">
        <f t="shared" si="769"/>
        <v>0</v>
      </c>
      <c r="L280" s="671">
        <f t="shared" si="769"/>
        <v>0</v>
      </c>
      <c r="M280" s="671">
        <f t="shared" si="765"/>
        <v>0</v>
      </c>
      <c r="N280" s="671">
        <f t="shared" si="765"/>
        <v>0</v>
      </c>
      <c r="O280" s="671">
        <f t="shared" ref="O280:P280" si="770">O267</f>
        <v>0</v>
      </c>
      <c r="P280" s="671">
        <f t="shared" si="770"/>
        <v>0</v>
      </c>
      <c r="Q280" s="671">
        <f t="shared" ref="Q280" si="771">Q267</f>
        <v>0</v>
      </c>
      <c r="R280" s="671">
        <f t="shared" si="765"/>
        <v>0</v>
      </c>
      <c r="S280" s="671">
        <f t="shared" si="765"/>
        <v>0</v>
      </c>
      <c r="T280" s="671">
        <f t="shared" si="768"/>
        <v>0</v>
      </c>
      <c r="U280" s="671">
        <f t="shared" si="768"/>
        <v>0</v>
      </c>
      <c r="V280" s="671">
        <f t="shared" si="768"/>
        <v>5.2263500000000001</v>
      </c>
      <c r="W280" s="671">
        <f t="shared" si="768"/>
        <v>0</v>
      </c>
      <c r="X280" s="732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  <c r="FK280" s="8"/>
      <c r="FL280" s="8"/>
      <c r="FM280" s="8"/>
      <c r="FN280" s="8"/>
      <c r="FO280" s="8"/>
      <c r="FP280" s="8"/>
      <c r="FQ280" s="8"/>
      <c r="FR280" s="8"/>
      <c r="FS280" s="8"/>
      <c r="FT280" s="8"/>
      <c r="FU280" s="8"/>
      <c r="FV280" s="8"/>
      <c r="FW280" s="8"/>
      <c r="FX280" s="8"/>
      <c r="FY280" s="8"/>
      <c r="FZ280" s="8"/>
      <c r="GA280" s="8"/>
      <c r="GB280" s="8"/>
      <c r="GC280" s="8"/>
      <c r="GD280" s="8"/>
      <c r="GE280" s="8"/>
      <c r="GF280" s="8"/>
      <c r="GG280" s="8"/>
      <c r="GH280" s="8"/>
      <c r="GI280" s="8"/>
      <c r="GJ280" s="8"/>
      <c r="GK280" s="8"/>
      <c r="GL280" s="8"/>
      <c r="GM280" s="8"/>
      <c r="GN280" s="8"/>
      <c r="GO280" s="8"/>
      <c r="GP280" s="8"/>
      <c r="GQ280" s="8"/>
      <c r="GR280" s="8"/>
      <c r="GS280" s="8"/>
      <c r="GT280" s="8"/>
      <c r="GU280" s="8"/>
      <c r="GV280" s="8"/>
      <c r="GW280" s="8"/>
      <c r="GX280" s="8"/>
      <c r="GY280" s="8"/>
      <c r="GZ280" s="8"/>
      <c r="HA280" s="8"/>
      <c r="HB280" s="8"/>
      <c r="HC280" s="8"/>
      <c r="HD280" s="8"/>
      <c r="HE280" s="8"/>
      <c r="HF280" s="8"/>
      <c r="HG280" s="8"/>
      <c r="HH280" s="8"/>
      <c r="HI280" s="8"/>
      <c r="HJ280" s="8"/>
      <c r="HK280" s="8"/>
      <c r="HL280" s="8"/>
      <c r="HM280" s="8"/>
      <c r="HN280" s="8"/>
      <c r="HO280" s="8"/>
      <c r="HP280" s="8"/>
      <c r="HQ280" s="8"/>
      <c r="HR280" s="8"/>
      <c r="HS280" s="8"/>
      <c r="HT280" s="8"/>
      <c r="HU280" s="8"/>
      <c r="HV280" s="8"/>
      <c r="HW280" s="8"/>
      <c r="HX280" s="8"/>
      <c r="HY280" s="8"/>
      <c r="HZ280" s="8"/>
      <c r="IA280" s="8"/>
      <c r="IB280" s="8"/>
      <c r="IC280" s="8"/>
      <c r="ID280" s="8"/>
      <c r="IE280" s="8"/>
      <c r="IF280" s="8"/>
      <c r="IG280" s="8"/>
      <c r="IH280" s="8"/>
      <c r="II280" s="8"/>
      <c r="IJ280" s="8"/>
      <c r="IK280" s="8"/>
      <c r="IL280" s="8"/>
      <c r="IM280" s="8"/>
      <c r="IN280" s="8"/>
      <c r="IO280" s="8"/>
      <c r="IP280" s="8"/>
      <c r="IQ280" s="8"/>
      <c r="IR280" s="8"/>
      <c r="IS280" s="8"/>
      <c r="IT280" s="8"/>
      <c r="IU280" s="8"/>
      <c r="IV280" s="8"/>
      <c r="IW280" s="8"/>
      <c r="IX280" s="8"/>
      <c r="IY280" s="8"/>
      <c r="IZ280" s="8"/>
    </row>
    <row r="281" spans="1:260" s="6" customFormat="1" ht="60" x14ac:dyDescent="0.25">
      <c r="A281" s="13">
        <v>1</v>
      </c>
      <c r="B281" s="159" t="s">
        <v>46</v>
      </c>
      <c r="C281" s="671">
        <f t="shared" ref="C281:W281" si="772">C268</f>
        <v>6500</v>
      </c>
      <c r="D281" s="671">
        <f t="shared" si="772"/>
        <v>5958</v>
      </c>
      <c r="E281" s="671">
        <f t="shared" si="772"/>
        <v>5120</v>
      </c>
      <c r="F281" s="671">
        <f t="shared" si="772"/>
        <v>85.934877475662972</v>
      </c>
      <c r="G281" s="672">
        <f>G268</f>
        <v>18596.89</v>
      </c>
      <c r="H281" s="672">
        <f t="shared" ref="H281:I281" si="773">H268</f>
        <v>18596.89</v>
      </c>
      <c r="I281" s="672">
        <f t="shared" si="773"/>
        <v>18596.89</v>
      </c>
      <c r="J281" s="672">
        <f t="shared" ref="J281:K281" si="774">J268</f>
        <v>18596.89</v>
      </c>
      <c r="K281" s="672">
        <f t="shared" si="774"/>
        <v>18596.89</v>
      </c>
      <c r="L281" s="672">
        <f>L268</f>
        <v>18596.89</v>
      </c>
      <c r="M281" s="672">
        <f t="shared" ref="M281" si="775">M268</f>
        <v>18596.89</v>
      </c>
      <c r="N281" s="672">
        <f t="shared" si="772"/>
        <v>18596.89</v>
      </c>
      <c r="O281" s="672">
        <f t="shared" ref="O281:P281" si="776">O268</f>
        <v>18596.89</v>
      </c>
      <c r="P281" s="672">
        <f t="shared" si="776"/>
        <v>17125.940300000002</v>
      </c>
      <c r="Q281" s="672">
        <f t="shared" ref="Q281" si="777">Q268</f>
        <v>17125.940300000002</v>
      </c>
      <c r="R281" s="672">
        <f t="shared" si="772"/>
        <v>16066.516033333335</v>
      </c>
      <c r="S281" s="672">
        <f t="shared" si="772"/>
        <v>13593.430899999999</v>
      </c>
      <c r="T281" s="672">
        <f t="shared" ref="T281" si="778">T268</f>
        <v>-2473.0851333333358</v>
      </c>
      <c r="U281" s="672">
        <f t="shared" si="772"/>
        <v>0</v>
      </c>
      <c r="V281" s="672">
        <f t="shared" si="772"/>
        <v>13593.430899999999</v>
      </c>
      <c r="W281" s="672">
        <f t="shared" si="772"/>
        <v>84.607209626515129</v>
      </c>
      <c r="X281" s="732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  <c r="BY281" s="8"/>
      <c r="BZ281" s="8"/>
      <c r="CA281" s="8"/>
      <c r="CB281" s="8"/>
      <c r="CC281" s="8"/>
      <c r="CD281" s="8"/>
      <c r="CE281" s="8"/>
      <c r="CF281" s="8"/>
      <c r="CG281" s="8"/>
      <c r="CH281" s="8"/>
      <c r="CI281" s="8"/>
      <c r="CJ281" s="8"/>
      <c r="CK281" s="8"/>
      <c r="CL281" s="8"/>
      <c r="CM281" s="8"/>
      <c r="CN281" s="8"/>
      <c r="CO281" s="8"/>
      <c r="CP281" s="8"/>
      <c r="CQ281" s="8"/>
      <c r="CR281" s="8"/>
      <c r="CS281" s="8"/>
      <c r="CT281" s="8"/>
      <c r="CU281" s="8"/>
      <c r="CV281" s="8"/>
      <c r="CW281" s="8"/>
      <c r="CX281" s="8"/>
      <c r="CY281" s="8"/>
      <c r="CZ281" s="8"/>
      <c r="DA281" s="8"/>
      <c r="DB281" s="8"/>
      <c r="DC281" s="8"/>
      <c r="DD281" s="8"/>
      <c r="DE281" s="8"/>
      <c r="DF281" s="8"/>
      <c r="DG281" s="8"/>
      <c r="DH281" s="8"/>
      <c r="DI281" s="8"/>
      <c r="DJ281" s="8"/>
      <c r="DK281" s="8"/>
      <c r="DL281" s="8"/>
      <c r="DM281" s="8"/>
      <c r="DN281" s="8"/>
      <c r="DO281" s="8"/>
      <c r="DP281" s="8"/>
      <c r="DQ281" s="8"/>
      <c r="DR281" s="8"/>
      <c r="DS281" s="8"/>
      <c r="DT281" s="8"/>
      <c r="DU281" s="8"/>
      <c r="DV281" s="8"/>
      <c r="DW281" s="8"/>
      <c r="DX281" s="8"/>
      <c r="DY281" s="8"/>
      <c r="DZ281" s="8"/>
      <c r="EA281" s="8"/>
      <c r="EB281" s="8"/>
      <c r="EC281" s="8"/>
      <c r="ED281" s="8"/>
      <c r="EE281" s="8"/>
      <c r="EF281" s="8"/>
      <c r="EG281" s="8"/>
      <c r="EH281" s="8"/>
      <c r="EI281" s="8"/>
      <c r="EJ281" s="8"/>
      <c r="EK281" s="8"/>
      <c r="EL281" s="8"/>
      <c r="EM281" s="8"/>
      <c r="EN281" s="8"/>
      <c r="EO281" s="8"/>
      <c r="EP281" s="8"/>
      <c r="EQ281" s="8"/>
      <c r="ER281" s="8"/>
      <c r="ES281" s="8"/>
      <c r="ET281" s="8"/>
      <c r="EU281" s="8"/>
      <c r="EV281" s="8"/>
      <c r="EW281" s="8"/>
      <c r="EX281" s="8"/>
      <c r="EY281" s="8"/>
      <c r="EZ281" s="8"/>
      <c r="FA281" s="8"/>
      <c r="FB281" s="8"/>
      <c r="FC281" s="8"/>
      <c r="FD281" s="8"/>
      <c r="FE281" s="8"/>
      <c r="FF281" s="8"/>
      <c r="FG281" s="8"/>
      <c r="FH281" s="8"/>
      <c r="FI281" s="8"/>
      <c r="FJ281" s="8"/>
      <c r="FK281" s="8"/>
      <c r="FL281" s="8"/>
      <c r="FM281" s="8"/>
      <c r="FN281" s="8"/>
      <c r="FO281" s="8"/>
      <c r="FP281" s="8"/>
      <c r="FQ281" s="8"/>
      <c r="FR281" s="8"/>
      <c r="FS281" s="8"/>
      <c r="FT281" s="8"/>
      <c r="FU281" s="8"/>
      <c r="FV281" s="8"/>
      <c r="FW281" s="8"/>
      <c r="FX281" s="8"/>
      <c r="FY281" s="8"/>
      <c r="FZ281" s="8"/>
      <c r="GA281" s="8"/>
      <c r="GB281" s="8"/>
      <c r="GC281" s="8"/>
      <c r="GD281" s="8"/>
      <c r="GE281" s="8"/>
      <c r="GF281" s="8"/>
      <c r="GG281" s="8"/>
      <c r="GH281" s="8"/>
      <c r="GI281" s="8"/>
      <c r="GJ281" s="8"/>
      <c r="GK281" s="8"/>
      <c r="GL281" s="8"/>
      <c r="GM281" s="8"/>
      <c r="GN281" s="8"/>
      <c r="GO281" s="8"/>
      <c r="GP281" s="8"/>
      <c r="GQ281" s="8"/>
      <c r="GR281" s="8"/>
      <c r="GS281" s="8"/>
      <c r="GT281" s="8"/>
      <c r="GU281" s="8"/>
      <c r="GV281" s="8"/>
      <c r="GW281" s="8"/>
      <c r="GX281" s="8"/>
      <c r="GY281" s="8"/>
      <c r="GZ281" s="8"/>
      <c r="HA281" s="8"/>
      <c r="HB281" s="8"/>
      <c r="HC281" s="8"/>
      <c r="HD281" s="8"/>
      <c r="HE281" s="8"/>
      <c r="HF281" s="8"/>
      <c r="HG281" s="8"/>
      <c r="HH281" s="8"/>
      <c r="HI281" s="8"/>
      <c r="HJ281" s="8"/>
      <c r="HK281" s="8"/>
      <c r="HL281" s="8"/>
      <c r="HM281" s="8"/>
      <c r="HN281" s="8"/>
      <c r="HO281" s="8"/>
      <c r="HP281" s="8"/>
      <c r="HQ281" s="8"/>
      <c r="HR281" s="8"/>
      <c r="HS281" s="8"/>
      <c r="HT281" s="8"/>
      <c r="HU281" s="8"/>
      <c r="HV281" s="8"/>
      <c r="HW281" s="8"/>
      <c r="HX281" s="8"/>
      <c r="HY281" s="8"/>
      <c r="HZ281" s="8"/>
      <c r="IA281" s="8"/>
      <c r="IB281" s="8"/>
      <c r="IC281" s="8"/>
      <c r="ID281" s="8"/>
      <c r="IE281" s="8"/>
      <c r="IF281" s="8"/>
      <c r="IG281" s="8"/>
      <c r="IH281" s="8"/>
      <c r="II281" s="8"/>
      <c r="IJ281" s="8"/>
      <c r="IK281" s="8"/>
      <c r="IL281" s="8"/>
      <c r="IM281" s="8"/>
      <c r="IN281" s="8"/>
      <c r="IO281" s="8"/>
      <c r="IP281" s="8"/>
      <c r="IQ281" s="8"/>
      <c r="IR281" s="8"/>
      <c r="IS281" s="8"/>
      <c r="IT281" s="8"/>
      <c r="IU281" s="8"/>
      <c r="IV281" s="8"/>
      <c r="IW281" s="8"/>
      <c r="IX281" s="8"/>
      <c r="IY281" s="8"/>
      <c r="IZ281" s="8"/>
    </row>
    <row r="282" spans="1:260" s="6" customFormat="1" ht="45" x14ac:dyDescent="0.25">
      <c r="A282" s="13">
        <v>1</v>
      </c>
      <c r="B282" s="159" t="s">
        <v>65</v>
      </c>
      <c r="C282" s="671">
        <f t="shared" ref="C282:W282" si="779">C269</f>
        <v>2700</v>
      </c>
      <c r="D282" s="671">
        <f t="shared" si="779"/>
        <v>2475</v>
      </c>
      <c r="E282" s="671">
        <f t="shared" si="779"/>
        <v>2366</v>
      </c>
      <c r="F282" s="671">
        <f t="shared" si="779"/>
        <v>95.595959595959599</v>
      </c>
      <c r="G282" s="672">
        <f>G269</f>
        <v>2882.5739999999996</v>
      </c>
      <c r="H282" s="672">
        <f t="shared" ref="H282:I282" si="780">H269</f>
        <v>2882.5739999999996</v>
      </c>
      <c r="I282" s="672">
        <f t="shared" si="780"/>
        <v>2882.5739999999996</v>
      </c>
      <c r="J282" s="672">
        <f t="shared" ref="J282:K282" si="781">J269</f>
        <v>2882.5739999999996</v>
      </c>
      <c r="K282" s="672">
        <f t="shared" si="781"/>
        <v>2882.5739999999996</v>
      </c>
      <c r="L282" s="672">
        <f>L269</f>
        <v>2882.5739999999996</v>
      </c>
      <c r="M282" s="672">
        <f t="shared" ref="M282" si="782">M269</f>
        <v>2882.5739999999996</v>
      </c>
      <c r="N282" s="672">
        <f t="shared" si="779"/>
        <v>2882.5739999999996</v>
      </c>
      <c r="O282" s="672">
        <f t="shared" ref="O282:P282" si="783">O269</f>
        <v>2882.5739999999996</v>
      </c>
      <c r="P282" s="672">
        <f t="shared" si="783"/>
        <v>2882.5739999999996</v>
      </c>
      <c r="Q282" s="672">
        <f t="shared" ref="Q282" si="784">Q269</f>
        <v>2882.5739999999996</v>
      </c>
      <c r="R282" s="672">
        <f t="shared" si="779"/>
        <v>2642.3594999999996</v>
      </c>
      <c r="S282" s="672">
        <f t="shared" si="779"/>
        <v>2561.7190100000012</v>
      </c>
      <c r="T282" s="672">
        <f t="shared" ref="T282" si="785">T269</f>
        <v>-80.640489999998408</v>
      </c>
      <c r="U282" s="672">
        <f t="shared" si="779"/>
        <v>0</v>
      </c>
      <c r="V282" s="672">
        <f t="shared" si="779"/>
        <v>2561.7190100000012</v>
      </c>
      <c r="W282" s="672">
        <f t="shared" si="779"/>
        <v>96.948163563663527</v>
      </c>
      <c r="X282" s="732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  <c r="BY282" s="8"/>
      <c r="BZ282" s="8"/>
      <c r="CA282" s="8"/>
      <c r="CB282" s="8"/>
      <c r="CC282" s="8"/>
      <c r="CD282" s="8"/>
      <c r="CE282" s="8"/>
      <c r="CF282" s="8"/>
      <c r="CG282" s="8"/>
      <c r="CH282" s="8"/>
      <c r="CI282" s="8"/>
      <c r="CJ282" s="8"/>
      <c r="CK282" s="8"/>
      <c r="CL282" s="8"/>
      <c r="CM282" s="8"/>
      <c r="CN282" s="8"/>
      <c r="CO282" s="8"/>
      <c r="CP282" s="8"/>
      <c r="CQ282" s="8"/>
      <c r="CR282" s="8"/>
      <c r="CS282" s="8"/>
      <c r="CT282" s="8"/>
      <c r="CU282" s="8"/>
      <c r="CV282" s="8"/>
      <c r="CW282" s="8"/>
      <c r="CX282" s="8"/>
      <c r="CY282" s="8"/>
      <c r="CZ282" s="8"/>
      <c r="DA282" s="8"/>
      <c r="DB282" s="8"/>
      <c r="DC282" s="8"/>
      <c r="DD282" s="8"/>
      <c r="DE282" s="8"/>
      <c r="DF282" s="8"/>
      <c r="DG282" s="8"/>
      <c r="DH282" s="8"/>
      <c r="DI282" s="8"/>
      <c r="DJ282" s="8"/>
      <c r="DK282" s="8"/>
      <c r="DL282" s="8"/>
      <c r="DM282" s="8"/>
      <c r="DN282" s="8"/>
      <c r="DO282" s="8"/>
      <c r="DP282" s="8"/>
      <c r="DQ282" s="8"/>
      <c r="DR282" s="8"/>
      <c r="DS282" s="8"/>
      <c r="DT282" s="8"/>
      <c r="DU282" s="8"/>
      <c r="DV282" s="8"/>
      <c r="DW282" s="8"/>
      <c r="DX282" s="8"/>
      <c r="DY282" s="8"/>
      <c r="DZ282" s="8"/>
      <c r="EA282" s="8"/>
      <c r="EB282" s="8"/>
      <c r="EC282" s="8"/>
      <c r="ED282" s="8"/>
      <c r="EE282" s="8"/>
      <c r="EF282" s="8"/>
      <c r="EG282" s="8"/>
      <c r="EH282" s="8"/>
      <c r="EI282" s="8"/>
      <c r="EJ282" s="8"/>
      <c r="EK282" s="8"/>
      <c r="EL282" s="8"/>
      <c r="EM282" s="8"/>
      <c r="EN282" s="8"/>
      <c r="EO282" s="8"/>
      <c r="EP282" s="8"/>
      <c r="EQ282" s="8"/>
      <c r="ER282" s="8"/>
      <c r="ES282" s="8"/>
      <c r="ET282" s="8"/>
      <c r="EU282" s="8"/>
      <c r="EV282" s="8"/>
      <c r="EW282" s="8"/>
      <c r="EX282" s="8"/>
      <c r="EY282" s="8"/>
      <c r="EZ282" s="8"/>
      <c r="FA282" s="8"/>
      <c r="FB282" s="8"/>
      <c r="FC282" s="8"/>
      <c r="FD282" s="8"/>
      <c r="FE282" s="8"/>
      <c r="FF282" s="8"/>
      <c r="FG282" s="8"/>
      <c r="FH282" s="8"/>
      <c r="FI282" s="8"/>
      <c r="FJ282" s="8"/>
      <c r="FK282" s="8"/>
      <c r="FL282" s="8"/>
      <c r="FM282" s="8"/>
      <c r="FN282" s="8"/>
      <c r="FO282" s="8"/>
      <c r="FP282" s="8"/>
      <c r="FQ282" s="8"/>
      <c r="FR282" s="8"/>
      <c r="FS282" s="8"/>
      <c r="FT282" s="8"/>
      <c r="FU282" s="8"/>
      <c r="FV282" s="8"/>
      <c r="FW282" s="8"/>
      <c r="FX282" s="8"/>
      <c r="FY282" s="8"/>
      <c r="FZ282" s="8"/>
      <c r="GA282" s="8"/>
      <c r="GB282" s="8"/>
      <c r="GC282" s="8"/>
      <c r="GD282" s="8"/>
      <c r="GE282" s="8"/>
      <c r="GF282" s="8"/>
      <c r="GG282" s="8"/>
      <c r="GH282" s="8"/>
      <c r="GI282" s="8"/>
      <c r="GJ282" s="8"/>
      <c r="GK282" s="8"/>
      <c r="GL282" s="8"/>
      <c r="GM282" s="8"/>
      <c r="GN282" s="8"/>
      <c r="GO282" s="8"/>
      <c r="GP282" s="8"/>
      <c r="GQ282" s="8"/>
      <c r="GR282" s="8"/>
      <c r="GS282" s="8"/>
      <c r="GT282" s="8"/>
      <c r="GU282" s="8"/>
      <c r="GV282" s="8"/>
      <c r="GW282" s="8"/>
      <c r="GX282" s="8"/>
      <c r="GY282" s="8"/>
      <c r="GZ282" s="8"/>
      <c r="HA282" s="8"/>
      <c r="HB282" s="8"/>
      <c r="HC282" s="8"/>
      <c r="HD282" s="8"/>
      <c r="HE282" s="8"/>
      <c r="HF282" s="8"/>
      <c r="HG282" s="8"/>
      <c r="HH282" s="8"/>
      <c r="HI282" s="8"/>
      <c r="HJ282" s="8"/>
      <c r="HK282" s="8"/>
      <c r="HL282" s="8"/>
      <c r="HM282" s="8"/>
      <c r="HN282" s="8"/>
      <c r="HO282" s="8"/>
      <c r="HP282" s="8"/>
      <c r="HQ282" s="8"/>
      <c r="HR282" s="8"/>
      <c r="HS282" s="8"/>
      <c r="HT282" s="8"/>
      <c r="HU282" s="8"/>
      <c r="HV282" s="8"/>
      <c r="HW282" s="8"/>
      <c r="HX282" s="8"/>
      <c r="HY282" s="8"/>
      <c r="HZ282" s="8"/>
      <c r="IA282" s="8"/>
      <c r="IB282" s="8"/>
      <c r="IC282" s="8"/>
      <c r="ID282" s="8"/>
      <c r="IE282" s="8"/>
      <c r="IF282" s="8"/>
      <c r="IG282" s="8"/>
      <c r="IH282" s="8"/>
      <c r="II282" s="8"/>
      <c r="IJ282" s="8"/>
      <c r="IK282" s="8"/>
      <c r="IL282" s="8"/>
      <c r="IM282" s="8"/>
      <c r="IN282" s="8"/>
      <c r="IO282" s="8"/>
      <c r="IP282" s="8"/>
      <c r="IQ282" s="8"/>
      <c r="IR282" s="8"/>
      <c r="IS282" s="8"/>
      <c r="IT282" s="8"/>
      <c r="IU282" s="8"/>
      <c r="IV282" s="8"/>
      <c r="IW282" s="8"/>
      <c r="IX282" s="8"/>
      <c r="IY282" s="8"/>
      <c r="IZ282" s="8"/>
    </row>
    <row r="283" spans="1:260" s="6" customFormat="1" ht="30.75" thickBot="1" x14ac:dyDescent="0.3">
      <c r="A283" s="13"/>
      <c r="B283" s="306" t="s">
        <v>79</v>
      </c>
      <c r="C283" s="673">
        <f t="shared" ref="C283:W283" si="786">C270</f>
        <v>22158</v>
      </c>
      <c r="D283" s="673">
        <f t="shared" si="786"/>
        <v>20312</v>
      </c>
      <c r="E283" s="673">
        <f t="shared" si="786"/>
        <v>19502</v>
      </c>
      <c r="F283" s="673">
        <f t="shared" si="786"/>
        <v>96.012209531311541</v>
      </c>
      <c r="G283" s="674">
        <f>G270</f>
        <v>23843.89</v>
      </c>
      <c r="H283" s="674">
        <f t="shared" ref="H283:I283" si="787">H270</f>
        <v>23843.89</v>
      </c>
      <c r="I283" s="674">
        <f t="shared" si="787"/>
        <v>23843.89</v>
      </c>
      <c r="J283" s="674">
        <f t="shared" ref="J283:K283" si="788">J270</f>
        <v>23843.89</v>
      </c>
      <c r="K283" s="674">
        <f t="shared" si="788"/>
        <v>23843.89</v>
      </c>
      <c r="L283" s="674">
        <f>L270</f>
        <v>23843.89</v>
      </c>
      <c r="M283" s="674">
        <f t="shared" ref="M283" si="789">M270</f>
        <v>23843.89</v>
      </c>
      <c r="N283" s="674">
        <f t="shared" si="786"/>
        <v>23843.89</v>
      </c>
      <c r="O283" s="674">
        <f t="shared" ref="O283:P283" si="790">O270</f>
        <v>23843.89</v>
      </c>
      <c r="P283" s="674">
        <f t="shared" si="790"/>
        <v>21564.608760000003</v>
      </c>
      <c r="Q283" s="674">
        <f t="shared" ref="Q283" si="791">Q270</f>
        <v>21564.608760000003</v>
      </c>
      <c r="R283" s="674">
        <f t="shared" si="786"/>
        <v>20337.378340000003</v>
      </c>
      <c r="S283" s="674">
        <f t="shared" si="786"/>
        <v>18989.468639999999</v>
      </c>
      <c r="T283" s="674">
        <f t="shared" ref="T283" si="792">T270</f>
        <v>-1347.9097000000038</v>
      </c>
      <c r="U283" s="674">
        <f t="shared" si="786"/>
        <v>-21.410840000000004</v>
      </c>
      <c r="V283" s="674">
        <f t="shared" si="786"/>
        <v>18968.057799999999</v>
      </c>
      <c r="W283" s="674">
        <f t="shared" si="786"/>
        <v>93.37225439058237</v>
      </c>
      <c r="X283" s="732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  <c r="BY283" s="8"/>
      <c r="BZ283" s="8"/>
      <c r="CA283" s="8"/>
      <c r="CB283" s="8"/>
      <c r="CC283" s="8"/>
      <c r="CD283" s="8"/>
      <c r="CE283" s="8"/>
      <c r="CF283" s="8"/>
      <c r="CG283" s="8"/>
      <c r="CH283" s="8"/>
      <c r="CI283" s="8"/>
      <c r="CJ283" s="8"/>
      <c r="CK283" s="8"/>
      <c r="CL283" s="8"/>
      <c r="CM283" s="8"/>
      <c r="CN283" s="8"/>
      <c r="CO283" s="8"/>
      <c r="CP283" s="8"/>
      <c r="CQ283" s="8"/>
      <c r="CR283" s="8"/>
      <c r="CS283" s="8"/>
      <c r="CT283" s="8"/>
      <c r="CU283" s="8"/>
      <c r="CV283" s="8"/>
      <c r="CW283" s="8"/>
      <c r="CX283" s="8"/>
      <c r="CY283" s="8"/>
      <c r="CZ283" s="8"/>
      <c r="DA283" s="8"/>
      <c r="DB283" s="8"/>
      <c r="DC283" s="8"/>
      <c r="DD283" s="8"/>
      <c r="DE283" s="8"/>
      <c r="DF283" s="8"/>
      <c r="DG283" s="8"/>
      <c r="DH283" s="8"/>
      <c r="DI283" s="8"/>
      <c r="DJ283" s="8"/>
      <c r="DK283" s="8"/>
      <c r="DL283" s="8"/>
      <c r="DM283" s="8"/>
      <c r="DN283" s="8"/>
      <c r="DO283" s="8"/>
      <c r="DP283" s="8"/>
      <c r="DQ283" s="8"/>
      <c r="DR283" s="8"/>
      <c r="DS283" s="8"/>
      <c r="DT283" s="8"/>
      <c r="DU283" s="8"/>
      <c r="DV283" s="8"/>
      <c r="DW283" s="8"/>
      <c r="DX283" s="8"/>
      <c r="DY283" s="8"/>
      <c r="DZ283" s="8"/>
      <c r="EA283" s="8"/>
      <c r="EB283" s="8"/>
      <c r="EC283" s="8"/>
      <c r="ED283" s="8"/>
      <c r="EE283" s="8"/>
      <c r="EF283" s="8"/>
      <c r="EG283" s="8"/>
      <c r="EH283" s="8"/>
      <c r="EI283" s="8"/>
      <c r="EJ283" s="8"/>
      <c r="EK283" s="8"/>
      <c r="EL283" s="8"/>
      <c r="EM283" s="8"/>
      <c r="EN283" s="8"/>
      <c r="EO283" s="8"/>
      <c r="EP283" s="8"/>
      <c r="EQ283" s="8"/>
      <c r="ER283" s="8"/>
      <c r="ES283" s="8"/>
      <c r="ET283" s="8"/>
      <c r="EU283" s="8"/>
      <c r="EV283" s="8"/>
      <c r="EW283" s="8"/>
      <c r="EX283" s="8"/>
      <c r="EY283" s="8"/>
      <c r="EZ283" s="8"/>
      <c r="FA283" s="8"/>
      <c r="FB283" s="8"/>
      <c r="FC283" s="8"/>
      <c r="FD283" s="8"/>
      <c r="FE283" s="8"/>
      <c r="FF283" s="8"/>
      <c r="FG283" s="8"/>
      <c r="FH283" s="8"/>
      <c r="FI283" s="8"/>
      <c r="FJ283" s="8"/>
      <c r="FK283" s="8"/>
      <c r="FL283" s="8"/>
      <c r="FM283" s="8"/>
      <c r="FN283" s="8"/>
      <c r="FO283" s="8"/>
      <c r="FP283" s="8"/>
      <c r="FQ283" s="8"/>
      <c r="FR283" s="8"/>
      <c r="FS283" s="8"/>
      <c r="FT283" s="8"/>
      <c r="FU283" s="8"/>
      <c r="FV283" s="8"/>
      <c r="FW283" s="8"/>
      <c r="FX283" s="8"/>
      <c r="FY283" s="8"/>
      <c r="FZ283" s="8"/>
      <c r="GA283" s="8"/>
      <c r="GB283" s="8"/>
      <c r="GC283" s="8"/>
      <c r="GD283" s="8"/>
      <c r="GE283" s="8"/>
      <c r="GF283" s="8"/>
      <c r="GG283" s="8"/>
      <c r="GH283" s="8"/>
      <c r="GI283" s="8"/>
      <c r="GJ283" s="8"/>
      <c r="GK283" s="8"/>
      <c r="GL283" s="8"/>
      <c r="GM283" s="8"/>
      <c r="GN283" s="8"/>
      <c r="GO283" s="8"/>
      <c r="GP283" s="8"/>
      <c r="GQ283" s="8"/>
      <c r="GR283" s="8"/>
      <c r="GS283" s="8"/>
      <c r="GT283" s="8"/>
      <c r="GU283" s="8"/>
      <c r="GV283" s="8"/>
      <c r="GW283" s="8"/>
      <c r="GX283" s="8"/>
      <c r="GY283" s="8"/>
      <c r="GZ283" s="8"/>
      <c r="HA283" s="8"/>
      <c r="HB283" s="8"/>
      <c r="HC283" s="8"/>
      <c r="HD283" s="8"/>
      <c r="HE283" s="8"/>
      <c r="HF283" s="8"/>
      <c r="HG283" s="8"/>
      <c r="HH283" s="8"/>
      <c r="HI283" s="8"/>
      <c r="HJ283" s="8"/>
      <c r="HK283" s="8"/>
      <c r="HL283" s="8"/>
      <c r="HM283" s="8"/>
      <c r="HN283" s="8"/>
      <c r="HO283" s="8"/>
      <c r="HP283" s="8"/>
      <c r="HQ283" s="8"/>
      <c r="HR283" s="8"/>
      <c r="HS283" s="8"/>
      <c r="HT283" s="8"/>
      <c r="HU283" s="8"/>
      <c r="HV283" s="8"/>
      <c r="HW283" s="8"/>
      <c r="HX283" s="8"/>
      <c r="HY283" s="8"/>
      <c r="HZ283" s="8"/>
      <c r="IA283" s="8"/>
      <c r="IB283" s="8"/>
      <c r="IC283" s="8"/>
      <c r="ID283" s="8"/>
      <c r="IE283" s="8"/>
      <c r="IF283" s="8"/>
      <c r="IG283" s="8"/>
      <c r="IH283" s="8"/>
      <c r="II283" s="8"/>
      <c r="IJ283" s="8"/>
      <c r="IK283" s="8"/>
      <c r="IL283" s="8"/>
      <c r="IM283" s="8"/>
      <c r="IN283" s="8"/>
      <c r="IO283" s="8"/>
      <c r="IP283" s="8"/>
      <c r="IQ283" s="8"/>
      <c r="IR283" s="8"/>
      <c r="IS283" s="8"/>
      <c r="IT283" s="8"/>
      <c r="IU283" s="8"/>
      <c r="IV283" s="8"/>
      <c r="IW283" s="8"/>
      <c r="IX283" s="8"/>
      <c r="IY283" s="8"/>
      <c r="IZ283" s="8"/>
    </row>
    <row r="284" spans="1:260" ht="15.75" thickBot="1" x14ac:dyDescent="0.3">
      <c r="A284" s="13">
        <v>1</v>
      </c>
      <c r="B284" s="307" t="s">
        <v>4</v>
      </c>
      <c r="C284" s="675">
        <f t="shared" ref="C284:W284" si="793">C271</f>
        <v>0</v>
      </c>
      <c r="D284" s="675">
        <f t="shared" si="793"/>
        <v>0</v>
      </c>
      <c r="E284" s="675">
        <f t="shared" si="793"/>
        <v>0</v>
      </c>
      <c r="F284" s="675">
        <f t="shared" si="793"/>
        <v>0</v>
      </c>
      <c r="G284" s="676">
        <f>G271</f>
        <v>66262.002219999995</v>
      </c>
      <c r="H284" s="676">
        <f t="shared" ref="H284:I284" si="794">H271</f>
        <v>66262.002219999995</v>
      </c>
      <c r="I284" s="676">
        <f t="shared" si="794"/>
        <v>66262.002219999995</v>
      </c>
      <c r="J284" s="676">
        <f t="shared" ref="J284:K284" si="795">J271</f>
        <v>66262.002219999995</v>
      </c>
      <c r="K284" s="676">
        <f t="shared" si="795"/>
        <v>66262.002219999995</v>
      </c>
      <c r="L284" s="676">
        <f>L271</f>
        <v>66771.445720000003</v>
      </c>
      <c r="M284" s="676">
        <f t="shared" ref="M284" si="796">M271</f>
        <v>66771.445720000003</v>
      </c>
      <c r="N284" s="676">
        <f t="shared" si="793"/>
        <v>67535.735180000003</v>
      </c>
      <c r="O284" s="676">
        <f t="shared" ref="O284:P284" si="797">O271</f>
        <v>67535.735180000003</v>
      </c>
      <c r="P284" s="676">
        <f t="shared" si="797"/>
        <v>63785.504240000009</v>
      </c>
      <c r="Q284" s="676">
        <f t="shared" ref="Q284" si="798">Q271</f>
        <v>62407.179240000005</v>
      </c>
      <c r="R284" s="676">
        <f t="shared" si="793"/>
        <v>58598.949666809531</v>
      </c>
      <c r="S284" s="676">
        <f t="shared" si="793"/>
        <v>52962.161899999999</v>
      </c>
      <c r="T284" s="676">
        <f t="shared" ref="T284" si="799">T271</f>
        <v>-5636.7877668095316</v>
      </c>
      <c r="U284" s="676">
        <f t="shared" si="793"/>
        <v>-439.10726999999991</v>
      </c>
      <c r="V284" s="676">
        <f t="shared" si="793"/>
        <v>52523.054629999999</v>
      </c>
      <c r="W284" s="676">
        <f t="shared" si="793"/>
        <v>90.380735834242756</v>
      </c>
      <c r="X284" s="732"/>
    </row>
    <row r="285" spans="1:260" ht="15.75" thickBot="1" x14ac:dyDescent="0.3">
      <c r="A285" s="13">
        <v>1</v>
      </c>
      <c r="B285" s="58" t="s">
        <v>9</v>
      </c>
      <c r="C285" s="667"/>
      <c r="D285" s="667"/>
      <c r="E285" s="668"/>
      <c r="F285" s="667"/>
      <c r="G285" s="652"/>
      <c r="H285" s="652"/>
      <c r="I285" s="652"/>
      <c r="J285" s="652"/>
      <c r="K285" s="652"/>
      <c r="L285" s="652"/>
      <c r="M285" s="652"/>
      <c r="N285" s="652"/>
      <c r="O285" s="652"/>
      <c r="P285" s="652"/>
      <c r="Q285" s="652"/>
      <c r="R285" s="652"/>
      <c r="S285" s="653"/>
      <c r="T285" s="653">
        <f t="shared" si="603"/>
        <v>0</v>
      </c>
      <c r="U285" s="653"/>
      <c r="V285" s="653"/>
      <c r="W285" s="652"/>
      <c r="X285" s="732"/>
    </row>
    <row r="286" spans="1:260" ht="29.25" x14ac:dyDescent="0.25">
      <c r="A286" s="13">
        <v>1</v>
      </c>
      <c r="B286" s="126" t="s">
        <v>142</v>
      </c>
      <c r="C286" s="385"/>
      <c r="D286" s="385"/>
      <c r="E286" s="385"/>
      <c r="F286" s="385"/>
      <c r="G286" s="653"/>
      <c r="H286" s="653"/>
      <c r="I286" s="653"/>
      <c r="J286" s="653"/>
      <c r="K286" s="653"/>
      <c r="L286" s="653"/>
      <c r="M286" s="653"/>
      <c r="N286" s="653"/>
      <c r="O286" s="653"/>
      <c r="P286" s="653"/>
      <c r="Q286" s="653"/>
      <c r="R286" s="653"/>
      <c r="S286" s="653"/>
      <c r="T286" s="653">
        <f t="shared" si="603"/>
        <v>0</v>
      </c>
      <c r="U286" s="653"/>
      <c r="V286" s="653"/>
      <c r="W286" s="653"/>
      <c r="X286" s="732"/>
    </row>
    <row r="287" spans="1:260" s="25" customFormat="1" ht="30" x14ac:dyDescent="0.25">
      <c r="A287" s="13">
        <v>1</v>
      </c>
      <c r="B287" s="48" t="s">
        <v>76</v>
      </c>
      <c r="C287" s="390">
        <f>SUM(C288:C291)</f>
        <v>5259</v>
      </c>
      <c r="D287" s="390">
        <f>SUM(D288:D291)</f>
        <v>4821</v>
      </c>
      <c r="E287" s="390">
        <f>SUM(E288:E291)</f>
        <v>5084</v>
      </c>
      <c r="F287" s="390">
        <f t="shared" ref="F287:F297" si="800">E287/D287*100</f>
        <v>105.4552997303464</v>
      </c>
      <c r="G287" s="553">
        <f>SUM(G288:G291)</f>
        <v>11593.43578</v>
      </c>
      <c r="H287" s="553">
        <f>SUM(H288:H291)</f>
        <v>11593.43578</v>
      </c>
      <c r="I287" s="553">
        <f>SUM(I288:I291)</f>
        <v>11593.43578</v>
      </c>
      <c r="J287" s="553">
        <f>SUM(J288:J291)</f>
        <v>11593.43578</v>
      </c>
      <c r="K287" s="553">
        <f>SUM(K288:K291)</f>
        <v>11593.43578</v>
      </c>
      <c r="L287" s="553">
        <f t="shared" ref="L287:M287" si="801">SUM(L288:L291)</f>
        <v>11407.727779999999</v>
      </c>
      <c r="M287" s="553">
        <f t="shared" si="801"/>
        <v>11407.727779999999</v>
      </c>
      <c r="N287" s="553">
        <f t="shared" ref="N287:V287" si="802">SUM(N288:N291)</f>
        <v>9619.6209399999989</v>
      </c>
      <c r="O287" s="553">
        <f t="shared" ref="O287:P287" si="803">SUM(O288:O291)</f>
        <v>9619.6209399999989</v>
      </c>
      <c r="P287" s="553">
        <f t="shared" si="803"/>
        <v>9619.6209399999989</v>
      </c>
      <c r="Q287" s="553">
        <f t="shared" ref="Q287" si="804">SUM(Q288:Q291)</f>
        <v>9619.6209399999989</v>
      </c>
      <c r="R287" s="749">
        <f t="shared" si="802"/>
        <v>9037.65237395238</v>
      </c>
      <c r="S287" s="553">
        <f t="shared" si="802"/>
        <v>10620.185870000001</v>
      </c>
      <c r="T287" s="553">
        <f t="shared" si="802"/>
        <v>1582.5334960476191</v>
      </c>
      <c r="U287" s="553">
        <f t="shared" si="802"/>
        <v>-98.012810000000002</v>
      </c>
      <c r="V287" s="553">
        <f t="shared" si="802"/>
        <v>10522.173060000001</v>
      </c>
      <c r="W287" s="553">
        <f>S287/R287*100</f>
        <v>117.51044884851598</v>
      </c>
      <c r="X287" s="732"/>
    </row>
    <row r="288" spans="1:260" s="25" customFormat="1" ht="30" x14ac:dyDescent="0.25">
      <c r="A288" s="13">
        <v>1</v>
      </c>
      <c r="B288" s="47" t="s">
        <v>44</v>
      </c>
      <c r="C288" s="390">
        <v>3600</v>
      </c>
      <c r="D288" s="739">
        <f>ROUND(C288/12*$B$3,0)</f>
        <v>3300</v>
      </c>
      <c r="E288" s="390">
        <v>3432</v>
      </c>
      <c r="F288" s="390">
        <f t="shared" si="800"/>
        <v>104</v>
      </c>
      <c r="G288" s="553">
        <v>7486.4354400000002</v>
      </c>
      <c r="H288" s="553">
        <v>7486.4354400000002</v>
      </c>
      <c r="I288" s="553">
        <v>7486.4354400000002</v>
      </c>
      <c r="J288" s="553">
        <v>7486.4354400000002</v>
      </c>
      <c r="K288" s="553">
        <v>7486.4354400000002</v>
      </c>
      <c r="L288" s="553">
        <v>7300.7274400000006</v>
      </c>
      <c r="M288" s="553">
        <v>7300.7274400000006</v>
      </c>
      <c r="N288" s="553">
        <v>5512.6205999999993</v>
      </c>
      <c r="O288" s="553">
        <v>5512.6205999999993</v>
      </c>
      <c r="P288" s="553">
        <v>5512.6205999999993</v>
      </c>
      <c r="Q288" s="553">
        <v>5512.6205999999993</v>
      </c>
      <c r="R288" s="750">
        <f t="shared" ref="R288:R291" si="805">G288/12*$B$3+(H288-G288)/11*10+(I288-H288)/10*9+(J288-I288)/9*8+(K288-J288)/8*7+(L288-K288)/7*6+(M288-L288)/6*5+(N288-M288)/5*4+(O288-N288)/4*3+(P288-O288)/3*2+(Q288-P288)/2*1</f>
        <v>5272.9020622857142</v>
      </c>
      <c r="S288" s="553">
        <f t="shared" ref="S288:S291" si="806">V288-U288</f>
        <v>6682.92767</v>
      </c>
      <c r="T288" s="553">
        <f t="shared" ref="T288:T353" si="807">S288-R288</f>
        <v>1410.0256077142858</v>
      </c>
      <c r="U288" s="553">
        <v>-54.82734</v>
      </c>
      <c r="V288" s="553">
        <v>6628.1003300000002</v>
      </c>
      <c r="W288" s="553">
        <f t="shared" ref="W288:W298" si="808">S288/R288*100</f>
        <v>126.74097851730369</v>
      </c>
      <c r="X288" s="732"/>
    </row>
    <row r="289" spans="1:260" s="25" customFormat="1" ht="30" x14ac:dyDescent="0.25">
      <c r="A289" s="13">
        <v>1</v>
      </c>
      <c r="B289" s="47" t="s">
        <v>45</v>
      </c>
      <c r="C289" s="390">
        <v>1429</v>
      </c>
      <c r="D289" s="391">
        <f t="shared" ref="D289:D296" si="809">ROUND(C289/12*$B$3,0)</f>
        <v>1310</v>
      </c>
      <c r="E289" s="390">
        <v>1483</v>
      </c>
      <c r="F289" s="390">
        <f t="shared" si="800"/>
        <v>113.20610687022901</v>
      </c>
      <c r="G289" s="553">
        <v>2597.7219399999999</v>
      </c>
      <c r="H289" s="553">
        <v>2597.7219399999999</v>
      </c>
      <c r="I289" s="553">
        <v>2597.7219399999999</v>
      </c>
      <c r="J289" s="553">
        <v>2597.7219399999999</v>
      </c>
      <c r="K289" s="553">
        <v>2597.7219399999999</v>
      </c>
      <c r="L289" s="553">
        <v>2597.7219399999999</v>
      </c>
      <c r="M289" s="553">
        <v>2597.7219399999999</v>
      </c>
      <c r="N289" s="553">
        <v>2597.7219399999999</v>
      </c>
      <c r="O289" s="553">
        <v>2597.7219399999999</v>
      </c>
      <c r="P289" s="553">
        <v>2597.7219399999999</v>
      </c>
      <c r="Q289" s="553">
        <v>2597.7219399999999</v>
      </c>
      <c r="R289" s="750">
        <f t="shared" si="805"/>
        <v>2381.2451116666666</v>
      </c>
      <c r="S289" s="553">
        <f t="shared" si="806"/>
        <v>2828.2666799999997</v>
      </c>
      <c r="T289" s="553">
        <f t="shared" si="807"/>
        <v>447.02156833333311</v>
      </c>
      <c r="U289" s="553">
        <v>-43.185469999999995</v>
      </c>
      <c r="V289" s="553">
        <v>2785.0812099999998</v>
      </c>
      <c r="W289" s="553">
        <f t="shared" si="808"/>
        <v>118.77259783729095</v>
      </c>
      <c r="X289" s="732"/>
    </row>
    <row r="290" spans="1:260" s="25" customFormat="1" ht="30" x14ac:dyDescent="0.25">
      <c r="A290" s="13">
        <v>1</v>
      </c>
      <c r="B290" s="47" t="s">
        <v>70</v>
      </c>
      <c r="C290" s="390">
        <v>80</v>
      </c>
      <c r="D290" s="391">
        <f t="shared" si="809"/>
        <v>73</v>
      </c>
      <c r="E290" s="390">
        <v>70</v>
      </c>
      <c r="F290" s="390">
        <f t="shared" si="800"/>
        <v>95.890410958904098</v>
      </c>
      <c r="G290" s="553">
        <v>524.96640000000002</v>
      </c>
      <c r="H290" s="553">
        <v>524.96640000000002</v>
      </c>
      <c r="I290" s="553">
        <v>524.96640000000002</v>
      </c>
      <c r="J290" s="553">
        <v>524.96640000000002</v>
      </c>
      <c r="K290" s="553">
        <v>524.96640000000002</v>
      </c>
      <c r="L290" s="553">
        <v>524.96640000000002</v>
      </c>
      <c r="M290" s="553">
        <v>524.96640000000002</v>
      </c>
      <c r="N290" s="553">
        <v>524.96640000000002</v>
      </c>
      <c r="O290" s="553">
        <v>524.96640000000002</v>
      </c>
      <c r="P290" s="553">
        <v>524.96640000000002</v>
      </c>
      <c r="Q290" s="553">
        <v>524.96640000000002</v>
      </c>
      <c r="R290" s="750">
        <f t="shared" si="805"/>
        <v>481.2192</v>
      </c>
      <c r="S290" s="553">
        <f t="shared" si="806"/>
        <v>459.34559999999999</v>
      </c>
      <c r="T290" s="553">
        <f t="shared" si="807"/>
        <v>-21.87360000000001</v>
      </c>
      <c r="U290" s="553">
        <v>0</v>
      </c>
      <c r="V290" s="553">
        <v>459.34559999999999</v>
      </c>
      <c r="W290" s="553">
        <f t="shared" si="808"/>
        <v>95.454545454545453</v>
      </c>
      <c r="X290" s="732"/>
    </row>
    <row r="291" spans="1:260" s="25" customFormat="1" ht="30" x14ac:dyDescent="0.25">
      <c r="A291" s="13">
        <v>1</v>
      </c>
      <c r="B291" s="47" t="s">
        <v>71</v>
      </c>
      <c r="C291" s="390">
        <v>150</v>
      </c>
      <c r="D291" s="391">
        <f t="shared" si="809"/>
        <v>138</v>
      </c>
      <c r="E291" s="390">
        <v>99</v>
      </c>
      <c r="F291" s="390">
        <f t="shared" si="800"/>
        <v>71.739130434782609</v>
      </c>
      <c r="G291" s="553">
        <v>984.31200000000001</v>
      </c>
      <c r="H291" s="553">
        <v>984.31200000000001</v>
      </c>
      <c r="I291" s="553">
        <v>984.31200000000001</v>
      </c>
      <c r="J291" s="553">
        <v>984.31200000000001</v>
      </c>
      <c r="K291" s="553">
        <v>984.31200000000001</v>
      </c>
      <c r="L291" s="553">
        <v>984.31200000000001</v>
      </c>
      <c r="M291" s="553">
        <v>984.31200000000001</v>
      </c>
      <c r="N291" s="553">
        <v>984.31200000000001</v>
      </c>
      <c r="O291" s="553">
        <v>984.31200000000001</v>
      </c>
      <c r="P291" s="553">
        <v>984.31200000000001</v>
      </c>
      <c r="Q291" s="553">
        <v>984.31200000000001</v>
      </c>
      <c r="R291" s="750">
        <f t="shared" si="805"/>
        <v>902.28599999999994</v>
      </c>
      <c r="S291" s="553">
        <f t="shared" si="806"/>
        <v>649.64592000000005</v>
      </c>
      <c r="T291" s="553">
        <f t="shared" si="807"/>
        <v>-252.6400799999999</v>
      </c>
      <c r="U291" s="553">
        <v>0</v>
      </c>
      <c r="V291" s="553">
        <v>649.64592000000005</v>
      </c>
      <c r="W291" s="553">
        <f t="shared" si="808"/>
        <v>72.000000000000014</v>
      </c>
      <c r="X291" s="732"/>
    </row>
    <row r="292" spans="1:260" s="25" customFormat="1" ht="30" x14ac:dyDescent="0.25">
      <c r="A292" s="13">
        <v>1</v>
      </c>
      <c r="B292" s="48" t="s">
        <v>68</v>
      </c>
      <c r="C292" s="390">
        <f>SUM(C293:C296)</f>
        <v>14860</v>
      </c>
      <c r="D292" s="390">
        <f>SUM(D293:D296)</f>
        <v>13622</v>
      </c>
      <c r="E292" s="390">
        <f>E293+E295+E296</f>
        <v>6665</v>
      </c>
      <c r="F292" s="390">
        <f t="shared" si="800"/>
        <v>48.928204375275293</v>
      </c>
      <c r="G292" s="554">
        <f>SUM(G293:G296)</f>
        <v>24845.197199999999</v>
      </c>
      <c r="H292" s="554">
        <f>SUM(H293:H296)</f>
        <v>24845.197199999999</v>
      </c>
      <c r="I292" s="554">
        <f>SUM(I293:I296)</f>
        <v>24845.197199999999</v>
      </c>
      <c r="J292" s="554">
        <f>SUM(J293:J296)</f>
        <v>24845.197199999999</v>
      </c>
      <c r="K292" s="554">
        <f>SUM(K293:K296)</f>
        <v>24845.197199999999</v>
      </c>
      <c r="L292" s="554">
        <f t="shared" ref="L292:M292" si="810">SUM(L293:L296)</f>
        <v>25089.136200000001</v>
      </c>
      <c r="M292" s="554">
        <f t="shared" si="810"/>
        <v>25089.136200000001</v>
      </c>
      <c r="N292" s="554">
        <f t="shared" ref="N292:V292" si="811">SUM(N293:N296)</f>
        <v>26460.467199999999</v>
      </c>
      <c r="O292" s="554">
        <f t="shared" ref="O292:P292" si="812">SUM(O293:O296)</f>
        <v>26460.467199999999</v>
      </c>
      <c r="P292" s="554">
        <f t="shared" si="812"/>
        <v>26460.467199999999</v>
      </c>
      <c r="Q292" s="554">
        <f t="shared" ref="Q292" si="813">SUM(Q293:Q296)</f>
        <v>25400.217199999999</v>
      </c>
      <c r="R292" s="751">
        <f t="shared" si="811"/>
        <v>23550.79447142857</v>
      </c>
      <c r="S292" s="554">
        <f t="shared" si="811"/>
        <v>14841.83827</v>
      </c>
      <c r="T292" s="554">
        <f t="shared" si="811"/>
        <v>-8708.9562014285711</v>
      </c>
      <c r="U292" s="554">
        <f t="shared" si="811"/>
        <v>-103.1185</v>
      </c>
      <c r="V292" s="554">
        <f t="shared" si="811"/>
        <v>14738.71977</v>
      </c>
      <c r="W292" s="553">
        <f t="shared" si="808"/>
        <v>63.020541782596204</v>
      </c>
      <c r="X292" s="732"/>
    </row>
    <row r="293" spans="1:260" s="25" customFormat="1" ht="30" x14ac:dyDescent="0.25">
      <c r="A293" s="13">
        <v>1</v>
      </c>
      <c r="B293" s="47" t="s">
        <v>64</v>
      </c>
      <c r="C293" s="390">
        <v>4800</v>
      </c>
      <c r="D293" s="739">
        <f>ROUND(C293/12*$B$3,0)</f>
        <v>4400</v>
      </c>
      <c r="E293" s="390">
        <v>2486</v>
      </c>
      <c r="F293" s="390">
        <f t="shared" si="800"/>
        <v>56.499999999999993</v>
      </c>
      <c r="G293" s="553">
        <v>4241.0200000000004</v>
      </c>
      <c r="H293" s="553">
        <v>4241.0200000000004</v>
      </c>
      <c r="I293" s="553">
        <v>4241.0200000000004</v>
      </c>
      <c r="J293" s="553">
        <v>4241.0200000000004</v>
      </c>
      <c r="K293" s="553">
        <v>4241.0200000000004</v>
      </c>
      <c r="L293" s="553">
        <v>4484.9589999999998</v>
      </c>
      <c r="M293" s="553">
        <v>4484.9589999999998</v>
      </c>
      <c r="N293" s="553">
        <v>5856.29</v>
      </c>
      <c r="O293" s="553">
        <v>5856.29</v>
      </c>
      <c r="P293" s="553">
        <v>5856.29</v>
      </c>
      <c r="Q293" s="553">
        <v>4796.04</v>
      </c>
      <c r="R293" s="750">
        <f>G293/12*$B$3+(H293-G293)/11*10+(I293-H293)/10*9+(J293-I293)/9*8+(K293-J293)/8*7+(L293-K293)/7*6+(M293-L293)/6*5+(N293-M293)/5*4+(O293-N293)/4*3+(P293-O293)/3*2+(Q293-P293)/2*1</f>
        <v>4663.6320380952384</v>
      </c>
      <c r="S293" s="553">
        <f t="shared" ref="S293:S297" si="814">V293-U293</f>
        <v>3545.5262699999998</v>
      </c>
      <c r="T293" s="553">
        <f t="shared" si="807"/>
        <v>-1118.1057680952385</v>
      </c>
      <c r="U293" s="553">
        <v>-7.0635200000000005</v>
      </c>
      <c r="V293" s="553">
        <v>3538.4627499999997</v>
      </c>
      <c r="W293" s="553">
        <f t="shared" si="808"/>
        <v>76.025000279569539</v>
      </c>
      <c r="X293" s="732"/>
    </row>
    <row r="294" spans="1:260" s="25" customFormat="1" ht="45" x14ac:dyDescent="0.25">
      <c r="A294" s="13"/>
      <c r="B294" s="761" t="s">
        <v>102</v>
      </c>
      <c r="C294" s="390"/>
      <c r="D294" s="739"/>
      <c r="E294" s="390"/>
      <c r="F294" s="390"/>
      <c r="G294" s="553"/>
      <c r="H294" s="553"/>
      <c r="I294" s="553"/>
      <c r="J294" s="553"/>
      <c r="K294" s="553"/>
      <c r="L294" s="553"/>
      <c r="M294" s="553"/>
      <c r="N294" s="553"/>
      <c r="O294" s="553"/>
      <c r="P294" s="553"/>
      <c r="Q294" s="553"/>
      <c r="R294" s="750"/>
      <c r="S294" s="553"/>
      <c r="T294" s="553"/>
      <c r="U294" s="553"/>
      <c r="V294" s="553"/>
      <c r="W294" s="553"/>
      <c r="X294" s="732"/>
    </row>
    <row r="295" spans="1:260" s="25" customFormat="1" ht="60" x14ac:dyDescent="0.25">
      <c r="A295" s="13">
        <v>1</v>
      </c>
      <c r="B295" s="47" t="s">
        <v>75</v>
      </c>
      <c r="C295" s="390">
        <v>5500</v>
      </c>
      <c r="D295" s="391">
        <f t="shared" si="809"/>
        <v>5042</v>
      </c>
      <c r="E295" s="390">
        <v>2761</v>
      </c>
      <c r="F295" s="390">
        <f t="shared" si="800"/>
        <v>54.760015866719556</v>
      </c>
      <c r="G295" s="553">
        <v>15735.83</v>
      </c>
      <c r="H295" s="553">
        <v>15735.83</v>
      </c>
      <c r="I295" s="553">
        <v>15735.83</v>
      </c>
      <c r="J295" s="553">
        <v>15735.83</v>
      </c>
      <c r="K295" s="553">
        <v>15735.83</v>
      </c>
      <c r="L295" s="553">
        <v>15735.83</v>
      </c>
      <c r="M295" s="553">
        <v>15735.83</v>
      </c>
      <c r="N295" s="553">
        <v>15735.83</v>
      </c>
      <c r="O295" s="553">
        <v>15735.83</v>
      </c>
      <c r="P295" s="553">
        <v>15735.83</v>
      </c>
      <c r="Q295" s="553">
        <v>15735.83</v>
      </c>
      <c r="R295" s="750">
        <f t="shared" ref="R295:R297" si="815">G295/12*$B$3+(H295-G295)/11*10+(I295-H295)/10*9+(J295-I295)/9*8+(K295-J295)/8*7+(L295-K295)/7*6+(M295-L295)/6*5+(N295-M295)/5*4+(O295-N295)/4*3+(P295-O295)/3*2+(Q295-P295)/2*1</f>
        <v>14424.510833333334</v>
      </c>
      <c r="S295" s="553">
        <f t="shared" si="814"/>
        <v>9710.10635</v>
      </c>
      <c r="T295" s="553">
        <f t="shared" si="807"/>
        <v>-4714.4044833333337</v>
      </c>
      <c r="U295" s="553">
        <v>-96.05498</v>
      </c>
      <c r="V295" s="553">
        <v>9614.0513699999992</v>
      </c>
      <c r="W295" s="553">
        <f t="shared" si="808"/>
        <v>67.316711548797187</v>
      </c>
      <c r="X295" s="732"/>
    </row>
    <row r="296" spans="1:260" s="25" customFormat="1" ht="45" x14ac:dyDescent="0.25">
      <c r="A296" s="13">
        <v>1</v>
      </c>
      <c r="B296" s="47" t="s">
        <v>65</v>
      </c>
      <c r="C296" s="390">
        <v>4560</v>
      </c>
      <c r="D296" s="391">
        <f t="shared" si="809"/>
        <v>4180</v>
      </c>
      <c r="E296" s="390">
        <v>1418</v>
      </c>
      <c r="F296" s="390">
        <f t="shared" si="800"/>
        <v>33.923444976076553</v>
      </c>
      <c r="G296" s="553">
        <v>4868.3471999999992</v>
      </c>
      <c r="H296" s="553">
        <v>4868.3471999999992</v>
      </c>
      <c r="I296" s="553">
        <v>4868.3471999999992</v>
      </c>
      <c r="J296" s="553">
        <v>4868.3471999999992</v>
      </c>
      <c r="K296" s="553">
        <v>4868.3471999999992</v>
      </c>
      <c r="L296" s="553">
        <v>4868.3471999999992</v>
      </c>
      <c r="M296" s="553">
        <v>4868.3471999999992</v>
      </c>
      <c r="N296" s="553">
        <v>4868.3471999999992</v>
      </c>
      <c r="O296" s="553">
        <v>4868.3471999999992</v>
      </c>
      <c r="P296" s="553">
        <v>4868.3471999999992</v>
      </c>
      <c r="Q296" s="553">
        <v>4868.3471999999992</v>
      </c>
      <c r="R296" s="750">
        <f t="shared" si="815"/>
        <v>4462.6515999999992</v>
      </c>
      <c r="S296" s="553">
        <f t="shared" si="814"/>
        <v>1586.2056500000001</v>
      </c>
      <c r="T296" s="553">
        <f t="shared" si="807"/>
        <v>-2876.4459499999994</v>
      </c>
      <c r="U296" s="553">
        <v>0</v>
      </c>
      <c r="V296" s="553">
        <v>1586.2056500000001</v>
      </c>
      <c r="W296" s="553">
        <f t="shared" si="808"/>
        <v>35.544017148907621</v>
      </c>
      <c r="X296" s="732"/>
    </row>
    <row r="297" spans="1:260" s="25" customFormat="1" ht="30.75" thickBot="1" x14ac:dyDescent="0.3">
      <c r="A297" s="13"/>
      <c r="B297" s="283" t="s">
        <v>79</v>
      </c>
      <c r="C297" s="392">
        <v>6066</v>
      </c>
      <c r="D297" s="419">
        <f>ROUND(C297/12*$B$3,0)</f>
        <v>5561</v>
      </c>
      <c r="E297" s="392">
        <v>6730</v>
      </c>
      <c r="F297" s="392">
        <f t="shared" si="800"/>
        <v>121.02139902895163</v>
      </c>
      <c r="G297" s="564">
        <v>8758.98</v>
      </c>
      <c r="H297" s="564">
        <v>8758.98</v>
      </c>
      <c r="I297" s="564">
        <v>8758.98</v>
      </c>
      <c r="J297" s="564">
        <v>8758.98</v>
      </c>
      <c r="K297" s="564">
        <v>8758.98</v>
      </c>
      <c r="L297" s="564">
        <v>8758.98</v>
      </c>
      <c r="M297" s="564">
        <v>8758.98</v>
      </c>
      <c r="N297" s="564">
        <v>8758.98</v>
      </c>
      <c r="O297" s="564">
        <v>8758.98</v>
      </c>
      <c r="P297" s="564">
        <v>5903.5525200000002</v>
      </c>
      <c r="Q297" s="564">
        <v>5903.5525200000002</v>
      </c>
      <c r="R297" s="753">
        <f t="shared" si="815"/>
        <v>6125.44668</v>
      </c>
      <c r="S297" s="553">
        <f t="shared" si="814"/>
        <v>6545.8777200000004</v>
      </c>
      <c r="T297" s="564">
        <f t="shared" si="807"/>
        <v>420.43104000000039</v>
      </c>
      <c r="U297" s="564">
        <v>-9.2092700000000001</v>
      </c>
      <c r="V297" s="564">
        <v>6536.6684500000001</v>
      </c>
      <c r="W297" s="564">
        <f>S297/R297*100</f>
        <v>106.86367969494756</v>
      </c>
      <c r="X297" s="732">
        <v>973.22</v>
      </c>
    </row>
    <row r="298" spans="1:260" s="25" customFormat="1" ht="15.75" thickBot="1" x14ac:dyDescent="0.3">
      <c r="A298" s="13">
        <v>1</v>
      </c>
      <c r="B298" s="123" t="s">
        <v>3</v>
      </c>
      <c r="C298" s="445"/>
      <c r="D298" s="445"/>
      <c r="E298" s="445"/>
      <c r="F298" s="445"/>
      <c r="G298" s="573">
        <f>G292+G287+G297</f>
        <v>45197.612979999991</v>
      </c>
      <c r="H298" s="573">
        <f>H292+H287+H297</f>
        <v>45197.612979999991</v>
      </c>
      <c r="I298" s="573">
        <f>I292+I287+I297</f>
        <v>45197.612979999991</v>
      </c>
      <c r="J298" s="573">
        <f>J292+J287+J297</f>
        <v>45197.612979999991</v>
      </c>
      <c r="K298" s="573">
        <f>K292+K287+K297</f>
        <v>45197.612979999991</v>
      </c>
      <c r="L298" s="573">
        <f t="shared" ref="L298:M298" si="816">L292+L287+L297</f>
        <v>45255.843980000005</v>
      </c>
      <c r="M298" s="573">
        <f t="shared" si="816"/>
        <v>45255.843980000005</v>
      </c>
      <c r="N298" s="573">
        <f t="shared" ref="N298:V298" si="817">N292+N287+N297</f>
        <v>44839.068140000003</v>
      </c>
      <c r="O298" s="573">
        <f t="shared" ref="O298:P298" si="818">O292+O287+O297</f>
        <v>44839.068140000003</v>
      </c>
      <c r="P298" s="573">
        <f t="shared" si="818"/>
        <v>41983.640659999997</v>
      </c>
      <c r="Q298" s="573">
        <f t="shared" ref="Q298" si="819">Q292+Q287+Q297</f>
        <v>40923.390659999997</v>
      </c>
      <c r="R298" s="573">
        <f t="shared" si="817"/>
        <v>38713.893525380947</v>
      </c>
      <c r="S298" s="573">
        <f t="shared" si="817"/>
        <v>32007.901860000002</v>
      </c>
      <c r="T298" s="573">
        <f t="shared" si="817"/>
        <v>-6705.9916653809514</v>
      </c>
      <c r="U298" s="573">
        <f t="shared" si="817"/>
        <v>-210.34057999999999</v>
      </c>
      <c r="V298" s="573">
        <f t="shared" si="817"/>
        <v>31797.561280000002</v>
      </c>
      <c r="W298" s="573">
        <f t="shared" si="808"/>
        <v>82.678074833820375</v>
      </c>
      <c r="X298" s="732"/>
    </row>
    <row r="299" spans="1:260" x14ac:dyDescent="0.25">
      <c r="A299" s="13">
        <v>1</v>
      </c>
      <c r="B299" s="160" t="s">
        <v>42</v>
      </c>
      <c r="C299" s="677"/>
      <c r="D299" s="677"/>
      <c r="E299" s="677"/>
      <c r="F299" s="677"/>
      <c r="G299" s="678"/>
      <c r="H299" s="678"/>
      <c r="I299" s="678"/>
      <c r="J299" s="678"/>
      <c r="K299" s="678"/>
      <c r="L299" s="678"/>
      <c r="M299" s="678"/>
      <c r="N299" s="678"/>
      <c r="O299" s="678"/>
      <c r="P299" s="678"/>
      <c r="Q299" s="678"/>
      <c r="R299" s="678"/>
      <c r="S299" s="678"/>
      <c r="T299" s="678">
        <f t="shared" si="807"/>
        <v>0</v>
      </c>
      <c r="U299" s="678"/>
      <c r="V299" s="678"/>
      <c r="W299" s="678"/>
      <c r="X299" s="732"/>
    </row>
    <row r="300" spans="1:260" s="6" customFormat="1" ht="30" x14ac:dyDescent="0.25">
      <c r="A300" s="13">
        <v>1</v>
      </c>
      <c r="B300" s="154" t="s">
        <v>76</v>
      </c>
      <c r="C300" s="679">
        <f>C287</f>
        <v>5259</v>
      </c>
      <c r="D300" s="679">
        <f>D287</f>
        <v>4821</v>
      </c>
      <c r="E300" s="679">
        <f>E287</f>
        <v>5084</v>
      </c>
      <c r="F300" s="679">
        <f>F287</f>
        <v>105.4552997303464</v>
      </c>
      <c r="G300" s="680">
        <f>G287</f>
        <v>11593.43578</v>
      </c>
      <c r="H300" s="680">
        <f t="shared" ref="H300:I300" si="820">H287</f>
        <v>11593.43578</v>
      </c>
      <c r="I300" s="680">
        <f t="shared" si="820"/>
        <v>11593.43578</v>
      </c>
      <c r="J300" s="680">
        <f>J287</f>
        <v>11593.43578</v>
      </c>
      <c r="K300" s="680">
        <f>K287</f>
        <v>11593.43578</v>
      </c>
      <c r="L300" s="680">
        <f>L287</f>
        <v>11407.727779999999</v>
      </c>
      <c r="M300" s="680">
        <f t="shared" ref="M300" si="821">M287</f>
        <v>11407.727779999999</v>
      </c>
      <c r="N300" s="680">
        <f t="shared" ref="N300:S300" si="822">N287</f>
        <v>9619.6209399999989</v>
      </c>
      <c r="O300" s="680">
        <f t="shared" si="822"/>
        <v>9619.6209399999989</v>
      </c>
      <c r="P300" s="680">
        <f t="shared" si="822"/>
        <v>9619.6209399999989</v>
      </c>
      <c r="Q300" s="680">
        <f t="shared" si="822"/>
        <v>9619.6209399999989</v>
      </c>
      <c r="R300" s="680">
        <f t="shared" si="822"/>
        <v>9037.65237395238</v>
      </c>
      <c r="S300" s="680">
        <f t="shared" si="822"/>
        <v>10620.185870000001</v>
      </c>
      <c r="T300" s="680">
        <f t="shared" ref="T300" si="823">T287</f>
        <v>1582.5334960476191</v>
      </c>
      <c r="U300" s="680">
        <f>U287</f>
        <v>-98.012810000000002</v>
      </c>
      <c r="V300" s="680">
        <f>V287</f>
        <v>10522.173060000001</v>
      </c>
      <c r="W300" s="680">
        <f>W287</f>
        <v>117.51044884851598</v>
      </c>
      <c r="X300" s="732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  <c r="BA300" s="8"/>
      <c r="BB300" s="8"/>
      <c r="BC300" s="8"/>
      <c r="BD300" s="8"/>
      <c r="BE300" s="8"/>
      <c r="BF300" s="8"/>
      <c r="BG300" s="8"/>
      <c r="BH300" s="8"/>
      <c r="BI300" s="8"/>
      <c r="BJ300" s="8"/>
      <c r="BK300" s="8"/>
      <c r="BL300" s="8"/>
      <c r="BM300" s="8"/>
      <c r="BN300" s="8"/>
      <c r="BO300" s="8"/>
      <c r="BP300" s="8"/>
      <c r="BQ300" s="8"/>
      <c r="BR300" s="8"/>
      <c r="BS300" s="8"/>
      <c r="BT300" s="8"/>
      <c r="BU300" s="8"/>
      <c r="BV300" s="8"/>
      <c r="BW300" s="8"/>
      <c r="BX300" s="8"/>
      <c r="BY300" s="8"/>
      <c r="BZ300" s="8"/>
      <c r="CA300" s="8"/>
      <c r="CB300" s="8"/>
      <c r="CC300" s="8"/>
      <c r="CD300" s="8"/>
      <c r="CE300" s="8"/>
      <c r="CF300" s="8"/>
      <c r="CG300" s="8"/>
      <c r="CH300" s="8"/>
      <c r="CI300" s="8"/>
      <c r="CJ300" s="8"/>
      <c r="CK300" s="8"/>
      <c r="CL300" s="8"/>
      <c r="CM300" s="8"/>
      <c r="CN300" s="8"/>
      <c r="CO300" s="8"/>
      <c r="CP300" s="8"/>
      <c r="CQ300" s="8"/>
      <c r="CR300" s="8"/>
      <c r="CS300" s="8"/>
      <c r="CT300" s="8"/>
      <c r="CU300" s="8"/>
      <c r="CV300" s="8"/>
      <c r="CW300" s="8"/>
      <c r="CX300" s="8"/>
      <c r="CY300" s="8"/>
      <c r="CZ300" s="8"/>
      <c r="DA300" s="8"/>
      <c r="DB300" s="8"/>
      <c r="DC300" s="8"/>
      <c r="DD300" s="8"/>
      <c r="DE300" s="8"/>
      <c r="DF300" s="8"/>
      <c r="DG300" s="8"/>
      <c r="DH300" s="8"/>
      <c r="DI300" s="8"/>
      <c r="DJ300" s="8"/>
      <c r="DK300" s="8"/>
      <c r="DL300" s="8"/>
      <c r="DM300" s="8"/>
      <c r="DN300" s="8"/>
      <c r="DO300" s="8"/>
      <c r="DP300" s="8"/>
      <c r="DQ300" s="8"/>
      <c r="DR300" s="8"/>
      <c r="DS300" s="8"/>
      <c r="DT300" s="8"/>
      <c r="DU300" s="8"/>
      <c r="DV300" s="8"/>
      <c r="DW300" s="8"/>
      <c r="DX300" s="8"/>
      <c r="DY300" s="8"/>
      <c r="DZ300" s="8"/>
      <c r="EA300" s="8"/>
      <c r="EB300" s="8"/>
      <c r="EC300" s="8"/>
      <c r="ED300" s="8"/>
      <c r="EE300" s="8"/>
      <c r="EF300" s="8"/>
      <c r="EG300" s="8"/>
      <c r="EH300" s="8"/>
      <c r="EI300" s="8"/>
      <c r="EJ300" s="8"/>
      <c r="EK300" s="8"/>
      <c r="EL300" s="8"/>
      <c r="EM300" s="8"/>
      <c r="EN300" s="8"/>
      <c r="EO300" s="8"/>
      <c r="EP300" s="8"/>
      <c r="EQ300" s="8"/>
      <c r="ER300" s="8"/>
      <c r="ES300" s="8"/>
      <c r="ET300" s="8"/>
      <c r="EU300" s="8"/>
      <c r="EV300" s="8"/>
      <c r="EW300" s="8"/>
      <c r="EX300" s="8"/>
      <c r="EY300" s="8"/>
      <c r="EZ300" s="8"/>
      <c r="FA300" s="8"/>
      <c r="FB300" s="8"/>
      <c r="FC300" s="8"/>
      <c r="FD300" s="8"/>
      <c r="FE300" s="8"/>
      <c r="FF300" s="8"/>
      <c r="FG300" s="8"/>
      <c r="FH300" s="8"/>
      <c r="FI300" s="8"/>
      <c r="FJ300" s="8"/>
      <c r="FK300" s="8"/>
      <c r="FL300" s="8"/>
      <c r="FM300" s="8"/>
      <c r="FN300" s="8"/>
      <c r="FO300" s="8"/>
      <c r="FP300" s="8"/>
      <c r="FQ300" s="8"/>
      <c r="FR300" s="8"/>
      <c r="FS300" s="8"/>
      <c r="FT300" s="8"/>
      <c r="FU300" s="8"/>
      <c r="FV300" s="8"/>
      <c r="FW300" s="8"/>
      <c r="FX300" s="8"/>
      <c r="FY300" s="8"/>
      <c r="FZ300" s="8"/>
      <c r="GA300" s="8"/>
      <c r="GB300" s="8"/>
      <c r="GC300" s="8"/>
      <c r="GD300" s="8"/>
      <c r="GE300" s="8"/>
      <c r="GF300" s="8"/>
      <c r="GG300" s="8"/>
      <c r="GH300" s="8"/>
      <c r="GI300" s="8"/>
      <c r="GJ300" s="8"/>
      <c r="GK300" s="8"/>
      <c r="GL300" s="8"/>
      <c r="GM300" s="8"/>
      <c r="GN300" s="8"/>
      <c r="GO300" s="8"/>
      <c r="GP300" s="8"/>
      <c r="GQ300" s="8"/>
      <c r="GR300" s="8"/>
      <c r="GS300" s="8"/>
      <c r="GT300" s="8"/>
      <c r="GU300" s="8"/>
      <c r="GV300" s="8"/>
      <c r="GW300" s="8"/>
      <c r="GX300" s="8"/>
      <c r="GY300" s="8"/>
      <c r="GZ300" s="8"/>
      <c r="HA300" s="8"/>
      <c r="HB300" s="8"/>
      <c r="HC300" s="8"/>
      <c r="HD300" s="8"/>
      <c r="HE300" s="8"/>
      <c r="HF300" s="8"/>
      <c r="HG300" s="8"/>
      <c r="HH300" s="8"/>
      <c r="HI300" s="8"/>
      <c r="HJ300" s="8"/>
      <c r="HK300" s="8"/>
      <c r="HL300" s="8"/>
      <c r="HM300" s="8"/>
      <c r="HN300" s="8"/>
      <c r="HO300" s="8"/>
      <c r="HP300" s="8"/>
      <c r="HQ300" s="8"/>
      <c r="HR300" s="8"/>
      <c r="HS300" s="8"/>
      <c r="HT300" s="8"/>
      <c r="HU300" s="8"/>
      <c r="HV300" s="8"/>
      <c r="HW300" s="8"/>
      <c r="HX300" s="8"/>
      <c r="HY300" s="8"/>
      <c r="HZ300" s="8"/>
      <c r="IA300" s="8"/>
      <c r="IB300" s="8"/>
      <c r="IC300" s="8"/>
      <c r="ID300" s="8"/>
      <c r="IE300" s="8"/>
      <c r="IF300" s="8"/>
      <c r="IG300" s="8"/>
      <c r="IH300" s="8"/>
      <c r="II300" s="8"/>
      <c r="IJ300" s="8"/>
      <c r="IK300" s="8"/>
      <c r="IL300" s="8"/>
      <c r="IM300" s="8"/>
      <c r="IN300" s="8"/>
      <c r="IO300" s="8"/>
      <c r="IP300" s="8"/>
      <c r="IQ300" s="8"/>
      <c r="IR300" s="8"/>
      <c r="IS300" s="8"/>
      <c r="IT300" s="8"/>
      <c r="IU300" s="8"/>
      <c r="IV300" s="8"/>
      <c r="IW300" s="8"/>
      <c r="IX300" s="8"/>
      <c r="IY300" s="8"/>
      <c r="IZ300" s="8"/>
    </row>
    <row r="301" spans="1:260" s="6" customFormat="1" ht="30" x14ac:dyDescent="0.25">
      <c r="A301" s="13">
        <v>1</v>
      </c>
      <c r="B301" s="86" t="s">
        <v>44</v>
      </c>
      <c r="C301" s="679">
        <f t="shared" ref="C301:W301" si="824">C288</f>
        <v>3600</v>
      </c>
      <c r="D301" s="679">
        <f t="shared" si="824"/>
        <v>3300</v>
      </c>
      <c r="E301" s="679">
        <f t="shared" si="824"/>
        <v>3432</v>
      </c>
      <c r="F301" s="679">
        <f t="shared" si="824"/>
        <v>104</v>
      </c>
      <c r="G301" s="680">
        <f t="shared" ref="G301:G306" si="825">G288</f>
        <v>7486.4354400000002</v>
      </c>
      <c r="H301" s="680">
        <f t="shared" ref="H301:I301" si="826">H288</f>
        <v>7486.4354400000002</v>
      </c>
      <c r="I301" s="680">
        <f t="shared" si="826"/>
        <v>7486.4354400000002</v>
      </c>
      <c r="J301" s="680">
        <f t="shared" ref="J301:K301" si="827">J288</f>
        <v>7486.4354400000002</v>
      </c>
      <c r="K301" s="680">
        <f t="shared" si="827"/>
        <v>7486.4354400000002</v>
      </c>
      <c r="L301" s="680">
        <f t="shared" ref="L301:L306" si="828">L288</f>
        <v>7300.7274400000006</v>
      </c>
      <c r="M301" s="680">
        <f t="shared" ref="M301" si="829">M288</f>
        <v>7300.7274400000006</v>
      </c>
      <c r="N301" s="680">
        <f t="shared" si="824"/>
        <v>5512.6205999999993</v>
      </c>
      <c r="O301" s="680">
        <f t="shared" ref="O301:P301" si="830">O288</f>
        <v>5512.6205999999993</v>
      </c>
      <c r="P301" s="680">
        <f t="shared" si="830"/>
        <v>5512.6205999999993</v>
      </c>
      <c r="Q301" s="680">
        <f t="shared" ref="Q301" si="831">Q288</f>
        <v>5512.6205999999993</v>
      </c>
      <c r="R301" s="680">
        <f t="shared" si="824"/>
        <v>5272.9020622857142</v>
      </c>
      <c r="S301" s="680">
        <f t="shared" si="824"/>
        <v>6682.92767</v>
      </c>
      <c r="T301" s="680">
        <f t="shared" ref="T301" si="832">T288</f>
        <v>1410.0256077142858</v>
      </c>
      <c r="U301" s="680">
        <f t="shared" si="824"/>
        <v>-54.82734</v>
      </c>
      <c r="V301" s="680">
        <f t="shared" si="824"/>
        <v>6628.1003300000002</v>
      </c>
      <c r="W301" s="680">
        <f t="shared" si="824"/>
        <v>126.74097851730369</v>
      </c>
      <c r="X301" s="732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  <c r="AO301" s="8"/>
      <c r="AP301" s="8"/>
      <c r="AQ301" s="8"/>
      <c r="AR301" s="8"/>
      <c r="AS301" s="8"/>
      <c r="AT301" s="8"/>
      <c r="AU301" s="8"/>
      <c r="AV301" s="8"/>
      <c r="AW301" s="8"/>
      <c r="AX301" s="8"/>
      <c r="AY301" s="8"/>
      <c r="AZ301" s="8"/>
      <c r="BA301" s="8"/>
      <c r="BB301" s="8"/>
      <c r="BC301" s="8"/>
      <c r="BD301" s="8"/>
      <c r="BE301" s="8"/>
      <c r="BF301" s="8"/>
      <c r="BG301" s="8"/>
      <c r="BH301" s="8"/>
      <c r="BI301" s="8"/>
      <c r="BJ301" s="8"/>
      <c r="BK301" s="8"/>
      <c r="BL301" s="8"/>
      <c r="BM301" s="8"/>
      <c r="BN301" s="8"/>
      <c r="BO301" s="8"/>
      <c r="BP301" s="8"/>
      <c r="BQ301" s="8"/>
      <c r="BR301" s="8"/>
      <c r="BS301" s="8"/>
      <c r="BT301" s="8"/>
      <c r="BU301" s="8"/>
      <c r="BV301" s="8"/>
      <c r="BW301" s="8"/>
      <c r="BX301" s="8"/>
      <c r="BY301" s="8"/>
      <c r="BZ301" s="8"/>
      <c r="CA301" s="8"/>
      <c r="CB301" s="8"/>
      <c r="CC301" s="8"/>
      <c r="CD301" s="8"/>
      <c r="CE301" s="8"/>
      <c r="CF301" s="8"/>
      <c r="CG301" s="8"/>
      <c r="CH301" s="8"/>
      <c r="CI301" s="8"/>
      <c r="CJ301" s="8"/>
      <c r="CK301" s="8"/>
      <c r="CL301" s="8"/>
      <c r="CM301" s="8"/>
      <c r="CN301" s="8"/>
      <c r="CO301" s="8"/>
      <c r="CP301" s="8"/>
      <c r="CQ301" s="8"/>
      <c r="CR301" s="8"/>
      <c r="CS301" s="8"/>
      <c r="CT301" s="8"/>
      <c r="CU301" s="8"/>
      <c r="CV301" s="8"/>
      <c r="CW301" s="8"/>
      <c r="CX301" s="8"/>
      <c r="CY301" s="8"/>
      <c r="CZ301" s="8"/>
      <c r="DA301" s="8"/>
      <c r="DB301" s="8"/>
      <c r="DC301" s="8"/>
      <c r="DD301" s="8"/>
      <c r="DE301" s="8"/>
      <c r="DF301" s="8"/>
      <c r="DG301" s="8"/>
      <c r="DH301" s="8"/>
      <c r="DI301" s="8"/>
      <c r="DJ301" s="8"/>
      <c r="DK301" s="8"/>
      <c r="DL301" s="8"/>
      <c r="DM301" s="8"/>
      <c r="DN301" s="8"/>
      <c r="DO301" s="8"/>
      <c r="DP301" s="8"/>
      <c r="DQ301" s="8"/>
      <c r="DR301" s="8"/>
      <c r="DS301" s="8"/>
      <c r="DT301" s="8"/>
      <c r="DU301" s="8"/>
      <c r="DV301" s="8"/>
      <c r="DW301" s="8"/>
      <c r="DX301" s="8"/>
      <c r="DY301" s="8"/>
      <c r="DZ301" s="8"/>
      <c r="EA301" s="8"/>
      <c r="EB301" s="8"/>
      <c r="EC301" s="8"/>
      <c r="ED301" s="8"/>
      <c r="EE301" s="8"/>
      <c r="EF301" s="8"/>
      <c r="EG301" s="8"/>
      <c r="EH301" s="8"/>
      <c r="EI301" s="8"/>
      <c r="EJ301" s="8"/>
      <c r="EK301" s="8"/>
      <c r="EL301" s="8"/>
      <c r="EM301" s="8"/>
      <c r="EN301" s="8"/>
      <c r="EO301" s="8"/>
      <c r="EP301" s="8"/>
      <c r="EQ301" s="8"/>
      <c r="ER301" s="8"/>
      <c r="ES301" s="8"/>
      <c r="ET301" s="8"/>
      <c r="EU301" s="8"/>
      <c r="EV301" s="8"/>
      <c r="EW301" s="8"/>
      <c r="EX301" s="8"/>
      <c r="EY301" s="8"/>
      <c r="EZ301" s="8"/>
      <c r="FA301" s="8"/>
      <c r="FB301" s="8"/>
      <c r="FC301" s="8"/>
      <c r="FD301" s="8"/>
      <c r="FE301" s="8"/>
      <c r="FF301" s="8"/>
      <c r="FG301" s="8"/>
      <c r="FH301" s="8"/>
      <c r="FI301" s="8"/>
      <c r="FJ301" s="8"/>
      <c r="FK301" s="8"/>
      <c r="FL301" s="8"/>
      <c r="FM301" s="8"/>
      <c r="FN301" s="8"/>
      <c r="FO301" s="8"/>
      <c r="FP301" s="8"/>
      <c r="FQ301" s="8"/>
      <c r="FR301" s="8"/>
      <c r="FS301" s="8"/>
      <c r="FT301" s="8"/>
      <c r="FU301" s="8"/>
      <c r="FV301" s="8"/>
      <c r="FW301" s="8"/>
      <c r="FX301" s="8"/>
      <c r="FY301" s="8"/>
      <c r="FZ301" s="8"/>
      <c r="GA301" s="8"/>
      <c r="GB301" s="8"/>
      <c r="GC301" s="8"/>
      <c r="GD301" s="8"/>
      <c r="GE301" s="8"/>
      <c r="GF301" s="8"/>
      <c r="GG301" s="8"/>
      <c r="GH301" s="8"/>
      <c r="GI301" s="8"/>
      <c r="GJ301" s="8"/>
      <c r="GK301" s="8"/>
      <c r="GL301" s="8"/>
      <c r="GM301" s="8"/>
      <c r="GN301" s="8"/>
      <c r="GO301" s="8"/>
      <c r="GP301" s="8"/>
      <c r="GQ301" s="8"/>
      <c r="GR301" s="8"/>
      <c r="GS301" s="8"/>
      <c r="GT301" s="8"/>
      <c r="GU301" s="8"/>
      <c r="GV301" s="8"/>
      <c r="GW301" s="8"/>
      <c r="GX301" s="8"/>
      <c r="GY301" s="8"/>
      <c r="GZ301" s="8"/>
      <c r="HA301" s="8"/>
      <c r="HB301" s="8"/>
      <c r="HC301" s="8"/>
      <c r="HD301" s="8"/>
      <c r="HE301" s="8"/>
      <c r="HF301" s="8"/>
      <c r="HG301" s="8"/>
      <c r="HH301" s="8"/>
      <c r="HI301" s="8"/>
      <c r="HJ301" s="8"/>
      <c r="HK301" s="8"/>
      <c r="HL301" s="8"/>
      <c r="HM301" s="8"/>
      <c r="HN301" s="8"/>
      <c r="HO301" s="8"/>
      <c r="HP301" s="8"/>
      <c r="HQ301" s="8"/>
      <c r="HR301" s="8"/>
      <c r="HS301" s="8"/>
      <c r="HT301" s="8"/>
      <c r="HU301" s="8"/>
      <c r="HV301" s="8"/>
      <c r="HW301" s="8"/>
      <c r="HX301" s="8"/>
      <c r="HY301" s="8"/>
      <c r="HZ301" s="8"/>
      <c r="IA301" s="8"/>
      <c r="IB301" s="8"/>
      <c r="IC301" s="8"/>
      <c r="ID301" s="8"/>
      <c r="IE301" s="8"/>
      <c r="IF301" s="8"/>
      <c r="IG301" s="8"/>
      <c r="IH301" s="8"/>
      <c r="II301" s="8"/>
      <c r="IJ301" s="8"/>
      <c r="IK301" s="8"/>
      <c r="IL301" s="8"/>
      <c r="IM301" s="8"/>
      <c r="IN301" s="8"/>
      <c r="IO301" s="8"/>
      <c r="IP301" s="8"/>
      <c r="IQ301" s="8"/>
      <c r="IR301" s="8"/>
      <c r="IS301" s="8"/>
      <c r="IT301" s="8"/>
      <c r="IU301" s="8"/>
      <c r="IV301" s="8"/>
      <c r="IW301" s="8"/>
      <c r="IX301" s="8"/>
      <c r="IY301" s="8"/>
      <c r="IZ301" s="8"/>
    </row>
    <row r="302" spans="1:260" s="6" customFormat="1" ht="30" x14ac:dyDescent="0.25">
      <c r="A302" s="13">
        <v>1</v>
      </c>
      <c r="B302" s="86" t="s">
        <v>45</v>
      </c>
      <c r="C302" s="679">
        <f t="shared" ref="C302:W302" si="833">C289</f>
        <v>1429</v>
      </c>
      <c r="D302" s="679">
        <f t="shared" si="833"/>
        <v>1310</v>
      </c>
      <c r="E302" s="679">
        <f t="shared" si="833"/>
        <v>1483</v>
      </c>
      <c r="F302" s="679">
        <f t="shared" si="833"/>
        <v>113.20610687022901</v>
      </c>
      <c r="G302" s="680">
        <f t="shared" si="825"/>
        <v>2597.7219399999999</v>
      </c>
      <c r="H302" s="680">
        <f t="shared" ref="H302:I302" si="834">H289</f>
        <v>2597.7219399999999</v>
      </c>
      <c r="I302" s="680">
        <f t="shared" si="834"/>
        <v>2597.7219399999999</v>
      </c>
      <c r="J302" s="680">
        <f t="shared" ref="J302:K302" si="835">J289</f>
        <v>2597.7219399999999</v>
      </c>
      <c r="K302" s="680">
        <f t="shared" si="835"/>
        <v>2597.7219399999999</v>
      </c>
      <c r="L302" s="680">
        <f t="shared" si="828"/>
        <v>2597.7219399999999</v>
      </c>
      <c r="M302" s="680">
        <f t="shared" ref="M302" si="836">M289</f>
        <v>2597.7219399999999</v>
      </c>
      <c r="N302" s="680">
        <f t="shared" si="833"/>
        <v>2597.7219399999999</v>
      </c>
      <c r="O302" s="680">
        <f t="shared" ref="O302:P302" si="837">O289</f>
        <v>2597.7219399999999</v>
      </c>
      <c r="P302" s="680">
        <f t="shared" si="837"/>
        <v>2597.7219399999999</v>
      </c>
      <c r="Q302" s="680">
        <f t="shared" ref="Q302" si="838">Q289</f>
        <v>2597.7219399999999</v>
      </c>
      <c r="R302" s="680">
        <f t="shared" si="833"/>
        <v>2381.2451116666666</v>
      </c>
      <c r="S302" s="680">
        <f t="shared" si="833"/>
        <v>2828.2666799999997</v>
      </c>
      <c r="T302" s="680">
        <f t="shared" ref="T302" si="839">T289</f>
        <v>447.02156833333311</v>
      </c>
      <c r="U302" s="680">
        <f t="shared" si="833"/>
        <v>-43.185469999999995</v>
      </c>
      <c r="V302" s="680">
        <f t="shared" si="833"/>
        <v>2785.0812099999998</v>
      </c>
      <c r="W302" s="680">
        <f t="shared" si="833"/>
        <v>118.77259783729095</v>
      </c>
      <c r="X302" s="732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8"/>
      <c r="AT302" s="8"/>
      <c r="AU302" s="8"/>
      <c r="AV302" s="8"/>
      <c r="AW302" s="8"/>
      <c r="AX302" s="8"/>
      <c r="AY302" s="8"/>
      <c r="AZ302" s="8"/>
      <c r="BA302" s="8"/>
      <c r="BB302" s="8"/>
      <c r="BC302" s="8"/>
      <c r="BD302" s="8"/>
      <c r="BE302" s="8"/>
      <c r="BF302" s="8"/>
      <c r="BG302" s="8"/>
      <c r="BH302" s="8"/>
      <c r="BI302" s="8"/>
      <c r="BJ302" s="8"/>
      <c r="BK302" s="8"/>
      <c r="BL302" s="8"/>
      <c r="BM302" s="8"/>
      <c r="BN302" s="8"/>
      <c r="BO302" s="8"/>
      <c r="BP302" s="8"/>
      <c r="BQ302" s="8"/>
      <c r="BR302" s="8"/>
      <c r="BS302" s="8"/>
      <c r="BT302" s="8"/>
      <c r="BU302" s="8"/>
      <c r="BV302" s="8"/>
      <c r="BW302" s="8"/>
      <c r="BX302" s="8"/>
      <c r="BY302" s="8"/>
      <c r="BZ302" s="8"/>
      <c r="CA302" s="8"/>
      <c r="CB302" s="8"/>
      <c r="CC302" s="8"/>
      <c r="CD302" s="8"/>
      <c r="CE302" s="8"/>
      <c r="CF302" s="8"/>
      <c r="CG302" s="8"/>
      <c r="CH302" s="8"/>
      <c r="CI302" s="8"/>
      <c r="CJ302" s="8"/>
      <c r="CK302" s="8"/>
      <c r="CL302" s="8"/>
      <c r="CM302" s="8"/>
      <c r="CN302" s="8"/>
      <c r="CO302" s="8"/>
      <c r="CP302" s="8"/>
      <c r="CQ302" s="8"/>
      <c r="CR302" s="8"/>
      <c r="CS302" s="8"/>
      <c r="CT302" s="8"/>
      <c r="CU302" s="8"/>
      <c r="CV302" s="8"/>
      <c r="CW302" s="8"/>
      <c r="CX302" s="8"/>
      <c r="CY302" s="8"/>
      <c r="CZ302" s="8"/>
      <c r="DA302" s="8"/>
      <c r="DB302" s="8"/>
      <c r="DC302" s="8"/>
      <c r="DD302" s="8"/>
      <c r="DE302" s="8"/>
      <c r="DF302" s="8"/>
      <c r="DG302" s="8"/>
      <c r="DH302" s="8"/>
      <c r="DI302" s="8"/>
      <c r="DJ302" s="8"/>
      <c r="DK302" s="8"/>
      <c r="DL302" s="8"/>
      <c r="DM302" s="8"/>
      <c r="DN302" s="8"/>
      <c r="DO302" s="8"/>
      <c r="DP302" s="8"/>
      <c r="DQ302" s="8"/>
      <c r="DR302" s="8"/>
      <c r="DS302" s="8"/>
      <c r="DT302" s="8"/>
      <c r="DU302" s="8"/>
      <c r="DV302" s="8"/>
      <c r="DW302" s="8"/>
      <c r="DX302" s="8"/>
      <c r="DY302" s="8"/>
      <c r="DZ302" s="8"/>
      <c r="EA302" s="8"/>
      <c r="EB302" s="8"/>
      <c r="EC302" s="8"/>
      <c r="ED302" s="8"/>
      <c r="EE302" s="8"/>
      <c r="EF302" s="8"/>
      <c r="EG302" s="8"/>
      <c r="EH302" s="8"/>
      <c r="EI302" s="8"/>
      <c r="EJ302" s="8"/>
      <c r="EK302" s="8"/>
      <c r="EL302" s="8"/>
      <c r="EM302" s="8"/>
      <c r="EN302" s="8"/>
      <c r="EO302" s="8"/>
      <c r="EP302" s="8"/>
      <c r="EQ302" s="8"/>
      <c r="ER302" s="8"/>
      <c r="ES302" s="8"/>
      <c r="ET302" s="8"/>
      <c r="EU302" s="8"/>
      <c r="EV302" s="8"/>
      <c r="EW302" s="8"/>
      <c r="EX302" s="8"/>
      <c r="EY302" s="8"/>
      <c r="EZ302" s="8"/>
      <c r="FA302" s="8"/>
      <c r="FB302" s="8"/>
      <c r="FC302" s="8"/>
      <c r="FD302" s="8"/>
      <c r="FE302" s="8"/>
      <c r="FF302" s="8"/>
      <c r="FG302" s="8"/>
      <c r="FH302" s="8"/>
      <c r="FI302" s="8"/>
      <c r="FJ302" s="8"/>
      <c r="FK302" s="8"/>
      <c r="FL302" s="8"/>
      <c r="FM302" s="8"/>
      <c r="FN302" s="8"/>
      <c r="FO302" s="8"/>
      <c r="FP302" s="8"/>
      <c r="FQ302" s="8"/>
      <c r="FR302" s="8"/>
      <c r="FS302" s="8"/>
      <c r="FT302" s="8"/>
      <c r="FU302" s="8"/>
      <c r="FV302" s="8"/>
      <c r="FW302" s="8"/>
      <c r="FX302" s="8"/>
      <c r="FY302" s="8"/>
      <c r="FZ302" s="8"/>
      <c r="GA302" s="8"/>
      <c r="GB302" s="8"/>
      <c r="GC302" s="8"/>
      <c r="GD302" s="8"/>
      <c r="GE302" s="8"/>
      <c r="GF302" s="8"/>
      <c r="GG302" s="8"/>
      <c r="GH302" s="8"/>
      <c r="GI302" s="8"/>
      <c r="GJ302" s="8"/>
      <c r="GK302" s="8"/>
      <c r="GL302" s="8"/>
      <c r="GM302" s="8"/>
      <c r="GN302" s="8"/>
      <c r="GO302" s="8"/>
      <c r="GP302" s="8"/>
      <c r="GQ302" s="8"/>
      <c r="GR302" s="8"/>
      <c r="GS302" s="8"/>
      <c r="GT302" s="8"/>
      <c r="GU302" s="8"/>
      <c r="GV302" s="8"/>
      <c r="GW302" s="8"/>
      <c r="GX302" s="8"/>
      <c r="GY302" s="8"/>
      <c r="GZ302" s="8"/>
      <c r="HA302" s="8"/>
      <c r="HB302" s="8"/>
      <c r="HC302" s="8"/>
      <c r="HD302" s="8"/>
      <c r="HE302" s="8"/>
      <c r="HF302" s="8"/>
      <c r="HG302" s="8"/>
      <c r="HH302" s="8"/>
      <c r="HI302" s="8"/>
      <c r="HJ302" s="8"/>
      <c r="HK302" s="8"/>
      <c r="HL302" s="8"/>
      <c r="HM302" s="8"/>
      <c r="HN302" s="8"/>
      <c r="HO302" s="8"/>
      <c r="HP302" s="8"/>
      <c r="HQ302" s="8"/>
      <c r="HR302" s="8"/>
      <c r="HS302" s="8"/>
      <c r="HT302" s="8"/>
      <c r="HU302" s="8"/>
      <c r="HV302" s="8"/>
      <c r="HW302" s="8"/>
      <c r="HX302" s="8"/>
      <c r="HY302" s="8"/>
      <c r="HZ302" s="8"/>
      <c r="IA302" s="8"/>
      <c r="IB302" s="8"/>
      <c r="IC302" s="8"/>
      <c r="ID302" s="8"/>
      <c r="IE302" s="8"/>
      <c r="IF302" s="8"/>
      <c r="IG302" s="8"/>
      <c r="IH302" s="8"/>
      <c r="II302" s="8"/>
      <c r="IJ302" s="8"/>
      <c r="IK302" s="8"/>
      <c r="IL302" s="8"/>
      <c r="IM302" s="8"/>
      <c r="IN302" s="8"/>
      <c r="IO302" s="8"/>
      <c r="IP302" s="8"/>
      <c r="IQ302" s="8"/>
      <c r="IR302" s="8"/>
      <c r="IS302" s="8"/>
      <c r="IT302" s="8"/>
      <c r="IU302" s="8"/>
      <c r="IV302" s="8"/>
      <c r="IW302" s="8"/>
      <c r="IX302" s="8"/>
      <c r="IY302" s="8"/>
      <c r="IZ302" s="8"/>
    </row>
    <row r="303" spans="1:260" s="6" customFormat="1" ht="30" x14ac:dyDescent="0.25">
      <c r="A303" s="13">
        <v>1</v>
      </c>
      <c r="B303" s="86" t="s">
        <v>70</v>
      </c>
      <c r="C303" s="679">
        <f t="shared" ref="C303:W303" si="840">C290</f>
        <v>80</v>
      </c>
      <c r="D303" s="679">
        <f t="shared" si="840"/>
        <v>73</v>
      </c>
      <c r="E303" s="679">
        <f t="shared" si="840"/>
        <v>70</v>
      </c>
      <c r="F303" s="679">
        <f t="shared" si="840"/>
        <v>95.890410958904098</v>
      </c>
      <c r="G303" s="680">
        <f t="shared" si="825"/>
        <v>524.96640000000002</v>
      </c>
      <c r="H303" s="680">
        <f t="shared" ref="H303:I303" si="841">H290</f>
        <v>524.96640000000002</v>
      </c>
      <c r="I303" s="680">
        <f t="shared" si="841"/>
        <v>524.96640000000002</v>
      </c>
      <c r="J303" s="680">
        <f t="shared" ref="J303:K303" si="842">J290</f>
        <v>524.96640000000002</v>
      </c>
      <c r="K303" s="680">
        <f t="shared" si="842"/>
        <v>524.96640000000002</v>
      </c>
      <c r="L303" s="680">
        <f t="shared" si="828"/>
        <v>524.96640000000002</v>
      </c>
      <c r="M303" s="680">
        <f t="shared" ref="M303" si="843">M290</f>
        <v>524.96640000000002</v>
      </c>
      <c r="N303" s="680">
        <f t="shared" si="840"/>
        <v>524.96640000000002</v>
      </c>
      <c r="O303" s="680">
        <f t="shared" ref="O303:P303" si="844">O290</f>
        <v>524.96640000000002</v>
      </c>
      <c r="P303" s="680">
        <f t="shared" si="844"/>
        <v>524.96640000000002</v>
      </c>
      <c r="Q303" s="680">
        <f t="shared" ref="Q303" si="845">Q290</f>
        <v>524.96640000000002</v>
      </c>
      <c r="R303" s="680">
        <f t="shared" si="840"/>
        <v>481.2192</v>
      </c>
      <c r="S303" s="680">
        <f t="shared" si="840"/>
        <v>459.34559999999999</v>
      </c>
      <c r="T303" s="680">
        <f t="shared" ref="T303" si="846">T290</f>
        <v>-21.87360000000001</v>
      </c>
      <c r="U303" s="680">
        <f t="shared" si="840"/>
        <v>0</v>
      </c>
      <c r="V303" s="680">
        <f t="shared" si="840"/>
        <v>459.34559999999999</v>
      </c>
      <c r="W303" s="680">
        <f t="shared" si="840"/>
        <v>95.454545454545453</v>
      </c>
      <c r="X303" s="732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8"/>
      <c r="AW303" s="8"/>
      <c r="AX303" s="8"/>
      <c r="AY303" s="8"/>
      <c r="AZ303" s="8"/>
      <c r="BA303" s="8"/>
      <c r="BB303" s="8"/>
      <c r="BC303" s="8"/>
      <c r="BD303" s="8"/>
      <c r="BE303" s="8"/>
      <c r="BF303" s="8"/>
      <c r="BG303" s="8"/>
      <c r="BH303" s="8"/>
      <c r="BI303" s="8"/>
      <c r="BJ303" s="8"/>
      <c r="BK303" s="8"/>
      <c r="BL303" s="8"/>
      <c r="BM303" s="8"/>
      <c r="BN303" s="8"/>
      <c r="BO303" s="8"/>
      <c r="BP303" s="8"/>
      <c r="BQ303" s="8"/>
      <c r="BR303" s="8"/>
      <c r="BS303" s="8"/>
      <c r="BT303" s="8"/>
      <c r="BU303" s="8"/>
      <c r="BV303" s="8"/>
      <c r="BW303" s="8"/>
      <c r="BX303" s="8"/>
      <c r="BY303" s="8"/>
      <c r="BZ303" s="8"/>
      <c r="CA303" s="8"/>
      <c r="CB303" s="8"/>
      <c r="CC303" s="8"/>
      <c r="CD303" s="8"/>
      <c r="CE303" s="8"/>
      <c r="CF303" s="8"/>
      <c r="CG303" s="8"/>
      <c r="CH303" s="8"/>
      <c r="CI303" s="8"/>
      <c r="CJ303" s="8"/>
      <c r="CK303" s="8"/>
      <c r="CL303" s="8"/>
      <c r="CM303" s="8"/>
      <c r="CN303" s="8"/>
      <c r="CO303" s="8"/>
      <c r="CP303" s="8"/>
      <c r="CQ303" s="8"/>
      <c r="CR303" s="8"/>
      <c r="CS303" s="8"/>
      <c r="CT303" s="8"/>
      <c r="CU303" s="8"/>
      <c r="CV303" s="8"/>
      <c r="CW303" s="8"/>
      <c r="CX303" s="8"/>
      <c r="CY303" s="8"/>
      <c r="CZ303" s="8"/>
      <c r="DA303" s="8"/>
      <c r="DB303" s="8"/>
      <c r="DC303" s="8"/>
      <c r="DD303" s="8"/>
      <c r="DE303" s="8"/>
      <c r="DF303" s="8"/>
      <c r="DG303" s="8"/>
      <c r="DH303" s="8"/>
      <c r="DI303" s="8"/>
      <c r="DJ303" s="8"/>
      <c r="DK303" s="8"/>
      <c r="DL303" s="8"/>
      <c r="DM303" s="8"/>
      <c r="DN303" s="8"/>
      <c r="DO303" s="8"/>
      <c r="DP303" s="8"/>
      <c r="DQ303" s="8"/>
      <c r="DR303" s="8"/>
      <c r="DS303" s="8"/>
      <c r="DT303" s="8"/>
      <c r="DU303" s="8"/>
      <c r="DV303" s="8"/>
      <c r="DW303" s="8"/>
      <c r="DX303" s="8"/>
      <c r="DY303" s="8"/>
      <c r="DZ303" s="8"/>
      <c r="EA303" s="8"/>
      <c r="EB303" s="8"/>
      <c r="EC303" s="8"/>
      <c r="ED303" s="8"/>
      <c r="EE303" s="8"/>
      <c r="EF303" s="8"/>
      <c r="EG303" s="8"/>
      <c r="EH303" s="8"/>
      <c r="EI303" s="8"/>
      <c r="EJ303" s="8"/>
      <c r="EK303" s="8"/>
      <c r="EL303" s="8"/>
      <c r="EM303" s="8"/>
      <c r="EN303" s="8"/>
      <c r="EO303" s="8"/>
      <c r="EP303" s="8"/>
      <c r="EQ303" s="8"/>
      <c r="ER303" s="8"/>
      <c r="ES303" s="8"/>
      <c r="ET303" s="8"/>
      <c r="EU303" s="8"/>
      <c r="EV303" s="8"/>
      <c r="EW303" s="8"/>
      <c r="EX303" s="8"/>
      <c r="EY303" s="8"/>
      <c r="EZ303" s="8"/>
      <c r="FA303" s="8"/>
      <c r="FB303" s="8"/>
      <c r="FC303" s="8"/>
      <c r="FD303" s="8"/>
      <c r="FE303" s="8"/>
      <c r="FF303" s="8"/>
      <c r="FG303" s="8"/>
      <c r="FH303" s="8"/>
      <c r="FI303" s="8"/>
      <c r="FJ303" s="8"/>
      <c r="FK303" s="8"/>
      <c r="FL303" s="8"/>
      <c r="FM303" s="8"/>
      <c r="FN303" s="8"/>
      <c r="FO303" s="8"/>
      <c r="FP303" s="8"/>
      <c r="FQ303" s="8"/>
      <c r="FR303" s="8"/>
      <c r="FS303" s="8"/>
      <c r="FT303" s="8"/>
      <c r="FU303" s="8"/>
      <c r="FV303" s="8"/>
      <c r="FW303" s="8"/>
      <c r="FX303" s="8"/>
      <c r="FY303" s="8"/>
      <c r="FZ303" s="8"/>
      <c r="GA303" s="8"/>
      <c r="GB303" s="8"/>
      <c r="GC303" s="8"/>
      <c r="GD303" s="8"/>
      <c r="GE303" s="8"/>
      <c r="GF303" s="8"/>
      <c r="GG303" s="8"/>
      <c r="GH303" s="8"/>
      <c r="GI303" s="8"/>
      <c r="GJ303" s="8"/>
      <c r="GK303" s="8"/>
      <c r="GL303" s="8"/>
      <c r="GM303" s="8"/>
      <c r="GN303" s="8"/>
      <c r="GO303" s="8"/>
      <c r="GP303" s="8"/>
      <c r="GQ303" s="8"/>
      <c r="GR303" s="8"/>
      <c r="GS303" s="8"/>
      <c r="GT303" s="8"/>
      <c r="GU303" s="8"/>
      <c r="GV303" s="8"/>
      <c r="GW303" s="8"/>
      <c r="GX303" s="8"/>
      <c r="GY303" s="8"/>
      <c r="GZ303" s="8"/>
      <c r="HA303" s="8"/>
      <c r="HB303" s="8"/>
      <c r="HC303" s="8"/>
      <c r="HD303" s="8"/>
      <c r="HE303" s="8"/>
      <c r="HF303" s="8"/>
      <c r="HG303" s="8"/>
      <c r="HH303" s="8"/>
      <c r="HI303" s="8"/>
      <c r="HJ303" s="8"/>
      <c r="HK303" s="8"/>
      <c r="HL303" s="8"/>
      <c r="HM303" s="8"/>
      <c r="HN303" s="8"/>
      <c r="HO303" s="8"/>
      <c r="HP303" s="8"/>
      <c r="HQ303" s="8"/>
      <c r="HR303" s="8"/>
      <c r="HS303" s="8"/>
      <c r="HT303" s="8"/>
      <c r="HU303" s="8"/>
      <c r="HV303" s="8"/>
      <c r="HW303" s="8"/>
      <c r="HX303" s="8"/>
      <c r="HY303" s="8"/>
      <c r="HZ303" s="8"/>
      <c r="IA303" s="8"/>
      <c r="IB303" s="8"/>
      <c r="IC303" s="8"/>
      <c r="ID303" s="8"/>
      <c r="IE303" s="8"/>
      <c r="IF303" s="8"/>
      <c r="IG303" s="8"/>
      <c r="IH303" s="8"/>
      <c r="II303" s="8"/>
      <c r="IJ303" s="8"/>
      <c r="IK303" s="8"/>
      <c r="IL303" s="8"/>
      <c r="IM303" s="8"/>
      <c r="IN303" s="8"/>
      <c r="IO303" s="8"/>
      <c r="IP303" s="8"/>
      <c r="IQ303" s="8"/>
      <c r="IR303" s="8"/>
      <c r="IS303" s="8"/>
      <c r="IT303" s="8"/>
      <c r="IU303" s="8"/>
      <c r="IV303" s="8"/>
      <c r="IW303" s="8"/>
      <c r="IX303" s="8"/>
      <c r="IY303" s="8"/>
      <c r="IZ303" s="8"/>
    </row>
    <row r="304" spans="1:260" s="6" customFormat="1" ht="30" x14ac:dyDescent="0.25">
      <c r="A304" s="13">
        <v>1</v>
      </c>
      <c r="B304" s="86" t="s">
        <v>71</v>
      </c>
      <c r="C304" s="679">
        <f t="shared" ref="C304:W304" si="847">C291</f>
        <v>150</v>
      </c>
      <c r="D304" s="679">
        <f t="shared" si="847"/>
        <v>138</v>
      </c>
      <c r="E304" s="679">
        <f t="shared" si="847"/>
        <v>99</v>
      </c>
      <c r="F304" s="679">
        <f t="shared" si="847"/>
        <v>71.739130434782609</v>
      </c>
      <c r="G304" s="680">
        <f t="shared" si="825"/>
        <v>984.31200000000001</v>
      </c>
      <c r="H304" s="680">
        <f t="shared" ref="H304:I304" si="848">H291</f>
        <v>984.31200000000001</v>
      </c>
      <c r="I304" s="680">
        <f t="shared" si="848"/>
        <v>984.31200000000001</v>
      </c>
      <c r="J304" s="680">
        <f t="shared" ref="J304:K304" si="849">J291</f>
        <v>984.31200000000001</v>
      </c>
      <c r="K304" s="680">
        <f t="shared" si="849"/>
        <v>984.31200000000001</v>
      </c>
      <c r="L304" s="680">
        <f t="shared" si="828"/>
        <v>984.31200000000001</v>
      </c>
      <c r="M304" s="680">
        <f t="shared" ref="M304" si="850">M291</f>
        <v>984.31200000000001</v>
      </c>
      <c r="N304" s="680">
        <f t="shared" si="847"/>
        <v>984.31200000000001</v>
      </c>
      <c r="O304" s="680">
        <f t="shared" ref="O304:P304" si="851">O291</f>
        <v>984.31200000000001</v>
      </c>
      <c r="P304" s="680">
        <f t="shared" si="851"/>
        <v>984.31200000000001</v>
      </c>
      <c r="Q304" s="680">
        <f t="shared" ref="Q304" si="852">Q291</f>
        <v>984.31200000000001</v>
      </c>
      <c r="R304" s="680">
        <f t="shared" si="847"/>
        <v>902.28599999999994</v>
      </c>
      <c r="S304" s="680">
        <f t="shared" si="847"/>
        <v>649.64592000000005</v>
      </c>
      <c r="T304" s="680">
        <f t="shared" ref="T304" si="853">T291</f>
        <v>-252.6400799999999</v>
      </c>
      <c r="U304" s="680">
        <f t="shared" si="847"/>
        <v>0</v>
      </c>
      <c r="V304" s="680">
        <f t="shared" si="847"/>
        <v>649.64592000000005</v>
      </c>
      <c r="W304" s="680">
        <f t="shared" si="847"/>
        <v>72.000000000000014</v>
      </c>
      <c r="X304" s="732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8"/>
      <c r="BS304" s="8"/>
      <c r="BT304" s="8"/>
      <c r="BU304" s="8"/>
      <c r="BV304" s="8"/>
      <c r="BW304" s="8"/>
      <c r="BX304" s="8"/>
      <c r="BY304" s="8"/>
      <c r="BZ304" s="8"/>
      <c r="CA304" s="8"/>
      <c r="CB304" s="8"/>
      <c r="CC304" s="8"/>
      <c r="CD304" s="8"/>
      <c r="CE304" s="8"/>
      <c r="CF304" s="8"/>
      <c r="CG304" s="8"/>
      <c r="CH304" s="8"/>
      <c r="CI304" s="8"/>
      <c r="CJ304" s="8"/>
      <c r="CK304" s="8"/>
      <c r="CL304" s="8"/>
      <c r="CM304" s="8"/>
      <c r="CN304" s="8"/>
      <c r="CO304" s="8"/>
      <c r="CP304" s="8"/>
      <c r="CQ304" s="8"/>
      <c r="CR304" s="8"/>
      <c r="CS304" s="8"/>
      <c r="CT304" s="8"/>
      <c r="CU304" s="8"/>
      <c r="CV304" s="8"/>
      <c r="CW304" s="8"/>
      <c r="CX304" s="8"/>
      <c r="CY304" s="8"/>
      <c r="CZ304" s="8"/>
      <c r="DA304" s="8"/>
      <c r="DB304" s="8"/>
      <c r="DC304" s="8"/>
      <c r="DD304" s="8"/>
      <c r="DE304" s="8"/>
      <c r="DF304" s="8"/>
      <c r="DG304" s="8"/>
      <c r="DH304" s="8"/>
      <c r="DI304" s="8"/>
      <c r="DJ304" s="8"/>
      <c r="DK304" s="8"/>
      <c r="DL304" s="8"/>
      <c r="DM304" s="8"/>
      <c r="DN304" s="8"/>
      <c r="DO304" s="8"/>
      <c r="DP304" s="8"/>
      <c r="DQ304" s="8"/>
      <c r="DR304" s="8"/>
      <c r="DS304" s="8"/>
      <c r="DT304" s="8"/>
      <c r="DU304" s="8"/>
      <c r="DV304" s="8"/>
      <c r="DW304" s="8"/>
      <c r="DX304" s="8"/>
      <c r="DY304" s="8"/>
      <c r="DZ304" s="8"/>
      <c r="EA304" s="8"/>
      <c r="EB304" s="8"/>
      <c r="EC304" s="8"/>
      <c r="ED304" s="8"/>
      <c r="EE304" s="8"/>
      <c r="EF304" s="8"/>
      <c r="EG304" s="8"/>
      <c r="EH304" s="8"/>
      <c r="EI304" s="8"/>
      <c r="EJ304" s="8"/>
      <c r="EK304" s="8"/>
      <c r="EL304" s="8"/>
      <c r="EM304" s="8"/>
      <c r="EN304" s="8"/>
      <c r="EO304" s="8"/>
      <c r="EP304" s="8"/>
      <c r="EQ304" s="8"/>
      <c r="ER304" s="8"/>
      <c r="ES304" s="8"/>
      <c r="ET304" s="8"/>
      <c r="EU304" s="8"/>
      <c r="EV304" s="8"/>
      <c r="EW304" s="8"/>
      <c r="EX304" s="8"/>
      <c r="EY304" s="8"/>
      <c r="EZ304" s="8"/>
      <c r="FA304" s="8"/>
      <c r="FB304" s="8"/>
      <c r="FC304" s="8"/>
      <c r="FD304" s="8"/>
      <c r="FE304" s="8"/>
      <c r="FF304" s="8"/>
      <c r="FG304" s="8"/>
      <c r="FH304" s="8"/>
      <c r="FI304" s="8"/>
      <c r="FJ304" s="8"/>
      <c r="FK304" s="8"/>
      <c r="FL304" s="8"/>
      <c r="FM304" s="8"/>
      <c r="FN304" s="8"/>
      <c r="FO304" s="8"/>
      <c r="FP304" s="8"/>
      <c r="FQ304" s="8"/>
      <c r="FR304" s="8"/>
      <c r="FS304" s="8"/>
      <c r="FT304" s="8"/>
      <c r="FU304" s="8"/>
      <c r="FV304" s="8"/>
      <c r="FW304" s="8"/>
      <c r="FX304" s="8"/>
      <c r="FY304" s="8"/>
      <c r="FZ304" s="8"/>
      <c r="GA304" s="8"/>
      <c r="GB304" s="8"/>
      <c r="GC304" s="8"/>
      <c r="GD304" s="8"/>
      <c r="GE304" s="8"/>
      <c r="GF304" s="8"/>
      <c r="GG304" s="8"/>
      <c r="GH304" s="8"/>
      <c r="GI304" s="8"/>
      <c r="GJ304" s="8"/>
      <c r="GK304" s="8"/>
      <c r="GL304" s="8"/>
      <c r="GM304" s="8"/>
      <c r="GN304" s="8"/>
      <c r="GO304" s="8"/>
      <c r="GP304" s="8"/>
      <c r="GQ304" s="8"/>
      <c r="GR304" s="8"/>
      <c r="GS304" s="8"/>
      <c r="GT304" s="8"/>
      <c r="GU304" s="8"/>
      <c r="GV304" s="8"/>
      <c r="GW304" s="8"/>
      <c r="GX304" s="8"/>
      <c r="GY304" s="8"/>
      <c r="GZ304" s="8"/>
      <c r="HA304" s="8"/>
      <c r="HB304" s="8"/>
      <c r="HC304" s="8"/>
      <c r="HD304" s="8"/>
      <c r="HE304" s="8"/>
      <c r="HF304" s="8"/>
      <c r="HG304" s="8"/>
      <c r="HH304" s="8"/>
      <c r="HI304" s="8"/>
      <c r="HJ304" s="8"/>
      <c r="HK304" s="8"/>
      <c r="HL304" s="8"/>
      <c r="HM304" s="8"/>
      <c r="HN304" s="8"/>
      <c r="HO304" s="8"/>
      <c r="HP304" s="8"/>
      <c r="HQ304" s="8"/>
      <c r="HR304" s="8"/>
      <c r="HS304" s="8"/>
      <c r="HT304" s="8"/>
      <c r="HU304" s="8"/>
      <c r="HV304" s="8"/>
      <c r="HW304" s="8"/>
      <c r="HX304" s="8"/>
      <c r="HY304" s="8"/>
      <c r="HZ304" s="8"/>
      <c r="IA304" s="8"/>
      <c r="IB304" s="8"/>
      <c r="IC304" s="8"/>
      <c r="ID304" s="8"/>
      <c r="IE304" s="8"/>
      <c r="IF304" s="8"/>
      <c r="IG304" s="8"/>
      <c r="IH304" s="8"/>
      <c r="II304" s="8"/>
      <c r="IJ304" s="8"/>
      <c r="IK304" s="8"/>
      <c r="IL304" s="8"/>
      <c r="IM304" s="8"/>
      <c r="IN304" s="8"/>
      <c r="IO304" s="8"/>
      <c r="IP304" s="8"/>
      <c r="IQ304" s="8"/>
      <c r="IR304" s="8"/>
      <c r="IS304" s="8"/>
      <c r="IT304" s="8"/>
      <c r="IU304" s="8"/>
      <c r="IV304" s="8"/>
      <c r="IW304" s="8"/>
      <c r="IX304" s="8"/>
      <c r="IY304" s="8"/>
      <c r="IZ304" s="8"/>
    </row>
    <row r="305" spans="1:260" s="6" customFormat="1" ht="30" x14ac:dyDescent="0.25">
      <c r="A305" s="13">
        <v>1</v>
      </c>
      <c r="B305" s="154" t="s">
        <v>68</v>
      </c>
      <c r="C305" s="679">
        <f t="shared" ref="C305:W305" si="854">C292</f>
        <v>14860</v>
      </c>
      <c r="D305" s="679">
        <f t="shared" si="854"/>
        <v>13622</v>
      </c>
      <c r="E305" s="679">
        <f t="shared" si="854"/>
        <v>6665</v>
      </c>
      <c r="F305" s="679">
        <f t="shared" si="854"/>
        <v>48.928204375275293</v>
      </c>
      <c r="G305" s="680">
        <f t="shared" si="825"/>
        <v>24845.197199999999</v>
      </c>
      <c r="H305" s="680">
        <f t="shared" ref="H305:I305" si="855">H292</f>
        <v>24845.197199999999</v>
      </c>
      <c r="I305" s="680">
        <f t="shared" si="855"/>
        <v>24845.197199999999</v>
      </c>
      <c r="J305" s="680">
        <f t="shared" ref="J305:K305" si="856">J292</f>
        <v>24845.197199999999</v>
      </c>
      <c r="K305" s="680">
        <f t="shared" si="856"/>
        <v>24845.197199999999</v>
      </c>
      <c r="L305" s="680">
        <f t="shared" si="828"/>
        <v>25089.136200000001</v>
      </c>
      <c r="M305" s="680">
        <f t="shared" ref="M305" si="857">M292</f>
        <v>25089.136200000001</v>
      </c>
      <c r="N305" s="680">
        <f t="shared" si="854"/>
        <v>26460.467199999999</v>
      </c>
      <c r="O305" s="680">
        <f t="shared" ref="O305:P305" si="858">O292</f>
        <v>26460.467199999999</v>
      </c>
      <c r="P305" s="680">
        <f t="shared" si="858"/>
        <v>26460.467199999999</v>
      </c>
      <c r="Q305" s="680">
        <f t="shared" ref="Q305" si="859">Q292</f>
        <v>25400.217199999999</v>
      </c>
      <c r="R305" s="680">
        <f t="shared" si="854"/>
        <v>23550.79447142857</v>
      </c>
      <c r="S305" s="680">
        <f t="shared" si="854"/>
        <v>14841.83827</v>
      </c>
      <c r="T305" s="680">
        <f t="shared" ref="T305" si="860">T292</f>
        <v>-8708.9562014285711</v>
      </c>
      <c r="U305" s="680">
        <f t="shared" si="854"/>
        <v>-103.1185</v>
      </c>
      <c r="V305" s="680">
        <f t="shared" si="854"/>
        <v>14738.71977</v>
      </c>
      <c r="W305" s="680">
        <f t="shared" si="854"/>
        <v>63.020541782596204</v>
      </c>
      <c r="X305" s="732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/>
      <c r="BO305" s="8"/>
      <c r="BP305" s="8"/>
      <c r="BQ305" s="8"/>
      <c r="BR305" s="8"/>
      <c r="BS305" s="8"/>
      <c r="BT305" s="8"/>
      <c r="BU305" s="8"/>
      <c r="BV305" s="8"/>
      <c r="BW305" s="8"/>
      <c r="BX305" s="8"/>
      <c r="BY305" s="8"/>
      <c r="BZ305" s="8"/>
      <c r="CA305" s="8"/>
      <c r="CB305" s="8"/>
      <c r="CC305" s="8"/>
      <c r="CD305" s="8"/>
      <c r="CE305" s="8"/>
      <c r="CF305" s="8"/>
      <c r="CG305" s="8"/>
      <c r="CH305" s="8"/>
      <c r="CI305" s="8"/>
      <c r="CJ305" s="8"/>
      <c r="CK305" s="8"/>
      <c r="CL305" s="8"/>
      <c r="CM305" s="8"/>
      <c r="CN305" s="8"/>
      <c r="CO305" s="8"/>
      <c r="CP305" s="8"/>
      <c r="CQ305" s="8"/>
      <c r="CR305" s="8"/>
      <c r="CS305" s="8"/>
      <c r="CT305" s="8"/>
      <c r="CU305" s="8"/>
      <c r="CV305" s="8"/>
      <c r="CW305" s="8"/>
      <c r="CX305" s="8"/>
      <c r="CY305" s="8"/>
      <c r="CZ305" s="8"/>
      <c r="DA305" s="8"/>
      <c r="DB305" s="8"/>
      <c r="DC305" s="8"/>
      <c r="DD305" s="8"/>
      <c r="DE305" s="8"/>
      <c r="DF305" s="8"/>
      <c r="DG305" s="8"/>
      <c r="DH305" s="8"/>
      <c r="DI305" s="8"/>
      <c r="DJ305" s="8"/>
      <c r="DK305" s="8"/>
      <c r="DL305" s="8"/>
      <c r="DM305" s="8"/>
      <c r="DN305" s="8"/>
      <c r="DO305" s="8"/>
      <c r="DP305" s="8"/>
      <c r="DQ305" s="8"/>
      <c r="DR305" s="8"/>
      <c r="DS305" s="8"/>
      <c r="DT305" s="8"/>
      <c r="DU305" s="8"/>
      <c r="DV305" s="8"/>
      <c r="DW305" s="8"/>
      <c r="DX305" s="8"/>
      <c r="DY305" s="8"/>
      <c r="DZ305" s="8"/>
      <c r="EA305" s="8"/>
      <c r="EB305" s="8"/>
      <c r="EC305" s="8"/>
      <c r="ED305" s="8"/>
      <c r="EE305" s="8"/>
      <c r="EF305" s="8"/>
      <c r="EG305" s="8"/>
      <c r="EH305" s="8"/>
      <c r="EI305" s="8"/>
      <c r="EJ305" s="8"/>
      <c r="EK305" s="8"/>
      <c r="EL305" s="8"/>
      <c r="EM305" s="8"/>
      <c r="EN305" s="8"/>
      <c r="EO305" s="8"/>
      <c r="EP305" s="8"/>
      <c r="EQ305" s="8"/>
      <c r="ER305" s="8"/>
      <c r="ES305" s="8"/>
      <c r="ET305" s="8"/>
      <c r="EU305" s="8"/>
      <c r="EV305" s="8"/>
      <c r="EW305" s="8"/>
      <c r="EX305" s="8"/>
      <c r="EY305" s="8"/>
      <c r="EZ305" s="8"/>
      <c r="FA305" s="8"/>
      <c r="FB305" s="8"/>
      <c r="FC305" s="8"/>
      <c r="FD305" s="8"/>
      <c r="FE305" s="8"/>
      <c r="FF305" s="8"/>
      <c r="FG305" s="8"/>
      <c r="FH305" s="8"/>
      <c r="FI305" s="8"/>
      <c r="FJ305" s="8"/>
      <c r="FK305" s="8"/>
      <c r="FL305" s="8"/>
      <c r="FM305" s="8"/>
      <c r="FN305" s="8"/>
      <c r="FO305" s="8"/>
      <c r="FP305" s="8"/>
      <c r="FQ305" s="8"/>
      <c r="FR305" s="8"/>
      <c r="FS305" s="8"/>
      <c r="FT305" s="8"/>
      <c r="FU305" s="8"/>
      <c r="FV305" s="8"/>
      <c r="FW305" s="8"/>
      <c r="FX305" s="8"/>
      <c r="FY305" s="8"/>
      <c r="FZ305" s="8"/>
      <c r="GA305" s="8"/>
      <c r="GB305" s="8"/>
      <c r="GC305" s="8"/>
      <c r="GD305" s="8"/>
      <c r="GE305" s="8"/>
      <c r="GF305" s="8"/>
      <c r="GG305" s="8"/>
      <c r="GH305" s="8"/>
      <c r="GI305" s="8"/>
      <c r="GJ305" s="8"/>
      <c r="GK305" s="8"/>
      <c r="GL305" s="8"/>
      <c r="GM305" s="8"/>
      <c r="GN305" s="8"/>
      <c r="GO305" s="8"/>
      <c r="GP305" s="8"/>
      <c r="GQ305" s="8"/>
      <c r="GR305" s="8"/>
      <c r="GS305" s="8"/>
      <c r="GT305" s="8"/>
      <c r="GU305" s="8"/>
      <c r="GV305" s="8"/>
      <c r="GW305" s="8"/>
      <c r="GX305" s="8"/>
      <c r="GY305" s="8"/>
      <c r="GZ305" s="8"/>
      <c r="HA305" s="8"/>
      <c r="HB305" s="8"/>
      <c r="HC305" s="8"/>
      <c r="HD305" s="8"/>
      <c r="HE305" s="8"/>
      <c r="HF305" s="8"/>
      <c r="HG305" s="8"/>
      <c r="HH305" s="8"/>
      <c r="HI305" s="8"/>
      <c r="HJ305" s="8"/>
      <c r="HK305" s="8"/>
      <c r="HL305" s="8"/>
      <c r="HM305" s="8"/>
      <c r="HN305" s="8"/>
      <c r="HO305" s="8"/>
      <c r="HP305" s="8"/>
      <c r="HQ305" s="8"/>
      <c r="HR305" s="8"/>
      <c r="HS305" s="8"/>
      <c r="HT305" s="8"/>
      <c r="HU305" s="8"/>
      <c r="HV305" s="8"/>
      <c r="HW305" s="8"/>
      <c r="HX305" s="8"/>
      <c r="HY305" s="8"/>
      <c r="HZ305" s="8"/>
      <c r="IA305" s="8"/>
      <c r="IB305" s="8"/>
      <c r="IC305" s="8"/>
      <c r="ID305" s="8"/>
      <c r="IE305" s="8"/>
      <c r="IF305" s="8"/>
      <c r="IG305" s="8"/>
      <c r="IH305" s="8"/>
      <c r="II305" s="8"/>
      <c r="IJ305" s="8"/>
      <c r="IK305" s="8"/>
      <c r="IL305" s="8"/>
      <c r="IM305" s="8"/>
      <c r="IN305" s="8"/>
      <c r="IO305" s="8"/>
      <c r="IP305" s="8"/>
      <c r="IQ305" s="8"/>
      <c r="IR305" s="8"/>
      <c r="IS305" s="8"/>
      <c r="IT305" s="8"/>
      <c r="IU305" s="8"/>
      <c r="IV305" s="8"/>
      <c r="IW305" s="8"/>
      <c r="IX305" s="8"/>
      <c r="IY305" s="8"/>
      <c r="IZ305" s="8"/>
    </row>
    <row r="306" spans="1:260" s="6" customFormat="1" ht="30" x14ac:dyDescent="0.25">
      <c r="A306" s="13">
        <v>1</v>
      </c>
      <c r="B306" s="86" t="s">
        <v>64</v>
      </c>
      <c r="C306" s="679">
        <f t="shared" ref="C306:W306" si="861">C293</f>
        <v>4800</v>
      </c>
      <c r="D306" s="679">
        <f t="shared" si="861"/>
        <v>4400</v>
      </c>
      <c r="E306" s="679">
        <f t="shared" si="861"/>
        <v>2486</v>
      </c>
      <c r="F306" s="679">
        <f t="shared" si="861"/>
        <v>56.499999999999993</v>
      </c>
      <c r="G306" s="680">
        <f t="shared" si="825"/>
        <v>4241.0200000000004</v>
      </c>
      <c r="H306" s="680">
        <f t="shared" ref="H306:I306" si="862">H293</f>
        <v>4241.0200000000004</v>
      </c>
      <c r="I306" s="680">
        <f t="shared" si="862"/>
        <v>4241.0200000000004</v>
      </c>
      <c r="J306" s="680">
        <f t="shared" ref="J306:K306" si="863">J293</f>
        <v>4241.0200000000004</v>
      </c>
      <c r="K306" s="680">
        <f t="shared" si="863"/>
        <v>4241.0200000000004</v>
      </c>
      <c r="L306" s="680">
        <f t="shared" si="828"/>
        <v>4484.9589999999998</v>
      </c>
      <c r="M306" s="680">
        <f t="shared" ref="M306:S307" si="864">M293</f>
        <v>4484.9589999999998</v>
      </c>
      <c r="N306" s="680">
        <f t="shared" si="861"/>
        <v>5856.29</v>
      </c>
      <c r="O306" s="680">
        <f t="shared" ref="O306:P306" si="865">O293</f>
        <v>5856.29</v>
      </c>
      <c r="P306" s="680">
        <f t="shared" si="865"/>
        <v>5856.29</v>
      </c>
      <c r="Q306" s="680">
        <f t="shared" ref="Q306" si="866">Q293</f>
        <v>4796.04</v>
      </c>
      <c r="R306" s="680">
        <f t="shared" si="861"/>
        <v>4663.6320380952384</v>
      </c>
      <c r="S306" s="680">
        <f t="shared" si="861"/>
        <v>3545.5262699999998</v>
      </c>
      <c r="T306" s="680">
        <f t="shared" ref="T306:W307" si="867">T293</f>
        <v>-1118.1057680952385</v>
      </c>
      <c r="U306" s="680">
        <f t="shared" si="861"/>
        <v>-7.0635200000000005</v>
      </c>
      <c r="V306" s="680">
        <f t="shared" si="861"/>
        <v>3538.4627499999997</v>
      </c>
      <c r="W306" s="680">
        <f t="shared" si="861"/>
        <v>76.025000279569539</v>
      </c>
      <c r="X306" s="732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8"/>
      <c r="BS306" s="8"/>
      <c r="BT306" s="8"/>
      <c r="BU306" s="8"/>
      <c r="BV306" s="8"/>
      <c r="BW306" s="8"/>
      <c r="BX306" s="8"/>
      <c r="BY306" s="8"/>
      <c r="BZ306" s="8"/>
      <c r="CA306" s="8"/>
      <c r="CB306" s="8"/>
      <c r="CC306" s="8"/>
      <c r="CD306" s="8"/>
      <c r="CE306" s="8"/>
      <c r="CF306" s="8"/>
      <c r="CG306" s="8"/>
      <c r="CH306" s="8"/>
      <c r="CI306" s="8"/>
      <c r="CJ306" s="8"/>
      <c r="CK306" s="8"/>
      <c r="CL306" s="8"/>
      <c r="CM306" s="8"/>
      <c r="CN306" s="8"/>
      <c r="CO306" s="8"/>
      <c r="CP306" s="8"/>
      <c r="CQ306" s="8"/>
      <c r="CR306" s="8"/>
      <c r="CS306" s="8"/>
      <c r="CT306" s="8"/>
      <c r="CU306" s="8"/>
      <c r="CV306" s="8"/>
      <c r="CW306" s="8"/>
      <c r="CX306" s="8"/>
      <c r="CY306" s="8"/>
      <c r="CZ306" s="8"/>
      <c r="DA306" s="8"/>
      <c r="DB306" s="8"/>
      <c r="DC306" s="8"/>
      <c r="DD306" s="8"/>
      <c r="DE306" s="8"/>
      <c r="DF306" s="8"/>
      <c r="DG306" s="8"/>
      <c r="DH306" s="8"/>
      <c r="DI306" s="8"/>
      <c r="DJ306" s="8"/>
      <c r="DK306" s="8"/>
      <c r="DL306" s="8"/>
      <c r="DM306" s="8"/>
      <c r="DN306" s="8"/>
      <c r="DO306" s="8"/>
      <c r="DP306" s="8"/>
      <c r="DQ306" s="8"/>
      <c r="DR306" s="8"/>
      <c r="DS306" s="8"/>
      <c r="DT306" s="8"/>
      <c r="DU306" s="8"/>
      <c r="DV306" s="8"/>
      <c r="DW306" s="8"/>
      <c r="DX306" s="8"/>
      <c r="DY306" s="8"/>
      <c r="DZ306" s="8"/>
      <c r="EA306" s="8"/>
      <c r="EB306" s="8"/>
      <c r="EC306" s="8"/>
      <c r="ED306" s="8"/>
      <c r="EE306" s="8"/>
      <c r="EF306" s="8"/>
      <c r="EG306" s="8"/>
      <c r="EH306" s="8"/>
      <c r="EI306" s="8"/>
      <c r="EJ306" s="8"/>
      <c r="EK306" s="8"/>
      <c r="EL306" s="8"/>
      <c r="EM306" s="8"/>
      <c r="EN306" s="8"/>
      <c r="EO306" s="8"/>
      <c r="EP306" s="8"/>
      <c r="EQ306" s="8"/>
      <c r="ER306" s="8"/>
      <c r="ES306" s="8"/>
      <c r="ET306" s="8"/>
      <c r="EU306" s="8"/>
      <c r="EV306" s="8"/>
      <c r="EW306" s="8"/>
      <c r="EX306" s="8"/>
      <c r="EY306" s="8"/>
      <c r="EZ306" s="8"/>
      <c r="FA306" s="8"/>
      <c r="FB306" s="8"/>
      <c r="FC306" s="8"/>
      <c r="FD306" s="8"/>
      <c r="FE306" s="8"/>
      <c r="FF306" s="8"/>
      <c r="FG306" s="8"/>
      <c r="FH306" s="8"/>
      <c r="FI306" s="8"/>
      <c r="FJ306" s="8"/>
      <c r="FK306" s="8"/>
      <c r="FL306" s="8"/>
      <c r="FM306" s="8"/>
      <c r="FN306" s="8"/>
      <c r="FO306" s="8"/>
      <c r="FP306" s="8"/>
      <c r="FQ306" s="8"/>
      <c r="FR306" s="8"/>
      <c r="FS306" s="8"/>
      <c r="FT306" s="8"/>
      <c r="FU306" s="8"/>
      <c r="FV306" s="8"/>
      <c r="FW306" s="8"/>
      <c r="FX306" s="8"/>
      <c r="FY306" s="8"/>
      <c r="FZ306" s="8"/>
      <c r="GA306" s="8"/>
      <c r="GB306" s="8"/>
      <c r="GC306" s="8"/>
      <c r="GD306" s="8"/>
      <c r="GE306" s="8"/>
      <c r="GF306" s="8"/>
      <c r="GG306" s="8"/>
      <c r="GH306" s="8"/>
      <c r="GI306" s="8"/>
      <c r="GJ306" s="8"/>
      <c r="GK306" s="8"/>
      <c r="GL306" s="8"/>
      <c r="GM306" s="8"/>
      <c r="GN306" s="8"/>
      <c r="GO306" s="8"/>
      <c r="GP306" s="8"/>
      <c r="GQ306" s="8"/>
      <c r="GR306" s="8"/>
      <c r="GS306" s="8"/>
      <c r="GT306" s="8"/>
      <c r="GU306" s="8"/>
      <c r="GV306" s="8"/>
      <c r="GW306" s="8"/>
      <c r="GX306" s="8"/>
      <c r="GY306" s="8"/>
      <c r="GZ306" s="8"/>
      <c r="HA306" s="8"/>
      <c r="HB306" s="8"/>
      <c r="HC306" s="8"/>
      <c r="HD306" s="8"/>
      <c r="HE306" s="8"/>
      <c r="HF306" s="8"/>
      <c r="HG306" s="8"/>
      <c r="HH306" s="8"/>
      <c r="HI306" s="8"/>
      <c r="HJ306" s="8"/>
      <c r="HK306" s="8"/>
      <c r="HL306" s="8"/>
      <c r="HM306" s="8"/>
      <c r="HN306" s="8"/>
      <c r="HO306" s="8"/>
      <c r="HP306" s="8"/>
      <c r="HQ306" s="8"/>
      <c r="HR306" s="8"/>
      <c r="HS306" s="8"/>
      <c r="HT306" s="8"/>
      <c r="HU306" s="8"/>
      <c r="HV306" s="8"/>
      <c r="HW306" s="8"/>
      <c r="HX306" s="8"/>
      <c r="HY306" s="8"/>
      <c r="HZ306" s="8"/>
      <c r="IA306" s="8"/>
      <c r="IB306" s="8"/>
      <c r="IC306" s="8"/>
      <c r="ID306" s="8"/>
      <c r="IE306" s="8"/>
      <c r="IF306" s="8"/>
      <c r="IG306" s="8"/>
      <c r="IH306" s="8"/>
      <c r="II306" s="8"/>
      <c r="IJ306" s="8"/>
      <c r="IK306" s="8"/>
      <c r="IL306" s="8"/>
      <c r="IM306" s="8"/>
      <c r="IN306" s="8"/>
      <c r="IO306" s="8"/>
      <c r="IP306" s="8"/>
      <c r="IQ306" s="8"/>
      <c r="IR306" s="8"/>
      <c r="IS306" s="8"/>
      <c r="IT306" s="8"/>
      <c r="IU306" s="8"/>
      <c r="IV306" s="8"/>
      <c r="IW306" s="8"/>
      <c r="IX306" s="8"/>
      <c r="IY306" s="8"/>
      <c r="IZ306" s="8"/>
    </row>
    <row r="307" spans="1:260" s="6" customFormat="1" ht="45" x14ac:dyDescent="0.25">
      <c r="A307" s="13"/>
      <c r="B307" s="86" t="s">
        <v>102</v>
      </c>
      <c r="C307" s="679">
        <f>C294</f>
        <v>0</v>
      </c>
      <c r="D307" s="679">
        <f t="shared" ref="D307:L307" si="868">D294</f>
        <v>0</v>
      </c>
      <c r="E307" s="679">
        <f t="shared" si="868"/>
        <v>0</v>
      </c>
      <c r="F307" s="679">
        <f t="shared" si="868"/>
        <v>0</v>
      </c>
      <c r="G307" s="679">
        <f t="shared" si="868"/>
        <v>0</v>
      </c>
      <c r="H307" s="679">
        <f t="shared" si="868"/>
        <v>0</v>
      </c>
      <c r="I307" s="679">
        <f t="shared" si="868"/>
        <v>0</v>
      </c>
      <c r="J307" s="679">
        <f t="shared" si="868"/>
        <v>0</v>
      </c>
      <c r="K307" s="679">
        <f t="shared" si="868"/>
        <v>0</v>
      </c>
      <c r="L307" s="679">
        <f t="shared" si="868"/>
        <v>0</v>
      </c>
      <c r="M307" s="679">
        <f t="shared" si="864"/>
        <v>0</v>
      </c>
      <c r="N307" s="679">
        <f t="shared" si="864"/>
        <v>0</v>
      </c>
      <c r="O307" s="679">
        <f t="shared" ref="O307:P307" si="869">O294</f>
        <v>0</v>
      </c>
      <c r="P307" s="679">
        <f t="shared" si="869"/>
        <v>0</v>
      </c>
      <c r="Q307" s="679">
        <f t="shared" ref="Q307" si="870">Q294</f>
        <v>0</v>
      </c>
      <c r="R307" s="679">
        <f t="shared" si="864"/>
        <v>0</v>
      </c>
      <c r="S307" s="679">
        <f t="shared" si="864"/>
        <v>0</v>
      </c>
      <c r="T307" s="679">
        <f t="shared" si="867"/>
        <v>0</v>
      </c>
      <c r="U307" s="679">
        <f t="shared" si="867"/>
        <v>0</v>
      </c>
      <c r="V307" s="679">
        <f t="shared" si="867"/>
        <v>0</v>
      </c>
      <c r="W307" s="679">
        <f t="shared" si="867"/>
        <v>0</v>
      </c>
      <c r="X307" s="732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/>
      <c r="BS307" s="8"/>
      <c r="BT307" s="8"/>
      <c r="BU307" s="8"/>
      <c r="BV307" s="8"/>
      <c r="BW307" s="8"/>
      <c r="BX307" s="8"/>
      <c r="BY307" s="8"/>
      <c r="BZ307" s="8"/>
      <c r="CA307" s="8"/>
      <c r="CB307" s="8"/>
      <c r="CC307" s="8"/>
      <c r="CD307" s="8"/>
      <c r="CE307" s="8"/>
      <c r="CF307" s="8"/>
      <c r="CG307" s="8"/>
      <c r="CH307" s="8"/>
      <c r="CI307" s="8"/>
      <c r="CJ307" s="8"/>
      <c r="CK307" s="8"/>
      <c r="CL307" s="8"/>
      <c r="CM307" s="8"/>
      <c r="CN307" s="8"/>
      <c r="CO307" s="8"/>
      <c r="CP307" s="8"/>
      <c r="CQ307" s="8"/>
      <c r="CR307" s="8"/>
      <c r="CS307" s="8"/>
      <c r="CT307" s="8"/>
      <c r="CU307" s="8"/>
      <c r="CV307" s="8"/>
      <c r="CW307" s="8"/>
      <c r="CX307" s="8"/>
      <c r="CY307" s="8"/>
      <c r="CZ307" s="8"/>
      <c r="DA307" s="8"/>
      <c r="DB307" s="8"/>
      <c r="DC307" s="8"/>
      <c r="DD307" s="8"/>
      <c r="DE307" s="8"/>
      <c r="DF307" s="8"/>
      <c r="DG307" s="8"/>
      <c r="DH307" s="8"/>
      <c r="DI307" s="8"/>
      <c r="DJ307" s="8"/>
      <c r="DK307" s="8"/>
      <c r="DL307" s="8"/>
      <c r="DM307" s="8"/>
      <c r="DN307" s="8"/>
      <c r="DO307" s="8"/>
      <c r="DP307" s="8"/>
      <c r="DQ307" s="8"/>
      <c r="DR307" s="8"/>
      <c r="DS307" s="8"/>
      <c r="DT307" s="8"/>
      <c r="DU307" s="8"/>
      <c r="DV307" s="8"/>
      <c r="DW307" s="8"/>
      <c r="DX307" s="8"/>
      <c r="DY307" s="8"/>
      <c r="DZ307" s="8"/>
      <c r="EA307" s="8"/>
      <c r="EB307" s="8"/>
      <c r="EC307" s="8"/>
      <c r="ED307" s="8"/>
      <c r="EE307" s="8"/>
      <c r="EF307" s="8"/>
      <c r="EG307" s="8"/>
      <c r="EH307" s="8"/>
      <c r="EI307" s="8"/>
      <c r="EJ307" s="8"/>
      <c r="EK307" s="8"/>
      <c r="EL307" s="8"/>
      <c r="EM307" s="8"/>
      <c r="EN307" s="8"/>
      <c r="EO307" s="8"/>
      <c r="EP307" s="8"/>
      <c r="EQ307" s="8"/>
      <c r="ER307" s="8"/>
      <c r="ES307" s="8"/>
      <c r="ET307" s="8"/>
      <c r="EU307" s="8"/>
      <c r="EV307" s="8"/>
      <c r="EW307" s="8"/>
      <c r="EX307" s="8"/>
      <c r="EY307" s="8"/>
      <c r="EZ307" s="8"/>
      <c r="FA307" s="8"/>
      <c r="FB307" s="8"/>
      <c r="FC307" s="8"/>
      <c r="FD307" s="8"/>
      <c r="FE307" s="8"/>
      <c r="FF307" s="8"/>
      <c r="FG307" s="8"/>
      <c r="FH307" s="8"/>
      <c r="FI307" s="8"/>
      <c r="FJ307" s="8"/>
      <c r="FK307" s="8"/>
      <c r="FL307" s="8"/>
      <c r="FM307" s="8"/>
      <c r="FN307" s="8"/>
      <c r="FO307" s="8"/>
      <c r="FP307" s="8"/>
      <c r="FQ307" s="8"/>
      <c r="FR307" s="8"/>
      <c r="FS307" s="8"/>
      <c r="FT307" s="8"/>
      <c r="FU307" s="8"/>
      <c r="FV307" s="8"/>
      <c r="FW307" s="8"/>
      <c r="FX307" s="8"/>
      <c r="FY307" s="8"/>
      <c r="FZ307" s="8"/>
      <c r="GA307" s="8"/>
      <c r="GB307" s="8"/>
      <c r="GC307" s="8"/>
      <c r="GD307" s="8"/>
      <c r="GE307" s="8"/>
      <c r="GF307" s="8"/>
      <c r="GG307" s="8"/>
      <c r="GH307" s="8"/>
      <c r="GI307" s="8"/>
      <c r="GJ307" s="8"/>
      <c r="GK307" s="8"/>
      <c r="GL307" s="8"/>
      <c r="GM307" s="8"/>
      <c r="GN307" s="8"/>
      <c r="GO307" s="8"/>
      <c r="GP307" s="8"/>
      <c r="GQ307" s="8"/>
      <c r="GR307" s="8"/>
      <c r="GS307" s="8"/>
      <c r="GT307" s="8"/>
      <c r="GU307" s="8"/>
      <c r="GV307" s="8"/>
      <c r="GW307" s="8"/>
      <c r="GX307" s="8"/>
      <c r="GY307" s="8"/>
      <c r="GZ307" s="8"/>
      <c r="HA307" s="8"/>
      <c r="HB307" s="8"/>
      <c r="HC307" s="8"/>
      <c r="HD307" s="8"/>
      <c r="HE307" s="8"/>
      <c r="HF307" s="8"/>
      <c r="HG307" s="8"/>
      <c r="HH307" s="8"/>
      <c r="HI307" s="8"/>
      <c r="HJ307" s="8"/>
      <c r="HK307" s="8"/>
      <c r="HL307" s="8"/>
      <c r="HM307" s="8"/>
      <c r="HN307" s="8"/>
      <c r="HO307" s="8"/>
      <c r="HP307" s="8"/>
      <c r="HQ307" s="8"/>
      <c r="HR307" s="8"/>
      <c r="HS307" s="8"/>
      <c r="HT307" s="8"/>
      <c r="HU307" s="8"/>
      <c r="HV307" s="8"/>
      <c r="HW307" s="8"/>
      <c r="HX307" s="8"/>
      <c r="HY307" s="8"/>
      <c r="HZ307" s="8"/>
      <c r="IA307" s="8"/>
      <c r="IB307" s="8"/>
      <c r="IC307" s="8"/>
      <c r="ID307" s="8"/>
      <c r="IE307" s="8"/>
      <c r="IF307" s="8"/>
      <c r="IG307" s="8"/>
      <c r="IH307" s="8"/>
      <c r="II307" s="8"/>
      <c r="IJ307" s="8"/>
      <c r="IK307" s="8"/>
      <c r="IL307" s="8"/>
      <c r="IM307" s="8"/>
      <c r="IN307" s="8"/>
      <c r="IO307" s="8"/>
      <c r="IP307" s="8"/>
      <c r="IQ307" s="8"/>
      <c r="IR307" s="8"/>
      <c r="IS307" s="8"/>
      <c r="IT307" s="8"/>
      <c r="IU307" s="8"/>
      <c r="IV307" s="8"/>
      <c r="IW307" s="8"/>
      <c r="IX307" s="8"/>
      <c r="IY307" s="8"/>
      <c r="IZ307" s="8"/>
    </row>
    <row r="308" spans="1:260" s="6" customFormat="1" ht="60" x14ac:dyDescent="0.25">
      <c r="A308" s="13">
        <v>1</v>
      </c>
      <c r="B308" s="86" t="s">
        <v>46</v>
      </c>
      <c r="C308" s="679">
        <f t="shared" ref="C308:W308" si="871">C295</f>
        <v>5500</v>
      </c>
      <c r="D308" s="679">
        <f t="shared" si="871"/>
        <v>5042</v>
      </c>
      <c r="E308" s="679">
        <f t="shared" si="871"/>
        <v>2761</v>
      </c>
      <c r="F308" s="679">
        <f t="shared" si="871"/>
        <v>54.760015866719556</v>
      </c>
      <c r="G308" s="680">
        <f>G295</f>
        <v>15735.83</v>
      </c>
      <c r="H308" s="680">
        <f t="shared" ref="H308:I308" si="872">H295</f>
        <v>15735.83</v>
      </c>
      <c r="I308" s="680">
        <f t="shared" si="872"/>
        <v>15735.83</v>
      </c>
      <c r="J308" s="680">
        <f t="shared" ref="J308:K308" si="873">J295</f>
        <v>15735.83</v>
      </c>
      <c r="K308" s="680">
        <f t="shared" si="873"/>
        <v>15735.83</v>
      </c>
      <c r="L308" s="680">
        <f>L295</f>
        <v>15735.83</v>
      </c>
      <c r="M308" s="680">
        <f t="shared" ref="M308" si="874">M295</f>
        <v>15735.83</v>
      </c>
      <c r="N308" s="680">
        <f t="shared" si="871"/>
        <v>15735.83</v>
      </c>
      <c r="O308" s="680">
        <f t="shared" ref="O308:P308" si="875">O295</f>
        <v>15735.83</v>
      </c>
      <c r="P308" s="680">
        <f t="shared" si="875"/>
        <v>15735.83</v>
      </c>
      <c r="Q308" s="680">
        <f t="shared" ref="Q308" si="876">Q295</f>
        <v>15735.83</v>
      </c>
      <c r="R308" s="680">
        <f t="shared" si="871"/>
        <v>14424.510833333334</v>
      </c>
      <c r="S308" s="680">
        <f t="shared" si="871"/>
        <v>9710.10635</v>
      </c>
      <c r="T308" s="680">
        <f t="shared" ref="T308" si="877">T295</f>
        <v>-4714.4044833333337</v>
      </c>
      <c r="U308" s="680">
        <f t="shared" si="871"/>
        <v>-96.05498</v>
      </c>
      <c r="V308" s="680">
        <f t="shared" si="871"/>
        <v>9614.0513699999992</v>
      </c>
      <c r="W308" s="680">
        <f t="shared" si="871"/>
        <v>67.316711548797187</v>
      </c>
      <c r="X308" s="732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8"/>
      <c r="BS308" s="8"/>
      <c r="BT308" s="8"/>
      <c r="BU308" s="8"/>
      <c r="BV308" s="8"/>
      <c r="BW308" s="8"/>
      <c r="BX308" s="8"/>
      <c r="BY308" s="8"/>
      <c r="BZ308" s="8"/>
      <c r="CA308" s="8"/>
      <c r="CB308" s="8"/>
      <c r="CC308" s="8"/>
      <c r="CD308" s="8"/>
      <c r="CE308" s="8"/>
      <c r="CF308" s="8"/>
      <c r="CG308" s="8"/>
      <c r="CH308" s="8"/>
      <c r="CI308" s="8"/>
      <c r="CJ308" s="8"/>
      <c r="CK308" s="8"/>
      <c r="CL308" s="8"/>
      <c r="CM308" s="8"/>
      <c r="CN308" s="8"/>
      <c r="CO308" s="8"/>
      <c r="CP308" s="8"/>
      <c r="CQ308" s="8"/>
      <c r="CR308" s="8"/>
      <c r="CS308" s="8"/>
      <c r="CT308" s="8"/>
      <c r="CU308" s="8"/>
      <c r="CV308" s="8"/>
      <c r="CW308" s="8"/>
      <c r="CX308" s="8"/>
      <c r="CY308" s="8"/>
      <c r="CZ308" s="8"/>
      <c r="DA308" s="8"/>
      <c r="DB308" s="8"/>
      <c r="DC308" s="8"/>
      <c r="DD308" s="8"/>
      <c r="DE308" s="8"/>
      <c r="DF308" s="8"/>
      <c r="DG308" s="8"/>
      <c r="DH308" s="8"/>
      <c r="DI308" s="8"/>
      <c r="DJ308" s="8"/>
      <c r="DK308" s="8"/>
      <c r="DL308" s="8"/>
      <c r="DM308" s="8"/>
      <c r="DN308" s="8"/>
      <c r="DO308" s="8"/>
      <c r="DP308" s="8"/>
      <c r="DQ308" s="8"/>
      <c r="DR308" s="8"/>
      <c r="DS308" s="8"/>
      <c r="DT308" s="8"/>
      <c r="DU308" s="8"/>
      <c r="DV308" s="8"/>
      <c r="DW308" s="8"/>
      <c r="DX308" s="8"/>
      <c r="DY308" s="8"/>
      <c r="DZ308" s="8"/>
      <c r="EA308" s="8"/>
      <c r="EB308" s="8"/>
      <c r="EC308" s="8"/>
      <c r="ED308" s="8"/>
      <c r="EE308" s="8"/>
      <c r="EF308" s="8"/>
      <c r="EG308" s="8"/>
      <c r="EH308" s="8"/>
      <c r="EI308" s="8"/>
      <c r="EJ308" s="8"/>
      <c r="EK308" s="8"/>
      <c r="EL308" s="8"/>
      <c r="EM308" s="8"/>
      <c r="EN308" s="8"/>
      <c r="EO308" s="8"/>
      <c r="EP308" s="8"/>
      <c r="EQ308" s="8"/>
      <c r="ER308" s="8"/>
      <c r="ES308" s="8"/>
      <c r="ET308" s="8"/>
      <c r="EU308" s="8"/>
      <c r="EV308" s="8"/>
      <c r="EW308" s="8"/>
      <c r="EX308" s="8"/>
      <c r="EY308" s="8"/>
      <c r="EZ308" s="8"/>
      <c r="FA308" s="8"/>
      <c r="FB308" s="8"/>
      <c r="FC308" s="8"/>
      <c r="FD308" s="8"/>
      <c r="FE308" s="8"/>
      <c r="FF308" s="8"/>
      <c r="FG308" s="8"/>
      <c r="FH308" s="8"/>
      <c r="FI308" s="8"/>
      <c r="FJ308" s="8"/>
      <c r="FK308" s="8"/>
      <c r="FL308" s="8"/>
      <c r="FM308" s="8"/>
      <c r="FN308" s="8"/>
      <c r="FO308" s="8"/>
      <c r="FP308" s="8"/>
      <c r="FQ308" s="8"/>
      <c r="FR308" s="8"/>
      <c r="FS308" s="8"/>
      <c r="FT308" s="8"/>
      <c r="FU308" s="8"/>
      <c r="FV308" s="8"/>
      <c r="FW308" s="8"/>
      <c r="FX308" s="8"/>
      <c r="FY308" s="8"/>
      <c r="FZ308" s="8"/>
      <c r="GA308" s="8"/>
      <c r="GB308" s="8"/>
      <c r="GC308" s="8"/>
      <c r="GD308" s="8"/>
      <c r="GE308" s="8"/>
      <c r="GF308" s="8"/>
      <c r="GG308" s="8"/>
      <c r="GH308" s="8"/>
      <c r="GI308" s="8"/>
      <c r="GJ308" s="8"/>
      <c r="GK308" s="8"/>
      <c r="GL308" s="8"/>
      <c r="GM308" s="8"/>
      <c r="GN308" s="8"/>
      <c r="GO308" s="8"/>
      <c r="GP308" s="8"/>
      <c r="GQ308" s="8"/>
      <c r="GR308" s="8"/>
      <c r="GS308" s="8"/>
      <c r="GT308" s="8"/>
      <c r="GU308" s="8"/>
      <c r="GV308" s="8"/>
      <c r="GW308" s="8"/>
      <c r="GX308" s="8"/>
      <c r="GY308" s="8"/>
      <c r="GZ308" s="8"/>
      <c r="HA308" s="8"/>
      <c r="HB308" s="8"/>
      <c r="HC308" s="8"/>
      <c r="HD308" s="8"/>
      <c r="HE308" s="8"/>
      <c r="HF308" s="8"/>
      <c r="HG308" s="8"/>
      <c r="HH308" s="8"/>
      <c r="HI308" s="8"/>
      <c r="HJ308" s="8"/>
      <c r="HK308" s="8"/>
      <c r="HL308" s="8"/>
      <c r="HM308" s="8"/>
      <c r="HN308" s="8"/>
      <c r="HO308" s="8"/>
      <c r="HP308" s="8"/>
      <c r="HQ308" s="8"/>
      <c r="HR308" s="8"/>
      <c r="HS308" s="8"/>
      <c r="HT308" s="8"/>
      <c r="HU308" s="8"/>
      <c r="HV308" s="8"/>
      <c r="HW308" s="8"/>
      <c r="HX308" s="8"/>
      <c r="HY308" s="8"/>
      <c r="HZ308" s="8"/>
      <c r="IA308" s="8"/>
      <c r="IB308" s="8"/>
      <c r="IC308" s="8"/>
      <c r="ID308" s="8"/>
      <c r="IE308" s="8"/>
      <c r="IF308" s="8"/>
      <c r="IG308" s="8"/>
      <c r="IH308" s="8"/>
      <c r="II308" s="8"/>
      <c r="IJ308" s="8"/>
      <c r="IK308" s="8"/>
      <c r="IL308" s="8"/>
      <c r="IM308" s="8"/>
      <c r="IN308" s="8"/>
      <c r="IO308" s="8"/>
      <c r="IP308" s="8"/>
      <c r="IQ308" s="8"/>
      <c r="IR308" s="8"/>
      <c r="IS308" s="8"/>
      <c r="IT308" s="8"/>
      <c r="IU308" s="8"/>
      <c r="IV308" s="8"/>
      <c r="IW308" s="8"/>
      <c r="IX308" s="8"/>
      <c r="IY308" s="8"/>
      <c r="IZ308" s="8"/>
    </row>
    <row r="309" spans="1:260" s="6" customFormat="1" ht="45" x14ac:dyDescent="0.25">
      <c r="A309" s="13">
        <v>1</v>
      </c>
      <c r="B309" s="86" t="s">
        <v>65</v>
      </c>
      <c r="C309" s="679">
        <f t="shared" ref="C309:W309" si="878">C296</f>
        <v>4560</v>
      </c>
      <c r="D309" s="679">
        <f t="shared" si="878"/>
        <v>4180</v>
      </c>
      <c r="E309" s="679">
        <f t="shared" si="878"/>
        <v>1418</v>
      </c>
      <c r="F309" s="679">
        <f t="shared" si="878"/>
        <v>33.923444976076553</v>
      </c>
      <c r="G309" s="680">
        <f>G296</f>
        <v>4868.3471999999992</v>
      </c>
      <c r="H309" s="680">
        <f t="shared" ref="H309:I309" si="879">H296</f>
        <v>4868.3471999999992</v>
      </c>
      <c r="I309" s="680">
        <f t="shared" si="879"/>
        <v>4868.3471999999992</v>
      </c>
      <c r="J309" s="680">
        <f t="shared" ref="J309:K309" si="880">J296</f>
        <v>4868.3471999999992</v>
      </c>
      <c r="K309" s="680">
        <f t="shared" si="880"/>
        <v>4868.3471999999992</v>
      </c>
      <c r="L309" s="680">
        <f>L296</f>
        <v>4868.3471999999992</v>
      </c>
      <c r="M309" s="680">
        <f t="shared" ref="M309" si="881">M296</f>
        <v>4868.3471999999992</v>
      </c>
      <c r="N309" s="680">
        <f t="shared" si="878"/>
        <v>4868.3471999999992</v>
      </c>
      <c r="O309" s="680">
        <f t="shared" ref="O309:P309" si="882">O296</f>
        <v>4868.3471999999992</v>
      </c>
      <c r="P309" s="680">
        <f t="shared" si="882"/>
        <v>4868.3471999999992</v>
      </c>
      <c r="Q309" s="680">
        <f t="shared" ref="Q309" si="883">Q296</f>
        <v>4868.3471999999992</v>
      </c>
      <c r="R309" s="680">
        <f t="shared" si="878"/>
        <v>4462.6515999999992</v>
      </c>
      <c r="S309" s="680">
        <f t="shared" si="878"/>
        <v>1586.2056500000001</v>
      </c>
      <c r="T309" s="680">
        <f t="shared" ref="T309" si="884">T296</f>
        <v>-2876.4459499999994</v>
      </c>
      <c r="U309" s="680">
        <f t="shared" si="878"/>
        <v>0</v>
      </c>
      <c r="V309" s="680">
        <f t="shared" si="878"/>
        <v>1586.2056500000001</v>
      </c>
      <c r="W309" s="680">
        <f t="shared" si="878"/>
        <v>35.544017148907621</v>
      </c>
      <c r="X309" s="732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8"/>
      <c r="BS309" s="8"/>
      <c r="BT309" s="8"/>
      <c r="BU309" s="8"/>
      <c r="BV309" s="8"/>
      <c r="BW309" s="8"/>
      <c r="BX309" s="8"/>
      <c r="BY309" s="8"/>
      <c r="BZ309" s="8"/>
      <c r="CA309" s="8"/>
      <c r="CB309" s="8"/>
      <c r="CC309" s="8"/>
      <c r="CD309" s="8"/>
      <c r="CE309" s="8"/>
      <c r="CF309" s="8"/>
      <c r="CG309" s="8"/>
      <c r="CH309" s="8"/>
      <c r="CI309" s="8"/>
      <c r="CJ309" s="8"/>
      <c r="CK309" s="8"/>
      <c r="CL309" s="8"/>
      <c r="CM309" s="8"/>
      <c r="CN309" s="8"/>
      <c r="CO309" s="8"/>
      <c r="CP309" s="8"/>
      <c r="CQ309" s="8"/>
      <c r="CR309" s="8"/>
      <c r="CS309" s="8"/>
      <c r="CT309" s="8"/>
      <c r="CU309" s="8"/>
      <c r="CV309" s="8"/>
      <c r="CW309" s="8"/>
      <c r="CX309" s="8"/>
      <c r="CY309" s="8"/>
      <c r="CZ309" s="8"/>
      <c r="DA309" s="8"/>
      <c r="DB309" s="8"/>
      <c r="DC309" s="8"/>
      <c r="DD309" s="8"/>
      <c r="DE309" s="8"/>
      <c r="DF309" s="8"/>
      <c r="DG309" s="8"/>
      <c r="DH309" s="8"/>
      <c r="DI309" s="8"/>
      <c r="DJ309" s="8"/>
      <c r="DK309" s="8"/>
      <c r="DL309" s="8"/>
      <c r="DM309" s="8"/>
      <c r="DN309" s="8"/>
      <c r="DO309" s="8"/>
      <c r="DP309" s="8"/>
      <c r="DQ309" s="8"/>
      <c r="DR309" s="8"/>
      <c r="DS309" s="8"/>
      <c r="DT309" s="8"/>
      <c r="DU309" s="8"/>
      <c r="DV309" s="8"/>
      <c r="DW309" s="8"/>
      <c r="DX309" s="8"/>
      <c r="DY309" s="8"/>
      <c r="DZ309" s="8"/>
      <c r="EA309" s="8"/>
      <c r="EB309" s="8"/>
      <c r="EC309" s="8"/>
      <c r="ED309" s="8"/>
      <c r="EE309" s="8"/>
      <c r="EF309" s="8"/>
      <c r="EG309" s="8"/>
      <c r="EH309" s="8"/>
      <c r="EI309" s="8"/>
      <c r="EJ309" s="8"/>
      <c r="EK309" s="8"/>
      <c r="EL309" s="8"/>
      <c r="EM309" s="8"/>
      <c r="EN309" s="8"/>
      <c r="EO309" s="8"/>
      <c r="EP309" s="8"/>
      <c r="EQ309" s="8"/>
      <c r="ER309" s="8"/>
      <c r="ES309" s="8"/>
      <c r="ET309" s="8"/>
      <c r="EU309" s="8"/>
      <c r="EV309" s="8"/>
      <c r="EW309" s="8"/>
      <c r="EX309" s="8"/>
      <c r="EY309" s="8"/>
      <c r="EZ309" s="8"/>
      <c r="FA309" s="8"/>
      <c r="FB309" s="8"/>
      <c r="FC309" s="8"/>
      <c r="FD309" s="8"/>
      <c r="FE309" s="8"/>
      <c r="FF309" s="8"/>
      <c r="FG309" s="8"/>
      <c r="FH309" s="8"/>
      <c r="FI309" s="8"/>
      <c r="FJ309" s="8"/>
      <c r="FK309" s="8"/>
      <c r="FL309" s="8"/>
      <c r="FM309" s="8"/>
      <c r="FN309" s="8"/>
      <c r="FO309" s="8"/>
      <c r="FP309" s="8"/>
      <c r="FQ309" s="8"/>
      <c r="FR309" s="8"/>
      <c r="FS309" s="8"/>
      <c r="FT309" s="8"/>
      <c r="FU309" s="8"/>
      <c r="FV309" s="8"/>
      <c r="FW309" s="8"/>
      <c r="FX309" s="8"/>
      <c r="FY309" s="8"/>
      <c r="FZ309" s="8"/>
      <c r="GA309" s="8"/>
      <c r="GB309" s="8"/>
      <c r="GC309" s="8"/>
      <c r="GD309" s="8"/>
      <c r="GE309" s="8"/>
      <c r="GF309" s="8"/>
      <c r="GG309" s="8"/>
      <c r="GH309" s="8"/>
      <c r="GI309" s="8"/>
      <c r="GJ309" s="8"/>
      <c r="GK309" s="8"/>
      <c r="GL309" s="8"/>
      <c r="GM309" s="8"/>
      <c r="GN309" s="8"/>
      <c r="GO309" s="8"/>
      <c r="GP309" s="8"/>
      <c r="GQ309" s="8"/>
      <c r="GR309" s="8"/>
      <c r="GS309" s="8"/>
      <c r="GT309" s="8"/>
      <c r="GU309" s="8"/>
      <c r="GV309" s="8"/>
      <c r="GW309" s="8"/>
      <c r="GX309" s="8"/>
      <c r="GY309" s="8"/>
      <c r="GZ309" s="8"/>
      <c r="HA309" s="8"/>
      <c r="HB309" s="8"/>
      <c r="HC309" s="8"/>
      <c r="HD309" s="8"/>
      <c r="HE309" s="8"/>
      <c r="HF309" s="8"/>
      <c r="HG309" s="8"/>
      <c r="HH309" s="8"/>
      <c r="HI309" s="8"/>
      <c r="HJ309" s="8"/>
      <c r="HK309" s="8"/>
      <c r="HL309" s="8"/>
      <c r="HM309" s="8"/>
      <c r="HN309" s="8"/>
      <c r="HO309" s="8"/>
      <c r="HP309" s="8"/>
      <c r="HQ309" s="8"/>
      <c r="HR309" s="8"/>
      <c r="HS309" s="8"/>
      <c r="HT309" s="8"/>
      <c r="HU309" s="8"/>
      <c r="HV309" s="8"/>
      <c r="HW309" s="8"/>
      <c r="HX309" s="8"/>
      <c r="HY309" s="8"/>
      <c r="HZ309" s="8"/>
      <c r="IA309" s="8"/>
      <c r="IB309" s="8"/>
      <c r="IC309" s="8"/>
      <c r="ID309" s="8"/>
      <c r="IE309" s="8"/>
      <c r="IF309" s="8"/>
      <c r="IG309" s="8"/>
      <c r="IH309" s="8"/>
      <c r="II309" s="8"/>
      <c r="IJ309" s="8"/>
      <c r="IK309" s="8"/>
      <c r="IL309" s="8"/>
      <c r="IM309" s="8"/>
      <c r="IN309" s="8"/>
      <c r="IO309" s="8"/>
      <c r="IP309" s="8"/>
      <c r="IQ309" s="8"/>
      <c r="IR309" s="8"/>
      <c r="IS309" s="8"/>
      <c r="IT309" s="8"/>
      <c r="IU309" s="8"/>
      <c r="IV309" s="8"/>
      <c r="IW309" s="8"/>
      <c r="IX309" s="8"/>
      <c r="IY309" s="8"/>
      <c r="IZ309" s="8"/>
    </row>
    <row r="310" spans="1:260" s="6" customFormat="1" ht="30.75" thickBot="1" x14ac:dyDescent="0.3">
      <c r="A310" s="13"/>
      <c r="B310" s="308" t="s">
        <v>79</v>
      </c>
      <c r="C310" s="681">
        <f t="shared" ref="C310:W310" si="885">C297</f>
        <v>6066</v>
      </c>
      <c r="D310" s="681">
        <f t="shared" si="885"/>
        <v>5561</v>
      </c>
      <c r="E310" s="681">
        <f t="shared" si="885"/>
        <v>6730</v>
      </c>
      <c r="F310" s="681">
        <f t="shared" si="885"/>
        <v>121.02139902895163</v>
      </c>
      <c r="G310" s="682">
        <f>G297</f>
        <v>8758.98</v>
      </c>
      <c r="H310" s="682">
        <f t="shared" ref="H310:I310" si="886">H297</f>
        <v>8758.98</v>
      </c>
      <c r="I310" s="682">
        <f t="shared" si="886"/>
        <v>8758.98</v>
      </c>
      <c r="J310" s="682">
        <f t="shared" ref="J310:K310" si="887">J297</f>
        <v>8758.98</v>
      </c>
      <c r="K310" s="682">
        <f t="shared" si="887"/>
        <v>8758.98</v>
      </c>
      <c r="L310" s="682">
        <f>L297</f>
        <v>8758.98</v>
      </c>
      <c r="M310" s="682">
        <f t="shared" ref="M310" si="888">M297</f>
        <v>8758.98</v>
      </c>
      <c r="N310" s="682">
        <f t="shared" si="885"/>
        <v>8758.98</v>
      </c>
      <c r="O310" s="682">
        <f t="shared" ref="O310:P310" si="889">O297</f>
        <v>8758.98</v>
      </c>
      <c r="P310" s="682">
        <f t="shared" si="889"/>
        <v>5903.5525200000002</v>
      </c>
      <c r="Q310" s="682">
        <f t="shared" ref="Q310" si="890">Q297</f>
        <v>5903.5525200000002</v>
      </c>
      <c r="R310" s="682">
        <f t="shared" si="885"/>
        <v>6125.44668</v>
      </c>
      <c r="S310" s="682">
        <f t="shared" si="885"/>
        <v>6545.8777200000004</v>
      </c>
      <c r="T310" s="682">
        <f t="shared" ref="T310" si="891">T297</f>
        <v>420.43104000000039</v>
      </c>
      <c r="U310" s="682">
        <f t="shared" si="885"/>
        <v>-9.2092700000000001</v>
      </c>
      <c r="V310" s="682">
        <f t="shared" si="885"/>
        <v>6536.6684500000001</v>
      </c>
      <c r="W310" s="682">
        <f t="shared" si="885"/>
        <v>106.86367969494756</v>
      </c>
      <c r="X310" s="732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8"/>
      <c r="CD310" s="8"/>
      <c r="CE310" s="8"/>
      <c r="CF310" s="8"/>
      <c r="CG310" s="8"/>
      <c r="CH310" s="8"/>
      <c r="CI310" s="8"/>
      <c r="CJ310" s="8"/>
      <c r="CK310" s="8"/>
      <c r="CL310" s="8"/>
      <c r="CM310" s="8"/>
      <c r="CN310" s="8"/>
      <c r="CO310" s="8"/>
      <c r="CP310" s="8"/>
      <c r="CQ310" s="8"/>
      <c r="CR310" s="8"/>
      <c r="CS310" s="8"/>
      <c r="CT310" s="8"/>
      <c r="CU310" s="8"/>
      <c r="CV310" s="8"/>
      <c r="CW310" s="8"/>
      <c r="CX310" s="8"/>
      <c r="CY310" s="8"/>
      <c r="CZ310" s="8"/>
      <c r="DA310" s="8"/>
      <c r="DB310" s="8"/>
      <c r="DC310" s="8"/>
      <c r="DD310" s="8"/>
      <c r="DE310" s="8"/>
      <c r="DF310" s="8"/>
      <c r="DG310" s="8"/>
      <c r="DH310" s="8"/>
      <c r="DI310" s="8"/>
      <c r="DJ310" s="8"/>
      <c r="DK310" s="8"/>
      <c r="DL310" s="8"/>
      <c r="DM310" s="8"/>
      <c r="DN310" s="8"/>
      <c r="DO310" s="8"/>
      <c r="DP310" s="8"/>
      <c r="DQ310" s="8"/>
      <c r="DR310" s="8"/>
      <c r="DS310" s="8"/>
      <c r="DT310" s="8"/>
      <c r="DU310" s="8"/>
      <c r="DV310" s="8"/>
      <c r="DW310" s="8"/>
      <c r="DX310" s="8"/>
      <c r="DY310" s="8"/>
      <c r="DZ310" s="8"/>
      <c r="EA310" s="8"/>
      <c r="EB310" s="8"/>
      <c r="EC310" s="8"/>
      <c r="ED310" s="8"/>
      <c r="EE310" s="8"/>
      <c r="EF310" s="8"/>
      <c r="EG310" s="8"/>
      <c r="EH310" s="8"/>
      <c r="EI310" s="8"/>
      <c r="EJ310" s="8"/>
      <c r="EK310" s="8"/>
      <c r="EL310" s="8"/>
      <c r="EM310" s="8"/>
      <c r="EN310" s="8"/>
      <c r="EO310" s="8"/>
      <c r="EP310" s="8"/>
      <c r="EQ310" s="8"/>
      <c r="ER310" s="8"/>
      <c r="ES310" s="8"/>
      <c r="ET310" s="8"/>
      <c r="EU310" s="8"/>
      <c r="EV310" s="8"/>
      <c r="EW310" s="8"/>
      <c r="EX310" s="8"/>
      <c r="EY310" s="8"/>
      <c r="EZ310" s="8"/>
      <c r="FA310" s="8"/>
      <c r="FB310" s="8"/>
      <c r="FC310" s="8"/>
      <c r="FD310" s="8"/>
      <c r="FE310" s="8"/>
      <c r="FF310" s="8"/>
      <c r="FG310" s="8"/>
      <c r="FH310" s="8"/>
      <c r="FI310" s="8"/>
      <c r="FJ310" s="8"/>
      <c r="FK310" s="8"/>
      <c r="FL310" s="8"/>
      <c r="FM310" s="8"/>
      <c r="FN310" s="8"/>
      <c r="FO310" s="8"/>
      <c r="FP310" s="8"/>
      <c r="FQ310" s="8"/>
      <c r="FR310" s="8"/>
      <c r="FS310" s="8"/>
      <c r="FT310" s="8"/>
      <c r="FU310" s="8"/>
      <c r="FV310" s="8"/>
      <c r="FW310" s="8"/>
      <c r="FX310" s="8"/>
      <c r="FY310" s="8"/>
      <c r="FZ310" s="8"/>
      <c r="GA310" s="8"/>
      <c r="GB310" s="8"/>
      <c r="GC310" s="8"/>
      <c r="GD310" s="8"/>
      <c r="GE310" s="8"/>
      <c r="GF310" s="8"/>
      <c r="GG310" s="8"/>
      <c r="GH310" s="8"/>
      <c r="GI310" s="8"/>
      <c r="GJ310" s="8"/>
      <c r="GK310" s="8"/>
      <c r="GL310" s="8"/>
      <c r="GM310" s="8"/>
      <c r="GN310" s="8"/>
      <c r="GO310" s="8"/>
      <c r="GP310" s="8"/>
      <c r="GQ310" s="8"/>
      <c r="GR310" s="8"/>
      <c r="GS310" s="8"/>
      <c r="GT310" s="8"/>
      <c r="GU310" s="8"/>
      <c r="GV310" s="8"/>
      <c r="GW310" s="8"/>
      <c r="GX310" s="8"/>
      <c r="GY310" s="8"/>
      <c r="GZ310" s="8"/>
      <c r="HA310" s="8"/>
      <c r="HB310" s="8"/>
      <c r="HC310" s="8"/>
      <c r="HD310" s="8"/>
      <c r="HE310" s="8"/>
      <c r="HF310" s="8"/>
      <c r="HG310" s="8"/>
      <c r="HH310" s="8"/>
      <c r="HI310" s="8"/>
      <c r="HJ310" s="8"/>
      <c r="HK310" s="8"/>
      <c r="HL310" s="8"/>
      <c r="HM310" s="8"/>
      <c r="HN310" s="8"/>
      <c r="HO310" s="8"/>
      <c r="HP310" s="8"/>
      <c r="HQ310" s="8"/>
      <c r="HR310" s="8"/>
      <c r="HS310" s="8"/>
      <c r="HT310" s="8"/>
      <c r="HU310" s="8"/>
      <c r="HV310" s="8"/>
      <c r="HW310" s="8"/>
      <c r="HX310" s="8"/>
      <c r="HY310" s="8"/>
      <c r="HZ310" s="8"/>
      <c r="IA310" s="8"/>
      <c r="IB310" s="8"/>
      <c r="IC310" s="8"/>
      <c r="ID310" s="8"/>
      <c r="IE310" s="8"/>
      <c r="IF310" s="8"/>
      <c r="IG310" s="8"/>
      <c r="IH310" s="8"/>
      <c r="II310" s="8"/>
      <c r="IJ310" s="8"/>
      <c r="IK310" s="8"/>
      <c r="IL310" s="8"/>
      <c r="IM310" s="8"/>
      <c r="IN310" s="8"/>
      <c r="IO310" s="8"/>
      <c r="IP310" s="8"/>
      <c r="IQ310" s="8"/>
      <c r="IR310" s="8"/>
      <c r="IS310" s="8"/>
      <c r="IT310" s="8"/>
      <c r="IU310" s="8"/>
      <c r="IV310" s="8"/>
      <c r="IW310" s="8"/>
      <c r="IX310" s="8"/>
      <c r="IY310" s="8"/>
      <c r="IZ310" s="8"/>
    </row>
    <row r="311" spans="1:260" ht="15.75" thickBot="1" x14ac:dyDescent="0.3">
      <c r="A311" s="13">
        <v>1</v>
      </c>
      <c r="B311" s="309" t="s">
        <v>63</v>
      </c>
      <c r="C311" s="683">
        <f t="shared" ref="C311:W311" si="892">C298</f>
        <v>0</v>
      </c>
      <c r="D311" s="683">
        <f t="shared" si="892"/>
        <v>0</v>
      </c>
      <c r="E311" s="683">
        <f t="shared" si="892"/>
        <v>0</v>
      </c>
      <c r="F311" s="683">
        <f t="shared" si="892"/>
        <v>0</v>
      </c>
      <c r="G311" s="684">
        <f>G298</f>
        <v>45197.612979999991</v>
      </c>
      <c r="H311" s="684">
        <f t="shared" ref="H311:I311" si="893">H298</f>
        <v>45197.612979999991</v>
      </c>
      <c r="I311" s="684">
        <f t="shared" si="893"/>
        <v>45197.612979999991</v>
      </c>
      <c r="J311" s="684">
        <f t="shared" ref="J311:K311" si="894">J298</f>
        <v>45197.612979999991</v>
      </c>
      <c r="K311" s="684">
        <f t="shared" si="894"/>
        <v>45197.612979999991</v>
      </c>
      <c r="L311" s="684">
        <f>L298</f>
        <v>45255.843980000005</v>
      </c>
      <c r="M311" s="684">
        <f t="shared" ref="M311" si="895">M298</f>
        <v>45255.843980000005</v>
      </c>
      <c r="N311" s="684">
        <f t="shared" si="892"/>
        <v>44839.068140000003</v>
      </c>
      <c r="O311" s="684">
        <f t="shared" ref="O311:P311" si="896">O298</f>
        <v>44839.068140000003</v>
      </c>
      <c r="P311" s="684">
        <f t="shared" si="896"/>
        <v>41983.640659999997</v>
      </c>
      <c r="Q311" s="684">
        <f t="shared" ref="Q311" si="897">Q298</f>
        <v>40923.390659999997</v>
      </c>
      <c r="R311" s="684">
        <f t="shared" si="892"/>
        <v>38713.893525380947</v>
      </c>
      <c r="S311" s="684">
        <f t="shared" si="892"/>
        <v>32007.901860000002</v>
      </c>
      <c r="T311" s="684">
        <f t="shared" ref="T311" si="898">T298</f>
        <v>-6705.9916653809514</v>
      </c>
      <c r="U311" s="684">
        <f t="shared" si="892"/>
        <v>-210.34057999999999</v>
      </c>
      <c r="V311" s="684">
        <f t="shared" si="892"/>
        <v>31797.561280000002</v>
      </c>
      <c r="W311" s="684">
        <f t="shared" si="892"/>
        <v>82.678074833820375</v>
      </c>
      <c r="X311" s="732"/>
    </row>
    <row r="312" spans="1:260" ht="15.75" thickBot="1" x14ac:dyDescent="0.3">
      <c r="A312" s="13">
        <v>1</v>
      </c>
      <c r="B312" s="58" t="s">
        <v>10</v>
      </c>
      <c r="C312" s="685"/>
      <c r="D312" s="685"/>
      <c r="E312" s="686"/>
      <c r="F312" s="687"/>
      <c r="G312" s="652"/>
      <c r="H312" s="652"/>
      <c r="I312" s="652"/>
      <c r="J312" s="652"/>
      <c r="K312" s="652"/>
      <c r="L312" s="652"/>
      <c r="M312" s="652"/>
      <c r="N312" s="652"/>
      <c r="O312" s="652"/>
      <c r="P312" s="652"/>
      <c r="Q312" s="652"/>
      <c r="R312" s="652"/>
      <c r="S312" s="653"/>
      <c r="T312" s="653">
        <f t="shared" si="807"/>
        <v>0</v>
      </c>
      <c r="U312" s="653"/>
      <c r="V312" s="653"/>
      <c r="W312" s="688"/>
      <c r="X312" s="732"/>
    </row>
    <row r="313" spans="1:260" ht="29.25" x14ac:dyDescent="0.25">
      <c r="A313" s="13">
        <v>1</v>
      </c>
      <c r="B313" s="126" t="s">
        <v>143</v>
      </c>
      <c r="C313" s="668"/>
      <c r="D313" s="668"/>
      <c r="E313" s="417"/>
      <c r="F313" s="417"/>
      <c r="G313" s="689"/>
      <c r="H313" s="689"/>
      <c r="I313" s="689"/>
      <c r="J313" s="689"/>
      <c r="K313" s="689"/>
      <c r="L313" s="689"/>
      <c r="M313" s="689"/>
      <c r="N313" s="689"/>
      <c r="O313" s="689"/>
      <c r="P313" s="689"/>
      <c r="Q313" s="689"/>
      <c r="R313" s="689"/>
      <c r="S313" s="689"/>
      <c r="T313" s="619">
        <f t="shared" si="807"/>
        <v>0</v>
      </c>
      <c r="U313" s="619"/>
      <c r="V313" s="619"/>
      <c r="W313" s="619"/>
      <c r="X313" s="732"/>
    </row>
    <row r="314" spans="1:260" s="25" customFormat="1" ht="30" x14ac:dyDescent="0.25">
      <c r="A314" s="13">
        <v>1</v>
      </c>
      <c r="B314" s="48" t="s">
        <v>76</v>
      </c>
      <c r="C314" s="390">
        <f>SUM(C315:C318)</f>
        <v>3600.1</v>
      </c>
      <c r="D314" s="390">
        <f>SUM(D315:D318)</f>
        <v>3300</v>
      </c>
      <c r="E314" s="390">
        <f>SUM(E315:E318)</f>
        <v>3803</v>
      </c>
      <c r="F314" s="390">
        <f>E314/D314*100</f>
        <v>115.24242424242424</v>
      </c>
      <c r="G314" s="553">
        <f>SUM(G315:G318)</f>
        <v>8317.8076860000001</v>
      </c>
      <c r="H314" s="553">
        <f>SUM(H315:H318)</f>
        <v>8317.8076860000001</v>
      </c>
      <c r="I314" s="553">
        <f>SUM(I315:I318)</f>
        <v>8317.8076860000001</v>
      </c>
      <c r="J314" s="553">
        <f>SUM(J315:J318)</f>
        <v>8317.8076860000001</v>
      </c>
      <c r="K314" s="553">
        <f>SUM(K315:K318)</f>
        <v>8317.8076860000001</v>
      </c>
      <c r="L314" s="553">
        <f t="shared" ref="L314:M314" si="899">SUM(L315:L318)</f>
        <v>9625.2624059999998</v>
      </c>
      <c r="M314" s="553">
        <f t="shared" si="899"/>
        <v>9625.2624059999998</v>
      </c>
      <c r="N314" s="553">
        <f t="shared" ref="N314:V314" si="900">SUM(N315:N318)</f>
        <v>7649.5068659999997</v>
      </c>
      <c r="O314" s="553">
        <f t="shared" ref="O314:P314" si="901">SUM(O315:O318)</f>
        <v>7649.5068659999997</v>
      </c>
      <c r="P314" s="553">
        <f t="shared" si="901"/>
        <v>7649.5068659999997</v>
      </c>
      <c r="Q314" s="553">
        <f t="shared" ref="Q314" si="902">SUM(Q315:Q318)</f>
        <v>7649.5068659999997</v>
      </c>
      <c r="R314" s="749">
        <f t="shared" si="900"/>
        <v>7164.7280877857138</v>
      </c>
      <c r="S314" s="553">
        <f t="shared" si="900"/>
        <v>8620.7057999999997</v>
      </c>
      <c r="T314" s="553">
        <f t="shared" si="900"/>
        <v>1455.9777122142868</v>
      </c>
      <c r="U314" s="553">
        <f t="shared" si="900"/>
        <v>-41.063559999999995</v>
      </c>
      <c r="V314" s="553">
        <f t="shared" si="900"/>
        <v>8579.642240000001</v>
      </c>
      <c r="W314" s="553">
        <f t="shared" ref="W314:W325" si="903">S314/R314*100</f>
        <v>120.32146502107189</v>
      </c>
      <c r="X314" s="732"/>
    </row>
    <row r="315" spans="1:260" s="25" customFormat="1" ht="30" x14ac:dyDescent="0.25">
      <c r="A315" s="13">
        <v>1</v>
      </c>
      <c r="B315" s="47" t="s">
        <v>44</v>
      </c>
      <c r="C315" s="390">
        <v>2400</v>
      </c>
      <c r="D315" s="739">
        <f>ROUND(C315/12*$B$3,0)</f>
        <v>2200</v>
      </c>
      <c r="E315" s="390">
        <v>2490</v>
      </c>
      <c r="F315" s="390">
        <f>E315/D315*100</f>
        <v>113.18181818181819</v>
      </c>
      <c r="G315" s="553">
        <v>4693.9510200000004</v>
      </c>
      <c r="H315" s="553">
        <v>4693.9510200000004</v>
      </c>
      <c r="I315" s="553">
        <v>4693.9510200000004</v>
      </c>
      <c r="J315" s="553">
        <v>4693.9510200000004</v>
      </c>
      <c r="K315" s="553">
        <v>4693.9510200000004</v>
      </c>
      <c r="L315" s="553">
        <v>6001.4057400000002</v>
      </c>
      <c r="M315" s="553">
        <v>6001.4057400000002</v>
      </c>
      <c r="N315" s="553">
        <v>4025.6502</v>
      </c>
      <c r="O315" s="553">
        <v>4025.6502</v>
      </c>
      <c r="P315" s="553">
        <v>4025.6502</v>
      </c>
      <c r="Q315" s="553">
        <v>4025.6502</v>
      </c>
      <c r="R315" s="750">
        <f t="shared" ref="R315:R318" si="904">G315/12*$B$3+(H315-G315)/11*10+(I315-H315)/10*9+(J315-I315)/9*8+(K315-J315)/8*7+(L315-K315)/7*6+(M315-L315)/6*5+(N315-M315)/5*4+(O315-N315)/4*3+(P315-O315)/3*2+(Q315-P315)/2*1</f>
        <v>3842.8594772857141</v>
      </c>
      <c r="S315" s="553">
        <f t="shared" ref="S315:S324" si="905">V315-U315</f>
        <v>4921.0489700000007</v>
      </c>
      <c r="T315" s="553">
        <f t="shared" si="807"/>
        <v>1078.1894927142866</v>
      </c>
      <c r="U315" s="553">
        <v>-23.629909999999999</v>
      </c>
      <c r="V315" s="553">
        <v>4897.4190600000011</v>
      </c>
      <c r="W315" s="553">
        <f t="shared" si="903"/>
        <v>128.05695860302009</v>
      </c>
      <c r="X315" s="732"/>
    </row>
    <row r="316" spans="1:260" s="25" customFormat="1" ht="30" x14ac:dyDescent="0.25">
      <c r="A316" s="13">
        <v>1</v>
      </c>
      <c r="B316" s="47" t="s">
        <v>45</v>
      </c>
      <c r="C316" s="390">
        <v>896.1</v>
      </c>
      <c r="D316" s="391">
        <f t="shared" ref="D316:D323" si="906">ROUND(C316/12*$B$3,0)</f>
        <v>821</v>
      </c>
      <c r="E316" s="390">
        <v>1040</v>
      </c>
      <c r="F316" s="390">
        <f>E316/D316*100</f>
        <v>126.67478684531059</v>
      </c>
      <c r="G316" s="553">
        <v>1628.984346</v>
      </c>
      <c r="H316" s="553">
        <v>1628.984346</v>
      </c>
      <c r="I316" s="553">
        <v>1628.984346</v>
      </c>
      <c r="J316" s="553">
        <v>1628.984346</v>
      </c>
      <c r="K316" s="553">
        <v>1628.984346</v>
      </c>
      <c r="L316" s="553">
        <v>1628.984346</v>
      </c>
      <c r="M316" s="553">
        <v>1628.984346</v>
      </c>
      <c r="N316" s="553">
        <v>1628.984346</v>
      </c>
      <c r="O316" s="553">
        <v>1628.984346</v>
      </c>
      <c r="P316" s="553">
        <v>1628.984346</v>
      </c>
      <c r="Q316" s="553">
        <v>1628.984346</v>
      </c>
      <c r="R316" s="750">
        <f t="shared" si="904"/>
        <v>1493.2356505</v>
      </c>
      <c r="S316" s="553">
        <f t="shared" si="905"/>
        <v>1908.2089900000001</v>
      </c>
      <c r="T316" s="553">
        <f t="shared" si="807"/>
        <v>414.97333950000007</v>
      </c>
      <c r="U316" s="553">
        <v>-17.43365</v>
      </c>
      <c r="V316" s="553">
        <v>1890.7753400000001</v>
      </c>
      <c r="W316" s="553">
        <f t="shared" si="903"/>
        <v>127.79021110037448</v>
      </c>
      <c r="X316" s="732"/>
    </row>
    <row r="317" spans="1:260" s="25" customFormat="1" ht="30" x14ac:dyDescent="0.25">
      <c r="A317" s="13">
        <v>1</v>
      </c>
      <c r="B317" s="47" t="s">
        <v>70</v>
      </c>
      <c r="C317" s="390">
        <v>25</v>
      </c>
      <c r="D317" s="391">
        <f t="shared" si="906"/>
        <v>23</v>
      </c>
      <c r="E317" s="390">
        <v>25</v>
      </c>
      <c r="F317" s="390">
        <f>E317/D317*100</f>
        <v>108.69565217391303</v>
      </c>
      <c r="G317" s="553">
        <v>164.05199999999999</v>
      </c>
      <c r="H317" s="553">
        <v>164.05199999999999</v>
      </c>
      <c r="I317" s="553">
        <v>164.05199999999999</v>
      </c>
      <c r="J317" s="553">
        <v>164.05199999999999</v>
      </c>
      <c r="K317" s="553">
        <v>164.05199999999999</v>
      </c>
      <c r="L317" s="553">
        <v>164.05199999999999</v>
      </c>
      <c r="M317" s="553">
        <v>164.05199999999999</v>
      </c>
      <c r="N317" s="553">
        <v>164.05199999999999</v>
      </c>
      <c r="O317" s="553">
        <v>164.05199999999999</v>
      </c>
      <c r="P317" s="553">
        <v>164.05199999999999</v>
      </c>
      <c r="Q317" s="553">
        <v>164.05199999999999</v>
      </c>
      <c r="R317" s="750">
        <f t="shared" si="904"/>
        <v>150.381</v>
      </c>
      <c r="S317" s="553">
        <f t="shared" si="905"/>
        <v>164.05199999999999</v>
      </c>
      <c r="T317" s="553">
        <f t="shared" si="807"/>
        <v>13.670999999999992</v>
      </c>
      <c r="U317" s="553">
        <v>0</v>
      </c>
      <c r="V317" s="553">
        <v>164.05199999999999</v>
      </c>
      <c r="W317" s="553">
        <f t="shared" si="903"/>
        <v>109.09090909090908</v>
      </c>
      <c r="X317" s="732"/>
    </row>
    <row r="318" spans="1:260" s="25" customFormat="1" ht="30" x14ac:dyDescent="0.25">
      <c r="A318" s="13">
        <v>1</v>
      </c>
      <c r="B318" s="47" t="s">
        <v>71</v>
      </c>
      <c r="C318" s="390">
        <v>279</v>
      </c>
      <c r="D318" s="391">
        <f t="shared" si="906"/>
        <v>256</v>
      </c>
      <c r="E318" s="390">
        <v>248</v>
      </c>
      <c r="F318" s="390">
        <f t="shared" ref="F318:F323" si="907">E318/D318*100</f>
        <v>96.875</v>
      </c>
      <c r="G318" s="553">
        <v>1830.82032</v>
      </c>
      <c r="H318" s="553">
        <v>1830.82032</v>
      </c>
      <c r="I318" s="553">
        <v>1830.82032</v>
      </c>
      <c r="J318" s="553">
        <v>1830.82032</v>
      </c>
      <c r="K318" s="553">
        <v>1830.82032</v>
      </c>
      <c r="L318" s="553">
        <v>1830.82032</v>
      </c>
      <c r="M318" s="553">
        <v>1830.82032</v>
      </c>
      <c r="N318" s="553">
        <v>1830.82032</v>
      </c>
      <c r="O318" s="553">
        <v>1830.82032</v>
      </c>
      <c r="P318" s="553">
        <v>1830.82032</v>
      </c>
      <c r="Q318" s="553">
        <v>1830.82032</v>
      </c>
      <c r="R318" s="750">
        <f t="shared" si="904"/>
        <v>1678.2519600000001</v>
      </c>
      <c r="S318" s="553">
        <f t="shared" si="905"/>
        <v>1627.3958400000001</v>
      </c>
      <c r="T318" s="553">
        <f t="shared" si="807"/>
        <v>-50.856119999999919</v>
      </c>
      <c r="U318" s="553">
        <v>0</v>
      </c>
      <c r="V318" s="553">
        <v>1627.3958400000001</v>
      </c>
      <c r="W318" s="553">
        <f t="shared" si="903"/>
        <v>96.969696969696969</v>
      </c>
      <c r="X318" s="732"/>
    </row>
    <row r="319" spans="1:260" s="25" customFormat="1" ht="30" x14ac:dyDescent="0.25">
      <c r="A319" s="13">
        <v>1</v>
      </c>
      <c r="B319" s="48" t="s">
        <v>68</v>
      </c>
      <c r="C319" s="390">
        <f>SUM(C320:C323)</f>
        <v>8660</v>
      </c>
      <c r="D319" s="390">
        <f>SUM(D320:D323)</f>
        <v>7938</v>
      </c>
      <c r="E319" s="390">
        <f>E320+E322+E323</f>
        <v>5236</v>
      </c>
      <c r="F319" s="390">
        <f t="shared" si="907"/>
        <v>65.961199294532619</v>
      </c>
      <c r="G319" s="554">
        <f>SUM(G320:G323)</f>
        <v>15702.4712</v>
      </c>
      <c r="H319" s="554">
        <f>SUM(H320:H323)</f>
        <v>15702.4712</v>
      </c>
      <c r="I319" s="554">
        <f>SUM(I320:I323)</f>
        <v>15702.4712</v>
      </c>
      <c r="J319" s="554">
        <f>SUM(J320:J323)</f>
        <v>15702.4712</v>
      </c>
      <c r="K319" s="554">
        <f>SUM(K320:K323)</f>
        <v>15702.4712</v>
      </c>
      <c r="L319" s="554">
        <f t="shared" ref="L319:M319" si="908">SUM(L320:L323)</f>
        <v>14112.0762</v>
      </c>
      <c r="M319" s="554">
        <f t="shared" si="908"/>
        <v>14112.0762</v>
      </c>
      <c r="N319" s="554">
        <f t="shared" ref="N319:V319" si="909">SUM(N320:N323)</f>
        <v>15985.191199999999</v>
      </c>
      <c r="O319" s="554">
        <f t="shared" ref="O319:P319" si="910">SUM(O320:O323)</f>
        <v>15985.191199999999</v>
      </c>
      <c r="P319" s="554">
        <f t="shared" si="910"/>
        <v>15085.191199999999</v>
      </c>
      <c r="Q319" s="554">
        <f t="shared" ref="Q319" si="911">SUM(Q320:Q323)</f>
        <v>14767.1162</v>
      </c>
      <c r="R319" s="751">
        <f t="shared" si="909"/>
        <v>13770.190719047619</v>
      </c>
      <c r="S319" s="554">
        <f t="shared" si="909"/>
        <v>10879.39111</v>
      </c>
      <c r="T319" s="554">
        <f t="shared" si="909"/>
        <v>-2890.7996090476199</v>
      </c>
      <c r="U319" s="554">
        <f t="shared" si="909"/>
        <v>0</v>
      </c>
      <c r="V319" s="554">
        <f t="shared" si="909"/>
        <v>10879.39111</v>
      </c>
      <c r="W319" s="553">
        <f t="shared" si="903"/>
        <v>79.006829549216633</v>
      </c>
      <c r="X319" s="732"/>
    </row>
    <row r="320" spans="1:260" s="25" customFormat="1" ht="30" x14ac:dyDescent="0.25">
      <c r="A320" s="13">
        <v>1</v>
      </c>
      <c r="B320" s="47" t="s">
        <v>64</v>
      </c>
      <c r="C320" s="390">
        <v>3300</v>
      </c>
      <c r="D320" s="739">
        <f>ROUND(C320/12*$B$3,0)</f>
        <v>3025</v>
      </c>
      <c r="E320" s="390">
        <v>1305</v>
      </c>
      <c r="F320" s="390">
        <f t="shared" si="907"/>
        <v>43.1404958677686</v>
      </c>
      <c r="G320" s="553">
        <v>4241.0200000000004</v>
      </c>
      <c r="H320" s="553">
        <v>4241.0200000000004</v>
      </c>
      <c r="I320" s="553">
        <v>4241.0200000000004</v>
      </c>
      <c r="J320" s="553">
        <v>4241.0200000000004</v>
      </c>
      <c r="K320" s="553">
        <v>4241.0200000000004</v>
      </c>
      <c r="L320" s="553">
        <v>2650.625</v>
      </c>
      <c r="M320" s="553">
        <v>2650.625</v>
      </c>
      <c r="N320" s="553">
        <v>4523.74</v>
      </c>
      <c r="O320" s="553">
        <v>4523.74</v>
      </c>
      <c r="P320" s="553">
        <v>4523.74</v>
      </c>
      <c r="Q320" s="553">
        <v>4205.665</v>
      </c>
      <c r="R320" s="750">
        <f>G320/12*$B$3+(H320-G320)/11*10+(I320-H320)/10*9+(J320-I320)/9*8+(K320-J320)/8*7+(L320-K320)/7*6+(M320-L320)/6*5+(N320-M320)/5*4+(O320-N320)/4*3+(P320-O320)/3*2+(Q320-P320)/2*1</f>
        <v>3863.8604523809522</v>
      </c>
      <c r="S320" s="553">
        <f t="shared" si="905"/>
        <v>2352.5766399999998</v>
      </c>
      <c r="T320" s="553">
        <f t="shared" si="807"/>
        <v>-1511.2838123809524</v>
      </c>
      <c r="U320" s="553">
        <v>0</v>
      </c>
      <c r="V320" s="553">
        <v>2352.5766399999998</v>
      </c>
      <c r="W320" s="553">
        <f t="shared" si="903"/>
        <v>60.886687523880859</v>
      </c>
      <c r="X320" s="732"/>
    </row>
    <row r="321" spans="1:260" s="25" customFormat="1" ht="45" x14ac:dyDescent="0.25">
      <c r="A321" s="13"/>
      <c r="B321" s="761" t="s">
        <v>102</v>
      </c>
      <c r="C321" s="390"/>
      <c r="D321" s="739"/>
      <c r="E321" s="390"/>
      <c r="F321" s="390"/>
      <c r="G321" s="553"/>
      <c r="H321" s="553"/>
      <c r="I321" s="553"/>
      <c r="J321" s="553"/>
      <c r="K321" s="553"/>
      <c r="L321" s="553"/>
      <c r="M321" s="553"/>
      <c r="N321" s="553"/>
      <c r="O321" s="553"/>
      <c r="P321" s="553"/>
      <c r="Q321" s="553"/>
      <c r="R321" s="750"/>
      <c r="S321" s="553"/>
      <c r="T321" s="553"/>
      <c r="U321" s="553"/>
      <c r="V321" s="553"/>
      <c r="W321" s="553"/>
      <c r="X321" s="732"/>
    </row>
    <row r="322" spans="1:260" s="25" customFormat="1" ht="60" x14ac:dyDescent="0.25">
      <c r="A322" s="13">
        <v>1</v>
      </c>
      <c r="B322" s="47" t="s">
        <v>75</v>
      </c>
      <c r="C322" s="390">
        <v>3200</v>
      </c>
      <c r="D322" s="391">
        <f t="shared" si="906"/>
        <v>2933</v>
      </c>
      <c r="E322" s="390">
        <v>2565</v>
      </c>
      <c r="F322" s="390">
        <f t="shared" si="907"/>
        <v>87.453119672690079</v>
      </c>
      <c r="G322" s="553">
        <v>9155.3919999999998</v>
      </c>
      <c r="H322" s="553">
        <v>9155.3919999999998</v>
      </c>
      <c r="I322" s="553">
        <v>9155.3919999999998</v>
      </c>
      <c r="J322" s="553">
        <v>9155.3919999999998</v>
      </c>
      <c r="K322" s="553">
        <v>9155.3919999999998</v>
      </c>
      <c r="L322" s="553">
        <v>9155.3919999999998</v>
      </c>
      <c r="M322" s="553">
        <v>9155.3919999999998</v>
      </c>
      <c r="N322" s="553">
        <v>9155.3919999999998</v>
      </c>
      <c r="O322" s="553">
        <v>9155.3919999999998</v>
      </c>
      <c r="P322" s="553">
        <v>8455.3919999999998</v>
      </c>
      <c r="Q322" s="553">
        <v>8455.3919999999998</v>
      </c>
      <c r="R322" s="750">
        <f t="shared" ref="R322:R324" si="912">G322/12*$B$3+(H322-G322)/11*10+(I322-H322)/10*9+(J322-I322)/9*8+(K322-J322)/8*7+(L322-K322)/7*6+(M322-L322)/6*5+(N322-M322)/5*4+(O322-N322)/4*3+(P322-O322)/3*2+(Q322-P322)/2*1</f>
        <v>7925.7760000000007</v>
      </c>
      <c r="S322" s="553">
        <f t="shared" si="905"/>
        <v>7125.7394899999999</v>
      </c>
      <c r="T322" s="553">
        <f t="shared" si="807"/>
        <v>-800.03651000000082</v>
      </c>
      <c r="U322" s="553">
        <v>0</v>
      </c>
      <c r="V322" s="553">
        <v>7125.7394899999999</v>
      </c>
      <c r="W322" s="553">
        <f t="shared" si="903"/>
        <v>89.905890476844149</v>
      </c>
      <c r="X322" s="732"/>
    </row>
    <row r="323" spans="1:260" s="25" customFormat="1" ht="45" x14ac:dyDescent="0.25">
      <c r="A323" s="13">
        <v>1</v>
      </c>
      <c r="B323" s="47" t="s">
        <v>65</v>
      </c>
      <c r="C323" s="390">
        <v>2160</v>
      </c>
      <c r="D323" s="391">
        <f t="shared" si="906"/>
        <v>1980</v>
      </c>
      <c r="E323" s="390">
        <v>1366</v>
      </c>
      <c r="F323" s="390">
        <f t="shared" si="907"/>
        <v>68.98989898989899</v>
      </c>
      <c r="G323" s="553">
        <v>2306.0591999999997</v>
      </c>
      <c r="H323" s="553">
        <v>2306.0591999999997</v>
      </c>
      <c r="I323" s="553">
        <v>2306.0591999999997</v>
      </c>
      <c r="J323" s="553">
        <v>2306.0591999999997</v>
      </c>
      <c r="K323" s="553">
        <v>2306.0591999999997</v>
      </c>
      <c r="L323" s="553">
        <v>2306.0591999999997</v>
      </c>
      <c r="M323" s="553">
        <v>2306.0591999999997</v>
      </c>
      <c r="N323" s="553">
        <v>2306.0591999999997</v>
      </c>
      <c r="O323" s="553">
        <v>2306.0591999999997</v>
      </c>
      <c r="P323" s="553">
        <v>2106.0591999999997</v>
      </c>
      <c r="Q323" s="553">
        <v>2106.0591999999997</v>
      </c>
      <c r="R323" s="750">
        <f t="shared" si="912"/>
        <v>1980.5542666666668</v>
      </c>
      <c r="S323" s="553">
        <f t="shared" si="905"/>
        <v>1401.0749800000003</v>
      </c>
      <c r="T323" s="553">
        <f t="shared" si="807"/>
        <v>-579.47928666666644</v>
      </c>
      <c r="U323" s="553">
        <v>0</v>
      </c>
      <c r="V323" s="553">
        <v>1401.0749800000003</v>
      </c>
      <c r="W323" s="553">
        <f t="shared" si="903"/>
        <v>70.741559753273123</v>
      </c>
      <c r="X323" s="732"/>
    </row>
    <row r="324" spans="1:260" s="25" customFormat="1" ht="30.75" thickBot="1" x14ac:dyDescent="0.3">
      <c r="A324" s="13"/>
      <c r="B324" s="267" t="s">
        <v>79</v>
      </c>
      <c r="C324" s="442">
        <v>12300</v>
      </c>
      <c r="D324" s="391">
        <f>ROUND(C324/12*$B$3,0)</f>
        <v>11275</v>
      </c>
      <c r="E324" s="390">
        <v>12457</v>
      </c>
      <c r="F324" s="424">
        <f>E324/D324*100</f>
        <v>110.48337028824832</v>
      </c>
      <c r="G324" s="553">
        <v>11970.606</v>
      </c>
      <c r="H324" s="553">
        <v>11970.606</v>
      </c>
      <c r="I324" s="553">
        <v>11970.606</v>
      </c>
      <c r="J324" s="553">
        <v>11970.606</v>
      </c>
      <c r="K324" s="553">
        <v>11970.606</v>
      </c>
      <c r="L324" s="553">
        <v>11970.606</v>
      </c>
      <c r="M324" s="553">
        <v>11970.606</v>
      </c>
      <c r="N324" s="553">
        <v>11970.606</v>
      </c>
      <c r="O324" s="553">
        <v>11970.606</v>
      </c>
      <c r="P324" s="553">
        <v>11970.606</v>
      </c>
      <c r="Q324" s="553">
        <v>11970.606</v>
      </c>
      <c r="R324" s="750">
        <f t="shared" si="912"/>
        <v>10973.055499999999</v>
      </c>
      <c r="S324" s="553">
        <f t="shared" si="905"/>
        <v>12128.06868</v>
      </c>
      <c r="T324" s="553">
        <f t="shared" si="807"/>
        <v>1155.0131800000017</v>
      </c>
      <c r="U324" s="553">
        <v>-6.5205699999999993</v>
      </c>
      <c r="V324" s="553">
        <v>12121.54811</v>
      </c>
      <c r="W324" s="553">
        <f>S324/R324*100</f>
        <v>110.52590301762351</v>
      </c>
      <c r="X324" s="732"/>
    </row>
    <row r="325" spans="1:260" s="25" customFormat="1" ht="15.75" thickBot="1" x14ac:dyDescent="0.3">
      <c r="A325" s="13">
        <v>1</v>
      </c>
      <c r="B325" s="123" t="s">
        <v>3</v>
      </c>
      <c r="C325" s="543"/>
      <c r="D325" s="543"/>
      <c r="E325" s="543"/>
      <c r="F325" s="543"/>
      <c r="G325" s="622">
        <f>G319+G314+G324</f>
        <v>35990.884886</v>
      </c>
      <c r="H325" s="622">
        <f>H319+H314+H324</f>
        <v>35990.884886</v>
      </c>
      <c r="I325" s="622">
        <f>I319+I314+I324</f>
        <v>35990.884886</v>
      </c>
      <c r="J325" s="622">
        <f>J319+J314+J324</f>
        <v>35990.884886</v>
      </c>
      <c r="K325" s="622">
        <f>K319+K314+K324</f>
        <v>35990.884886</v>
      </c>
      <c r="L325" s="622">
        <f t="shared" ref="L325:M325" si="913">L319+L314+L324</f>
        <v>35707.944605999997</v>
      </c>
      <c r="M325" s="622">
        <f t="shared" si="913"/>
        <v>35707.944605999997</v>
      </c>
      <c r="N325" s="622">
        <f t="shared" ref="N325:V325" si="914">N319+N314+N324</f>
        <v>35605.304065999997</v>
      </c>
      <c r="O325" s="622">
        <f t="shared" ref="O325:P325" si="915">O319+O314+O324</f>
        <v>35605.304065999997</v>
      </c>
      <c r="P325" s="622">
        <f t="shared" si="915"/>
        <v>34705.304065999997</v>
      </c>
      <c r="Q325" s="622">
        <f t="shared" ref="Q325" si="916">Q319+Q314+Q324</f>
        <v>34387.229066</v>
      </c>
      <c r="R325" s="622">
        <f t="shared" si="914"/>
        <v>31907.97430683333</v>
      </c>
      <c r="S325" s="622">
        <f t="shared" si="914"/>
        <v>31628.165590000001</v>
      </c>
      <c r="T325" s="622">
        <f t="shared" si="914"/>
        <v>-279.80871683333135</v>
      </c>
      <c r="U325" s="622">
        <f t="shared" si="914"/>
        <v>-47.584129999999995</v>
      </c>
      <c r="V325" s="622">
        <f t="shared" si="914"/>
        <v>31580.581460000001</v>
      </c>
      <c r="W325" s="622">
        <f t="shared" si="903"/>
        <v>99.123075899013102</v>
      </c>
      <c r="X325" s="732"/>
    </row>
    <row r="326" spans="1:260" x14ac:dyDescent="0.25">
      <c r="A326" s="13">
        <v>1</v>
      </c>
      <c r="B326" s="161" t="s">
        <v>40</v>
      </c>
      <c r="C326" s="690"/>
      <c r="D326" s="690"/>
      <c r="E326" s="690"/>
      <c r="F326" s="690"/>
      <c r="G326" s="691"/>
      <c r="H326" s="691"/>
      <c r="I326" s="691"/>
      <c r="J326" s="691"/>
      <c r="K326" s="691"/>
      <c r="L326" s="691"/>
      <c r="M326" s="691"/>
      <c r="N326" s="691"/>
      <c r="O326" s="691"/>
      <c r="P326" s="691"/>
      <c r="Q326" s="691"/>
      <c r="R326" s="691"/>
      <c r="S326" s="691"/>
      <c r="T326" s="691">
        <f t="shared" si="807"/>
        <v>0</v>
      </c>
      <c r="U326" s="691"/>
      <c r="V326" s="691"/>
      <c r="W326" s="691"/>
      <c r="X326" s="732"/>
    </row>
    <row r="327" spans="1:260" s="6" customFormat="1" ht="30" x14ac:dyDescent="0.25">
      <c r="A327" s="13">
        <v>1</v>
      </c>
      <c r="B327" s="143" t="s">
        <v>76</v>
      </c>
      <c r="C327" s="692">
        <f t="shared" ref="C327:G333" si="917">C314</f>
        <v>3600.1</v>
      </c>
      <c r="D327" s="692">
        <f t="shared" si="917"/>
        <v>3300</v>
      </c>
      <c r="E327" s="692">
        <f t="shared" si="917"/>
        <v>3803</v>
      </c>
      <c r="F327" s="692">
        <f t="shared" si="917"/>
        <v>115.24242424242424</v>
      </c>
      <c r="G327" s="693">
        <f t="shared" si="917"/>
        <v>8317.8076860000001</v>
      </c>
      <c r="H327" s="693">
        <f t="shared" ref="H327:I327" si="918">H314</f>
        <v>8317.8076860000001</v>
      </c>
      <c r="I327" s="693">
        <f t="shared" si="918"/>
        <v>8317.8076860000001</v>
      </c>
      <c r="J327" s="693">
        <f>J314</f>
        <v>8317.8076860000001</v>
      </c>
      <c r="K327" s="693">
        <f>K314</f>
        <v>8317.8076860000001</v>
      </c>
      <c r="L327" s="693">
        <f>L314</f>
        <v>9625.2624059999998</v>
      </c>
      <c r="M327" s="693">
        <f t="shared" ref="M327" si="919">M314</f>
        <v>9625.2624059999998</v>
      </c>
      <c r="N327" s="693">
        <f t="shared" ref="N327:S333" si="920">N314</f>
        <v>7649.5068659999997</v>
      </c>
      <c r="O327" s="693">
        <f t="shared" ref="O327:P327" si="921">O314</f>
        <v>7649.5068659999997</v>
      </c>
      <c r="P327" s="693">
        <f t="shared" si="921"/>
        <v>7649.5068659999997</v>
      </c>
      <c r="Q327" s="693">
        <f t="shared" ref="Q327" si="922">Q314</f>
        <v>7649.5068659999997</v>
      </c>
      <c r="R327" s="693">
        <f t="shared" si="920"/>
        <v>7164.7280877857138</v>
      </c>
      <c r="S327" s="693">
        <f t="shared" si="920"/>
        <v>8620.7057999999997</v>
      </c>
      <c r="T327" s="693">
        <f t="shared" ref="T327" si="923">T314</f>
        <v>1455.9777122142868</v>
      </c>
      <c r="U327" s="693">
        <f t="shared" ref="U327:V327" si="924">U314</f>
        <v>-41.063559999999995</v>
      </c>
      <c r="V327" s="693">
        <f t="shared" si="924"/>
        <v>8579.642240000001</v>
      </c>
      <c r="W327" s="693">
        <f t="shared" ref="W327:W333" si="925">W314</f>
        <v>120.32146502107189</v>
      </c>
      <c r="X327" s="732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  <c r="AM327" s="8"/>
      <c r="AN327" s="8"/>
      <c r="AO327" s="8"/>
      <c r="AP327" s="8"/>
      <c r="AQ327" s="8"/>
      <c r="AR327" s="8"/>
      <c r="AS327" s="8"/>
      <c r="AT327" s="8"/>
      <c r="AU327" s="8"/>
      <c r="AV327" s="8"/>
      <c r="AW327" s="8"/>
      <c r="AX327" s="8"/>
      <c r="AY327" s="8"/>
      <c r="AZ327" s="8"/>
      <c r="BA327" s="8"/>
      <c r="BB327" s="8"/>
      <c r="BC327" s="8"/>
      <c r="BD327" s="8"/>
      <c r="BE327" s="8"/>
      <c r="BF327" s="8"/>
      <c r="BG327" s="8"/>
      <c r="BH327" s="8"/>
      <c r="BI327" s="8"/>
      <c r="BJ327" s="8"/>
      <c r="BK327" s="8"/>
      <c r="BL327" s="8"/>
      <c r="BM327" s="8"/>
      <c r="BN327" s="8"/>
      <c r="BO327" s="8"/>
      <c r="BP327" s="8"/>
      <c r="BQ327" s="8"/>
      <c r="BR327" s="8"/>
      <c r="BS327" s="8"/>
      <c r="BT327" s="8"/>
      <c r="BU327" s="8"/>
      <c r="BV327" s="8"/>
      <c r="BW327" s="8"/>
      <c r="BX327" s="8"/>
      <c r="BY327" s="8"/>
      <c r="BZ327" s="8"/>
      <c r="CA327" s="8"/>
      <c r="CB327" s="8"/>
      <c r="CC327" s="8"/>
      <c r="CD327" s="8"/>
      <c r="CE327" s="8"/>
      <c r="CF327" s="8"/>
      <c r="CG327" s="8"/>
      <c r="CH327" s="8"/>
      <c r="CI327" s="8"/>
      <c r="CJ327" s="8"/>
      <c r="CK327" s="8"/>
      <c r="CL327" s="8"/>
      <c r="CM327" s="8"/>
      <c r="CN327" s="8"/>
      <c r="CO327" s="8"/>
      <c r="CP327" s="8"/>
      <c r="CQ327" s="8"/>
      <c r="CR327" s="8"/>
      <c r="CS327" s="8"/>
      <c r="CT327" s="8"/>
      <c r="CU327" s="8"/>
      <c r="CV327" s="8"/>
      <c r="CW327" s="8"/>
      <c r="CX327" s="8"/>
      <c r="CY327" s="8"/>
      <c r="CZ327" s="8"/>
      <c r="DA327" s="8"/>
      <c r="DB327" s="8"/>
      <c r="DC327" s="8"/>
      <c r="DD327" s="8"/>
      <c r="DE327" s="8"/>
      <c r="DF327" s="8"/>
      <c r="DG327" s="8"/>
      <c r="DH327" s="8"/>
      <c r="DI327" s="8"/>
      <c r="DJ327" s="8"/>
      <c r="DK327" s="8"/>
      <c r="DL327" s="8"/>
      <c r="DM327" s="8"/>
      <c r="DN327" s="8"/>
      <c r="DO327" s="8"/>
      <c r="DP327" s="8"/>
      <c r="DQ327" s="8"/>
      <c r="DR327" s="8"/>
      <c r="DS327" s="8"/>
      <c r="DT327" s="8"/>
      <c r="DU327" s="8"/>
      <c r="DV327" s="8"/>
      <c r="DW327" s="8"/>
      <c r="DX327" s="8"/>
      <c r="DY327" s="8"/>
      <c r="DZ327" s="8"/>
      <c r="EA327" s="8"/>
      <c r="EB327" s="8"/>
      <c r="EC327" s="8"/>
      <c r="ED327" s="8"/>
      <c r="EE327" s="8"/>
      <c r="EF327" s="8"/>
      <c r="EG327" s="8"/>
      <c r="EH327" s="8"/>
      <c r="EI327" s="8"/>
      <c r="EJ327" s="8"/>
      <c r="EK327" s="8"/>
      <c r="EL327" s="8"/>
      <c r="EM327" s="8"/>
      <c r="EN327" s="8"/>
      <c r="EO327" s="8"/>
      <c r="EP327" s="8"/>
      <c r="EQ327" s="8"/>
      <c r="ER327" s="8"/>
      <c r="ES327" s="8"/>
      <c r="ET327" s="8"/>
      <c r="EU327" s="8"/>
      <c r="EV327" s="8"/>
      <c r="EW327" s="8"/>
      <c r="EX327" s="8"/>
      <c r="EY327" s="8"/>
      <c r="EZ327" s="8"/>
      <c r="FA327" s="8"/>
      <c r="FB327" s="8"/>
      <c r="FC327" s="8"/>
      <c r="FD327" s="8"/>
      <c r="FE327" s="8"/>
      <c r="FF327" s="8"/>
      <c r="FG327" s="8"/>
      <c r="FH327" s="8"/>
      <c r="FI327" s="8"/>
      <c r="FJ327" s="8"/>
      <c r="FK327" s="8"/>
      <c r="FL327" s="8"/>
      <c r="FM327" s="8"/>
      <c r="FN327" s="8"/>
      <c r="FO327" s="8"/>
      <c r="FP327" s="8"/>
      <c r="FQ327" s="8"/>
      <c r="FR327" s="8"/>
      <c r="FS327" s="8"/>
      <c r="FT327" s="8"/>
      <c r="FU327" s="8"/>
      <c r="FV327" s="8"/>
      <c r="FW327" s="8"/>
      <c r="FX327" s="8"/>
      <c r="FY327" s="8"/>
      <c r="FZ327" s="8"/>
      <c r="GA327" s="8"/>
      <c r="GB327" s="8"/>
      <c r="GC327" s="8"/>
      <c r="GD327" s="8"/>
      <c r="GE327" s="8"/>
      <c r="GF327" s="8"/>
      <c r="GG327" s="8"/>
      <c r="GH327" s="8"/>
      <c r="GI327" s="8"/>
      <c r="GJ327" s="8"/>
      <c r="GK327" s="8"/>
      <c r="GL327" s="8"/>
      <c r="GM327" s="8"/>
      <c r="GN327" s="8"/>
      <c r="GO327" s="8"/>
      <c r="GP327" s="8"/>
      <c r="GQ327" s="8"/>
      <c r="GR327" s="8"/>
      <c r="GS327" s="8"/>
      <c r="GT327" s="8"/>
      <c r="GU327" s="8"/>
      <c r="GV327" s="8"/>
      <c r="GW327" s="8"/>
      <c r="GX327" s="8"/>
      <c r="GY327" s="8"/>
      <c r="GZ327" s="8"/>
      <c r="HA327" s="8"/>
      <c r="HB327" s="8"/>
      <c r="HC327" s="8"/>
      <c r="HD327" s="8"/>
      <c r="HE327" s="8"/>
      <c r="HF327" s="8"/>
      <c r="HG327" s="8"/>
      <c r="HH327" s="8"/>
      <c r="HI327" s="8"/>
      <c r="HJ327" s="8"/>
      <c r="HK327" s="8"/>
      <c r="HL327" s="8"/>
      <c r="HM327" s="8"/>
      <c r="HN327" s="8"/>
      <c r="HO327" s="8"/>
      <c r="HP327" s="8"/>
      <c r="HQ327" s="8"/>
      <c r="HR327" s="8"/>
      <c r="HS327" s="8"/>
      <c r="HT327" s="8"/>
      <c r="HU327" s="8"/>
      <c r="HV327" s="8"/>
      <c r="HW327" s="8"/>
      <c r="HX327" s="8"/>
      <c r="HY327" s="8"/>
      <c r="HZ327" s="8"/>
      <c r="IA327" s="8"/>
      <c r="IB327" s="8"/>
      <c r="IC327" s="8"/>
      <c r="ID327" s="8"/>
      <c r="IE327" s="8"/>
      <c r="IF327" s="8"/>
      <c r="IG327" s="8"/>
      <c r="IH327" s="8"/>
      <c r="II327" s="8"/>
      <c r="IJ327" s="8"/>
      <c r="IK327" s="8"/>
      <c r="IL327" s="8"/>
      <c r="IM327" s="8"/>
      <c r="IN327" s="8"/>
      <c r="IO327" s="8"/>
      <c r="IP327" s="8"/>
      <c r="IQ327" s="8"/>
      <c r="IR327" s="8"/>
      <c r="IS327" s="8"/>
      <c r="IT327" s="8"/>
      <c r="IU327" s="8"/>
      <c r="IV327" s="8"/>
      <c r="IW327" s="8"/>
      <c r="IX327" s="8"/>
      <c r="IY327" s="8"/>
      <c r="IZ327" s="8"/>
    </row>
    <row r="328" spans="1:260" s="6" customFormat="1" ht="30" x14ac:dyDescent="0.25">
      <c r="A328" s="13">
        <v>1</v>
      </c>
      <c r="B328" s="119" t="s">
        <v>44</v>
      </c>
      <c r="C328" s="692">
        <f t="shared" si="917"/>
        <v>2400</v>
      </c>
      <c r="D328" s="692">
        <f t="shared" si="917"/>
        <v>2200</v>
      </c>
      <c r="E328" s="692">
        <f t="shared" si="917"/>
        <v>2490</v>
      </c>
      <c r="F328" s="692">
        <f t="shared" si="917"/>
        <v>113.18181818181819</v>
      </c>
      <c r="G328" s="693">
        <f t="shared" si="917"/>
        <v>4693.9510200000004</v>
      </c>
      <c r="H328" s="693">
        <f t="shared" ref="H328:I328" si="926">H315</f>
        <v>4693.9510200000004</v>
      </c>
      <c r="I328" s="693">
        <f t="shared" si="926"/>
        <v>4693.9510200000004</v>
      </c>
      <c r="J328" s="693">
        <f t="shared" ref="J328:K328" si="927">J315</f>
        <v>4693.9510200000004</v>
      </c>
      <c r="K328" s="693">
        <f t="shared" si="927"/>
        <v>4693.9510200000004</v>
      </c>
      <c r="L328" s="693">
        <f t="shared" ref="L328:L333" si="928">L315</f>
        <v>6001.4057400000002</v>
      </c>
      <c r="M328" s="693">
        <f t="shared" ref="M328" si="929">M315</f>
        <v>6001.4057400000002</v>
      </c>
      <c r="N328" s="693">
        <f t="shared" si="920"/>
        <v>4025.6502</v>
      </c>
      <c r="O328" s="693">
        <f t="shared" ref="O328:P328" si="930">O315</f>
        <v>4025.6502</v>
      </c>
      <c r="P328" s="693">
        <f t="shared" si="930"/>
        <v>4025.6502</v>
      </c>
      <c r="Q328" s="693">
        <f t="shared" ref="Q328" si="931">Q315</f>
        <v>4025.6502</v>
      </c>
      <c r="R328" s="693">
        <f t="shared" si="920"/>
        <v>3842.8594772857141</v>
      </c>
      <c r="S328" s="693">
        <f t="shared" si="920"/>
        <v>4921.0489700000007</v>
      </c>
      <c r="T328" s="693">
        <f t="shared" ref="T328" si="932">T315</f>
        <v>1078.1894927142866</v>
      </c>
      <c r="U328" s="693">
        <f t="shared" ref="U328:V328" si="933">U315</f>
        <v>-23.629909999999999</v>
      </c>
      <c r="V328" s="693">
        <f t="shared" si="933"/>
        <v>4897.4190600000011</v>
      </c>
      <c r="W328" s="693">
        <f t="shared" si="925"/>
        <v>128.05695860302009</v>
      </c>
      <c r="X328" s="732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8"/>
      <c r="AV328" s="8"/>
      <c r="AW328" s="8"/>
      <c r="AX328" s="8"/>
      <c r="AY328" s="8"/>
      <c r="AZ328" s="8"/>
      <c r="BA328" s="8"/>
      <c r="BB328" s="8"/>
      <c r="BC328" s="8"/>
      <c r="BD328" s="8"/>
      <c r="BE328" s="8"/>
      <c r="BF328" s="8"/>
      <c r="BG328" s="8"/>
      <c r="BH328" s="8"/>
      <c r="BI328" s="8"/>
      <c r="BJ328" s="8"/>
      <c r="BK328" s="8"/>
      <c r="BL328" s="8"/>
      <c r="BM328" s="8"/>
      <c r="BN328" s="8"/>
      <c r="BO328" s="8"/>
      <c r="BP328" s="8"/>
      <c r="BQ328" s="8"/>
      <c r="BR328" s="8"/>
      <c r="BS328" s="8"/>
      <c r="BT328" s="8"/>
      <c r="BU328" s="8"/>
      <c r="BV328" s="8"/>
      <c r="BW328" s="8"/>
      <c r="BX328" s="8"/>
      <c r="BY328" s="8"/>
      <c r="BZ328" s="8"/>
      <c r="CA328" s="8"/>
      <c r="CB328" s="8"/>
      <c r="CC328" s="8"/>
      <c r="CD328" s="8"/>
      <c r="CE328" s="8"/>
      <c r="CF328" s="8"/>
      <c r="CG328" s="8"/>
      <c r="CH328" s="8"/>
      <c r="CI328" s="8"/>
      <c r="CJ328" s="8"/>
      <c r="CK328" s="8"/>
      <c r="CL328" s="8"/>
      <c r="CM328" s="8"/>
      <c r="CN328" s="8"/>
      <c r="CO328" s="8"/>
      <c r="CP328" s="8"/>
      <c r="CQ328" s="8"/>
      <c r="CR328" s="8"/>
      <c r="CS328" s="8"/>
      <c r="CT328" s="8"/>
      <c r="CU328" s="8"/>
      <c r="CV328" s="8"/>
      <c r="CW328" s="8"/>
      <c r="CX328" s="8"/>
      <c r="CY328" s="8"/>
      <c r="CZ328" s="8"/>
      <c r="DA328" s="8"/>
      <c r="DB328" s="8"/>
      <c r="DC328" s="8"/>
      <c r="DD328" s="8"/>
      <c r="DE328" s="8"/>
      <c r="DF328" s="8"/>
      <c r="DG328" s="8"/>
      <c r="DH328" s="8"/>
      <c r="DI328" s="8"/>
      <c r="DJ328" s="8"/>
      <c r="DK328" s="8"/>
      <c r="DL328" s="8"/>
      <c r="DM328" s="8"/>
      <c r="DN328" s="8"/>
      <c r="DO328" s="8"/>
      <c r="DP328" s="8"/>
      <c r="DQ328" s="8"/>
      <c r="DR328" s="8"/>
      <c r="DS328" s="8"/>
      <c r="DT328" s="8"/>
      <c r="DU328" s="8"/>
      <c r="DV328" s="8"/>
      <c r="DW328" s="8"/>
      <c r="DX328" s="8"/>
      <c r="DY328" s="8"/>
      <c r="DZ328" s="8"/>
      <c r="EA328" s="8"/>
      <c r="EB328" s="8"/>
      <c r="EC328" s="8"/>
      <c r="ED328" s="8"/>
      <c r="EE328" s="8"/>
      <c r="EF328" s="8"/>
      <c r="EG328" s="8"/>
      <c r="EH328" s="8"/>
      <c r="EI328" s="8"/>
      <c r="EJ328" s="8"/>
      <c r="EK328" s="8"/>
      <c r="EL328" s="8"/>
      <c r="EM328" s="8"/>
      <c r="EN328" s="8"/>
      <c r="EO328" s="8"/>
      <c r="EP328" s="8"/>
      <c r="EQ328" s="8"/>
      <c r="ER328" s="8"/>
      <c r="ES328" s="8"/>
      <c r="ET328" s="8"/>
      <c r="EU328" s="8"/>
      <c r="EV328" s="8"/>
      <c r="EW328" s="8"/>
      <c r="EX328" s="8"/>
      <c r="EY328" s="8"/>
      <c r="EZ328" s="8"/>
      <c r="FA328" s="8"/>
      <c r="FB328" s="8"/>
      <c r="FC328" s="8"/>
      <c r="FD328" s="8"/>
      <c r="FE328" s="8"/>
      <c r="FF328" s="8"/>
      <c r="FG328" s="8"/>
      <c r="FH328" s="8"/>
      <c r="FI328" s="8"/>
      <c r="FJ328" s="8"/>
      <c r="FK328" s="8"/>
      <c r="FL328" s="8"/>
      <c r="FM328" s="8"/>
      <c r="FN328" s="8"/>
      <c r="FO328" s="8"/>
      <c r="FP328" s="8"/>
      <c r="FQ328" s="8"/>
      <c r="FR328" s="8"/>
      <c r="FS328" s="8"/>
      <c r="FT328" s="8"/>
      <c r="FU328" s="8"/>
      <c r="FV328" s="8"/>
      <c r="FW328" s="8"/>
      <c r="FX328" s="8"/>
      <c r="FY328" s="8"/>
      <c r="FZ328" s="8"/>
      <c r="GA328" s="8"/>
      <c r="GB328" s="8"/>
      <c r="GC328" s="8"/>
      <c r="GD328" s="8"/>
      <c r="GE328" s="8"/>
      <c r="GF328" s="8"/>
      <c r="GG328" s="8"/>
      <c r="GH328" s="8"/>
      <c r="GI328" s="8"/>
      <c r="GJ328" s="8"/>
      <c r="GK328" s="8"/>
      <c r="GL328" s="8"/>
      <c r="GM328" s="8"/>
      <c r="GN328" s="8"/>
      <c r="GO328" s="8"/>
      <c r="GP328" s="8"/>
      <c r="GQ328" s="8"/>
      <c r="GR328" s="8"/>
      <c r="GS328" s="8"/>
      <c r="GT328" s="8"/>
      <c r="GU328" s="8"/>
      <c r="GV328" s="8"/>
      <c r="GW328" s="8"/>
      <c r="GX328" s="8"/>
      <c r="GY328" s="8"/>
      <c r="GZ328" s="8"/>
      <c r="HA328" s="8"/>
      <c r="HB328" s="8"/>
      <c r="HC328" s="8"/>
      <c r="HD328" s="8"/>
      <c r="HE328" s="8"/>
      <c r="HF328" s="8"/>
      <c r="HG328" s="8"/>
      <c r="HH328" s="8"/>
      <c r="HI328" s="8"/>
      <c r="HJ328" s="8"/>
      <c r="HK328" s="8"/>
      <c r="HL328" s="8"/>
      <c r="HM328" s="8"/>
      <c r="HN328" s="8"/>
      <c r="HO328" s="8"/>
      <c r="HP328" s="8"/>
      <c r="HQ328" s="8"/>
      <c r="HR328" s="8"/>
      <c r="HS328" s="8"/>
      <c r="HT328" s="8"/>
      <c r="HU328" s="8"/>
      <c r="HV328" s="8"/>
      <c r="HW328" s="8"/>
      <c r="HX328" s="8"/>
      <c r="HY328" s="8"/>
      <c r="HZ328" s="8"/>
      <c r="IA328" s="8"/>
      <c r="IB328" s="8"/>
      <c r="IC328" s="8"/>
      <c r="ID328" s="8"/>
      <c r="IE328" s="8"/>
      <c r="IF328" s="8"/>
      <c r="IG328" s="8"/>
      <c r="IH328" s="8"/>
      <c r="II328" s="8"/>
      <c r="IJ328" s="8"/>
      <c r="IK328" s="8"/>
      <c r="IL328" s="8"/>
      <c r="IM328" s="8"/>
      <c r="IN328" s="8"/>
      <c r="IO328" s="8"/>
      <c r="IP328" s="8"/>
      <c r="IQ328" s="8"/>
      <c r="IR328" s="8"/>
      <c r="IS328" s="8"/>
      <c r="IT328" s="8"/>
      <c r="IU328" s="8"/>
      <c r="IV328" s="8"/>
      <c r="IW328" s="8"/>
      <c r="IX328" s="8"/>
      <c r="IY328" s="8"/>
      <c r="IZ328" s="8"/>
    </row>
    <row r="329" spans="1:260" s="6" customFormat="1" ht="30" x14ac:dyDescent="0.25">
      <c r="A329" s="13">
        <v>1</v>
      </c>
      <c r="B329" s="119" t="s">
        <v>45</v>
      </c>
      <c r="C329" s="692">
        <f t="shared" si="917"/>
        <v>896.1</v>
      </c>
      <c r="D329" s="692">
        <f t="shared" si="917"/>
        <v>821</v>
      </c>
      <c r="E329" s="692">
        <f t="shared" si="917"/>
        <v>1040</v>
      </c>
      <c r="F329" s="692">
        <f t="shared" si="917"/>
        <v>126.67478684531059</v>
      </c>
      <c r="G329" s="693">
        <f t="shared" si="917"/>
        <v>1628.984346</v>
      </c>
      <c r="H329" s="693">
        <f t="shared" ref="H329:I329" si="934">H316</f>
        <v>1628.984346</v>
      </c>
      <c r="I329" s="693">
        <f t="shared" si="934"/>
        <v>1628.984346</v>
      </c>
      <c r="J329" s="693">
        <f t="shared" ref="J329:K329" si="935">J316</f>
        <v>1628.984346</v>
      </c>
      <c r="K329" s="693">
        <f t="shared" si="935"/>
        <v>1628.984346</v>
      </c>
      <c r="L329" s="693">
        <f t="shared" si="928"/>
        <v>1628.984346</v>
      </c>
      <c r="M329" s="693">
        <f t="shared" ref="M329" si="936">M316</f>
        <v>1628.984346</v>
      </c>
      <c r="N329" s="693">
        <f t="shared" si="920"/>
        <v>1628.984346</v>
      </c>
      <c r="O329" s="693">
        <f t="shared" ref="O329:P329" si="937">O316</f>
        <v>1628.984346</v>
      </c>
      <c r="P329" s="693">
        <f t="shared" si="937"/>
        <v>1628.984346</v>
      </c>
      <c r="Q329" s="693">
        <f t="shared" ref="Q329" si="938">Q316</f>
        <v>1628.984346</v>
      </c>
      <c r="R329" s="693">
        <f t="shared" si="920"/>
        <v>1493.2356505</v>
      </c>
      <c r="S329" s="693">
        <f t="shared" si="920"/>
        <v>1908.2089900000001</v>
      </c>
      <c r="T329" s="693">
        <f t="shared" ref="T329" si="939">T316</f>
        <v>414.97333950000007</v>
      </c>
      <c r="U329" s="693">
        <f t="shared" ref="U329:V329" si="940">U316</f>
        <v>-17.43365</v>
      </c>
      <c r="V329" s="693">
        <f t="shared" si="940"/>
        <v>1890.7753400000001</v>
      </c>
      <c r="W329" s="693">
        <f t="shared" si="925"/>
        <v>127.79021110037448</v>
      </c>
      <c r="X329" s="732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  <c r="AW329" s="8"/>
      <c r="AX329" s="8"/>
      <c r="AY329" s="8"/>
      <c r="AZ329" s="8"/>
      <c r="BA329" s="8"/>
      <c r="BB329" s="8"/>
      <c r="BC329" s="8"/>
      <c r="BD329" s="8"/>
      <c r="BE329" s="8"/>
      <c r="BF329" s="8"/>
      <c r="BG329" s="8"/>
      <c r="BH329" s="8"/>
      <c r="BI329" s="8"/>
      <c r="BJ329" s="8"/>
      <c r="BK329" s="8"/>
      <c r="BL329" s="8"/>
      <c r="BM329" s="8"/>
      <c r="BN329" s="8"/>
      <c r="BO329" s="8"/>
      <c r="BP329" s="8"/>
      <c r="BQ329" s="8"/>
      <c r="BR329" s="8"/>
      <c r="BS329" s="8"/>
      <c r="BT329" s="8"/>
      <c r="BU329" s="8"/>
      <c r="BV329" s="8"/>
      <c r="BW329" s="8"/>
      <c r="BX329" s="8"/>
      <c r="BY329" s="8"/>
      <c r="BZ329" s="8"/>
      <c r="CA329" s="8"/>
      <c r="CB329" s="8"/>
      <c r="CC329" s="8"/>
      <c r="CD329" s="8"/>
      <c r="CE329" s="8"/>
      <c r="CF329" s="8"/>
      <c r="CG329" s="8"/>
      <c r="CH329" s="8"/>
      <c r="CI329" s="8"/>
      <c r="CJ329" s="8"/>
      <c r="CK329" s="8"/>
      <c r="CL329" s="8"/>
      <c r="CM329" s="8"/>
      <c r="CN329" s="8"/>
      <c r="CO329" s="8"/>
      <c r="CP329" s="8"/>
      <c r="CQ329" s="8"/>
      <c r="CR329" s="8"/>
      <c r="CS329" s="8"/>
      <c r="CT329" s="8"/>
      <c r="CU329" s="8"/>
      <c r="CV329" s="8"/>
      <c r="CW329" s="8"/>
      <c r="CX329" s="8"/>
      <c r="CY329" s="8"/>
      <c r="CZ329" s="8"/>
      <c r="DA329" s="8"/>
      <c r="DB329" s="8"/>
      <c r="DC329" s="8"/>
      <c r="DD329" s="8"/>
      <c r="DE329" s="8"/>
      <c r="DF329" s="8"/>
      <c r="DG329" s="8"/>
      <c r="DH329" s="8"/>
      <c r="DI329" s="8"/>
      <c r="DJ329" s="8"/>
      <c r="DK329" s="8"/>
      <c r="DL329" s="8"/>
      <c r="DM329" s="8"/>
      <c r="DN329" s="8"/>
      <c r="DO329" s="8"/>
      <c r="DP329" s="8"/>
      <c r="DQ329" s="8"/>
      <c r="DR329" s="8"/>
      <c r="DS329" s="8"/>
      <c r="DT329" s="8"/>
      <c r="DU329" s="8"/>
      <c r="DV329" s="8"/>
      <c r="DW329" s="8"/>
      <c r="DX329" s="8"/>
      <c r="DY329" s="8"/>
      <c r="DZ329" s="8"/>
      <c r="EA329" s="8"/>
      <c r="EB329" s="8"/>
      <c r="EC329" s="8"/>
      <c r="ED329" s="8"/>
      <c r="EE329" s="8"/>
      <c r="EF329" s="8"/>
      <c r="EG329" s="8"/>
      <c r="EH329" s="8"/>
      <c r="EI329" s="8"/>
      <c r="EJ329" s="8"/>
      <c r="EK329" s="8"/>
      <c r="EL329" s="8"/>
      <c r="EM329" s="8"/>
      <c r="EN329" s="8"/>
      <c r="EO329" s="8"/>
      <c r="EP329" s="8"/>
      <c r="EQ329" s="8"/>
      <c r="ER329" s="8"/>
      <c r="ES329" s="8"/>
      <c r="ET329" s="8"/>
      <c r="EU329" s="8"/>
      <c r="EV329" s="8"/>
      <c r="EW329" s="8"/>
      <c r="EX329" s="8"/>
      <c r="EY329" s="8"/>
      <c r="EZ329" s="8"/>
      <c r="FA329" s="8"/>
      <c r="FB329" s="8"/>
      <c r="FC329" s="8"/>
      <c r="FD329" s="8"/>
      <c r="FE329" s="8"/>
      <c r="FF329" s="8"/>
      <c r="FG329" s="8"/>
      <c r="FH329" s="8"/>
      <c r="FI329" s="8"/>
      <c r="FJ329" s="8"/>
      <c r="FK329" s="8"/>
      <c r="FL329" s="8"/>
      <c r="FM329" s="8"/>
      <c r="FN329" s="8"/>
      <c r="FO329" s="8"/>
      <c r="FP329" s="8"/>
      <c r="FQ329" s="8"/>
      <c r="FR329" s="8"/>
      <c r="FS329" s="8"/>
      <c r="FT329" s="8"/>
      <c r="FU329" s="8"/>
      <c r="FV329" s="8"/>
      <c r="FW329" s="8"/>
      <c r="FX329" s="8"/>
      <c r="FY329" s="8"/>
      <c r="FZ329" s="8"/>
      <c r="GA329" s="8"/>
      <c r="GB329" s="8"/>
      <c r="GC329" s="8"/>
      <c r="GD329" s="8"/>
      <c r="GE329" s="8"/>
      <c r="GF329" s="8"/>
      <c r="GG329" s="8"/>
      <c r="GH329" s="8"/>
      <c r="GI329" s="8"/>
      <c r="GJ329" s="8"/>
      <c r="GK329" s="8"/>
      <c r="GL329" s="8"/>
      <c r="GM329" s="8"/>
      <c r="GN329" s="8"/>
      <c r="GO329" s="8"/>
      <c r="GP329" s="8"/>
      <c r="GQ329" s="8"/>
      <c r="GR329" s="8"/>
      <c r="GS329" s="8"/>
      <c r="GT329" s="8"/>
      <c r="GU329" s="8"/>
      <c r="GV329" s="8"/>
      <c r="GW329" s="8"/>
      <c r="GX329" s="8"/>
      <c r="GY329" s="8"/>
      <c r="GZ329" s="8"/>
      <c r="HA329" s="8"/>
      <c r="HB329" s="8"/>
      <c r="HC329" s="8"/>
      <c r="HD329" s="8"/>
      <c r="HE329" s="8"/>
      <c r="HF329" s="8"/>
      <c r="HG329" s="8"/>
      <c r="HH329" s="8"/>
      <c r="HI329" s="8"/>
      <c r="HJ329" s="8"/>
      <c r="HK329" s="8"/>
      <c r="HL329" s="8"/>
      <c r="HM329" s="8"/>
      <c r="HN329" s="8"/>
      <c r="HO329" s="8"/>
      <c r="HP329" s="8"/>
      <c r="HQ329" s="8"/>
      <c r="HR329" s="8"/>
      <c r="HS329" s="8"/>
      <c r="HT329" s="8"/>
      <c r="HU329" s="8"/>
      <c r="HV329" s="8"/>
      <c r="HW329" s="8"/>
      <c r="HX329" s="8"/>
      <c r="HY329" s="8"/>
      <c r="HZ329" s="8"/>
      <c r="IA329" s="8"/>
      <c r="IB329" s="8"/>
      <c r="IC329" s="8"/>
      <c r="ID329" s="8"/>
      <c r="IE329" s="8"/>
      <c r="IF329" s="8"/>
      <c r="IG329" s="8"/>
      <c r="IH329" s="8"/>
      <c r="II329" s="8"/>
      <c r="IJ329" s="8"/>
      <c r="IK329" s="8"/>
      <c r="IL329" s="8"/>
      <c r="IM329" s="8"/>
      <c r="IN329" s="8"/>
      <c r="IO329" s="8"/>
      <c r="IP329" s="8"/>
      <c r="IQ329" s="8"/>
      <c r="IR329" s="8"/>
      <c r="IS329" s="8"/>
      <c r="IT329" s="8"/>
      <c r="IU329" s="8"/>
      <c r="IV329" s="8"/>
      <c r="IW329" s="8"/>
      <c r="IX329" s="8"/>
      <c r="IY329" s="8"/>
      <c r="IZ329" s="8"/>
    </row>
    <row r="330" spans="1:260" s="6" customFormat="1" ht="30" x14ac:dyDescent="0.25">
      <c r="A330" s="13">
        <v>1</v>
      </c>
      <c r="B330" s="119" t="s">
        <v>70</v>
      </c>
      <c r="C330" s="692">
        <f t="shared" si="917"/>
        <v>25</v>
      </c>
      <c r="D330" s="692">
        <f t="shared" si="917"/>
        <v>23</v>
      </c>
      <c r="E330" s="692">
        <f t="shared" si="917"/>
        <v>25</v>
      </c>
      <c r="F330" s="692">
        <f t="shared" si="917"/>
        <v>108.69565217391303</v>
      </c>
      <c r="G330" s="693">
        <f t="shared" si="917"/>
        <v>164.05199999999999</v>
      </c>
      <c r="H330" s="693">
        <f t="shared" ref="H330:I330" si="941">H317</f>
        <v>164.05199999999999</v>
      </c>
      <c r="I330" s="693">
        <f t="shared" si="941"/>
        <v>164.05199999999999</v>
      </c>
      <c r="J330" s="693">
        <f t="shared" ref="J330:K330" si="942">J317</f>
        <v>164.05199999999999</v>
      </c>
      <c r="K330" s="693">
        <f t="shared" si="942"/>
        <v>164.05199999999999</v>
      </c>
      <c r="L330" s="693">
        <f t="shared" si="928"/>
        <v>164.05199999999999</v>
      </c>
      <c r="M330" s="693">
        <f t="shared" ref="M330" si="943">M317</f>
        <v>164.05199999999999</v>
      </c>
      <c r="N330" s="693">
        <f t="shared" si="920"/>
        <v>164.05199999999999</v>
      </c>
      <c r="O330" s="693">
        <f t="shared" ref="O330:P330" si="944">O317</f>
        <v>164.05199999999999</v>
      </c>
      <c r="P330" s="693">
        <f t="shared" si="944"/>
        <v>164.05199999999999</v>
      </c>
      <c r="Q330" s="693">
        <f t="shared" ref="Q330" si="945">Q317</f>
        <v>164.05199999999999</v>
      </c>
      <c r="R330" s="693">
        <f t="shared" si="920"/>
        <v>150.381</v>
      </c>
      <c r="S330" s="693">
        <f t="shared" si="920"/>
        <v>164.05199999999999</v>
      </c>
      <c r="T330" s="693">
        <f t="shared" ref="T330" si="946">T317</f>
        <v>13.670999999999992</v>
      </c>
      <c r="U330" s="693">
        <f t="shared" ref="U330:V330" si="947">U317</f>
        <v>0</v>
      </c>
      <c r="V330" s="693">
        <f t="shared" si="947"/>
        <v>164.05199999999999</v>
      </c>
      <c r="W330" s="693">
        <f t="shared" si="925"/>
        <v>109.09090909090908</v>
      </c>
      <c r="X330" s="732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8"/>
      <c r="BS330" s="8"/>
      <c r="BT330" s="8"/>
      <c r="BU330" s="8"/>
      <c r="BV330" s="8"/>
      <c r="BW330" s="8"/>
      <c r="BX330" s="8"/>
      <c r="BY330" s="8"/>
      <c r="BZ330" s="8"/>
      <c r="CA330" s="8"/>
      <c r="CB330" s="8"/>
      <c r="CC330" s="8"/>
      <c r="CD330" s="8"/>
      <c r="CE330" s="8"/>
      <c r="CF330" s="8"/>
      <c r="CG330" s="8"/>
      <c r="CH330" s="8"/>
      <c r="CI330" s="8"/>
      <c r="CJ330" s="8"/>
      <c r="CK330" s="8"/>
      <c r="CL330" s="8"/>
      <c r="CM330" s="8"/>
      <c r="CN330" s="8"/>
      <c r="CO330" s="8"/>
      <c r="CP330" s="8"/>
      <c r="CQ330" s="8"/>
      <c r="CR330" s="8"/>
      <c r="CS330" s="8"/>
      <c r="CT330" s="8"/>
      <c r="CU330" s="8"/>
      <c r="CV330" s="8"/>
      <c r="CW330" s="8"/>
      <c r="CX330" s="8"/>
      <c r="CY330" s="8"/>
      <c r="CZ330" s="8"/>
      <c r="DA330" s="8"/>
      <c r="DB330" s="8"/>
      <c r="DC330" s="8"/>
      <c r="DD330" s="8"/>
      <c r="DE330" s="8"/>
      <c r="DF330" s="8"/>
      <c r="DG330" s="8"/>
      <c r="DH330" s="8"/>
      <c r="DI330" s="8"/>
      <c r="DJ330" s="8"/>
      <c r="DK330" s="8"/>
      <c r="DL330" s="8"/>
      <c r="DM330" s="8"/>
      <c r="DN330" s="8"/>
      <c r="DO330" s="8"/>
      <c r="DP330" s="8"/>
      <c r="DQ330" s="8"/>
      <c r="DR330" s="8"/>
      <c r="DS330" s="8"/>
      <c r="DT330" s="8"/>
      <c r="DU330" s="8"/>
      <c r="DV330" s="8"/>
      <c r="DW330" s="8"/>
      <c r="DX330" s="8"/>
      <c r="DY330" s="8"/>
      <c r="DZ330" s="8"/>
      <c r="EA330" s="8"/>
      <c r="EB330" s="8"/>
      <c r="EC330" s="8"/>
      <c r="ED330" s="8"/>
      <c r="EE330" s="8"/>
      <c r="EF330" s="8"/>
      <c r="EG330" s="8"/>
      <c r="EH330" s="8"/>
      <c r="EI330" s="8"/>
      <c r="EJ330" s="8"/>
      <c r="EK330" s="8"/>
      <c r="EL330" s="8"/>
      <c r="EM330" s="8"/>
      <c r="EN330" s="8"/>
      <c r="EO330" s="8"/>
      <c r="EP330" s="8"/>
      <c r="EQ330" s="8"/>
      <c r="ER330" s="8"/>
      <c r="ES330" s="8"/>
      <c r="ET330" s="8"/>
      <c r="EU330" s="8"/>
      <c r="EV330" s="8"/>
      <c r="EW330" s="8"/>
      <c r="EX330" s="8"/>
      <c r="EY330" s="8"/>
      <c r="EZ330" s="8"/>
      <c r="FA330" s="8"/>
      <c r="FB330" s="8"/>
      <c r="FC330" s="8"/>
      <c r="FD330" s="8"/>
      <c r="FE330" s="8"/>
      <c r="FF330" s="8"/>
      <c r="FG330" s="8"/>
      <c r="FH330" s="8"/>
      <c r="FI330" s="8"/>
      <c r="FJ330" s="8"/>
      <c r="FK330" s="8"/>
      <c r="FL330" s="8"/>
      <c r="FM330" s="8"/>
      <c r="FN330" s="8"/>
      <c r="FO330" s="8"/>
      <c r="FP330" s="8"/>
      <c r="FQ330" s="8"/>
      <c r="FR330" s="8"/>
      <c r="FS330" s="8"/>
      <c r="FT330" s="8"/>
      <c r="FU330" s="8"/>
      <c r="FV330" s="8"/>
      <c r="FW330" s="8"/>
      <c r="FX330" s="8"/>
      <c r="FY330" s="8"/>
      <c r="FZ330" s="8"/>
      <c r="GA330" s="8"/>
      <c r="GB330" s="8"/>
      <c r="GC330" s="8"/>
      <c r="GD330" s="8"/>
      <c r="GE330" s="8"/>
      <c r="GF330" s="8"/>
      <c r="GG330" s="8"/>
      <c r="GH330" s="8"/>
      <c r="GI330" s="8"/>
      <c r="GJ330" s="8"/>
      <c r="GK330" s="8"/>
      <c r="GL330" s="8"/>
      <c r="GM330" s="8"/>
      <c r="GN330" s="8"/>
      <c r="GO330" s="8"/>
      <c r="GP330" s="8"/>
      <c r="GQ330" s="8"/>
      <c r="GR330" s="8"/>
      <c r="GS330" s="8"/>
      <c r="GT330" s="8"/>
      <c r="GU330" s="8"/>
      <c r="GV330" s="8"/>
      <c r="GW330" s="8"/>
      <c r="GX330" s="8"/>
      <c r="GY330" s="8"/>
      <c r="GZ330" s="8"/>
      <c r="HA330" s="8"/>
      <c r="HB330" s="8"/>
      <c r="HC330" s="8"/>
      <c r="HD330" s="8"/>
      <c r="HE330" s="8"/>
      <c r="HF330" s="8"/>
      <c r="HG330" s="8"/>
      <c r="HH330" s="8"/>
      <c r="HI330" s="8"/>
      <c r="HJ330" s="8"/>
      <c r="HK330" s="8"/>
      <c r="HL330" s="8"/>
      <c r="HM330" s="8"/>
      <c r="HN330" s="8"/>
      <c r="HO330" s="8"/>
      <c r="HP330" s="8"/>
      <c r="HQ330" s="8"/>
      <c r="HR330" s="8"/>
      <c r="HS330" s="8"/>
      <c r="HT330" s="8"/>
      <c r="HU330" s="8"/>
      <c r="HV330" s="8"/>
      <c r="HW330" s="8"/>
      <c r="HX330" s="8"/>
      <c r="HY330" s="8"/>
      <c r="HZ330" s="8"/>
      <c r="IA330" s="8"/>
      <c r="IB330" s="8"/>
      <c r="IC330" s="8"/>
      <c r="ID330" s="8"/>
      <c r="IE330" s="8"/>
      <c r="IF330" s="8"/>
      <c r="IG330" s="8"/>
      <c r="IH330" s="8"/>
      <c r="II330" s="8"/>
      <c r="IJ330" s="8"/>
      <c r="IK330" s="8"/>
      <c r="IL330" s="8"/>
      <c r="IM330" s="8"/>
      <c r="IN330" s="8"/>
      <c r="IO330" s="8"/>
      <c r="IP330" s="8"/>
      <c r="IQ330" s="8"/>
      <c r="IR330" s="8"/>
      <c r="IS330" s="8"/>
      <c r="IT330" s="8"/>
      <c r="IU330" s="8"/>
      <c r="IV330" s="8"/>
      <c r="IW330" s="8"/>
      <c r="IX330" s="8"/>
      <c r="IY330" s="8"/>
      <c r="IZ330" s="8"/>
    </row>
    <row r="331" spans="1:260" s="6" customFormat="1" ht="30" x14ac:dyDescent="0.25">
      <c r="A331" s="13">
        <v>1</v>
      </c>
      <c r="B331" s="119" t="s">
        <v>71</v>
      </c>
      <c r="C331" s="692">
        <f t="shared" si="917"/>
        <v>279</v>
      </c>
      <c r="D331" s="692">
        <f t="shared" si="917"/>
        <v>256</v>
      </c>
      <c r="E331" s="692">
        <f t="shared" si="917"/>
        <v>248</v>
      </c>
      <c r="F331" s="692">
        <f t="shared" si="917"/>
        <v>96.875</v>
      </c>
      <c r="G331" s="693">
        <f t="shared" si="917"/>
        <v>1830.82032</v>
      </c>
      <c r="H331" s="693">
        <f t="shared" ref="H331:I331" si="948">H318</f>
        <v>1830.82032</v>
      </c>
      <c r="I331" s="693">
        <f t="shared" si="948"/>
        <v>1830.82032</v>
      </c>
      <c r="J331" s="693">
        <f t="shared" ref="J331:K331" si="949">J318</f>
        <v>1830.82032</v>
      </c>
      <c r="K331" s="693">
        <f t="shared" si="949"/>
        <v>1830.82032</v>
      </c>
      <c r="L331" s="693">
        <f t="shared" si="928"/>
        <v>1830.82032</v>
      </c>
      <c r="M331" s="693">
        <f t="shared" ref="M331" si="950">M318</f>
        <v>1830.82032</v>
      </c>
      <c r="N331" s="693">
        <f t="shared" si="920"/>
        <v>1830.82032</v>
      </c>
      <c r="O331" s="693">
        <f t="shared" ref="O331:P331" si="951">O318</f>
        <v>1830.82032</v>
      </c>
      <c r="P331" s="693">
        <f t="shared" si="951"/>
        <v>1830.82032</v>
      </c>
      <c r="Q331" s="693">
        <f t="shared" ref="Q331" si="952">Q318</f>
        <v>1830.82032</v>
      </c>
      <c r="R331" s="693">
        <f t="shared" si="920"/>
        <v>1678.2519600000001</v>
      </c>
      <c r="S331" s="693">
        <f t="shared" si="920"/>
        <v>1627.3958400000001</v>
      </c>
      <c r="T331" s="693">
        <f t="shared" ref="T331" si="953">T318</f>
        <v>-50.856119999999919</v>
      </c>
      <c r="U331" s="693">
        <f t="shared" ref="U331:V331" si="954">U318</f>
        <v>0</v>
      </c>
      <c r="V331" s="693">
        <f t="shared" si="954"/>
        <v>1627.3958400000001</v>
      </c>
      <c r="W331" s="693">
        <f t="shared" si="925"/>
        <v>96.969696969696969</v>
      </c>
      <c r="X331" s="732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  <c r="AW331" s="8"/>
      <c r="AX331" s="8"/>
      <c r="AY331" s="8"/>
      <c r="AZ331" s="8"/>
      <c r="BA331" s="8"/>
      <c r="BB331" s="8"/>
      <c r="BC331" s="8"/>
      <c r="BD331" s="8"/>
      <c r="BE331" s="8"/>
      <c r="BF331" s="8"/>
      <c r="BG331" s="8"/>
      <c r="BH331" s="8"/>
      <c r="BI331" s="8"/>
      <c r="BJ331" s="8"/>
      <c r="BK331" s="8"/>
      <c r="BL331" s="8"/>
      <c r="BM331" s="8"/>
      <c r="BN331" s="8"/>
      <c r="BO331" s="8"/>
      <c r="BP331" s="8"/>
      <c r="BQ331" s="8"/>
      <c r="BR331" s="8"/>
      <c r="BS331" s="8"/>
      <c r="BT331" s="8"/>
      <c r="BU331" s="8"/>
      <c r="BV331" s="8"/>
      <c r="BW331" s="8"/>
      <c r="BX331" s="8"/>
      <c r="BY331" s="8"/>
      <c r="BZ331" s="8"/>
      <c r="CA331" s="8"/>
      <c r="CB331" s="8"/>
      <c r="CC331" s="8"/>
      <c r="CD331" s="8"/>
      <c r="CE331" s="8"/>
      <c r="CF331" s="8"/>
      <c r="CG331" s="8"/>
      <c r="CH331" s="8"/>
      <c r="CI331" s="8"/>
      <c r="CJ331" s="8"/>
      <c r="CK331" s="8"/>
      <c r="CL331" s="8"/>
      <c r="CM331" s="8"/>
      <c r="CN331" s="8"/>
      <c r="CO331" s="8"/>
      <c r="CP331" s="8"/>
      <c r="CQ331" s="8"/>
      <c r="CR331" s="8"/>
      <c r="CS331" s="8"/>
      <c r="CT331" s="8"/>
      <c r="CU331" s="8"/>
      <c r="CV331" s="8"/>
      <c r="CW331" s="8"/>
      <c r="CX331" s="8"/>
      <c r="CY331" s="8"/>
      <c r="CZ331" s="8"/>
      <c r="DA331" s="8"/>
      <c r="DB331" s="8"/>
      <c r="DC331" s="8"/>
      <c r="DD331" s="8"/>
      <c r="DE331" s="8"/>
      <c r="DF331" s="8"/>
      <c r="DG331" s="8"/>
      <c r="DH331" s="8"/>
      <c r="DI331" s="8"/>
      <c r="DJ331" s="8"/>
      <c r="DK331" s="8"/>
      <c r="DL331" s="8"/>
      <c r="DM331" s="8"/>
      <c r="DN331" s="8"/>
      <c r="DO331" s="8"/>
      <c r="DP331" s="8"/>
      <c r="DQ331" s="8"/>
      <c r="DR331" s="8"/>
      <c r="DS331" s="8"/>
      <c r="DT331" s="8"/>
      <c r="DU331" s="8"/>
      <c r="DV331" s="8"/>
      <c r="DW331" s="8"/>
      <c r="DX331" s="8"/>
      <c r="DY331" s="8"/>
      <c r="DZ331" s="8"/>
      <c r="EA331" s="8"/>
      <c r="EB331" s="8"/>
      <c r="EC331" s="8"/>
      <c r="ED331" s="8"/>
      <c r="EE331" s="8"/>
      <c r="EF331" s="8"/>
      <c r="EG331" s="8"/>
      <c r="EH331" s="8"/>
      <c r="EI331" s="8"/>
      <c r="EJ331" s="8"/>
      <c r="EK331" s="8"/>
      <c r="EL331" s="8"/>
      <c r="EM331" s="8"/>
      <c r="EN331" s="8"/>
      <c r="EO331" s="8"/>
      <c r="EP331" s="8"/>
      <c r="EQ331" s="8"/>
      <c r="ER331" s="8"/>
      <c r="ES331" s="8"/>
      <c r="ET331" s="8"/>
      <c r="EU331" s="8"/>
      <c r="EV331" s="8"/>
      <c r="EW331" s="8"/>
      <c r="EX331" s="8"/>
      <c r="EY331" s="8"/>
      <c r="EZ331" s="8"/>
      <c r="FA331" s="8"/>
      <c r="FB331" s="8"/>
      <c r="FC331" s="8"/>
      <c r="FD331" s="8"/>
      <c r="FE331" s="8"/>
      <c r="FF331" s="8"/>
      <c r="FG331" s="8"/>
      <c r="FH331" s="8"/>
      <c r="FI331" s="8"/>
      <c r="FJ331" s="8"/>
      <c r="FK331" s="8"/>
      <c r="FL331" s="8"/>
      <c r="FM331" s="8"/>
      <c r="FN331" s="8"/>
      <c r="FO331" s="8"/>
      <c r="FP331" s="8"/>
      <c r="FQ331" s="8"/>
      <c r="FR331" s="8"/>
      <c r="FS331" s="8"/>
      <c r="FT331" s="8"/>
      <c r="FU331" s="8"/>
      <c r="FV331" s="8"/>
      <c r="FW331" s="8"/>
      <c r="FX331" s="8"/>
      <c r="FY331" s="8"/>
      <c r="FZ331" s="8"/>
      <c r="GA331" s="8"/>
      <c r="GB331" s="8"/>
      <c r="GC331" s="8"/>
      <c r="GD331" s="8"/>
      <c r="GE331" s="8"/>
      <c r="GF331" s="8"/>
      <c r="GG331" s="8"/>
      <c r="GH331" s="8"/>
      <c r="GI331" s="8"/>
      <c r="GJ331" s="8"/>
      <c r="GK331" s="8"/>
      <c r="GL331" s="8"/>
      <c r="GM331" s="8"/>
      <c r="GN331" s="8"/>
      <c r="GO331" s="8"/>
      <c r="GP331" s="8"/>
      <c r="GQ331" s="8"/>
      <c r="GR331" s="8"/>
      <c r="GS331" s="8"/>
      <c r="GT331" s="8"/>
      <c r="GU331" s="8"/>
      <c r="GV331" s="8"/>
      <c r="GW331" s="8"/>
      <c r="GX331" s="8"/>
      <c r="GY331" s="8"/>
      <c r="GZ331" s="8"/>
      <c r="HA331" s="8"/>
      <c r="HB331" s="8"/>
      <c r="HC331" s="8"/>
      <c r="HD331" s="8"/>
      <c r="HE331" s="8"/>
      <c r="HF331" s="8"/>
      <c r="HG331" s="8"/>
      <c r="HH331" s="8"/>
      <c r="HI331" s="8"/>
      <c r="HJ331" s="8"/>
      <c r="HK331" s="8"/>
      <c r="HL331" s="8"/>
      <c r="HM331" s="8"/>
      <c r="HN331" s="8"/>
      <c r="HO331" s="8"/>
      <c r="HP331" s="8"/>
      <c r="HQ331" s="8"/>
      <c r="HR331" s="8"/>
      <c r="HS331" s="8"/>
      <c r="HT331" s="8"/>
      <c r="HU331" s="8"/>
      <c r="HV331" s="8"/>
      <c r="HW331" s="8"/>
      <c r="HX331" s="8"/>
      <c r="HY331" s="8"/>
      <c r="HZ331" s="8"/>
      <c r="IA331" s="8"/>
      <c r="IB331" s="8"/>
      <c r="IC331" s="8"/>
      <c r="ID331" s="8"/>
      <c r="IE331" s="8"/>
      <c r="IF331" s="8"/>
      <c r="IG331" s="8"/>
      <c r="IH331" s="8"/>
      <c r="II331" s="8"/>
      <c r="IJ331" s="8"/>
      <c r="IK331" s="8"/>
      <c r="IL331" s="8"/>
      <c r="IM331" s="8"/>
      <c r="IN331" s="8"/>
      <c r="IO331" s="8"/>
      <c r="IP331" s="8"/>
      <c r="IQ331" s="8"/>
      <c r="IR331" s="8"/>
      <c r="IS331" s="8"/>
      <c r="IT331" s="8"/>
      <c r="IU331" s="8"/>
      <c r="IV331" s="8"/>
      <c r="IW331" s="8"/>
      <c r="IX331" s="8"/>
      <c r="IY331" s="8"/>
      <c r="IZ331" s="8"/>
    </row>
    <row r="332" spans="1:260" s="6" customFormat="1" ht="30" x14ac:dyDescent="0.25">
      <c r="A332" s="13">
        <v>1</v>
      </c>
      <c r="B332" s="143" t="s">
        <v>68</v>
      </c>
      <c r="C332" s="692">
        <f t="shared" si="917"/>
        <v>8660</v>
      </c>
      <c r="D332" s="692">
        <f t="shared" si="917"/>
        <v>7938</v>
      </c>
      <c r="E332" s="692">
        <f t="shared" si="917"/>
        <v>5236</v>
      </c>
      <c r="F332" s="692">
        <f t="shared" si="917"/>
        <v>65.961199294532619</v>
      </c>
      <c r="G332" s="693">
        <f t="shared" si="917"/>
        <v>15702.4712</v>
      </c>
      <c r="H332" s="693">
        <f t="shared" ref="H332:I332" si="955">H319</f>
        <v>15702.4712</v>
      </c>
      <c r="I332" s="693">
        <f t="shared" si="955"/>
        <v>15702.4712</v>
      </c>
      <c r="J332" s="693">
        <f t="shared" ref="J332:K332" si="956">J319</f>
        <v>15702.4712</v>
      </c>
      <c r="K332" s="693">
        <f t="shared" si="956"/>
        <v>15702.4712</v>
      </c>
      <c r="L332" s="693">
        <f t="shared" si="928"/>
        <v>14112.0762</v>
      </c>
      <c r="M332" s="693">
        <f t="shared" ref="M332" si="957">M319</f>
        <v>14112.0762</v>
      </c>
      <c r="N332" s="693">
        <f t="shared" si="920"/>
        <v>15985.191199999999</v>
      </c>
      <c r="O332" s="693">
        <f t="shared" ref="O332:P332" si="958">O319</f>
        <v>15985.191199999999</v>
      </c>
      <c r="P332" s="693">
        <f t="shared" si="958"/>
        <v>15085.191199999999</v>
      </c>
      <c r="Q332" s="693">
        <f t="shared" ref="Q332" si="959">Q319</f>
        <v>14767.1162</v>
      </c>
      <c r="R332" s="693">
        <f t="shared" si="920"/>
        <v>13770.190719047619</v>
      </c>
      <c r="S332" s="693">
        <f t="shared" si="920"/>
        <v>10879.39111</v>
      </c>
      <c r="T332" s="693">
        <f t="shared" ref="T332" si="960">T319</f>
        <v>-2890.7996090476199</v>
      </c>
      <c r="U332" s="693">
        <f t="shared" ref="U332:V332" si="961">U319</f>
        <v>0</v>
      </c>
      <c r="V332" s="693">
        <f t="shared" si="961"/>
        <v>10879.39111</v>
      </c>
      <c r="W332" s="693">
        <f t="shared" si="925"/>
        <v>79.006829549216633</v>
      </c>
      <c r="X332" s="732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  <c r="AW332" s="8"/>
      <c r="AX332" s="8"/>
      <c r="AY332" s="8"/>
      <c r="AZ332" s="8"/>
      <c r="BA332" s="8"/>
      <c r="BB332" s="8"/>
      <c r="BC332" s="8"/>
      <c r="BD332" s="8"/>
      <c r="BE332" s="8"/>
      <c r="BF332" s="8"/>
      <c r="BG332" s="8"/>
      <c r="BH332" s="8"/>
      <c r="BI332" s="8"/>
      <c r="BJ332" s="8"/>
      <c r="BK332" s="8"/>
      <c r="BL332" s="8"/>
      <c r="BM332" s="8"/>
      <c r="BN332" s="8"/>
      <c r="BO332" s="8"/>
      <c r="BP332" s="8"/>
      <c r="BQ332" s="8"/>
      <c r="BR332" s="8"/>
      <c r="BS332" s="8"/>
      <c r="BT332" s="8"/>
      <c r="BU332" s="8"/>
      <c r="BV332" s="8"/>
      <c r="BW332" s="8"/>
      <c r="BX332" s="8"/>
      <c r="BY332" s="8"/>
      <c r="BZ332" s="8"/>
      <c r="CA332" s="8"/>
      <c r="CB332" s="8"/>
      <c r="CC332" s="8"/>
      <c r="CD332" s="8"/>
      <c r="CE332" s="8"/>
      <c r="CF332" s="8"/>
      <c r="CG332" s="8"/>
      <c r="CH332" s="8"/>
      <c r="CI332" s="8"/>
      <c r="CJ332" s="8"/>
      <c r="CK332" s="8"/>
      <c r="CL332" s="8"/>
      <c r="CM332" s="8"/>
      <c r="CN332" s="8"/>
      <c r="CO332" s="8"/>
      <c r="CP332" s="8"/>
      <c r="CQ332" s="8"/>
      <c r="CR332" s="8"/>
      <c r="CS332" s="8"/>
      <c r="CT332" s="8"/>
      <c r="CU332" s="8"/>
      <c r="CV332" s="8"/>
      <c r="CW332" s="8"/>
      <c r="CX332" s="8"/>
      <c r="CY332" s="8"/>
      <c r="CZ332" s="8"/>
      <c r="DA332" s="8"/>
      <c r="DB332" s="8"/>
      <c r="DC332" s="8"/>
      <c r="DD332" s="8"/>
      <c r="DE332" s="8"/>
      <c r="DF332" s="8"/>
      <c r="DG332" s="8"/>
      <c r="DH332" s="8"/>
      <c r="DI332" s="8"/>
      <c r="DJ332" s="8"/>
      <c r="DK332" s="8"/>
      <c r="DL332" s="8"/>
      <c r="DM332" s="8"/>
      <c r="DN332" s="8"/>
      <c r="DO332" s="8"/>
      <c r="DP332" s="8"/>
      <c r="DQ332" s="8"/>
      <c r="DR332" s="8"/>
      <c r="DS332" s="8"/>
      <c r="DT332" s="8"/>
      <c r="DU332" s="8"/>
      <c r="DV332" s="8"/>
      <c r="DW332" s="8"/>
      <c r="DX332" s="8"/>
      <c r="DY332" s="8"/>
      <c r="DZ332" s="8"/>
      <c r="EA332" s="8"/>
      <c r="EB332" s="8"/>
      <c r="EC332" s="8"/>
      <c r="ED332" s="8"/>
      <c r="EE332" s="8"/>
      <c r="EF332" s="8"/>
      <c r="EG332" s="8"/>
      <c r="EH332" s="8"/>
      <c r="EI332" s="8"/>
      <c r="EJ332" s="8"/>
      <c r="EK332" s="8"/>
      <c r="EL332" s="8"/>
      <c r="EM332" s="8"/>
      <c r="EN332" s="8"/>
      <c r="EO332" s="8"/>
      <c r="EP332" s="8"/>
      <c r="EQ332" s="8"/>
      <c r="ER332" s="8"/>
      <c r="ES332" s="8"/>
      <c r="ET332" s="8"/>
      <c r="EU332" s="8"/>
      <c r="EV332" s="8"/>
      <c r="EW332" s="8"/>
      <c r="EX332" s="8"/>
      <c r="EY332" s="8"/>
      <c r="EZ332" s="8"/>
      <c r="FA332" s="8"/>
      <c r="FB332" s="8"/>
      <c r="FC332" s="8"/>
      <c r="FD332" s="8"/>
      <c r="FE332" s="8"/>
      <c r="FF332" s="8"/>
      <c r="FG332" s="8"/>
      <c r="FH332" s="8"/>
      <c r="FI332" s="8"/>
      <c r="FJ332" s="8"/>
      <c r="FK332" s="8"/>
      <c r="FL332" s="8"/>
      <c r="FM332" s="8"/>
      <c r="FN332" s="8"/>
      <c r="FO332" s="8"/>
      <c r="FP332" s="8"/>
      <c r="FQ332" s="8"/>
      <c r="FR332" s="8"/>
      <c r="FS332" s="8"/>
      <c r="FT332" s="8"/>
      <c r="FU332" s="8"/>
      <c r="FV332" s="8"/>
      <c r="FW332" s="8"/>
      <c r="FX332" s="8"/>
      <c r="FY332" s="8"/>
      <c r="FZ332" s="8"/>
      <c r="GA332" s="8"/>
      <c r="GB332" s="8"/>
      <c r="GC332" s="8"/>
      <c r="GD332" s="8"/>
      <c r="GE332" s="8"/>
      <c r="GF332" s="8"/>
      <c r="GG332" s="8"/>
      <c r="GH332" s="8"/>
      <c r="GI332" s="8"/>
      <c r="GJ332" s="8"/>
      <c r="GK332" s="8"/>
      <c r="GL332" s="8"/>
      <c r="GM332" s="8"/>
      <c r="GN332" s="8"/>
      <c r="GO332" s="8"/>
      <c r="GP332" s="8"/>
      <c r="GQ332" s="8"/>
      <c r="GR332" s="8"/>
      <c r="GS332" s="8"/>
      <c r="GT332" s="8"/>
      <c r="GU332" s="8"/>
      <c r="GV332" s="8"/>
      <c r="GW332" s="8"/>
      <c r="GX332" s="8"/>
      <c r="GY332" s="8"/>
      <c r="GZ332" s="8"/>
      <c r="HA332" s="8"/>
      <c r="HB332" s="8"/>
      <c r="HC332" s="8"/>
      <c r="HD332" s="8"/>
      <c r="HE332" s="8"/>
      <c r="HF332" s="8"/>
      <c r="HG332" s="8"/>
      <c r="HH332" s="8"/>
      <c r="HI332" s="8"/>
      <c r="HJ332" s="8"/>
      <c r="HK332" s="8"/>
      <c r="HL332" s="8"/>
      <c r="HM332" s="8"/>
      <c r="HN332" s="8"/>
      <c r="HO332" s="8"/>
      <c r="HP332" s="8"/>
      <c r="HQ332" s="8"/>
      <c r="HR332" s="8"/>
      <c r="HS332" s="8"/>
      <c r="HT332" s="8"/>
      <c r="HU332" s="8"/>
      <c r="HV332" s="8"/>
      <c r="HW332" s="8"/>
      <c r="HX332" s="8"/>
      <c r="HY332" s="8"/>
      <c r="HZ332" s="8"/>
      <c r="IA332" s="8"/>
      <c r="IB332" s="8"/>
      <c r="IC332" s="8"/>
      <c r="ID332" s="8"/>
      <c r="IE332" s="8"/>
      <c r="IF332" s="8"/>
      <c r="IG332" s="8"/>
      <c r="IH332" s="8"/>
      <c r="II332" s="8"/>
      <c r="IJ332" s="8"/>
      <c r="IK332" s="8"/>
      <c r="IL332" s="8"/>
      <c r="IM332" s="8"/>
      <c r="IN332" s="8"/>
      <c r="IO332" s="8"/>
      <c r="IP332" s="8"/>
      <c r="IQ332" s="8"/>
      <c r="IR332" s="8"/>
      <c r="IS332" s="8"/>
      <c r="IT332" s="8"/>
      <c r="IU332" s="8"/>
      <c r="IV332" s="8"/>
      <c r="IW332" s="8"/>
      <c r="IX332" s="8"/>
      <c r="IY332" s="8"/>
      <c r="IZ332" s="8"/>
    </row>
    <row r="333" spans="1:260" s="6" customFormat="1" ht="30" x14ac:dyDescent="0.25">
      <c r="A333" s="13">
        <v>1</v>
      </c>
      <c r="B333" s="119" t="s">
        <v>64</v>
      </c>
      <c r="C333" s="692">
        <f t="shared" si="917"/>
        <v>3300</v>
      </c>
      <c r="D333" s="692">
        <f t="shared" si="917"/>
        <v>3025</v>
      </c>
      <c r="E333" s="692">
        <f t="shared" si="917"/>
        <v>1305</v>
      </c>
      <c r="F333" s="692">
        <f t="shared" si="917"/>
        <v>43.1404958677686</v>
      </c>
      <c r="G333" s="693">
        <f t="shared" si="917"/>
        <v>4241.0200000000004</v>
      </c>
      <c r="H333" s="693">
        <f t="shared" ref="H333:I333" si="962">H320</f>
        <v>4241.0200000000004</v>
      </c>
      <c r="I333" s="693">
        <f t="shared" si="962"/>
        <v>4241.0200000000004</v>
      </c>
      <c r="J333" s="693">
        <f t="shared" ref="J333:K333" si="963">J320</f>
        <v>4241.0200000000004</v>
      </c>
      <c r="K333" s="693">
        <f t="shared" si="963"/>
        <v>4241.0200000000004</v>
      </c>
      <c r="L333" s="693">
        <f t="shared" si="928"/>
        <v>2650.625</v>
      </c>
      <c r="M333" s="693">
        <f t="shared" ref="M333:S334" si="964">M320</f>
        <v>2650.625</v>
      </c>
      <c r="N333" s="693">
        <f t="shared" si="920"/>
        <v>4523.74</v>
      </c>
      <c r="O333" s="693">
        <f t="shared" ref="O333:P333" si="965">O320</f>
        <v>4523.74</v>
      </c>
      <c r="P333" s="693">
        <f t="shared" si="965"/>
        <v>4523.74</v>
      </c>
      <c r="Q333" s="693">
        <f t="shared" ref="Q333" si="966">Q320</f>
        <v>4205.665</v>
      </c>
      <c r="R333" s="693">
        <f t="shared" si="920"/>
        <v>3863.8604523809522</v>
      </c>
      <c r="S333" s="693">
        <f t="shared" si="920"/>
        <v>2352.5766399999998</v>
      </c>
      <c r="T333" s="693">
        <f t="shared" ref="T333:V334" si="967">T320</f>
        <v>-1511.2838123809524</v>
      </c>
      <c r="U333" s="693">
        <f t="shared" ref="U333:V333" si="968">U320</f>
        <v>0</v>
      </c>
      <c r="V333" s="693">
        <f t="shared" si="968"/>
        <v>2352.5766399999998</v>
      </c>
      <c r="W333" s="693">
        <f t="shared" si="925"/>
        <v>60.886687523880859</v>
      </c>
      <c r="X333" s="732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  <c r="AW333" s="8"/>
      <c r="AX333" s="8"/>
      <c r="AY333" s="8"/>
      <c r="AZ333" s="8"/>
      <c r="BA333" s="8"/>
      <c r="BB333" s="8"/>
      <c r="BC333" s="8"/>
      <c r="BD333" s="8"/>
      <c r="BE333" s="8"/>
      <c r="BF333" s="8"/>
      <c r="BG333" s="8"/>
      <c r="BH333" s="8"/>
      <c r="BI333" s="8"/>
      <c r="BJ333" s="8"/>
      <c r="BK333" s="8"/>
      <c r="BL333" s="8"/>
      <c r="BM333" s="8"/>
      <c r="BN333" s="8"/>
      <c r="BO333" s="8"/>
      <c r="BP333" s="8"/>
      <c r="BQ333" s="8"/>
      <c r="BR333" s="8"/>
      <c r="BS333" s="8"/>
      <c r="BT333" s="8"/>
      <c r="BU333" s="8"/>
      <c r="BV333" s="8"/>
      <c r="BW333" s="8"/>
      <c r="BX333" s="8"/>
      <c r="BY333" s="8"/>
      <c r="BZ333" s="8"/>
      <c r="CA333" s="8"/>
      <c r="CB333" s="8"/>
      <c r="CC333" s="8"/>
      <c r="CD333" s="8"/>
      <c r="CE333" s="8"/>
      <c r="CF333" s="8"/>
      <c r="CG333" s="8"/>
      <c r="CH333" s="8"/>
      <c r="CI333" s="8"/>
      <c r="CJ333" s="8"/>
      <c r="CK333" s="8"/>
      <c r="CL333" s="8"/>
      <c r="CM333" s="8"/>
      <c r="CN333" s="8"/>
      <c r="CO333" s="8"/>
      <c r="CP333" s="8"/>
      <c r="CQ333" s="8"/>
      <c r="CR333" s="8"/>
      <c r="CS333" s="8"/>
      <c r="CT333" s="8"/>
      <c r="CU333" s="8"/>
      <c r="CV333" s="8"/>
      <c r="CW333" s="8"/>
      <c r="CX333" s="8"/>
      <c r="CY333" s="8"/>
      <c r="CZ333" s="8"/>
      <c r="DA333" s="8"/>
      <c r="DB333" s="8"/>
      <c r="DC333" s="8"/>
      <c r="DD333" s="8"/>
      <c r="DE333" s="8"/>
      <c r="DF333" s="8"/>
      <c r="DG333" s="8"/>
      <c r="DH333" s="8"/>
      <c r="DI333" s="8"/>
      <c r="DJ333" s="8"/>
      <c r="DK333" s="8"/>
      <c r="DL333" s="8"/>
      <c r="DM333" s="8"/>
      <c r="DN333" s="8"/>
      <c r="DO333" s="8"/>
      <c r="DP333" s="8"/>
      <c r="DQ333" s="8"/>
      <c r="DR333" s="8"/>
      <c r="DS333" s="8"/>
      <c r="DT333" s="8"/>
      <c r="DU333" s="8"/>
      <c r="DV333" s="8"/>
      <c r="DW333" s="8"/>
      <c r="DX333" s="8"/>
      <c r="DY333" s="8"/>
      <c r="DZ333" s="8"/>
      <c r="EA333" s="8"/>
      <c r="EB333" s="8"/>
      <c r="EC333" s="8"/>
      <c r="ED333" s="8"/>
      <c r="EE333" s="8"/>
      <c r="EF333" s="8"/>
      <c r="EG333" s="8"/>
      <c r="EH333" s="8"/>
      <c r="EI333" s="8"/>
      <c r="EJ333" s="8"/>
      <c r="EK333" s="8"/>
      <c r="EL333" s="8"/>
      <c r="EM333" s="8"/>
      <c r="EN333" s="8"/>
      <c r="EO333" s="8"/>
      <c r="EP333" s="8"/>
      <c r="EQ333" s="8"/>
      <c r="ER333" s="8"/>
      <c r="ES333" s="8"/>
      <c r="ET333" s="8"/>
      <c r="EU333" s="8"/>
      <c r="EV333" s="8"/>
      <c r="EW333" s="8"/>
      <c r="EX333" s="8"/>
      <c r="EY333" s="8"/>
      <c r="EZ333" s="8"/>
      <c r="FA333" s="8"/>
      <c r="FB333" s="8"/>
      <c r="FC333" s="8"/>
      <c r="FD333" s="8"/>
      <c r="FE333" s="8"/>
      <c r="FF333" s="8"/>
      <c r="FG333" s="8"/>
      <c r="FH333" s="8"/>
      <c r="FI333" s="8"/>
      <c r="FJ333" s="8"/>
      <c r="FK333" s="8"/>
      <c r="FL333" s="8"/>
      <c r="FM333" s="8"/>
      <c r="FN333" s="8"/>
      <c r="FO333" s="8"/>
      <c r="FP333" s="8"/>
      <c r="FQ333" s="8"/>
      <c r="FR333" s="8"/>
      <c r="FS333" s="8"/>
      <c r="FT333" s="8"/>
      <c r="FU333" s="8"/>
      <c r="FV333" s="8"/>
      <c r="FW333" s="8"/>
      <c r="FX333" s="8"/>
      <c r="FY333" s="8"/>
      <c r="FZ333" s="8"/>
      <c r="GA333" s="8"/>
      <c r="GB333" s="8"/>
      <c r="GC333" s="8"/>
      <c r="GD333" s="8"/>
      <c r="GE333" s="8"/>
      <c r="GF333" s="8"/>
      <c r="GG333" s="8"/>
      <c r="GH333" s="8"/>
      <c r="GI333" s="8"/>
      <c r="GJ333" s="8"/>
      <c r="GK333" s="8"/>
      <c r="GL333" s="8"/>
      <c r="GM333" s="8"/>
      <c r="GN333" s="8"/>
      <c r="GO333" s="8"/>
      <c r="GP333" s="8"/>
      <c r="GQ333" s="8"/>
      <c r="GR333" s="8"/>
      <c r="GS333" s="8"/>
      <c r="GT333" s="8"/>
      <c r="GU333" s="8"/>
      <c r="GV333" s="8"/>
      <c r="GW333" s="8"/>
      <c r="GX333" s="8"/>
      <c r="GY333" s="8"/>
      <c r="GZ333" s="8"/>
      <c r="HA333" s="8"/>
      <c r="HB333" s="8"/>
      <c r="HC333" s="8"/>
      <c r="HD333" s="8"/>
      <c r="HE333" s="8"/>
      <c r="HF333" s="8"/>
      <c r="HG333" s="8"/>
      <c r="HH333" s="8"/>
      <c r="HI333" s="8"/>
      <c r="HJ333" s="8"/>
      <c r="HK333" s="8"/>
      <c r="HL333" s="8"/>
      <c r="HM333" s="8"/>
      <c r="HN333" s="8"/>
      <c r="HO333" s="8"/>
      <c r="HP333" s="8"/>
      <c r="HQ333" s="8"/>
      <c r="HR333" s="8"/>
      <c r="HS333" s="8"/>
      <c r="HT333" s="8"/>
      <c r="HU333" s="8"/>
      <c r="HV333" s="8"/>
      <c r="HW333" s="8"/>
      <c r="HX333" s="8"/>
      <c r="HY333" s="8"/>
      <c r="HZ333" s="8"/>
      <c r="IA333" s="8"/>
      <c r="IB333" s="8"/>
      <c r="IC333" s="8"/>
      <c r="ID333" s="8"/>
      <c r="IE333" s="8"/>
      <c r="IF333" s="8"/>
      <c r="IG333" s="8"/>
      <c r="IH333" s="8"/>
      <c r="II333" s="8"/>
      <c r="IJ333" s="8"/>
      <c r="IK333" s="8"/>
      <c r="IL333" s="8"/>
      <c r="IM333" s="8"/>
      <c r="IN333" s="8"/>
      <c r="IO333" s="8"/>
      <c r="IP333" s="8"/>
      <c r="IQ333" s="8"/>
      <c r="IR333" s="8"/>
      <c r="IS333" s="8"/>
      <c r="IT333" s="8"/>
      <c r="IU333" s="8"/>
      <c r="IV333" s="8"/>
      <c r="IW333" s="8"/>
      <c r="IX333" s="8"/>
      <c r="IY333" s="8"/>
      <c r="IZ333" s="8"/>
    </row>
    <row r="334" spans="1:260" s="6" customFormat="1" ht="45" x14ac:dyDescent="0.25">
      <c r="A334" s="13"/>
      <c r="B334" s="119" t="s">
        <v>102</v>
      </c>
      <c r="C334" s="692">
        <f>C321</f>
        <v>0</v>
      </c>
      <c r="D334" s="692">
        <f t="shared" ref="D334:L334" si="969">D321</f>
        <v>0</v>
      </c>
      <c r="E334" s="692">
        <f t="shared" si="969"/>
        <v>0</v>
      </c>
      <c r="F334" s="692">
        <f t="shared" si="969"/>
        <v>0</v>
      </c>
      <c r="G334" s="692">
        <f t="shared" si="969"/>
        <v>0</v>
      </c>
      <c r="H334" s="692">
        <f t="shared" si="969"/>
        <v>0</v>
      </c>
      <c r="I334" s="692">
        <f t="shared" si="969"/>
        <v>0</v>
      </c>
      <c r="J334" s="692">
        <f t="shared" si="969"/>
        <v>0</v>
      </c>
      <c r="K334" s="692">
        <f t="shared" si="969"/>
        <v>0</v>
      </c>
      <c r="L334" s="692">
        <f t="shared" si="969"/>
        <v>0</v>
      </c>
      <c r="M334" s="692">
        <f t="shared" si="964"/>
        <v>0</v>
      </c>
      <c r="N334" s="692">
        <f t="shared" si="964"/>
        <v>0</v>
      </c>
      <c r="O334" s="692">
        <f t="shared" ref="O334:P334" si="970">O321</f>
        <v>0</v>
      </c>
      <c r="P334" s="692">
        <f t="shared" si="970"/>
        <v>0</v>
      </c>
      <c r="Q334" s="692">
        <f t="shared" ref="Q334" si="971">Q321</f>
        <v>0</v>
      </c>
      <c r="R334" s="692">
        <f t="shared" si="964"/>
        <v>0</v>
      </c>
      <c r="S334" s="692">
        <f t="shared" si="964"/>
        <v>0</v>
      </c>
      <c r="T334" s="692">
        <f t="shared" si="967"/>
        <v>0</v>
      </c>
      <c r="U334" s="692">
        <f t="shared" si="967"/>
        <v>0</v>
      </c>
      <c r="V334" s="692">
        <f t="shared" si="967"/>
        <v>0</v>
      </c>
      <c r="W334" s="693"/>
      <c r="X334" s="732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  <c r="AW334" s="8"/>
      <c r="AX334" s="8"/>
      <c r="AY334" s="8"/>
      <c r="AZ334" s="8"/>
      <c r="BA334" s="8"/>
      <c r="BB334" s="8"/>
      <c r="BC334" s="8"/>
      <c r="BD334" s="8"/>
      <c r="BE334" s="8"/>
      <c r="BF334" s="8"/>
      <c r="BG334" s="8"/>
      <c r="BH334" s="8"/>
      <c r="BI334" s="8"/>
      <c r="BJ334" s="8"/>
      <c r="BK334" s="8"/>
      <c r="BL334" s="8"/>
      <c r="BM334" s="8"/>
      <c r="BN334" s="8"/>
      <c r="BO334" s="8"/>
      <c r="BP334" s="8"/>
      <c r="BQ334" s="8"/>
      <c r="BR334" s="8"/>
      <c r="BS334" s="8"/>
      <c r="BT334" s="8"/>
      <c r="BU334" s="8"/>
      <c r="BV334" s="8"/>
      <c r="BW334" s="8"/>
      <c r="BX334" s="8"/>
      <c r="BY334" s="8"/>
      <c r="BZ334" s="8"/>
      <c r="CA334" s="8"/>
      <c r="CB334" s="8"/>
      <c r="CC334" s="8"/>
      <c r="CD334" s="8"/>
      <c r="CE334" s="8"/>
      <c r="CF334" s="8"/>
      <c r="CG334" s="8"/>
      <c r="CH334" s="8"/>
      <c r="CI334" s="8"/>
      <c r="CJ334" s="8"/>
      <c r="CK334" s="8"/>
      <c r="CL334" s="8"/>
      <c r="CM334" s="8"/>
      <c r="CN334" s="8"/>
      <c r="CO334" s="8"/>
      <c r="CP334" s="8"/>
      <c r="CQ334" s="8"/>
      <c r="CR334" s="8"/>
      <c r="CS334" s="8"/>
      <c r="CT334" s="8"/>
      <c r="CU334" s="8"/>
      <c r="CV334" s="8"/>
      <c r="CW334" s="8"/>
      <c r="CX334" s="8"/>
      <c r="CY334" s="8"/>
      <c r="CZ334" s="8"/>
      <c r="DA334" s="8"/>
      <c r="DB334" s="8"/>
      <c r="DC334" s="8"/>
      <c r="DD334" s="8"/>
      <c r="DE334" s="8"/>
      <c r="DF334" s="8"/>
      <c r="DG334" s="8"/>
      <c r="DH334" s="8"/>
      <c r="DI334" s="8"/>
      <c r="DJ334" s="8"/>
      <c r="DK334" s="8"/>
      <c r="DL334" s="8"/>
      <c r="DM334" s="8"/>
      <c r="DN334" s="8"/>
      <c r="DO334" s="8"/>
      <c r="DP334" s="8"/>
      <c r="DQ334" s="8"/>
      <c r="DR334" s="8"/>
      <c r="DS334" s="8"/>
      <c r="DT334" s="8"/>
      <c r="DU334" s="8"/>
      <c r="DV334" s="8"/>
      <c r="DW334" s="8"/>
      <c r="DX334" s="8"/>
      <c r="DY334" s="8"/>
      <c r="DZ334" s="8"/>
      <c r="EA334" s="8"/>
      <c r="EB334" s="8"/>
      <c r="EC334" s="8"/>
      <c r="ED334" s="8"/>
      <c r="EE334" s="8"/>
      <c r="EF334" s="8"/>
      <c r="EG334" s="8"/>
      <c r="EH334" s="8"/>
      <c r="EI334" s="8"/>
      <c r="EJ334" s="8"/>
      <c r="EK334" s="8"/>
      <c r="EL334" s="8"/>
      <c r="EM334" s="8"/>
      <c r="EN334" s="8"/>
      <c r="EO334" s="8"/>
      <c r="EP334" s="8"/>
      <c r="EQ334" s="8"/>
      <c r="ER334" s="8"/>
      <c r="ES334" s="8"/>
      <c r="ET334" s="8"/>
      <c r="EU334" s="8"/>
      <c r="EV334" s="8"/>
      <c r="EW334" s="8"/>
      <c r="EX334" s="8"/>
      <c r="EY334" s="8"/>
      <c r="EZ334" s="8"/>
      <c r="FA334" s="8"/>
      <c r="FB334" s="8"/>
      <c r="FC334" s="8"/>
      <c r="FD334" s="8"/>
      <c r="FE334" s="8"/>
      <c r="FF334" s="8"/>
      <c r="FG334" s="8"/>
      <c r="FH334" s="8"/>
      <c r="FI334" s="8"/>
      <c r="FJ334" s="8"/>
      <c r="FK334" s="8"/>
      <c r="FL334" s="8"/>
      <c r="FM334" s="8"/>
      <c r="FN334" s="8"/>
      <c r="FO334" s="8"/>
      <c r="FP334" s="8"/>
      <c r="FQ334" s="8"/>
      <c r="FR334" s="8"/>
      <c r="FS334" s="8"/>
      <c r="FT334" s="8"/>
      <c r="FU334" s="8"/>
      <c r="FV334" s="8"/>
      <c r="FW334" s="8"/>
      <c r="FX334" s="8"/>
      <c r="FY334" s="8"/>
      <c r="FZ334" s="8"/>
      <c r="GA334" s="8"/>
      <c r="GB334" s="8"/>
      <c r="GC334" s="8"/>
      <c r="GD334" s="8"/>
      <c r="GE334" s="8"/>
      <c r="GF334" s="8"/>
      <c r="GG334" s="8"/>
      <c r="GH334" s="8"/>
      <c r="GI334" s="8"/>
      <c r="GJ334" s="8"/>
      <c r="GK334" s="8"/>
      <c r="GL334" s="8"/>
      <c r="GM334" s="8"/>
      <c r="GN334" s="8"/>
      <c r="GO334" s="8"/>
      <c r="GP334" s="8"/>
      <c r="GQ334" s="8"/>
      <c r="GR334" s="8"/>
      <c r="GS334" s="8"/>
      <c r="GT334" s="8"/>
      <c r="GU334" s="8"/>
      <c r="GV334" s="8"/>
      <c r="GW334" s="8"/>
      <c r="GX334" s="8"/>
      <c r="GY334" s="8"/>
      <c r="GZ334" s="8"/>
      <c r="HA334" s="8"/>
      <c r="HB334" s="8"/>
      <c r="HC334" s="8"/>
      <c r="HD334" s="8"/>
      <c r="HE334" s="8"/>
      <c r="HF334" s="8"/>
      <c r="HG334" s="8"/>
      <c r="HH334" s="8"/>
      <c r="HI334" s="8"/>
      <c r="HJ334" s="8"/>
      <c r="HK334" s="8"/>
      <c r="HL334" s="8"/>
      <c r="HM334" s="8"/>
      <c r="HN334" s="8"/>
      <c r="HO334" s="8"/>
      <c r="HP334" s="8"/>
      <c r="HQ334" s="8"/>
      <c r="HR334" s="8"/>
      <c r="HS334" s="8"/>
      <c r="HT334" s="8"/>
      <c r="HU334" s="8"/>
      <c r="HV334" s="8"/>
      <c r="HW334" s="8"/>
      <c r="HX334" s="8"/>
      <c r="HY334" s="8"/>
      <c r="HZ334" s="8"/>
      <c r="IA334" s="8"/>
      <c r="IB334" s="8"/>
      <c r="IC334" s="8"/>
      <c r="ID334" s="8"/>
      <c r="IE334" s="8"/>
      <c r="IF334" s="8"/>
      <c r="IG334" s="8"/>
      <c r="IH334" s="8"/>
      <c r="II334" s="8"/>
      <c r="IJ334" s="8"/>
      <c r="IK334" s="8"/>
      <c r="IL334" s="8"/>
      <c r="IM334" s="8"/>
      <c r="IN334" s="8"/>
      <c r="IO334" s="8"/>
      <c r="IP334" s="8"/>
      <c r="IQ334" s="8"/>
      <c r="IR334" s="8"/>
      <c r="IS334" s="8"/>
      <c r="IT334" s="8"/>
      <c r="IU334" s="8"/>
      <c r="IV334" s="8"/>
      <c r="IW334" s="8"/>
      <c r="IX334" s="8"/>
      <c r="IY334" s="8"/>
      <c r="IZ334" s="8"/>
    </row>
    <row r="335" spans="1:260" s="6" customFormat="1" ht="60" x14ac:dyDescent="0.25">
      <c r="A335" s="13">
        <v>1</v>
      </c>
      <c r="B335" s="119" t="s">
        <v>46</v>
      </c>
      <c r="C335" s="692">
        <f>C322</f>
        <v>3200</v>
      </c>
      <c r="D335" s="692">
        <f t="shared" ref="D335:G336" si="972">D322</f>
        <v>2933</v>
      </c>
      <c r="E335" s="692">
        <f t="shared" si="972"/>
        <v>2565</v>
      </c>
      <c r="F335" s="692">
        <f t="shared" si="972"/>
        <v>87.453119672690079</v>
      </c>
      <c r="G335" s="693">
        <f t="shared" si="972"/>
        <v>9155.3919999999998</v>
      </c>
      <c r="H335" s="693">
        <f t="shared" ref="H335:I335" si="973">H322</f>
        <v>9155.3919999999998</v>
      </c>
      <c r="I335" s="693">
        <f t="shared" si="973"/>
        <v>9155.3919999999998</v>
      </c>
      <c r="J335" s="693">
        <f t="shared" ref="J335:K335" si="974">J322</f>
        <v>9155.3919999999998</v>
      </c>
      <c r="K335" s="693">
        <f t="shared" si="974"/>
        <v>9155.3919999999998</v>
      </c>
      <c r="L335" s="693">
        <f>L322</f>
        <v>9155.3919999999998</v>
      </c>
      <c r="M335" s="693">
        <f t="shared" ref="M335" si="975">M322</f>
        <v>9155.3919999999998</v>
      </c>
      <c r="N335" s="693">
        <f t="shared" ref="N335:S336" si="976">N322</f>
        <v>9155.3919999999998</v>
      </c>
      <c r="O335" s="693">
        <f t="shared" ref="O335:P335" si="977">O322</f>
        <v>9155.3919999999998</v>
      </c>
      <c r="P335" s="693">
        <f t="shared" si="977"/>
        <v>8455.3919999999998</v>
      </c>
      <c r="Q335" s="693">
        <f t="shared" ref="Q335" si="978">Q322</f>
        <v>8455.3919999999998</v>
      </c>
      <c r="R335" s="693">
        <f t="shared" si="976"/>
        <v>7925.7760000000007</v>
      </c>
      <c r="S335" s="693">
        <f t="shared" si="976"/>
        <v>7125.7394899999999</v>
      </c>
      <c r="T335" s="693">
        <f t="shared" ref="T335" si="979">T322</f>
        <v>-800.03651000000082</v>
      </c>
      <c r="U335" s="693">
        <f t="shared" ref="U335:V335" si="980">U322</f>
        <v>0</v>
      </c>
      <c r="V335" s="693">
        <f t="shared" si="980"/>
        <v>7125.7394899999999</v>
      </c>
      <c r="W335" s="693">
        <f>W322</f>
        <v>89.905890476844149</v>
      </c>
      <c r="X335" s="732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  <c r="AW335" s="8"/>
      <c r="AX335" s="8"/>
      <c r="AY335" s="8"/>
      <c r="AZ335" s="8"/>
      <c r="BA335" s="8"/>
      <c r="BB335" s="8"/>
      <c r="BC335" s="8"/>
      <c r="BD335" s="8"/>
      <c r="BE335" s="8"/>
      <c r="BF335" s="8"/>
      <c r="BG335" s="8"/>
      <c r="BH335" s="8"/>
      <c r="BI335" s="8"/>
      <c r="BJ335" s="8"/>
      <c r="BK335" s="8"/>
      <c r="BL335" s="8"/>
      <c r="BM335" s="8"/>
      <c r="BN335" s="8"/>
      <c r="BO335" s="8"/>
      <c r="BP335" s="8"/>
      <c r="BQ335" s="8"/>
      <c r="BR335" s="8"/>
      <c r="BS335" s="8"/>
      <c r="BT335" s="8"/>
      <c r="BU335" s="8"/>
      <c r="BV335" s="8"/>
      <c r="BW335" s="8"/>
      <c r="BX335" s="8"/>
      <c r="BY335" s="8"/>
      <c r="BZ335" s="8"/>
      <c r="CA335" s="8"/>
      <c r="CB335" s="8"/>
      <c r="CC335" s="8"/>
      <c r="CD335" s="8"/>
      <c r="CE335" s="8"/>
      <c r="CF335" s="8"/>
      <c r="CG335" s="8"/>
      <c r="CH335" s="8"/>
      <c r="CI335" s="8"/>
      <c r="CJ335" s="8"/>
      <c r="CK335" s="8"/>
      <c r="CL335" s="8"/>
      <c r="CM335" s="8"/>
      <c r="CN335" s="8"/>
      <c r="CO335" s="8"/>
      <c r="CP335" s="8"/>
      <c r="CQ335" s="8"/>
      <c r="CR335" s="8"/>
      <c r="CS335" s="8"/>
      <c r="CT335" s="8"/>
      <c r="CU335" s="8"/>
      <c r="CV335" s="8"/>
      <c r="CW335" s="8"/>
      <c r="CX335" s="8"/>
      <c r="CY335" s="8"/>
      <c r="CZ335" s="8"/>
      <c r="DA335" s="8"/>
      <c r="DB335" s="8"/>
      <c r="DC335" s="8"/>
      <c r="DD335" s="8"/>
      <c r="DE335" s="8"/>
      <c r="DF335" s="8"/>
      <c r="DG335" s="8"/>
      <c r="DH335" s="8"/>
      <c r="DI335" s="8"/>
      <c r="DJ335" s="8"/>
      <c r="DK335" s="8"/>
      <c r="DL335" s="8"/>
      <c r="DM335" s="8"/>
      <c r="DN335" s="8"/>
      <c r="DO335" s="8"/>
      <c r="DP335" s="8"/>
      <c r="DQ335" s="8"/>
      <c r="DR335" s="8"/>
      <c r="DS335" s="8"/>
      <c r="DT335" s="8"/>
      <c r="DU335" s="8"/>
      <c r="DV335" s="8"/>
      <c r="DW335" s="8"/>
      <c r="DX335" s="8"/>
      <c r="DY335" s="8"/>
      <c r="DZ335" s="8"/>
      <c r="EA335" s="8"/>
      <c r="EB335" s="8"/>
      <c r="EC335" s="8"/>
      <c r="ED335" s="8"/>
      <c r="EE335" s="8"/>
      <c r="EF335" s="8"/>
      <c r="EG335" s="8"/>
      <c r="EH335" s="8"/>
      <c r="EI335" s="8"/>
      <c r="EJ335" s="8"/>
      <c r="EK335" s="8"/>
      <c r="EL335" s="8"/>
      <c r="EM335" s="8"/>
      <c r="EN335" s="8"/>
      <c r="EO335" s="8"/>
      <c r="EP335" s="8"/>
      <c r="EQ335" s="8"/>
      <c r="ER335" s="8"/>
      <c r="ES335" s="8"/>
      <c r="ET335" s="8"/>
      <c r="EU335" s="8"/>
      <c r="EV335" s="8"/>
      <c r="EW335" s="8"/>
      <c r="EX335" s="8"/>
      <c r="EY335" s="8"/>
      <c r="EZ335" s="8"/>
      <c r="FA335" s="8"/>
      <c r="FB335" s="8"/>
      <c r="FC335" s="8"/>
      <c r="FD335" s="8"/>
      <c r="FE335" s="8"/>
      <c r="FF335" s="8"/>
      <c r="FG335" s="8"/>
      <c r="FH335" s="8"/>
      <c r="FI335" s="8"/>
      <c r="FJ335" s="8"/>
      <c r="FK335" s="8"/>
      <c r="FL335" s="8"/>
      <c r="FM335" s="8"/>
      <c r="FN335" s="8"/>
      <c r="FO335" s="8"/>
      <c r="FP335" s="8"/>
      <c r="FQ335" s="8"/>
      <c r="FR335" s="8"/>
      <c r="FS335" s="8"/>
      <c r="FT335" s="8"/>
      <c r="FU335" s="8"/>
      <c r="FV335" s="8"/>
      <c r="FW335" s="8"/>
      <c r="FX335" s="8"/>
      <c r="FY335" s="8"/>
      <c r="FZ335" s="8"/>
      <c r="GA335" s="8"/>
      <c r="GB335" s="8"/>
      <c r="GC335" s="8"/>
      <c r="GD335" s="8"/>
      <c r="GE335" s="8"/>
      <c r="GF335" s="8"/>
      <c r="GG335" s="8"/>
      <c r="GH335" s="8"/>
      <c r="GI335" s="8"/>
      <c r="GJ335" s="8"/>
      <c r="GK335" s="8"/>
      <c r="GL335" s="8"/>
      <c r="GM335" s="8"/>
      <c r="GN335" s="8"/>
      <c r="GO335" s="8"/>
      <c r="GP335" s="8"/>
      <c r="GQ335" s="8"/>
      <c r="GR335" s="8"/>
      <c r="GS335" s="8"/>
      <c r="GT335" s="8"/>
      <c r="GU335" s="8"/>
      <c r="GV335" s="8"/>
      <c r="GW335" s="8"/>
      <c r="GX335" s="8"/>
      <c r="GY335" s="8"/>
      <c r="GZ335" s="8"/>
      <c r="HA335" s="8"/>
      <c r="HB335" s="8"/>
      <c r="HC335" s="8"/>
      <c r="HD335" s="8"/>
      <c r="HE335" s="8"/>
      <c r="HF335" s="8"/>
      <c r="HG335" s="8"/>
      <c r="HH335" s="8"/>
      <c r="HI335" s="8"/>
      <c r="HJ335" s="8"/>
      <c r="HK335" s="8"/>
      <c r="HL335" s="8"/>
      <c r="HM335" s="8"/>
      <c r="HN335" s="8"/>
      <c r="HO335" s="8"/>
      <c r="HP335" s="8"/>
      <c r="HQ335" s="8"/>
      <c r="HR335" s="8"/>
      <c r="HS335" s="8"/>
      <c r="HT335" s="8"/>
      <c r="HU335" s="8"/>
      <c r="HV335" s="8"/>
      <c r="HW335" s="8"/>
      <c r="HX335" s="8"/>
      <c r="HY335" s="8"/>
      <c r="HZ335" s="8"/>
      <c r="IA335" s="8"/>
      <c r="IB335" s="8"/>
      <c r="IC335" s="8"/>
      <c r="ID335" s="8"/>
      <c r="IE335" s="8"/>
      <c r="IF335" s="8"/>
      <c r="IG335" s="8"/>
      <c r="IH335" s="8"/>
      <c r="II335" s="8"/>
      <c r="IJ335" s="8"/>
      <c r="IK335" s="8"/>
      <c r="IL335" s="8"/>
      <c r="IM335" s="8"/>
      <c r="IN335" s="8"/>
      <c r="IO335" s="8"/>
      <c r="IP335" s="8"/>
      <c r="IQ335" s="8"/>
      <c r="IR335" s="8"/>
      <c r="IS335" s="8"/>
      <c r="IT335" s="8"/>
      <c r="IU335" s="8"/>
      <c r="IV335" s="8"/>
      <c r="IW335" s="8"/>
      <c r="IX335" s="8"/>
      <c r="IY335" s="8"/>
      <c r="IZ335" s="8"/>
    </row>
    <row r="336" spans="1:260" s="6" customFormat="1" ht="45" x14ac:dyDescent="0.25">
      <c r="A336" s="13">
        <v>1</v>
      </c>
      <c r="B336" s="119" t="s">
        <v>65</v>
      </c>
      <c r="C336" s="692">
        <f>C323</f>
        <v>2160</v>
      </c>
      <c r="D336" s="692">
        <f t="shared" si="972"/>
        <v>1980</v>
      </c>
      <c r="E336" s="692">
        <f t="shared" si="972"/>
        <v>1366</v>
      </c>
      <c r="F336" s="692">
        <f t="shared" si="972"/>
        <v>68.98989898989899</v>
      </c>
      <c r="G336" s="693">
        <f t="shared" si="972"/>
        <v>2306.0591999999997</v>
      </c>
      <c r="H336" s="693">
        <f t="shared" ref="H336:I336" si="981">H323</f>
        <v>2306.0591999999997</v>
      </c>
      <c r="I336" s="693">
        <f t="shared" si="981"/>
        <v>2306.0591999999997</v>
      </c>
      <c r="J336" s="693">
        <f t="shared" ref="J336:K336" si="982">J323</f>
        <v>2306.0591999999997</v>
      </c>
      <c r="K336" s="693">
        <f t="shared" si="982"/>
        <v>2306.0591999999997</v>
      </c>
      <c r="L336" s="693">
        <f>L323</f>
        <v>2306.0591999999997</v>
      </c>
      <c r="M336" s="693">
        <f t="shared" ref="M336" si="983">M323</f>
        <v>2306.0591999999997</v>
      </c>
      <c r="N336" s="693">
        <f t="shared" si="976"/>
        <v>2306.0591999999997</v>
      </c>
      <c r="O336" s="693">
        <f t="shared" ref="O336:P336" si="984">O323</f>
        <v>2306.0591999999997</v>
      </c>
      <c r="P336" s="693">
        <f t="shared" si="984"/>
        <v>2106.0591999999997</v>
      </c>
      <c r="Q336" s="693">
        <f t="shared" ref="Q336" si="985">Q323</f>
        <v>2106.0591999999997</v>
      </c>
      <c r="R336" s="693">
        <f t="shared" si="976"/>
        <v>1980.5542666666668</v>
      </c>
      <c r="S336" s="693">
        <f t="shared" si="976"/>
        <v>1401.0749800000003</v>
      </c>
      <c r="T336" s="693">
        <f t="shared" ref="T336" si="986">T323</f>
        <v>-579.47928666666644</v>
      </c>
      <c r="U336" s="693">
        <f t="shared" ref="U336:V336" si="987">U323</f>
        <v>0</v>
      </c>
      <c r="V336" s="693">
        <f t="shared" si="987"/>
        <v>1401.0749800000003</v>
      </c>
      <c r="W336" s="693">
        <f>W323</f>
        <v>70.741559753273123</v>
      </c>
      <c r="X336" s="732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  <c r="AW336" s="8"/>
      <c r="AX336" s="8"/>
      <c r="AY336" s="8"/>
      <c r="AZ336" s="8"/>
      <c r="BA336" s="8"/>
      <c r="BB336" s="8"/>
      <c r="BC336" s="8"/>
      <c r="BD336" s="8"/>
      <c r="BE336" s="8"/>
      <c r="BF336" s="8"/>
      <c r="BG336" s="8"/>
      <c r="BH336" s="8"/>
      <c r="BI336" s="8"/>
      <c r="BJ336" s="8"/>
      <c r="BK336" s="8"/>
      <c r="BL336" s="8"/>
      <c r="BM336" s="8"/>
      <c r="BN336" s="8"/>
      <c r="BO336" s="8"/>
      <c r="BP336" s="8"/>
      <c r="BQ336" s="8"/>
      <c r="BR336" s="8"/>
      <c r="BS336" s="8"/>
      <c r="BT336" s="8"/>
      <c r="BU336" s="8"/>
      <c r="BV336" s="8"/>
      <c r="BW336" s="8"/>
      <c r="BX336" s="8"/>
      <c r="BY336" s="8"/>
      <c r="BZ336" s="8"/>
      <c r="CA336" s="8"/>
      <c r="CB336" s="8"/>
      <c r="CC336" s="8"/>
      <c r="CD336" s="8"/>
      <c r="CE336" s="8"/>
      <c r="CF336" s="8"/>
      <c r="CG336" s="8"/>
      <c r="CH336" s="8"/>
      <c r="CI336" s="8"/>
      <c r="CJ336" s="8"/>
      <c r="CK336" s="8"/>
      <c r="CL336" s="8"/>
      <c r="CM336" s="8"/>
      <c r="CN336" s="8"/>
      <c r="CO336" s="8"/>
      <c r="CP336" s="8"/>
      <c r="CQ336" s="8"/>
      <c r="CR336" s="8"/>
      <c r="CS336" s="8"/>
      <c r="CT336" s="8"/>
      <c r="CU336" s="8"/>
      <c r="CV336" s="8"/>
      <c r="CW336" s="8"/>
      <c r="CX336" s="8"/>
      <c r="CY336" s="8"/>
      <c r="CZ336" s="8"/>
      <c r="DA336" s="8"/>
      <c r="DB336" s="8"/>
      <c r="DC336" s="8"/>
      <c r="DD336" s="8"/>
      <c r="DE336" s="8"/>
      <c r="DF336" s="8"/>
      <c r="DG336" s="8"/>
      <c r="DH336" s="8"/>
      <c r="DI336" s="8"/>
      <c r="DJ336" s="8"/>
      <c r="DK336" s="8"/>
      <c r="DL336" s="8"/>
      <c r="DM336" s="8"/>
      <c r="DN336" s="8"/>
      <c r="DO336" s="8"/>
      <c r="DP336" s="8"/>
      <c r="DQ336" s="8"/>
      <c r="DR336" s="8"/>
      <c r="DS336" s="8"/>
      <c r="DT336" s="8"/>
      <c r="DU336" s="8"/>
      <c r="DV336" s="8"/>
      <c r="DW336" s="8"/>
      <c r="DX336" s="8"/>
      <c r="DY336" s="8"/>
      <c r="DZ336" s="8"/>
      <c r="EA336" s="8"/>
      <c r="EB336" s="8"/>
      <c r="EC336" s="8"/>
      <c r="ED336" s="8"/>
      <c r="EE336" s="8"/>
      <c r="EF336" s="8"/>
      <c r="EG336" s="8"/>
      <c r="EH336" s="8"/>
      <c r="EI336" s="8"/>
      <c r="EJ336" s="8"/>
      <c r="EK336" s="8"/>
      <c r="EL336" s="8"/>
      <c r="EM336" s="8"/>
      <c r="EN336" s="8"/>
      <c r="EO336" s="8"/>
      <c r="EP336" s="8"/>
      <c r="EQ336" s="8"/>
      <c r="ER336" s="8"/>
      <c r="ES336" s="8"/>
      <c r="ET336" s="8"/>
      <c r="EU336" s="8"/>
      <c r="EV336" s="8"/>
      <c r="EW336" s="8"/>
      <c r="EX336" s="8"/>
      <c r="EY336" s="8"/>
      <c r="EZ336" s="8"/>
      <c r="FA336" s="8"/>
      <c r="FB336" s="8"/>
      <c r="FC336" s="8"/>
      <c r="FD336" s="8"/>
      <c r="FE336" s="8"/>
      <c r="FF336" s="8"/>
      <c r="FG336" s="8"/>
      <c r="FH336" s="8"/>
      <c r="FI336" s="8"/>
      <c r="FJ336" s="8"/>
      <c r="FK336" s="8"/>
      <c r="FL336" s="8"/>
      <c r="FM336" s="8"/>
      <c r="FN336" s="8"/>
      <c r="FO336" s="8"/>
      <c r="FP336" s="8"/>
      <c r="FQ336" s="8"/>
      <c r="FR336" s="8"/>
      <c r="FS336" s="8"/>
      <c r="FT336" s="8"/>
      <c r="FU336" s="8"/>
      <c r="FV336" s="8"/>
      <c r="FW336" s="8"/>
      <c r="FX336" s="8"/>
      <c r="FY336" s="8"/>
      <c r="FZ336" s="8"/>
      <c r="GA336" s="8"/>
      <c r="GB336" s="8"/>
      <c r="GC336" s="8"/>
      <c r="GD336" s="8"/>
      <c r="GE336" s="8"/>
      <c r="GF336" s="8"/>
      <c r="GG336" s="8"/>
      <c r="GH336" s="8"/>
      <c r="GI336" s="8"/>
      <c r="GJ336" s="8"/>
      <c r="GK336" s="8"/>
      <c r="GL336" s="8"/>
      <c r="GM336" s="8"/>
      <c r="GN336" s="8"/>
      <c r="GO336" s="8"/>
      <c r="GP336" s="8"/>
      <c r="GQ336" s="8"/>
      <c r="GR336" s="8"/>
      <c r="GS336" s="8"/>
      <c r="GT336" s="8"/>
      <c r="GU336" s="8"/>
      <c r="GV336" s="8"/>
      <c r="GW336" s="8"/>
      <c r="GX336" s="8"/>
      <c r="GY336" s="8"/>
      <c r="GZ336" s="8"/>
      <c r="HA336" s="8"/>
      <c r="HB336" s="8"/>
      <c r="HC336" s="8"/>
      <c r="HD336" s="8"/>
      <c r="HE336" s="8"/>
      <c r="HF336" s="8"/>
      <c r="HG336" s="8"/>
      <c r="HH336" s="8"/>
      <c r="HI336" s="8"/>
      <c r="HJ336" s="8"/>
      <c r="HK336" s="8"/>
      <c r="HL336" s="8"/>
      <c r="HM336" s="8"/>
      <c r="HN336" s="8"/>
      <c r="HO336" s="8"/>
      <c r="HP336" s="8"/>
      <c r="HQ336" s="8"/>
      <c r="HR336" s="8"/>
      <c r="HS336" s="8"/>
      <c r="HT336" s="8"/>
      <c r="HU336" s="8"/>
      <c r="HV336" s="8"/>
      <c r="HW336" s="8"/>
      <c r="HX336" s="8"/>
      <c r="HY336" s="8"/>
      <c r="HZ336" s="8"/>
      <c r="IA336" s="8"/>
      <c r="IB336" s="8"/>
      <c r="IC336" s="8"/>
      <c r="ID336" s="8"/>
      <c r="IE336" s="8"/>
      <c r="IF336" s="8"/>
      <c r="IG336" s="8"/>
      <c r="IH336" s="8"/>
      <c r="II336" s="8"/>
      <c r="IJ336" s="8"/>
      <c r="IK336" s="8"/>
      <c r="IL336" s="8"/>
      <c r="IM336" s="8"/>
      <c r="IN336" s="8"/>
      <c r="IO336" s="8"/>
      <c r="IP336" s="8"/>
      <c r="IQ336" s="8"/>
      <c r="IR336" s="8"/>
      <c r="IS336" s="8"/>
      <c r="IT336" s="8"/>
      <c r="IU336" s="8"/>
      <c r="IV336" s="8"/>
      <c r="IW336" s="8"/>
      <c r="IX336" s="8"/>
      <c r="IY336" s="8"/>
      <c r="IZ336" s="8"/>
    </row>
    <row r="337" spans="1:260" s="6" customFormat="1" ht="30.75" thickBot="1" x14ac:dyDescent="0.3">
      <c r="A337" s="13"/>
      <c r="B337" s="284" t="s">
        <v>79</v>
      </c>
      <c r="C337" s="694">
        <f t="shared" ref="C337:W337" si="988">SUM(C324)</f>
        <v>12300</v>
      </c>
      <c r="D337" s="694">
        <f t="shared" si="988"/>
        <v>11275</v>
      </c>
      <c r="E337" s="694">
        <f t="shared" si="988"/>
        <v>12457</v>
      </c>
      <c r="F337" s="694">
        <f t="shared" si="988"/>
        <v>110.48337028824832</v>
      </c>
      <c r="G337" s="694">
        <f t="shared" si="988"/>
        <v>11970.606</v>
      </c>
      <c r="H337" s="694">
        <f t="shared" ref="H337:I337" si="989">SUM(H324)</f>
        <v>11970.606</v>
      </c>
      <c r="I337" s="694">
        <f t="shared" si="989"/>
        <v>11970.606</v>
      </c>
      <c r="J337" s="694">
        <f t="shared" ref="J337:L337" si="990">SUM(J324)</f>
        <v>11970.606</v>
      </c>
      <c r="K337" s="694">
        <f t="shared" si="990"/>
        <v>11970.606</v>
      </c>
      <c r="L337" s="694">
        <f t="shared" si="990"/>
        <v>11970.606</v>
      </c>
      <c r="M337" s="694">
        <f t="shared" ref="M337" si="991">SUM(M324)</f>
        <v>11970.606</v>
      </c>
      <c r="N337" s="694">
        <f t="shared" si="988"/>
        <v>11970.606</v>
      </c>
      <c r="O337" s="694">
        <f t="shared" ref="O337:P337" si="992">SUM(O324)</f>
        <v>11970.606</v>
      </c>
      <c r="P337" s="694">
        <f t="shared" si="992"/>
        <v>11970.606</v>
      </c>
      <c r="Q337" s="694">
        <f t="shared" ref="Q337" si="993">SUM(Q324)</f>
        <v>11970.606</v>
      </c>
      <c r="R337" s="694">
        <f t="shared" si="988"/>
        <v>10973.055499999999</v>
      </c>
      <c r="S337" s="694">
        <f t="shared" si="988"/>
        <v>12128.06868</v>
      </c>
      <c r="T337" s="694">
        <f t="shared" ref="T337" si="994">SUM(T324)</f>
        <v>1155.0131800000017</v>
      </c>
      <c r="U337" s="694">
        <f t="shared" ref="U337:V337" si="995">SUM(U324)</f>
        <v>-6.5205699999999993</v>
      </c>
      <c r="V337" s="694">
        <f t="shared" si="995"/>
        <v>12121.54811</v>
      </c>
      <c r="W337" s="694">
        <f t="shared" si="988"/>
        <v>110.52590301762351</v>
      </c>
      <c r="X337" s="732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  <c r="AW337" s="8"/>
      <c r="AX337" s="8"/>
      <c r="AY337" s="8"/>
      <c r="AZ337" s="8"/>
      <c r="BA337" s="8"/>
      <c r="BB337" s="8"/>
      <c r="BC337" s="8"/>
      <c r="BD337" s="8"/>
      <c r="BE337" s="8"/>
      <c r="BF337" s="8"/>
      <c r="BG337" s="8"/>
      <c r="BH337" s="8"/>
      <c r="BI337" s="8"/>
      <c r="BJ337" s="8"/>
      <c r="BK337" s="8"/>
      <c r="BL337" s="8"/>
      <c r="BM337" s="8"/>
      <c r="BN337" s="8"/>
      <c r="BO337" s="8"/>
      <c r="BP337" s="8"/>
      <c r="BQ337" s="8"/>
      <c r="BR337" s="8"/>
      <c r="BS337" s="8"/>
      <c r="BT337" s="8"/>
      <c r="BU337" s="8"/>
      <c r="BV337" s="8"/>
      <c r="BW337" s="8"/>
      <c r="BX337" s="8"/>
      <c r="BY337" s="8"/>
      <c r="BZ337" s="8"/>
      <c r="CA337" s="8"/>
      <c r="CB337" s="8"/>
      <c r="CC337" s="8"/>
      <c r="CD337" s="8"/>
      <c r="CE337" s="8"/>
      <c r="CF337" s="8"/>
      <c r="CG337" s="8"/>
      <c r="CH337" s="8"/>
      <c r="CI337" s="8"/>
      <c r="CJ337" s="8"/>
      <c r="CK337" s="8"/>
      <c r="CL337" s="8"/>
      <c r="CM337" s="8"/>
      <c r="CN337" s="8"/>
      <c r="CO337" s="8"/>
      <c r="CP337" s="8"/>
      <c r="CQ337" s="8"/>
      <c r="CR337" s="8"/>
      <c r="CS337" s="8"/>
      <c r="CT337" s="8"/>
      <c r="CU337" s="8"/>
      <c r="CV337" s="8"/>
      <c r="CW337" s="8"/>
      <c r="CX337" s="8"/>
      <c r="CY337" s="8"/>
      <c r="CZ337" s="8"/>
      <c r="DA337" s="8"/>
      <c r="DB337" s="8"/>
      <c r="DC337" s="8"/>
      <c r="DD337" s="8"/>
      <c r="DE337" s="8"/>
      <c r="DF337" s="8"/>
      <c r="DG337" s="8"/>
      <c r="DH337" s="8"/>
      <c r="DI337" s="8"/>
      <c r="DJ337" s="8"/>
      <c r="DK337" s="8"/>
      <c r="DL337" s="8"/>
      <c r="DM337" s="8"/>
      <c r="DN337" s="8"/>
      <c r="DO337" s="8"/>
      <c r="DP337" s="8"/>
      <c r="DQ337" s="8"/>
      <c r="DR337" s="8"/>
      <c r="DS337" s="8"/>
      <c r="DT337" s="8"/>
      <c r="DU337" s="8"/>
      <c r="DV337" s="8"/>
      <c r="DW337" s="8"/>
      <c r="DX337" s="8"/>
      <c r="DY337" s="8"/>
      <c r="DZ337" s="8"/>
      <c r="EA337" s="8"/>
      <c r="EB337" s="8"/>
      <c r="EC337" s="8"/>
      <c r="ED337" s="8"/>
      <c r="EE337" s="8"/>
      <c r="EF337" s="8"/>
      <c r="EG337" s="8"/>
      <c r="EH337" s="8"/>
      <c r="EI337" s="8"/>
      <c r="EJ337" s="8"/>
      <c r="EK337" s="8"/>
      <c r="EL337" s="8"/>
      <c r="EM337" s="8"/>
      <c r="EN337" s="8"/>
      <c r="EO337" s="8"/>
      <c r="EP337" s="8"/>
      <c r="EQ337" s="8"/>
      <c r="ER337" s="8"/>
      <c r="ES337" s="8"/>
      <c r="ET337" s="8"/>
      <c r="EU337" s="8"/>
      <c r="EV337" s="8"/>
      <c r="EW337" s="8"/>
      <c r="EX337" s="8"/>
      <c r="EY337" s="8"/>
      <c r="EZ337" s="8"/>
      <c r="FA337" s="8"/>
      <c r="FB337" s="8"/>
      <c r="FC337" s="8"/>
      <c r="FD337" s="8"/>
      <c r="FE337" s="8"/>
      <c r="FF337" s="8"/>
      <c r="FG337" s="8"/>
      <c r="FH337" s="8"/>
      <c r="FI337" s="8"/>
      <c r="FJ337" s="8"/>
      <c r="FK337" s="8"/>
      <c r="FL337" s="8"/>
      <c r="FM337" s="8"/>
      <c r="FN337" s="8"/>
      <c r="FO337" s="8"/>
      <c r="FP337" s="8"/>
      <c r="FQ337" s="8"/>
      <c r="FR337" s="8"/>
      <c r="FS337" s="8"/>
      <c r="FT337" s="8"/>
      <c r="FU337" s="8"/>
      <c r="FV337" s="8"/>
      <c r="FW337" s="8"/>
      <c r="FX337" s="8"/>
      <c r="FY337" s="8"/>
      <c r="FZ337" s="8"/>
      <c r="GA337" s="8"/>
      <c r="GB337" s="8"/>
      <c r="GC337" s="8"/>
      <c r="GD337" s="8"/>
      <c r="GE337" s="8"/>
      <c r="GF337" s="8"/>
      <c r="GG337" s="8"/>
      <c r="GH337" s="8"/>
      <c r="GI337" s="8"/>
      <c r="GJ337" s="8"/>
      <c r="GK337" s="8"/>
      <c r="GL337" s="8"/>
      <c r="GM337" s="8"/>
      <c r="GN337" s="8"/>
      <c r="GO337" s="8"/>
      <c r="GP337" s="8"/>
      <c r="GQ337" s="8"/>
      <c r="GR337" s="8"/>
      <c r="GS337" s="8"/>
      <c r="GT337" s="8"/>
      <c r="GU337" s="8"/>
      <c r="GV337" s="8"/>
      <c r="GW337" s="8"/>
      <c r="GX337" s="8"/>
      <c r="GY337" s="8"/>
      <c r="GZ337" s="8"/>
      <c r="HA337" s="8"/>
      <c r="HB337" s="8"/>
      <c r="HC337" s="8"/>
      <c r="HD337" s="8"/>
      <c r="HE337" s="8"/>
      <c r="HF337" s="8"/>
      <c r="HG337" s="8"/>
      <c r="HH337" s="8"/>
      <c r="HI337" s="8"/>
      <c r="HJ337" s="8"/>
      <c r="HK337" s="8"/>
      <c r="HL337" s="8"/>
      <c r="HM337" s="8"/>
      <c r="HN337" s="8"/>
      <c r="HO337" s="8"/>
      <c r="HP337" s="8"/>
      <c r="HQ337" s="8"/>
      <c r="HR337" s="8"/>
      <c r="HS337" s="8"/>
      <c r="HT337" s="8"/>
      <c r="HU337" s="8"/>
      <c r="HV337" s="8"/>
      <c r="HW337" s="8"/>
      <c r="HX337" s="8"/>
      <c r="HY337" s="8"/>
      <c r="HZ337" s="8"/>
      <c r="IA337" s="8"/>
      <c r="IB337" s="8"/>
      <c r="IC337" s="8"/>
      <c r="ID337" s="8"/>
      <c r="IE337" s="8"/>
      <c r="IF337" s="8"/>
      <c r="IG337" s="8"/>
      <c r="IH337" s="8"/>
      <c r="II337" s="8"/>
      <c r="IJ337" s="8"/>
      <c r="IK337" s="8"/>
      <c r="IL337" s="8"/>
      <c r="IM337" s="8"/>
      <c r="IN337" s="8"/>
      <c r="IO337" s="8"/>
      <c r="IP337" s="8"/>
      <c r="IQ337" s="8"/>
      <c r="IR337" s="8"/>
      <c r="IS337" s="8"/>
      <c r="IT337" s="8"/>
      <c r="IU337" s="8"/>
      <c r="IV337" s="8"/>
      <c r="IW337" s="8"/>
      <c r="IX337" s="8"/>
      <c r="IY337" s="8"/>
      <c r="IZ337" s="8"/>
    </row>
    <row r="338" spans="1:260" ht="15" customHeight="1" thickBot="1" x14ac:dyDescent="0.3">
      <c r="A338" s="13">
        <v>1</v>
      </c>
      <c r="B338" s="285" t="s">
        <v>4</v>
      </c>
      <c r="C338" s="695">
        <f t="shared" ref="C338:W338" si="996">C325</f>
        <v>0</v>
      </c>
      <c r="D338" s="695">
        <f t="shared" si="996"/>
        <v>0</v>
      </c>
      <c r="E338" s="695">
        <f t="shared" si="996"/>
        <v>0</v>
      </c>
      <c r="F338" s="695">
        <f t="shared" si="996"/>
        <v>0</v>
      </c>
      <c r="G338" s="696">
        <f t="shared" si="996"/>
        <v>35990.884886</v>
      </c>
      <c r="H338" s="696">
        <f t="shared" ref="H338:I338" si="997">H325</f>
        <v>35990.884886</v>
      </c>
      <c r="I338" s="696">
        <f t="shared" si="997"/>
        <v>35990.884886</v>
      </c>
      <c r="J338" s="696">
        <f t="shared" ref="J338:L338" si="998">J325</f>
        <v>35990.884886</v>
      </c>
      <c r="K338" s="696">
        <f t="shared" si="998"/>
        <v>35990.884886</v>
      </c>
      <c r="L338" s="696">
        <f t="shared" si="998"/>
        <v>35707.944605999997</v>
      </c>
      <c r="M338" s="696">
        <f t="shared" ref="M338" si="999">M325</f>
        <v>35707.944605999997</v>
      </c>
      <c r="N338" s="696">
        <f t="shared" si="996"/>
        <v>35605.304065999997</v>
      </c>
      <c r="O338" s="696">
        <f t="shared" ref="O338:P338" si="1000">O325</f>
        <v>35605.304065999997</v>
      </c>
      <c r="P338" s="696">
        <f t="shared" si="1000"/>
        <v>34705.304065999997</v>
      </c>
      <c r="Q338" s="696">
        <f t="shared" ref="Q338" si="1001">Q325</f>
        <v>34387.229066</v>
      </c>
      <c r="R338" s="696">
        <f t="shared" si="996"/>
        <v>31907.97430683333</v>
      </c>
      <c r="S338" s="696">
        <f t="shared" si="996"/>
        <v>31628.165590000001</v>
      </c>
      <c r="T338" s="696">
        <f t="shared" ref="T338" si="1002">T325</f>
        <v>-279.80871683333135</v>
      </c>
      <c r="U338" s="696">
        <f t="shared" ref="U338:V338" si="1003">U325</f>
        <v>-47.584129999999995</v>
      </c>
      <c r="V338" s="696">
        <f t="shared" si="1003"/>
        <v>31580.581460000001</v>
      </c>
      <c r="W338" s="696">
        <f t="shared" si="996"/>
        <v>99.123075899013102</v>
      </c>
      <c r="X338" s="732"/>
    </row>
    <row r="339" spans="1:260" ht="15" customHeight="1" x14ac:dyDescent="0.25">
      <c r="A339" s="13">
        <v>1</v>
      </c>
      <c r="B339" s="58" t="s">
        <v>15</v>
      </c>
      <c r="C339" s="667"/>
      <c r="D339" s="667"/>
      <c r="E339" s="668"/>
      <c r="F339" s="667"/>
      <c r="G339" s="652"/>
      <c r="H339" s="652"/>
      <c r="I339" s="652"/>
      <c r="J339" s="652"/>
      <c r="K339" s="652"/>
      <c r="L339" s="652"/>
      <c r="M339" s="652"/>
      <c r="N339" s="652"/>
      <c r="O339" s="652"/>
      <c r="P339" s="652"/>
      <c r="Q339" s="652"/>
      <c r="R339" s="652"/>
      <c r="S339" s="653"/>
      <c r="T339" s="653">
        <f t="shared" si="807"/>
        <v>0</v>
      </c>
      <c r="U339" s="653"/>
      <c r="V339" s="653"/>
      <c r="W339" s="652"/>
      <c r="X339" s="732"/>
    </row>
    <row r="340" spans="1:260" ht="29.25" x14ac:dyDescent="0.25">
      <c r="A340" s="13">
        <v>1</v>
      </c>
      <c r="B340" s="49" t="s">
        <v>144</v>
      </c>
      <c r="C340" s="509"/>
      <c r="D340" s="509"/>
      <c r="E340" s="509"/>
      <c r="F340" s="509"/>
      <c r="G340" s="554"/>
      <c r="H340" s="554"/>
      <c r="I340" s="554"/>
      <c r="J340" s="554"/>
      <c r="K340" s="554"/>
      <c r="L340" s="554"/>
      <c r="M340" s="554"/>
      <c r="N340" s="554"/>
      <c r="O340" s="554"/>
      <c r="P340" s="554"/>
      <c r="Q340" s="554"/>
      <c r="R340" s="554"/>
      <c r="S340" s="554"/>
      <c r="T340" s="554">
        <f t="shared" si="807"/>
        <v>0</v>
      </c>
      <c r="U340" s="554"/>
      <c r="V340" s="554"/>
      <c r="W340" s="554"/>
      <c r="X340" s="732"/>
    </row>
    <row r="341" spans="1:260" s="25" customFormat="1" ht="30" x14ac:dyDescent="0.25">
      <c r="A341" s="13">
        <v>1</v>
      </c>
      <c r="B341" s="48" t="s">
        <v>76</v>
      </c>
      <c r="C341" s="390">
        <f>SUM(C342:C345)</f>
        <v>351</v>
      </c>
      <c r="D341" s="390">
        <f>SUM(D342:D345)</f>
        <v>322</v>
      </c>
      <c r="E341" s="390">
        <f>SUM(E342:E345)</f>
        <v>155</v>
      </c>
      <c r="F341" s="390">
        <f>E341/D341*100</f>
        <v>48.136645962732921</v>
      </c>
      <c r="G341" s="553">
        <f>SUM(G342:G345)</f>
        <v>974.06778000000008</v>
      </c>
      <c r="H341" s="553">
        <f>SUM(H342:H345)</f>
        <v>974.06778000000008</v>
      </c>
      <c r="I341" s="553">
        <f>SUM(I342:I345)</f>
        <v>974.06778000000008</v>
      </c>
      <c r="J341" s="553">
        <f>SUM(J342:J345)</f>
        <v>974.06778000000008</v>
      </c>
      <c r="K341" s="553">
        <f>SUM(K342:K345)</f>
        <v>974.06778000000008</v>
      </c>
      <c r="L341" s="553">
        <f t="shared" ref="L341:M341" si="1004">SUM(L342:L345)</f>
        <v>1021.2115799999999</v>
      </c>
      <c r="M341" s="553">
        <f t="shared" si="1004"/>
        <v>1021.2115799999999</v>
      </c>
      <c r="N341" s="553">
        <f t="shared" ref="N341:V341" si="1005">SUM(N342:N345)</f>
        <v>858.19219999999996</v>
      </c>
      <c r="O341" s="553">
        <f t="shared" ref="O341:P341" si="1006">SUM(O342:O345)</f>
        <v>858.19219999999996</v>
      </c>
      <c r="P341" s="553">
        <f t="shared" si="1006"/>
        <v>858.19219999999996</v>
      </c>
      <c r="Q341" s="553">
        <f t="shared" ref="Q341" si="1007">SUM(Q342:Q345)</f>
        <v>785.4778</v>
      </c>
      <c r="R341" s="749">
        <f t="shared" si="1005"/>
        <v>766.53173242857156</v>
      </c>
      <c r="S341" s="553">
        <f t="shared" si="1005"/>
        <v>256.41489000000001</v>
      </c>
      <c r="T341" s="553">
        <f t="shared" si="1005"/>
        <v>-510.11684242857143</v>
      </c>
      <c r="U341" s="553">
        <f t="shared" si="1005"/>
        <v>-28.451460000000001</v>
      </c>
      <c r="V341" s="553">
        <f t="shared" si="1005"/>
        <v>227.96343000000002</v>
      </c>
      <c r="W341" s="553">
        <f t="shared" ref="W341:W363" si="1008">S341/R341*100</f>
        <v>33.451307904450488</v>
      </c>
      <c r="X341" s="732"/>
    </row>
    <row r="342" spans="1:260" s="25" customFormat="1" ht="30" x14ac:dyDescent="0.25">
      <c r="A342" s="13">
        <v>1</v>
      </c>
      <c r="B342" s="47" t="s">
        <v>44</v>
      </c>
      <c r="C342" s="390">
        <v>250</v>
      </c>
      <c r="D342" s="739">
        <f>ROUND(C342/12*$B$3,0)</f>
        <v>229</v>
      </c>
      <c r="E342" s="390">
        <v>154</v>
      </c>
      <c r="F342" s="390">
        <f>E342/D342*100</f>
        <v>67.248908296943227</v>
      </c>
      <c r="G342" s="553">
        <v>532.72494000000006</v>
      </c>
      <c r="H342" s="553">
        <v>532.72494000000006</v>
      </c>
      <c r="I342" s="553">
        <v>532.72494000000006</v>
      </c>
      <c r="J342" s="553">
        <v>532.72494000000006</v>
      </c>
      <c r="K342" s="553">
        <v>532.72494000000006</v>
      </c>
      <c r="L342" s="553">
        <v>579.86874</v>
      </c>
      <c r="M342" s="553">
        <v>579.86874</v>
      </c>
      <c r="N342" s="553">
        <v>416.84935999999999</v>
      </c>
      <c r="O342" s="553">
        <v>416.84935999999999</v>
      </c>
      <c r="P342" s="553">
        <v>416.84935999999999</v>
      </c>
      <c r="Q342" s="553">
        <v>416.84935999999999</v>
      </c>
      <c r="R342" s="750">
        <f t="shared" ref="R342:R351" si="1009">G342/12*$B$3+(H342-G342)/11*10+(I342-H342)/10*9+(J342-I342)/9*8+(K342-J342)/8*7+(L342-K342)/7*6+(M342-L342)/6*5+(N342-M342)/5*4+(O342-N342)/4*3+(P342-O342)/3*2+(Q342-P342)/2*1</f>
        <v>398.32466242857146</v>
      </c>
      <c r="S342" s="553">
        <f t="shared" ref="S342:S351" si="1010">V342-U342</f>
        <v>254.61680000000001</v>
      </c>
      <c r="T342" s="553">
        <f t="shared" si="807"/>
        <v>-143.70786242857145</v>
      </c>
      <c r="U342" s="553">
        <v>-6.4310299999999998</v>
      </c>
      <c r="V342" s="553">
        <v>248.18577000000002</v>
      </c>
      <c r="W342" s="553">
        <f t="shared" si="1008"/>
        <v>63.921927014915504</v>
      </c>
      <c r="X342" s="732"/>
    </row>
    <row r="343" spans="1:260" s="25" customFormat="1" ht="30" x14ac:dyDescent="0.25">
      <c r="A343" s="13">
        <v>1</v>
      </c>
      <c r="B343" s="47" t="s">
        <v>45</v>
      </c>
      <c r="C343" s="390">
        <v>62</v>
      </c>
      <c r="D343" s="391">
        <f t="shared" ref="D343:D350" si="1011">ROUND(C343/12*$B$3,0)</f>
        <v>57</v>
      </c>
      <c r="E343" s="390">
        <v>1</v>
      </c>
      <c r="F343" s="390">
        <f>E343/D343*100</f>
        <v>1.7543859649122806</v>
      </c>
      <c r="G343" s="553">
        <v>185.42171999999999</v>
      </c>
      <c r="H343" s="553">
        <v>185.42171999999999</v>
      </c>
      <c r="I343" s="553">
        <v>185.42171999999999</v>
      </c>
      <c r="J343" s="553">
        <v>185.42171999999999</v>
      </c>
      <c r="K343" s="553">
        <v>185.42171999999999</v>
      </c>
      <c r="L343" s="553">
        <v>185.42171999999999</v>
      </c>
      <c r="M343" s="553">
        <v>185.42171999999999</v>
      </c>
      <c r="N343" s="553">
        <v>185.42171999999999</v>
      </c>
      <c r="O343" s="553">
        <v>185.42171999999999</v>
      </c>
      <c r="P343" s="553">
        <v>185.42171999999999</v>
      </c>
      <c r="Q343" s="553">
        <v>112.70732</v>
      </c>
      <c r="R343" s="750">
        <f t="shared" si="1009"/>
        <v>133.61270999999999</v>
      </c>
      <c r="S343" s="553">
        <f t="shared" si="1010"/>
        <v>1.798090000000002</v>
      </c>
      <c r="T343" s="553">
        <f t="shared" si="807"/>
        <v>-131.81461999999999</v>
      </c>
      <c r="U343" s="553">
        <v>-22.020430000000001</v>
      </c>
      <c r="V343" s="553">
        <v>-20.222339999999999</v>
      </c>
      <c r="W343" s="553">
        <f t="shared" si="1008"/>
        <v>1.3457477211561699</v>
      </c>
      <c r="X343" s="732"/>
    </row>
    <row r="344" spans="1:260" s="25" customFormat="1" ht="30" x14ac:dyDescent="0.25">
      <c r="A344" s="13">
        <v>1</v>
      </c>
      <c r="B344" s="47" t="s">
        <v>70</v>
      </c>
      <c r="C344" s="390"/>
      <c r="D344" s="391">
        <f t="shared" si="1011"/>
        <v>0</v>
      </c>
      <c r="E344" s="390"/>
      <c r="F344" s="390"/>
      <c r="G344" s="606"/>
      <c r="H344" s="606"/>
      <c r="I344" s="606"/>
      <c r="J344" s="606"/>
      <c r="K344" s="606"/>
      <c r="L344" s="606"/>
      <c r="M344" s="606"/>
      <c r="N344" s="606"/>
      <c r="O344" s="606"/>
      <c r="P344" s="606"/>
      <c r="Q344" s="606"/>
      <c r="R344" s="750">
        <f t="shared" si="1009"/>
        <v>0</v>
      </c>
      <c r="S344" s="553">
        <f t="shared" si="1010"/>
        <v>0</v>
      </c>
      <c r="T344" s="553">
        <f t="shared" si="807"/>
        <v>0</v>
      </c>
      <c r="U344" s="553"/>
      <c r="V344" s="553"/>
      <c r="W344" s="553"/>
      <c r="X344" s="732"/>
    </row>
    <row r="345" spans="1:260" s="25" customFormat="1" ht="30" x14ac:dyDescent="0.25">
      <c r="A345" s="13">
        <v>1</v>
      </c>
      <c r="B345" s="47" t="s">
        <v>71</v>
      </c>
      <c r="C345" s="390">
        <v>39</v>
      </c>
      <c r="D345" s="391">
        <f t="shared" si="1011"/>
        <v>36</v>
      </c>
      <c r="E345" s="390"/>
      <c r="F345" s="390">
        <f t="shared" ref="F345:F350" si="1012">E345/D345*100</f>
        <v>0</v>
      </c>
      <c r="G345" s="553">
        <v>255.92112</v>
      </c>
      <c r="H345" s="553">
        <v>255.92112</v>
      </c>
      <c r="I345" s="553">
        <v>255.92112</v>
      </c>
      <c r="J345" s="553">
        <v>255.92112</v>
      </c>
      <c r="K345" s="553">
        <v>255.92112</v>
      </c>
      <c r="L345" s="553">
        <v>255.92112</v>
      </c>
      <c r="M345" s="553">
        <v>255.92112</v>
      </c>
      <c r="N345" s="553">
        <v>255.92112</v>
      </c>
      <c r="O345" s="553">
        <v>255.92112</v>
      </c>
      <c r="P345" s="553">
        <v>255.92112</v>
      </c>
      <c r="Q345" s="553">
        <v>255.92112</v>
      </c>
      <c r="R345" s="750">
        <f t="shared" si="1009"/>
        <v>234.59435999999999</v>
      </c>
      <c r="S345" s="553">
        <f t="shared" si="1010"/>
        <v>0</v>
      </c>
      <c r="T345" s="553">
        <f t="shared" si="807"/>
        <v>-234.59435999999999</v>
      </c>
      <c r="U345" s="553"/>
      <c r="V345" s="553"/>
      <c r="W345" s="553">
        <f t="shared" si="1008"/>
        <v>0</v>
      </c>
      <c r="X345" s="732"/>
    </row>
    <row r="346" spans="1:260" s="25" customFormat="1" ht="30" x14ac:dyDescent="0.25">
      <c r="A346" s="13">
        <v>1</v>
      </c>
      <c r="B346" s="48" t="s">
        <v>68</v>
      </c>
      <c r="C346" s="390">
        <f>SUM(C347:C350)</f>
        <v>789</v>
      </c>
      <c r="D346" s="390">
        <f>SUM(D347:D350)</f>
        <v>724</v>
      </c>
      <c r="E346" s="390">
        <f>E347+E349+E350</f>
        <v>113</v>
      </c>
      <c r="F346" s="390">
        <f t="shared" si="1012"/>
        <v>15.607734806629834</v>
      </c>
      <c r="G346" s="554">
        <f>SUM(G347:G350)</f>
        <v>1610.73361</v>
      </c>
      <c r="H346" s="554">
        <f>SUM(H347:H350)</f>
        <v>1610.73361</v>
      </c>
      <c r="I346" s="554">
        <f>SUM(I347:I350)</f>
        <v>1610.73361</v>
      </c>
      <c r="J346" s="554">
        <f>SUM(J347:J350)</f>
        <v>1610.73361</v>
      </c>
      <c r="K346" s="554">
        <f>SUM(K347:K350)</f>
        <v>1610.73361</v>
      </c>
      <c r="L346" s="554">
        <f t="shared" ref="L346:M346" si="1013">SUM(L347:L350)</f>
        <v>1602.25</v>
      </c>
      <c r="M346" s="554">
        <f t="shared" si="1013"/>
        <v>1602.25</v>
      </c>
      <c r="N346" s="554">
        <f t="shared" ref="N346:V346" si="1014">SUM(N347:N350)</f>
        <v>1765.17562</v>
      </c>
      <c r="O346" s="554">
        <f t="shared" ref="O346:P346" si="1015">SUM(O347:O350)</f>
        <v>1765.17562</v>
      </c>
      <c r="P346" s="554">
        <f t="shared" si="1015"/>
        <v>1765.17562</v>
      </c>
      <c r="Q346" s="554">
        <f t="shared" ref="Q346" si="1016">SUM(Q347:Q350)</f>
        <v>1359.1506200000001</v>
      </c>
      <c r="R346" s="751">
        <f t="shared" si="1014"/>
        <v>1396.5621394523807</v>
      </c>
      <c r="S346" s="554">
        <f t="shared" si="1014"/>
        <v>189.30796999999995</v>
      </c>
      <c r="T346" s="554">
        <f t="shared" si="1014"/>
        <v>-1207.2541694523809</v>
      </c>
      <c r="U346" s="554">
        <f t="shared" si="1014"/>
        <v>-18.673580000000001</v>
      </c>
      <c r="V346" s="554">
        <f t="shared" si="1014"/>
        <v>170.63438999999994</v>
      </c>
      <c r="W346" s="553">
        <f t="shared" si="1008"/>
        <v>13.555284412495336</v>
      </c>
      <c r="X346" s="732"/>
    </row>
    <row r="347" spans="1:260" s="25" customFormat="1" ht="30" x14ac:dyDescent="0.25">
      <c r="A347" s="13">
        <v>1</v>
      </c>
      <c r="B347" s="47" t="s">
        <v>64</v>
      </c>
      <c r="C347" s="390">
        <v>314</v>
      </c>
      <c r="D347" s="739">
        <f>ROUND(C347/12*$B$3,0)</f>
        <v>288</v>
      </c>
      <c r="E347" s="390">
        <v>112</v>
      </c>
      <c r="F347" s="390">
        <f t="shared" si="1012"/>
        <v>38.888888888888893</v>
      </c>
      <c r="G347" s="553">
        <v>341.40211000000005</v>
      </c>
      <c r="H347" s="553">
        <v>341.40211000000005</v>
      </c>
      <c r="I347" s="553">
        <v>341.40211000000005</v>
      </c>
      <c r="J347" s="553">
        <v>341.40211000000005</v>
      </c>
      <c r="K347" s="553">
        <v>341.40211000000005</v>
      </c>
      <c r="L347" s="553">
        <v>332.91849999999999</v>
      </c>
      <c r="M347" s="553">
        <v>332.91849999999999</v>
      </c>
      <c r="N347" s="553">
        <v>495.84411999999998</v>
      </c>
      <c r="O347" s="553">
        <v>495.84411999999998</v>
      </c>
      <c r="P347" s="553">
        <v>495.84411999999998</v>
      </c>
      <c r="Q347" s="553">
        <v>389.81912</v>
      </c>
      <c r="R347" s="750">
        <f t="shared" si="1009"/>
        <v>383.00826445238096</v>
      </c>
      <c r="S347" s="553">
        <f t="shared" si="1010"/>
        <v>188.39286999999996</v>
      </c>
      <c r="T347" s="553">
        <f t="shared" si="807"/>
        <v>-194.615394452381</v>
      </c>
      <c r="U347" s="553">
        <v>0</v>
      </c>
      <c r="V347" s="553">
        <v>188.39286999999996</v>
      </c>
      <c r="W347" s="553">
        <f t="shared" si="1008"/>
        <v>49.187677521622426</v>
      </c>
      <c r="X347" s="732"/>
    </row>
    <row r="348" spans="1:260" s="25" customFormat="1" ht="45" x14ac:dyDescent="0.25">
      <c r="A348" s="13"/>
      <c r="B348" s="761" t="s">
        <v>102</v>
      </c>
      <c r="C348" s="390"/>
      <c r="D348" s="739"/>
      <c r="E348" s="390"/>
      <c r="F348" s="390"/>
      <c r="G348" s="553"/>
      <c r="H348" s="553"/>
      <c r="I348" s="553"/>
      <c r="J348" s="553"/>
      <c r="K348" s="553"/>
      <c r="L348" s="553"/>
      <c r="M348" s="553"/>
      <c r="N348" s="553"/>
      <c r="O348" s="553"/>
      <c r="P348" s="553"/>
      <c r="Q348" s="553"/>
      <c r="R348" s="750">
        <f t="shared" si="1009"/>
        <v>0</v>
      </c>
      <c r="S348" s="553"/>
      <c r="T348" s="553"/>
      <c r="U348" s="553"/>
      <c r="V348" s="553"/>
      <c r="W348" s="553"/>
      <c r="X348" s="732"/>
    </row>
    <row r="349" spans="1:260" s="25" customFormat="1" ht="58.5" customHeight="1" x14ac:dyDescent="0.25">
      <c r="A349" s="13">
        <v>1</v>
      </c>
      <c r="B349" s="47" t="s">
        <v>75</v>
      </c>
      <c r="C349" s="390">
        <v>425</v>
      </c>
      <c r="D349" s="391">
        <f t="shared" si="1011"/>
        <v>390</v>
      </c>
      <c r="E349" s="390">
        <v>0</v>
      </c>
      <c r="F349" s="390">
        <f t="shared" si="1012"/>
        <v>0</v>
      </c>
      <c r="G349" s="553">
        <v>1215.9504999999999</v>
      </c>
      <c r="H349" s="553">
        <v>1215.9504999999999</v>
      </c>
      <c r="I349" s="553">
        <v>1215.9504999999999</v>
      </c>
      <c r="J349" s="553">
        <v>1215.9504999999999</v>
      </c>
      <c r="K349" s="553">
        <v>1215.9504999999999</v>
      </c>
      <c r="L349" s="553">
        <v>1215.9504999999999</v>
      </c>
      <c r="M349" s="553">
        <v>1215.9504999999999</v>
      </c>
      <c r="N349" s="553">
        <v>1215.9504999999999</v>
      </c>
      <c r="O349" s="553">
        <v>1215.9504999999999</v>
      </c>
      <c r="P349" s="553">
        <v>1215.9504999999999</v>
      </c>
      <c r="Q349" s="553">
        <v>915.95050000000003</v>
      </c>
      <c r="R349" s="750">
        <f t="shared" si="1009"/>
        <v>964.62129166666659</v>
      </c>
      <c r="S349" s="553">
        <f t="shared" si="1010"/>
        <v>0</v>
      </c>
      <c r="T349" s="553">
        <f t="shared" si="807"/>
        <v>-964.62129166666659</v>
      </c>
      <c r="U349" s="553">
        <v>-18.673580000000001</v>
      </c>
      <c r="V349" s="553">
        <v>-18.673580000000001</v>
      </c>
      <c r="W349" s="553">
        <f t="shared" si="1008"/>
        <v>0</v>
      </c>
      <c r="X349" s="732"/>
    </row>
    <row r="350" spans="1:260" s="25" customFormat="1" ht="45" x14ac:dyDescent="0.25">
      <c r="A350" s="13">
        <v>1</v>
      </c>
      <c r="B350" s="47" t="s">
        <v>65</v>
      </c>
      <c r="C350" s="390">
        <v>50</v>
      </c>
      <c r="D350" s="391">
        <f t="shared" si="1011"/>
        <v>46</v>
      </c>
      <c r="E350" s="390">
        <v>1</v>
      </c>
      <c r="F350" s="390">
        <f t="shared" si="1012"/>
        <v>2.1739130434782608</v>
      </c>
      <c r="G350" s="553">
        <v>53.380999999999993</v>
      </c>
      <c r="H350" s="553">
        <v>53.380999999999993</v>
      </c>
      <c r="I350" s="553">
        <v>53.380999999999993</v>
      </c>
      <c r="J350" s="553">
        <v>53.380999999999993</v>
      </c>
      <c r="K350" s="553">
        <v>53.380999999999993</v>
      </c>
      <c r="L350" s="553">
        <v>53.380999999999993</v>
      </c>
      <c r="M350" s="553">
        <v>53.380999999999993</v>
      </c>
      <c r="N350" s="553">
        <v>53.380999999999993</v>
      </c>
      <c r="O350" s="553">
        <v>53.380999999999993</v>
      </c>
      <c r="P350" s="553">
        <v>53.380999999999993</v>
      </c>
      <c r="Q350" s="553">
        <v>53.380999999999993</v>
      </c>
      <c r="R350" s="750">
        <f t="shared" si="1009"/>
        <v>48.932583333333326</v>
      </c>
      <c r="S350" s="553">
        <f t="shared" si="1010"/>
        <v>0.91510000000000002</v>
      </c>
      <c r="T350" s="553">
        <f t="shared" si="807"/>
        <v>-48.017483333333324</v>
      </c>
      <c r="U350" s="553">
        <v>0</v>
      </c>
      <c r="V350" s="553">
        <v>0.91510000000000002</v>
      </c>
      <c r="W350" s="553">
        <f t="shared" si="1008"/>
        <v>1.8701240311925764</v>
      </c>
      <c r="X350" s="732"/>
    </row>
    <row r="351" spans="1:260" s="25" customFormat="1" ht="30.75" thickBot="1" x14ac:dyDescent="0.3">
      <c r="A351" s="13"/>
      <c r="B351" s="267" t="s">
        <v>79</v>
      </c>
      <c r="C351" s="392">
        <v>840</v>
      </c>
      <c r="D351" s="419">
        <f>ROUND(C351/12*$B$3,0)</f>
        <v>770</v>
      </c>
      <c r="E351" s="392">
        <v>1075</v>
      </c>
      <c r="F351" s="392">
        <f>E351/D351*100</f>
        <v>139.6103896103896</v>
      </c>
      <c r="G351" s="564">
        <v>817.50480000000005</v>
      </c>
      <c r="H351" s="564">
        <v>817.50480000000005</v>
      </c>
      <c r="I351" s="564">
        <v>817.50480000000005</v>
      </c>
      <c r="J351" s="564">
        <v>817.50480000000005</v>
      </c>
      <c r="K351" s="564">
        <v>817.50480000000005</v>
      </c>
      <c r="L351" s="564">
        <v>817.50480000000005</v>
      </c>
      <c r="M351" s="564">
        <v>817.50480000000005</v>
      </c>
      <c r="N351" s="564">
        <v>817.50480000000005</v>
      </c>
      <c r="O351" s="564">
        <v>817.50480000000005</v>
      </c>
      <c r="P351" s="564">
        <v>817.50480000000005</v>
      </c>
      <c r="Q351" s="564">
        <v>817.50480000000005</v>
      </c>
      <c r="R351" s="753">
        <f t="shared" si="1009"/>
        <v>749.37940000000003</v>
      </c>
      <c r="S351" s="553">
        <f t="shared" si="1010"/>
        <v>1046.2115000000001</v>
      </c>
      <c r="T351" s="564">
        <f t="shared" si="807"/>
        <v>296.83210000000008</v>
      </c>
      <c r="U351" s="564">
        <v>-9.731999999999999E-2</v>
      </c>
      <c r="V351" s="564">
        <v>1046.11418</v>
      </c>
      <c r="W351" s="564">
        <f>S351/R351*100</f>
        <v>139.61038961038963</v>
      </c>
      <c r="X351" s="732"/>
    </row>
    <row r="352" spans="1:260" ht="19.5" customHeight="1" thickBot="1" x14ac:dyDescent="0.3">
      <c r="A352" s="13">
        <v>1</v>
      </c>
      <c r="B352" s="75" t="s">
        <v>3</v>
      </c>
      <c r="C352" s="697"/>
      <c r="D352" s="697"/>
      <c r="E352" s="697"/>
      <c r="F352" s="445"/>
      <c r="G352" s="608">
        <f>G346+G341+G351</f>
        <v>3402.3061900000002</v>
      </c>
      <c r="H352" s="608">
        <f>H346+H341+H351</f>
        <v>3402.3061900000002</v>
      </c>
      <c r="I352" s="608">
        <f>I346+I341+I351</f>
        <v>3402.3061900000002</v>
      </c>
      <c r="J352" s="608">
        <f>J346+J341+J351</f>
        <v>3402.3061900000002</v>
      </c>
      <c r="K352" s="608">
        <f>K346+K341+K351</f>
        <v>3402.3061900000002</v>
      </c>
      <c r="L352" s="608">
        <f t="shared" ref="L352:M352" si="1017">L346+L341+L351</f>
        <v>3440.9663800000003</v>
      </c>
      <c r="M352" s="608">
        <f t="shared" si="1017"/>
        <v>3440.9663800000003</v>
      </c>
      <c r="N352" s="608">
        <f t="shared" ref="N352:V352" si="1018">N346+N341+N351</f>
        <v>3440.8726200000001</v>
      </c>
      <c r="O352" s="608">
        <f t="shared" ref="O352:P352" si="1019">O346+O341+O351</f>
        <v>3440.8726200000001</v>
      </c>
      <c r="P352" s="608">
        <f t="shared" si="1019"/>
        <v>3440.8726200000001</v>
      </c>
      <c r="Q352" s="608">
        <f t="shared" ref="Q352" si="1020">Q346+Q341+Q351</f>
        <v>2962.1332200000002</v>
      </c>
      <c r="R352" s="608">
        <f t="shared" si="1018"/>
        <v>2912.4732718809519</v>
      </c>
      <c r="S352" s="608">
        <f t="shared" si="1018"/>
        <v>1491.9343600000002</v>
      </c>
      <c r="T352" s="608">
        <f t="shared" si="1018"/>
        <v>-1420.5389118809521</v>
      </c>
      <c r="U352" s="608">
        <f t="shared" si="1018"/>
        <v>-47.222360000000002</v>
      </c>
      <c r="V352" s="608">
        <f t="shared" si="1018"/>
        <v>1444.712</v>
      </c>
      <c r="W352" s="573">
        <f t="shared" si="1008"/>
        <v>51.22568417723091</v>
      </c>
      <c r="X352" s="732"/>
    </row>
    <row r="353" spans="1:260" ht="29.25" x14ac:dyDescent="0.25">
      <c r="A353" s="13">
        <v>1</v>
      </c>
      <c r="B353" s="162" t="s">
        <v>41</v>
      </c>
      <c r="C353" s="698"/>
      <c r="D353" s="698"/>
      <c r="E353" s="698"/>
      <c r="F353" s="698"/>
      <c r="G353" s="699"/>
      <c r="H353" s="699"/>
      <c r="I353" s="699"/>
      <c r="J353" s="699"/>
      <c r="K353" s="699"/>
      <c r="L353" s="699"/>
      <c r="M353" s="699"/>
      <c r="N353" s="699"/>
      <c r="O353" s="699"/>
      <c r="P353" s="699"/>
      <c r="Q353" s="699"/>
      <c r="R353" s="699"/>
      <c r="S353" s="699"/>
      <c r="T353" s="699">
        <f t="shared" si="807"/>
        <v>0</v>
      </c>
      <c r="U353" s="699"/>
      <c r="V353" s="699"/>
      <c r="W353" s="699"/>
      <c r="X353" s="732"/>
    </row>
    <row r="354" spans="1:260" s="6" customFormat="1" ht="48" customHeight="1" x14ac:dyDescent="0.25">
      <c r="A354" s="13">
        <v>1</v>
      </c>
      <c r="B354" s="117" t="s">
        <v>76</v>
      </c>
      <c r="C354" s="700">
        <f t="shared" ref="C354:G360" si="1021">C341</f>
        <v>351</v>
      </c>
      <c r="D354" s="700">
        <f t="shared" si="1021"/>
        <v>322</v>
      </c>
      <c r="E354" s="700">
        <f t="shared" si="1021"/>
        <v>155</v>
      </c>
      <c r="F354" s="700">
        <f t="shared" si="1021"/>
        <v>48.136645962732921</v>
      </c>
      <c r="G354" s="701">
        <f t="shared" si="1021"/>
        <v>974.06778000000008</v>
      </c>
      <c r="H354" s="701">
        <f t="shared" ref="H354:I354" si="1022">H341</f>
        <v>974.06778000000008</v>
      </c>
      <c r="I354" s="701">
        <f t="shared" si="1022"/>
        <v>974.06778000000008</v>
      </c>
      <c r="J354" s="701">
        <f>J341</f>
        <v>974.06778000000008</v>
      </c>
      <c r="K354" s="701">
        <f>K341</f>
        <v>974.06778000000008</v>
      </c>
      <c r="L354" s="701">
        <f>L341</f>
        <v>1021.2115799999999</v>
      </c>
      <c r="M354" s="701">
        <f t="shared" ref="M354" si="1023">M341</f>
        <v>1021.2115799999999</v>
      </c>
      <c r="N354" s="701">
        <f t="shared" ref="N354:S360" si="1024">N341</f>
        <v>858.19219999999996</v>
      </c>
      <c r="O354" s="701">
        <f t="shared" ref="O354:P354" si="1025">O341</f>
        <v>858.19219999999996</v>
      </c>
      <c r="P354" s="701">
        <f t="shared" si="1025"/>
        <v>858.19219999999996</v>
      </c>
      <c r="Q354" s="701">
        <f t="shared" ref="Q354" si="1026">Q341</f>
        <v>785.4778</v>
      </c>
      <c r="R354" s="701">
        <f t="shared" si="1024"/>
        <v>766.53173242857156</v>
      </c>
      <c r="S354" s="701">
        <f t="shared" si="1024"/>
        <v>256.41489000000001</v>
      </c>
      <c r="T354" s="701">
        <f t="shared" ref="T354" si="1027">T341</f>
        <v>-510.11684242857143</v>
      </c>
      <c r="U354" s="701">
        <f t="shared" ref="U354:V354" si="1028">U341</f>
        <v>-28.451460000000001</v>
      </c>
      <c r="V354" s="701">
        <f t="shared" si="1028"/>
        <v>227.96343000000002</v>
      </c>
      <c r="W354" s="701">
        <f t="shared" si="1008"/>
        <v>33.451307904450488</v>
      </c>
      <c r="X354" s="732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  <c r="AM354" s="8"/>
      <c r="AN354" s="8"/>
      <c r="AO354" s="8"/>
      <c r="AP354" s="8"/>
      <c r="AQ354" s="8"/>
      <c r="AR354" s="8"/>
      <c r="AS354" s="8"/>
      <c r="AT354" s="8"/>
      <c r="AU354" s="8"/>
      <c r="AV354" s="8"/>
      <c r="AW354" s="8"/>
      <c r="AX354" s="8"/>
      <c r="AY354" s="8"/>
      <c r="AZ354" s="8"/>
      <c r="BA354" s="8"/>
      <c r="BB354" s="8"/>
      <c r="BC354" s="8"/>
      <c r="BD354" s="8"/>
      <c r="BE354" s="8"/>
      <c r="BF354" s="8"/>
      <c r="BG354" s="8"/>
      <c r="BH354" s="8"/>
      <c r="BI354" s="8"/>
      <c r="BJ354" s="8"/>
      <c r="BK354" s="8"/>
      <c r="BL354" s="8"/>
      <c r="BM354" s="8"/>
      <c r="BN354" s="8"/>
      <c r="BO354" s="8"/>
      <c r="BP354" s="8"/>
      <c r="BQ354" s="8"/>
      <c r="BR354" s="8"/>
      <c r="BS354" s="8"/>
      <c r="BT354" s="8"/>
      <c r="BU354" s="8"/>
      <c r="BV354" s="8"/>
      <c r="BW354" s="8"/>
      <c r="BX354" s="8"/>
      <c r="BY354" s="8"/>
      <c r="BZ354" s="8"/>
      <c r="CA354" s="8"/>
      <c r="CB354" s="8"/>
      <c r="CC354" s="8"/>
      <c r="CD354" s="8"/>
      <c r="CE354" s="8"/>
      <c r="CF354" s="8"/>
      <c r="CG354" s="8"/>
      <c r="CH354" s="8"/>
      <c r="CI354" s="8"/>
      <c r="CJ354" s="8"/>
      <c r="CK354" s="8"/>
      <c r="CL354" s="8"/>
      <c r="CM354" s="8"/>
      <c r="CN354" s="8"/>
      <c r="CO354" s="8"/>
      <c r="CP354" s="8"/>
      <c r="CQ354" s="8"/>
      <c r="CR354" s="8"/>
      <c r="CS354" s="8"/>
      <c r="CT354" s="8"/>
      <c r="CU354" s="8"/>
      <c r="CV354" s="8"/>
      <c r="CW354" s="8"/>
      <c r="CX354" s="8"/>
      <c r="CY354" s="8"/>
      <c r="CZ354" s="8"/>
      <c r="DA354" s="8"/>
      <c r="DB354" s="8"/>
      <c r="DC354" s="8"/>
      <c r="DD354" s="8"/>
      <c r="DE354" s="8"/>
      <c r="DF354" s="8"/>
      <c r="DG354" s="8"/>
      <c r="DH354" s="8"/>
      <c r="DI354" s="8"/>
      <c r="DJ354" s="8"/>
      <c r="DK354" s="8"/>
      <c r="DL354" s="8"/>
      <c r="DM354" s="8"/>
      <c r="DN354" s="8"/>
      <c r="DO354" s="8"/>
      <c r="DP354" s="8"/>
      <c r="DQ354" s="8"/>
      <c r="DR354" s="8"/>
      <c r="DS354" s="8"/>
      <c r="DT354" s="8"/>
      <c r="DU354" s="8"/>
      <c r="DV354" s="8"/>
      <c r="DW354" s="8"/>
      <c r="DX354" s="8"/>
      <c r="DY354" s="8"/>
      <c r="DZ354" s="8"/>
      <c r="EA354" s="8"/>
      <c r="EB354" s="8"/>
      <c r="EC354" s="8"/>
      <c r="ED354" s="8"/>
      <c r="EE354" s="8"/>
      <c r="EF354" s="8"/>
      <c r="EG354" s="8"/>
      <c r="EH354" s="8"/>
      <c r="EI354" s="8"/>
      <c r="EJ354" s="8"/>
      <c r="EK354" s="8"/>
      <c r="EL354" s="8"/>
      <c r="EM354" s="8"/>
      <c r="EN354" s="8"/>
      <c r="EO354" s="8"/>
      <c r="EP354" s="8"/>
      <c r="EQ354" s="8"/>
      <c r="ER354" s="8"/>
      <c r="ES354" s="8"/>
      <c r="ET354" s="8"/>
      <c r="EU354" s="8"/>
      <c r="EV354" s="8"/>
      <c r="EW354" s="8"/>
      <c r="EX354" s="8"/>
      <c r="EY354" s="8"/>
      <c r="EZ354" s="8"/>
      <c r="FA354" s="8"/>
      <c r="FB354" s="8"/>
      <c r="FC354" s="8"/>
      <c r="FD354" s="8"/>
      <c r="FE354" s="8"/>
      <c r="FF354" s="8"/>
      <c r="FG354" s="8"/>
      <c r="FH354" s="8"/>
      <c r="FI354" s="8"/>
      <c r="FJ354" s="8"/>
      <c r="FK354" s="8"/>
      <c r="FL354" s="8"/>
      <c r="FM354" s="8"/>
      <c r="FN354" s="8"/>
      <c r="FO354" s="8"/>
      <c r="FP354" s="8"/>
      <c r="FQ354" s="8"/>
      <c r="FR354" s="8"/>
      <c r="FS354" s="8"/>
      <c r="FT354" s="8"/>
      <c r="FU354" s="8"/>
      <c r="FV354" s="8"/>
      <c r="FW354" s="8"/>
      <c r="FX354" s="8"/>
      <c r="FY354" s="8"/>
      <c r="FZ354" s="8"/>
      <c r="GA354" s="8"/>
      <c r="GB354" s="8"/>
      <c r="GC354" s="8"/>
      <c r="GD354" s="8"/>
      <c r="GE354" s="8"/>
      <c r="GF354" s="8"/>
      <c r="GG354" s="8"/>
      <c r="GH354" s="8"/>
      <c r="GI354" s="8"/>
      <c r="GJ354" s="8"/>
      <c r="GK354" s="8"/>
      <c r="GL354" s="8"/>
      <c r="GM354" s="8"/>
      <c r="GN354" s="8"/>
      <c r="GO354" s="8"/>
      <c r="GP354" s="8"/>
      <c r="GQ354" s="8"/>
      <c r="GR354" s="8"/>
      <c r="GS354" s="8"/>
      <c r="GT354" s="8"/>
      <c r="GU354" s="8"/>
      <c r="GV354" s="8"/>
      <c r="GW354" s="8"/>
      <c r="GX354" s="8"/>
      <c r="GY354" s="8"/>
      <c r="GZ354" s="8"/>
      <c r="HA354" s="8"/>
      <c r="HB354" s="8"/>
      <c r="HC354" s="8"/>
      <c r="HD354" s="8"/>
      <c r="HE354" s="8"/>
      <c r="HF354" s="8"/>
      <c r="HG354" s="8"/>
      <c r="HH354" s="8"/>
      <c r="HI354" s="8"/>
      <c r="HJ354" s="8"/>
      <c r="HK354" s="8"/>
      <c r="HL354" s="8"/>
      <c r="HM354" s="8"/>
      <c r="HN354" s="8"/>
      <c r="HO354" s="8"/>
      <c r="HP354" s="8"/>
      <c r="HQ354" s="8"/>
      <c r="HR354" s="8"/>
      <c r="HS354" s="8"/>
      <c r="HT354" s="8"/>
      <c r="HU354" s="8"/>
      <c r="HV354" s="8"/>
      <c r="HW354" s="8"/>
      <c r="HX354" s="8"/>
      <c r="HY354" s="8"/>
      <c r="HZ354" s="8"/>
      <c r="IA354" s="8"/>
      <c r="IB354" s="8"/>
      <c r="IC354" s="8"/>
      <c r="ID354" s="8"/>
      <c r="IE354" s="8"/>
      <c r="IF354" s="8"/>
      <c r="IG354" s="8"/>
      <c r="IH354" s="8"/>
      <c r="II354" s="8"/>
      <c r="IJ354" s="8"/>
      <c r="IK354" s="8"/>
      <c r="IL354" s="8"/>
      <c r="IM354" s="8"/>
      <c r="IN354" s="8"/>
      <c r="IO354" s="8"/>
      <c r="IP354" s="8"/>
      <c r="IQ354" s="8"/>
      <c r="IR354" s="8"/>
      <c r="IS354" s="8"/>
      <c r="IT354" s="8"/>
      <c r="IU354" s="8"/>
      <c r="IV354" s="8"/>
      <c r="IW354" s="8"/>
      <c r="IX354" s="8"/>
      <c r="IY354" s="8"/>
      <c r="IZ354" s="8"/>
    </row>
    <row r="355" spans="1:260" s="6" customFormat="1" ht="30" x14ac:dyDescent="0.25">
      <c r="A355" s="13">
        <v>1</v>
      </c>
      <c r="B355" s="118" t="s">
        <v>44</v>
      </c>
      <c r="C355" s="700">
        <f t="shared" si="1021"/>
        <v>250</v>
      </c>
      <c r="D355" s="700">
        <f t="shared" si="1021"/>
        <v>229</v>
      </c>
      <c r="E355" s="700">
        <f t="shared" si="1021"/>
        <v>154</v>
      </c>
      <c r="F355" s="700">
        <f t="shared" si="1021"/>
        <v>67.248908296943227</v>
      </c>
      <c r="G355" s="701">
        <f t="shared" si="1021"/>
        <v>532.72494000000006</v>
      </c>
      <c r="H355" s="701">
        <f t="shared" ref="H355:I355" si="1029">H342</f>
        <v>532.72494000000006</v>
      </c>
      <c r="I355" s="701">
        <f t="shared" si="1029"/>
        <v>532.72494000000006</v>
      </c>
      <c r="J355" s="701">
        <f t="shared" ref="J355:K355" si="1030">J342</f>
        <v>532.72494000000006</v>
      </c>
      <c r="K355" s="701">
        <f t="shared" si="1030"/>
        <v>532.72494000000006</v>
      </c>
      <c r="L355" s="701">
        <f t="shared" ref="L355:L360" si="1031">L342</f>
        <v>579.86874</v>
      </c>
      <c r="M355" s="701">
        <f t="shared" ref="M355" si="1032">M342</f>
        <v>579.86874</v>
      </c>
      <c r="N355" s="701">
        <f t="shared" si="1024"/>
        <v>416.84935999999999</v>
      </c>
      <c r="O355" s="701">
        <f t="shared" ref="O355:P355" si="1033">O342</f>
        <v>416.84935999999999</v>
      </c>
      <c r="P355" s="701">
        <f t="shared" si="1033"/>
        <v>416.84935999999999</v>
      </c>
      <c r="Q355" s="701">
        <f t="shared" ref="Q355" si="1034">Q342</f>
        <v>416.84935999999999</v>
      </c>
      <c r="R355" s="701">
        <f t="shared" si="1024"/>
        <v>398.32466242857146</v>
      </c>
      <c r="S355" s="701">
        <f t="shared" si="1024"/>
        <v>254.61680000000001</v>
      </c>
      <c r="T355" s="701">
        <f t="shared" ref="T355" si="1035">T342</f>
        <v>-143.70786242857145</v>
      </c>
      <c r="U355" s="701">
        <f t="shared" ref="U355:V355" si="1036">U342</f>
        <v>-6.4310299999999998</v>
      </c>
      <c r="V355" s="701">
        <f t="shared" si="1036"/>
        <v>248.18577000000002</v>
      </c>
      <c r="W355" s="701">
        <f t="shared" si="1008"/>
        <v>63.921927014915504</v>
      </c>
      <c r="X355" s="732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  <c r="AM355" s="8"/>
      <c r="AN355" s="8"/>
      <c r="AO355" s="8"/>
      <c r="AP355" s="8"/>
      <c r="AQ355" s="8"/>
      <c r="AR355" s="8"/>
      <c r="AS355" s="8"/>
      <c r="AT355" s="8"/>
      <c r="AU355" s="8"/>
      <c r="AV355" s="8"/>
      <c r="AW355" s="8"/>
      <c r="AX355" s="8"/>
      <c r="AY355" s="8"/>
      <c r="AZ355" s="8"/>
      <c r="BA355" s="8"/>
      <c r="BB355" s="8"/>
      <c r="BC355" s="8"/>
      <c r="BD355" s="8"/>
      <c r="BE355" s="8"/>
      <c r="BF355" s="8"/>
      <c r="BG355" s="8"/>
      <c r="BH355" s="8"/>
      <c r="BI355" s="8"/>
      <c r="BJ355" s="8"/>
      <c r="BK355" s="8"/>
      <c r="BL355" s="8"/>
      <c r="BM355" s="8"/>
      <c r="BN355" s="8"/>
      <c r="BO355" s="8"/>
      <c r="BP355" s="8"/>
      <c r="BQ355" s="8"/>
      <c r="BR355" s="8"/>
      <c r="BS355" s="8"/>
      <c r="BT355" s="8"/>
      <c r="BU355" s="8"/>
      <c r="BV355" s="8"/>
      <c r="BW355" s="8"/>
      <c r="BX355" s="8"/>
      <c r="BY355" s="8"/>
      <c r="BZ355" s="8"/>
      <c r="CA355" s="8"/>
      <c r="CB355" s="8"/>
      <c r="CC355" s="8"/>
      <c r="CD355" s="8"/>
      <c r="CE355" s="8"/>
      <c r="CF355" s="8"/>
      <c r="CG355" s="8"/>
      <c r="CH355" s="8"/>
      <c r="CI355" s="8"/>
      <c r="CJ355" s="8"/>
      <c r="CK355" s="8"/>
      <c r="CL355" s="8"/>
      <c r="CM355" s="8"/>
      <c r="CN355" s="8"/>
      <c r="CO355" s="8"/>
      <c r="CP355" s="8"/>
      <c r="CQ355" s="8"/>
      <c r="CR355" s="8"/>
      <c r="CS355" s="8"/>
      <c r="CT355" s="8"/>
      <c r="CU355" s="8"/>
      <c r="CV355" s="8"/>
      <c r="CW355" s="8"/>
      <c r="CX355" s="8"/>
      <c r="CY355" s="8"/>
      <c r="CZ355" s="8"/>
      <c r="DA355" s="8"/>
      <c r="DB355" s="8"/>
      <c r="DC355" s="8"/>
      <c r="DD355" s="8"/>
      <c r="DE355" s="8"/>
      <c r="DF355" s="8"/>
      <c r="DG355" s="8"/>
      <c r="DH355" s="8"/>
      <c r="DI355" s="8"/>
      <c r="DJ355" s="8"/>
      <c r="DK355" s="8"/>
      <c r="DL355" s="8"/>
      <c r="DM355" s="8"/>
      <c r="DN355" s="8"/>
      <c r="DO355" s="8"/>
      <c r="DP355" s="8"/>
      <c r="DQ355" s="8"/>
      <c r="DR355" s="8"/>
      <c r="DS355" s="8"/>
      <c r="DT355" s="8"/>
      <c r="DU355" s="8"/>
      <c r="DV355" s="8"/>
      <c r="DW355" s="8"/>
      <c r="DX355" s="8"/>
      <c r="DY355" s="8"/>
      <c r="DZ355" s="8"/>
      <c r="EA355" s="8"/>
      <c r="EB355" s="8"/>
      <c r="EC355" s="8"/>
      <c r="ED355" s="8"/>
      <c r="EE355" s="8"/>
      <c r="EF355" s="8"/>
      <c r="EG355" s="8"/>
      <c r="EH355" s="8"/>
      <c r="EI355" s="8"/>
      <c r="EJ355" s="8"/>
      <c r="EK355" s="8"/>
      <c r="EL355" s="8"/>
      <c r="EM355" s="8"/>
      <c r="EN355" s="8"/>
      <c r="EO355" s="8"/>
      <c r="EP355" s="8"/>
      <c r="EQ355" s="8"/>
      <c r="ER355" s="8"/>
      <c r="ES355" s="8"/>
      <c r="ET355" s="8"/>
      <c r="EU355" s="8"/>
      <c r="EV355" s="8"/>
      <c r="EW355" s="8"/>
      <c r="EX355" s="8"/>
      <c r="EY355" s="8"/>
      <c r="EZ355" s="8"/>
      <c r="FA355" s="8"/>
      <c r="FB355" s="8"/>
      <c r="FC355" s="8"/>
      <c r="FD355" s="8"/>
      <c r="FE355" s="8"/>
      <c r="FF355" s="8"/>
      <c r="FG355" s="8"/>
      <c r="FH355" s="8"/>
      <c r="FI355" s="8"/>
      <c r="FJ355" s="8"/>
      <c r="FK355" s="8"/>
      <c r="FL355" s="8"/>
      <c r="FM355" s="8"/>
      <c r="FN355" s="8"/>
      <c r="FO355" s="8"/>
      <c r="FP355" s="8"/>
      <c r="FQ355" s="8"/>
      <c r="FR355" s="8"/>
      <c r="FS355" s="8"/>
      <c r="FT355" s="8"/>
      <c r="FU355" s="8"/>
      <c r="FV355" s="8"/>
      <c r="FW355" s="8"/>
      <c r="FX355" s="8"/>
      <c r="FY355" s="8"/>
      <c r="FZ355" s="8"/>
      <c r="GA355" s="8"/>
      <c r="GB355" s="8"/>
      <c r="GC355" s="8"/>
      <c r="GD355" s="8"/>
      <c r="GE355" s="8"/>
      <c r="GF355" s="8"/>
      <c r="GG355" s="8"/>
      <c r="GH355" s="8"/>
      <c r="GI355" s="8"/>
      <c r="GJ355" s="8"/>
      <c r="GK355" s="8"/>
      <c r="GL355" s="8"/>
      <c r="GM355" s="8"/>
      <c r="GN355" s="8"/>
      <c r="GO355" s="8"/>
      <c r="GP355" s="8"/>
      <c r="GQ355" s="8"/>
      <c r="GR355" s="8"/>
      <c r="GS355" s="8"/>
      <c r="GT355" s="8"/>
      <c r="GU355" s="8"/>
      <c r="GV355" s="8"/>
      <c r="GW355" s="8"/>
      <c r="GX355" s="8"/>
      <c r="GY355" s="8"/>
      <c r="GZ355" s="8"/>
      <c r="HA355" s="8"/>
      <c r="HB355" s="8"/>
      <c r="HC355" s="8"/>
      <c r="HD355" s="8"/>
      <c r="HE355" s="8"/>
      <c r="HF355" s="8"/>
      <c r="HG355" s="8"/>
      <c r="HH355" s="8"/>
      <c r="HI355" s="8"/>
      <c r="HJ355" s="8"/>
      <c r="HK355" s="8"/>
      <c r="HL355" s="8"/>
      <c r="HM355" s="8"/>
      <c r="HN355" s="8"/>
      <c r="HO355" s="8"/>
      <c r="HP355" s="8"/>
      <c r="HQ355" s="8"/>
      <c r="HR355" s="8"/>
      <c r="HS355" s="8"/>
      <c r="HT355" s="8"/>
      <c r="HU355" s="8"/>
      <c r="HV355" s="8"/>
      <c r="HW355" s="8"/>
      <c r="HX355" s="8"/>
      <c r="HY355" s="8"/>
      <c r="HZ355" s="8"/>
      <c r="IA355" s="8"/>
      <c r="IB355" s="8"/>
      <c r="IC355" s="8"/>
      <c r="ID355" s="8"/>
      <c r="IE355" s="8"/>
      <c r="IF355" s="8"/>
      <c r="IG355" s="8"/>
      <c r="IH355" s="8"/>
      <c r="II355" s="8"/>
      <c r="IJ355" s="8"/>
      <c r="IK355" s="8"/>
      <c r="IL355" s="8"/>
      <c r="IM355" s="8"/>
      <c r="IN355" s="8"/>
      <c r="IO355" s="8"/>
      <c r="IP355" s="8"/>
      <c r="IQ355" s="8"/>
      <c r="IR355" s="8"/>
      <c r="IS355" s="8"/>
      <c r="IT355" s="8"/>
      <c r="IU355" s="8"/>
      <c r="IV355" s="8"/>
      <c r="IW355" s="8"/>
      <c r="IX355" s="8"/>
      <c r="IY355" s="8"/>
      <c r="IZ355" s="8"/>
    </row>
    <row r="356" spans="1:260" s="6" customFormat="1" ht="30" x14ac:dyDescent="0.25">
      <c r="A356" s="13">
        <v>1</v>
      </c>
      <c r="B356" s="118" t="s">
        <v>45</v>
      </c>
      <c r="C356" s="700">
        <f t="shared" si="1021"/>
        <v>62</v>
      </c>
      <c r="D356" s="700">
        <f t="shared" si="1021"/>
        <v>57</v>
      </c>
      <c r="E356" s="700">
        <f t="shared" si="1021"/>
        <v>1</v>
      </c>
      <c r="F356" s="700">
        <f t="shared" si="1021"/>
        <v>1.7543859649122806</v>
      </c>
      <c r="G356" s="701">
        <f t="shared" si="1021"/>
        <v>185.42171999999999</v>
      </c>
      <c r="H356" s="701">
        <f t="shared" ref="H356:I356" si="1037">H343</f>
        <v>185.42171999999999</v>
      </c>
      <c r="I356" s="701">
        <f t="shared" si="1037"/>
        <v>185.42171999999999</v>
      </c>
      <c r="J356" s="701">
        <f t="shared" ref="J356:K356" si="1038">J343</f>
        <v>185.42171999999999</v>
      </c>
      <c r="K356" s="701">
        <f t="shared" si="1038"/>
        <v>185.42171999999999</v>
      </c>
      <c r="L356" s="701">
        <f t="shared" si="1031"/>
        <v>185.42171999999999</v>
      </c>
      <c r="M356" s="701">
        <f t="shared" ref="M356" si="1039">M343</f>
        <v>185.42171999999999</v>
      </c>
      <c r="N356" s="701">
        <f t="shared" si="1024"/>
        <v>185.42171999999999</v>
      </c>
      <c r="O356" s="701">
        <f t="shared" ref="O356:P356" si="1040">O343</f>
        <v>185.42171999999999</v>
      </c>
      <c r="P356" s="701">
        <f t="shared" si="1040"/>
        <v>185.42171999999999</v>
      </c>
      <c r="Q356" s="701">
        <f t="shared" ref="Q356" si="1041">Q343</f>
        <v>112.70732</v>
      </c>
      <c r="R356" s="701">
        <f t="shared" si="1024"/>
        <v>133.61270999999999</v>
      </c>
      <c r="S356" s="701">
        <f t="shared" si="1024"/>
        <v>1.798090000000002</v>
      </c>
      <c r="T356" s="701">
        <f t="shared" ref="T356" si="1042">T343</f>
        <v>-131.81461999999999</v>
      </c>
      <c r="U356" s="701">
        <f t="shared" ref="U356:V356" si="1043">U343</f>
        <v>-22.020430000000001</v>
      </c>
      <c r="V356" s="701">
        <f t="shared" si="1043"/>
        <v>-20.222339999999999</v>
      </c>
      <c r="W356" s="701">
        <f t="shared" si="1008"/>
        <v>1.3457477211561699</v>
      </c>
      <c r="X356" s="732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  <c r="AN356" s="8"/>
      <c r="AO356" s="8"/>
      <c r="AP356" s="8"/>
      <c r="AQ356" s="8"/>
      <c r="AR356" s="8"/>
      <c r="AS356" s="8"/>
      <c r="AT356" s="8"/>
      <c r="AU356" s="8"/>
      <c r="AV356" s="8"/>
      <c r="AW356" s="8"/>
      <c r="AX356" s="8"/>
      <c r="AY356" s="8"/>
      <c r="AZ356" s="8"/>
      <c r="BA356" s="8"/>
      <c r="BB356" s="8"/>
      <c r="BC356" s="8"/>
      <c r="BD356" s="8"/>
      <c r="BE356" s="8"/>
      <c r="BF356" s="8"/>
      <c r="BG356" s="8"/>
      <c r="BH356" s="8"/>
      <c r="BI356" s="8"/>
      <c r="BJ356" s="8"/>
      <c r="BK356" s="8"/>
      <c r="BL356" s="8"/>
      <c r="BM356" s="8"/>
      <c r="BN356" s="8"/>
      <c r="BO356" s="8"/>
      <c r="BP356" s="8"/>
      <c r="BQ356" s="8"/>
      <c r="BR356" s="8"/>
      <c r="BS356" s="8"/>
      <c r="BT356" s="8"/>
      <c r="BU356" s="8"/>
      <c r="BV356" s="8"/>
      <c r="BW356" s="8"/>
      <c r="BX356" s="8"/>
      <c r="BY356" s="8"/>
      <c r="BZ356" s="8"/>
      <c r="CA356" s="8"/>
      <c r="CB356" s="8"/>
      <c r="CC356" s="8"/>
      <c r="CD356" s="8"/>
      <c r="CE356" s="8"/>
      <c r="CF356" s="8"/>
      <c r="CG356" s="8"/>
      <c r="CH356" s="8"/>
      <c r="CI356" s="8"/>
      <c r="CJ356" s="8"/>
      <c r="CK356" s="8"/>
      <c r="CL356" s="8"/>
      <c r="CM356" s="8"/>
      <c r="CN356" s="8"/>
      <c r="CO356" s="8"/>
      <c r="CP356" s="8"/>
      <c r="CQ356" s="8"/>
      <c r="CR356" s="8"/>
      <c r="CS356" s="8"/>
      <c r="CT356" s="8"/>
      <c r="CU356" s="8"/>
      <c r="CV356" s="8"/>
      <c r="CW356" s="8"/>
      <c r="CX356" s="8"/>
      <c r="CY356" s="8"/>
      <c r="CZ356" s="8"/>
      <c r="DA356" s="8"/>
      <c r="DB356" s="8"/>
      <c r="DC356" s="8"/>
      <c r="DD356" s="8"/>
      <c r="DE356" s="8"/>
      <c r="DF356" s="8"/>
      <c r="DG356" s="8"/>
      <c r="DH356" s="8"/>
      <c r="DI356" s="8"/>
      <c r="DJ356" s="8"/>
      <c r="DK356" s="8"/>
      <c r="DL356" s="8"/>
      <c r="DM356" s="8"/>
      <c r="DN356" s="8"/>
      <c r="DO356" s="8"/>
      <c r="DP356" s="8"/>
      <c r="DQ356" s="8"/>
      <c r="DR356" s="8"/>
      <c r="DS356" s="8"/>
      <c r="DT356" s="8"/>
      <c r="DU356" s="8"/>
      <c r="DV356" s="8"/>
      <c r="DW356" s="8"/>
      <c r="DX356" s="8"/>
      <c r="DY356" s="8"/>
      <c r="DZ356" s="8"/>
      <c r="EA356" s="8"/>
      <c r="EB356" s="8"/>
      <c r="EC356" s="8"/>
      <c r="ED356" s="8"/>
      <c r="EE356" s="8"/>
      <c r="EF356" s="8"/>
      <c r="EG356" s="8"/>
      <c r="EH356" s="8"/>
      <c r="EI356" s="8"/>
      <c r="EJ356" s="8"/>
      <c r="EK356" s="8"/>
      <c r="EL356" s="8"/>
      <c r="EM356" s="8"/>
      <c r="EN356" s="8"/>
      <c r="EO356" s="8"/>
      <c r="EP356" s="8"/>
      <c r="EQ356" s="8"/>
      <c r="ER356" s="8"/>
      <c r="ES356" s="8"/>
      <c r="ET356" s="8"/>
      <c r="EU356" s="8"/>
      <c r="EV356" s="8"/>
      <c r="EW356" s="8"/>
      <c r="EX356" s="8"/>
      <c r="EY356" s="8"/>
      <c r="EZ356" s="8"/>
      <c r="FA356" s="8"/>
      <c r="FB356" s="8"/>
      <c r="FC356" s="8"/>
      <c r="FD356" s="8"/>
      <c r="FE356" s="8"/>
      <c r="FF356" s="8"/>
      <c r="FG356" s="8"/>
      <c r="FH356" s="8"/>
      <c r="FI356" s="8"/>
      <c r="FJ356" s="8"/>
      <c r="FK356" s="8"/>
      <c r="FL356" s="8"/>
      <c r="FM356" s="8"/>
      <c r="FN356" s="8"/>
      <c r="FO356" s="8"/>
      <c r="FP356" s="8"/>
      <c r="FQ356" s="8"/>
      <c r="FR356" s="8"/>
      <c r="FS356" s="8"/>
      <c r="FT356" s="8"/>
      <c r="FU356" s="8"/>
      <c r="FV356" s="8"/>
      <c r="FW356" s="8"/>
      <c r="FX356" s="8"/>
      <c r="FY356" s="8"/>
      <c r="FZ356" s="8"/>
      <c r="GA356" s="8"/>
      <c r="GB356" s="8"/>
      <c r="GC356" s="8"/>
      <c r="GD356" s="8"/>
      <c r="GE356" s="8"/>
      <c r="GF356" s="8"/>
      <c r="GG356" s="8"/>
      <c r="GH356" s="8"/>
      <c r="GI356" s="8"/>
      <c r="GJ356" s="8"/>
      <c r="GK356" s="8"/>
      <c r="GL356" s="8"/>
      <c r="GM356" s="8"/>
      <c r="GN356" s="8"/>
      <c r="GO356" s="8"/>
      <c r="GP356" s="8"/>
      <c r="GQ356" s="8"/>
      <c r="GR356" s="8"/>
      <c r="GS356" s="8"/>
      <c r="GT356" s="8"/>
      <c r="GU356" s="8"/>
      <c r="GV356" s="8"/>
      <c r="GW356" s="8"/>
      <c r="GX356" s="8"/>
      <c r="GY356" s="8"/>
      <c r="GZ356" s="8"/>
      <c r="HA356" s="8"/>
      <c r="HB356" s="8"/>
      <c r="HC356" s="8"/>
      <c r="HD356" s="8"/>
      <c r="HE356" s="8"/>
      <c r="HF356" s="8"/>
      <c r="HG356" s="8"/>
      <c r="HH356" s="8"/>
      <c r="HI356" s="8"/>
      <c r="HJ356" s="8"/>
      <c r="HK356" s="8"/>
      <c r="HL356" s="8"/>
      <c r="HM356" s="8"/>
      <c r="HN356" s="8"/>
      <c r="HO356" s="8"/>
      <c r="HP356" s="8"/>
      <c r="HQ356" s="8"/>
      <c r="HR356" s="8"/>
      <c r="HS356" s="8"/>
      <c r="HT356" s="8"/>
      <c r="HU356" s="8"/>
      <c r="HV356" s="8"/>
      <c r="HW356" s="8"/>
      <c r="HX356" s="8"/>
      <c r="HY356" s="8"/>
      <c r="HZ356" s="8"/>
      <c r="IA356" s="8"/>
      <c r="IB356" s="8"/>
      <c r="IC356" s="8"/>
      <c r="ID356" s="8"/>
      <c r="IE356" s="8"/>
      <c r="IF356" s="8"/>
      <c r="IG356" s="8"/>
      <c r="IH356" s="8"/>
      <c r="II356" s="8"/>
      <c r="IJ356" s="8"/>
      <c r="IK356" s="8"/>
      <c r="IL356" s="8"/>
      <c r="IM356" s="8"/>
      <c r="IN356" s="8"/>
      <c r="IO356" s="8"/>
      <c r="IP356" s="8"/>
      <c r="IQ356" s="8"/>
      <c r="IR356" s="8"/>
      <c r="IS356" s="8"/>
      <c r="IT356" s="8"/>
      <c r="IU356" s="8"/>
      <c r="IV356" s="8"/>
      <c r="IW356" s="8"/>
      <c r="IX356" s="8"/>
      <c r="IY356" s="8"/>
      <c r="IZ356" s="8"/>
    </row>
    <row r="357" spans="1:260" s="6" customFormat="1" ht="30" x14ac:dyDescent="0.25">
      <c r="A357" s="13">
        <v>1</v>
      </c>
      <c r="B357" s="118" t="s">
        <v>70</v>
      </c>
      <c r="C357" s="700">
        <f t="shared" si="1021"/>
        <v>0</v>
      </c>
      <c r="D357" s="700">
        <f t="shared" si="1021"/>
        <v>0</v>
      </c>
      <c r="E357" s="700">
        <f t="shared" si="1021"/>
        <v>0</v>
      </c>
      <c r="F357" s="700">
        <f t="shared" si="1021"/>
        <v>0</v>
      </c>
      <c r="G357" s="701">
        <f t="shared" si="1021"/>
        <v>0</v>
      </c>
      <c r="H357" s="701">
        <f t="shared" ref="H357:I357" si="1044">H344</f>
        <v>0</v>
      </c>
      <c r="I357" s="701">
        <f t="shared" si="1044"/>
        <v>0</v>
      </c>
      <c r="J357" s="701">
        <f t="shared" ref="J357:K357" si="1045">J344</f>
        <v>0</v>
      </c>
      <c r="K357" s="701">
        <f t="shared" si="1045"/>
        <v>0</v>
      </c>
      <c r="L357" s="701">
        <f t="shared" si="1031"/>
        <v>0</v>
      </c>
      <c r="M357" s="701">
        <f t="shared" ref="M357" si="1046">M344</f>
        <v>0</v>
      </c>
      <c r="N357" s="701">
        <f t="shared" si="1024"/>
        <v>0</v>
      </c>
      <c r="O357" s="701">
        <f t="shared" ref="O357:P357" si="1047">O344</f>
        <v>0</v>
      </c>
      <c r="P357" s="701">
        <f t="shared" si="1047"/>
        <v>0</v>
      </c>
      <c r="Q357" s="701">
        <f t="shared" ref="Q357" si="1048">Q344</f>
        <v>0</v>
      </c>
      <c r="R357" s="701">
        <f t="shared" si="1024"/>
        <v>0</v>
      </c>
      <c r="S357" s="701">
        <f t="shared" si="1024"/>
        <v>0</v>
      </c>
      <c r="T357" s="701">
        <f t="shared" ref="T357" si="1049">T344</f>
        <v>0</v>
      </c>
      <c r="U357" s="701">
        <f t="shared" ref="U357:V357" si="1050">U344</f>
        <v>0</v>
      </c>
      <c r="V357" s="701">
        <f t="shared" si="1050"/>
        <v>0</v>
      </c>
      <c r="W357" s="701"/>
      <c r="X357" s="732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  <c r="AM357" s="8"/>
      <c r="AN357" s="8"/>
      <c r="AO357" s="8"/>
      <c r="AP357" s="8"/>
      <c r="AQ357" s="8"/>
      <c r="AR357" s="8"/>
      <c r="AS357" s="8"/>
      <c r="AT357" s="8"/>
      <c r="AU357" s="8"/>
      <c r="AV357" s="8"/>
      <c r="AW357" s="8"/>
      <c r="AX357" s="8"/>
      <c r="AY357" s="8"/>
      <c r="AZ357" s="8"/>
      <c r="BA357" s="8"/>
      <c r="BB357" s="8"/>
      <c r="BC357" s="8"/>
      <c r="BD357" s="8"/>
      <c r="BE357" s="8"/>
      <c r="BF357" s="8"/>
      <c r="BG357" s="8"/>
      <c r="BH357" s="8"/>
      <c r="BI357" s="8"/>
      <c r="BJ357" s="8"/>
      <c r="BK357" s="8"/>
      <c r="BL357" s="8"/>
      <c r="BM357" s="8"/>
      <c r="BN357" s="8"/>
      <c r="BO357" s="8"/>
      <c r="BP357" s="8"/>
      <c r="BQ357" s="8"/>
      <c r="BR357" s="8"/>
      <c r="BS357" s="8"/>
      <c r="BT357" s="8"/>
      <c r="BU357" s="8"/>
      <c r="BV357" s="8"/>
      <c r="BW357" s="8"/>
      <c r="BX357" s="8"/>
      <c r="BY357" s="8"/>
      <c r="BZ357" s="8"/>
      <c r="CA357" s="8"/>
      <c r="CB357" s="8"/>
      <c r="CC357" s="8"/>
      <c r="CD357" s="8"/>
      <c r="CE357" s="8"/>
      <c r="CF357" s="8"/>
      <c r="CG357" s="8"/>
      <c r="CH357" s="8"/>
      <c r="CI357" s="8"/>
      <c r="CJ357" s="8"/>
      <c r="CK357" s="8"/>
      <c r="CL357" s="8"/>
      <c r="CM357" s="8"/>
      <c r="CN357" s="8"/>
      <c r="CO357" s="8"/>
      <c r="CP357" s="8"/>
      <c r="CQ357" s="8"/>
      <c r="CR357" s="8"/>
      <c r="CS357" s="8"/>
      <c r="CT357" s="8"/>
      <c r="CU357" s="8"/>
      <c r="CV357" s="8"/>
      <c r="CW357" s="8"/>
      <c r="CX357" s="8"/>
      <c r="CY357" s="8"/>
      <c r="CZ357" s="8"/>
      <c r="DA357" s="8"/>
      <c r="DB357" s="8"/>
      <c r="DC357" s="8"/>
      <c r="DD357" s="8"/>
      <c r="DE357" s="8"/>
      <c r="DF357" s="8"/>
      <c r="DG357" s="8"/>
      <c r="DH357" s="8"/>
      <c r="DI357" s="8"/>
      <c r="DJ357" s="8"/>
      <c r="DK357" s="8"/>
      <c r="DL357" s="8"/>
      <c r="DM357" s="8"/>
      <c r="DN357" s="8"/>
      <c r="DO357" s="8"/>
      <c r="DP357" s="8"/>
      <c r="DQ357" s="8"/>
      <c r="DR357" s="8"/>
      <c r="DS357" s="8"/>
      <c r="DT357" s="8"/>
      <c r="DU357" s="8"/>
      <c r="DV357" s="8"/>
      <c r="DW357" s="8"/>
      <c r="DX357" s="8"/>
      <c r="DY357" s="8"/>
      <c r="DZ357" s="8"/>
      <c r="EA357" s="8"/>
      <c r="EB357" s="8"/>
      <c r="EC357" s="8"/>
      <c r="ED357" s="8"/>
      <c r="EE357" s="8"/>
      <c r="EF357" s="8"/>
      <c r="EG357" s="8"/>
      <c r="EH357" s="8"/>
      <c r="EI357" s="8"/>
      <c r="EJ357" s="8"/>
      <c r="EK357" s="8"/>
      <c r="EL357" s="8"/>
      <c r="EM357" s="8"/>
      <c r="EN357" s="8"/>
      <c r="EO357" s="8"/>
      <c r="EP357" s="8"/>
      <c r="EQ357" s="8"/>
      <c r="ER357" s="8"/>
      <c r="ES357" s="8"/>
      <c r="ET357" s="8"/>
      <c r="EU357" s="8"/>
      <c r="EV357" s="8"/>
      <c r="EW357" s="8"/>
      <c r="EX357" s="8"/>
      <c r="EY357" s="8"/>
      <c r="EZ357" s="8"/>
      <c r="FA357" s="8"/>
      <c r="FB357" s="8"/>
      <c r="FC357" s="8"/>
      <c r="FD357" s="8"/>
      <c r="FE357" s="8"/>
      <c r="FF357" s="8"/>
      <c r="FG357" s="8"/>
      <c r="FH357" s="8"/>
      <c r="FI357" s="8"/>
      <c r="FJ357" s="8"/>
      <c r="FK357" s="8"/>
      <c r="FL357" s="8"/>
      <c r="FM357" s="8"/>
      <c r="FN357" s="8"/>
      <c r="FO357" s="8"/>
      <c r="FP357" s="8"/>
      <c r="FQ357" s="8"/>
      <c r="FR357" s="8"/>
      <c r="FS357" s="8"/>
      <c r="FT357" s="8"/>
      <c r="FU357" s="8"/>
      <c r="FV357" s="8"/>
      <c r="FW357" s="8"/>
      <c r="FX357" s="8"/>
      <c r="FY357" s="8"/>
      <c r="FZ357" s="8"/>
      <c r="GA357" s="8"/>
      <c r="GB357" s="8"/>
      <c r="GC357" s="8"/>
      <c r="GD357" s="8"/>
      <c r="GE357" s="8"/>
      <c r="GF357" s="8"/>
      <c r="GG357" s="8"/>
      <c r="GH357" s="8"/>
      <c r="GI357" s="8"/>
      <c r="GJ357" s="8"/>
      <c r="GK357" s="8"/>
      <c r="GL357" s="8"/>
      <c r="GM357" s="8"/>
      <c r="GN357" s="8"/>
      <c r="GO357" s="8"/>
      <c r="GP357" s="8"/>
      <c r="GQ357" s="8"/>
      <c r="GR357" s="8"/>
      <c r="GS357" s="8"/>
      <c r="GT357" s="8"/>
      <c r="GU357" s="8"/>
      <c r="GV357" s="8"/>
      <c r="GW357" s="8"/>
      <c r="GX357" s="8"/>
      <c r="GY357" s="8"/>
      <c r="GZ357" s="8"/>
      <c r="HA357" s="8"/>
      <c r="HB357" s="8"/>
      <c r="HC357" s="8"/>
      <c r="HD357" s="8"/>
      <c r="HE357" s="8"/>
      <c r="HF357" s="8"/>
      <c r="HG357" s="8"/>
      <c r="HH357" s="8"/>
      <c r="HI357" s="8"/>
      <c r="HJ357" s="8"/>
      <c r="HK357" s="8"/>
      <c r="HL357" s="8"/>
      <c r="HM357" s="8"/>
      <c r="HN357" s="8"/>
      <c r="HO357" s="8"/>
      <c r="HP357" s="8"/>
      <c r="HQ357" s="8"/>
      <c r="HR357" s="8"/>
      <c r="HS357" s="8"/>
      <c r="HT357" s="8"/>
      <c r="HU357" s="8"/>
      <c r="HV357" s="8"/>
      <c r="HW357" s="8"/>
      <c r="HX357" s="8"/>
      <c r="HY357" s="8"/>
      <c r="HZ357" s="8"/>
      <c r="IA357" s="8"/>
      <c r="IB357" s="8"/>
      <c r="IC357" s="8"/>
      <c r="ID357" s="8"/>
      <c r="IE357" s="8"/>
      <c r="IF357" s="8"/>
      <c r="IG357" s="8"/>
      <c r="IH357" s="8"/>
      <c r="II357" s="8"/>
      <c r="IJ357" s="8"/>
      <c r="IK357" s="8"/>
      <c r="IL357" s="8"/>
      <c r="IM357" s="8"/>
      <c r="IN357" s="8"/>
      <c r="IO357" s="8"/>
      <c r="IP357" s="8"/>
      <c r="IQ357" s="8"/>
      <c r="IR357" s="8"/>
      <c r="IS357" s="8"/>
      <c r="IT357" s="8"/>
      <c r="IU357" s="8"/>
      <c r="IV357" s="8"/>
      <c r="IW357" s="8"/>
      <c r="IX357" s="8"/>
      <c r="IY357" s="8"/>
      <c r="IZ357" s="8"/>
    </row>
    <row r="358" spans="1:260" s="6" customFormat="1" ht="30" x14ac:dyDescent="0.25">
      <c r="A358" s="13">
        <v>1</v>
      </c>
      <c r="B358" s="118" t="s">
        <v>71</v>
      </c>
      <c r="C358" s="700">
        <f t="shared" si="1021"/>
        <v>39</v>
      </c>
      <c r="D358" s="700">
        <f t="shared" si="1021"/>
        <v>36</v>
      </c>
      <c r="E358" s="700">
        <f t="shared" si="1021"/>
        <v>0</v>
      </c>
      <c r="F358" s="700">
        <f t="shared" si="1021"/>
        <v>0</v>
      </c>
      <c r="G358" s="701">
        <f t="shared" si="1021"/>
        <v>255.92112</v>
      </c>
      <c r="H358" s="701">
        <f t="shared" ref="H358:I358" si="1051">H345</f>
        <v>255.92112</v>
      </c>
      <c r="I358" s="701">
        <f t="shared" si="1051"/>
        <v>255.92112</v>
      </c>
      <c r="J358" s="701">
        <f t="shared" ref="J358:K358" si="1052">J345</f>
        <v>255.92112</v>
      </c>
      <c r="K358" s="701">
        <f t="shared" si="1052"/>
        <v>255.92112</v>
      </c>
      <c r="L358" s="701">
        <f t="shared" si="1031"/>
        <v>255.92112</v>
      </c>
      <c r="M358" s="701">
        <f t="shared" ref="M358" si="1053">M345</f>
        <v>255.92112</v>
      </c>
      <c r="N358" s="701">
        <f t="shared" si="1024"/>
        <v>255.92112</v>
      </c>
      <c r="O358" s="701">
        <f t="shared" ref="O358:P358" si="1054">O345</f>
        <v>255.92112</v>
      </c>
      <c r="P358" s="701">
        <f t="shared" si="1054"/>
        <v>255.92112</v>
      </c>
      <c r="Q358" s="701">
        <f t="shared" ref="Q358" si="1055">Q345</f>
        <v>255.92112</v>
      </c>
      <c r="R358" s="701">
        <f t="shared" si="1024"/>
        <v>234.59435999999999</v>
      </c>
      <c r="S358" s="701">
        <f t="shared" si="1024"/>
        <v>0</v>
      </c>
      <c r="T358" s="701">
        <f t="shared" ref="T358" si="1056">T345</f>
        <v>-234.59435999999999</v>
      </c>
      <c r="U358" s="701">
        <f t="shared" ref="U358:V358" si="1057">U345</f>
        <v>0</v>
      </c>
      <c r="V358" s="701">
        <f t="shared" si="1057"/>
        <v>0</v>
      </c>
      <c r="W358" s="701"/>
      <c r="X358" s="732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  <c r="AM358" s="8"/>
      <c r="AN358" s="8"/>
      <c r="AO358" s="8"/>
      <c r="AP358" s="8"/>
      <c r="AQ358" s="8"/>
      <c r="AR358" s="8"/>
      <c r="AS358" s="8"/>
      <c r="AT358" s="8"/>
      <c r="AU358" s="8"/>
      <c r="AV358" s="8"/>
      <c r="AW358" s="8"/>
      <c r="AX358" s="8"/>
      <c r="AY358" s="8"/>
      <c r="AZ358" s="8"/>
      <c r="BA358" s="8"/>
      <c r="BB358" s="8"/>
      <c r="BC358" s="8"/>
      <c r="BD358" s="8"/>
      <c r="BE358" s="8"/>
      <c r="BF358" s="8"/>
      <c r="BG358" s="8"/>
      <c r="BH358" s="8"/>
      <c r="BI358" s="8"/>
      <c r="BJ358" s="8"/>
      <c r="BK358" s="8"/>
      <c r="BL358" s="8"/>
      <c r="BM358" s="8"/>
      <c r="BN358" s="8"/>
      <c r="BO358" s="8"/>
      <c r="BP358" s="8"/>
      <c r="BQ358" s="8"/>
      <c r="BR358" s="8"/>
      <c r="BS358" s="8"/>
      <c r="BT358" s="8"/>
      <c r="BU358" s="8"/>
      <c r="BV358" s="8"/>
      <c r="BW358" s="8"/>
      <c r="BX358" s="8"/>
      <c r="BY358" s="8"/>
      <c r="BZ358" s="8"/>
      <c r="CA358" s="8"/>
      <c r="CB358" s="8"/>
      <c r="CC358" s="8"/>
      <c r="CD358" s="8"/>
      <c r="CE358" s="8"/>
      <c r="CF358" s="8"/>
      <c r="CG358" s="8"/>
      <c r="CH358" s="8"/>
      <c r="CI358" s="8"/>
      <c r="CJ358" s="8"/>
      <c r="CK358" s="8"/>
      <c r="CL358" s="8"/>
      <c r="CM358" s="8"/>
      <c r="CN358" s="8"/>
      <c r="CO358" s="8"/>
      <c r="CP358" s="8"/>
      <c r="CQ358" s="8"/>
      <c r="CR358" s="8"/>
      <c r="CS358" s="8"/>
      <c r="CT358" s="8"/>
      <c r="CU358" s="8"/>
      <c r="CV358" s="8"/>
      <c r="CW358" s="8"/>
      <c r="CX358" s="8"/>
      <c r="CY358" s="8"/>
      <c r="CZ358" s="8"/>
      <c r="DA358" s="8"/>
      <c r="DB358" s="8"/>
      <c r="DC358" s="8"/>
      <c r="DD358" s="8"/>
      <c r="DE358" s="8"/>
      <c r="DF358" s="8"/>
      <c r="DG358" s="8"/>
      <c r="DH358" s="8"/>
      <c r="DI358" s="8"/>
      <c r="DJ358" s="8"/>
      <c r="DK358" s="8"/>
      <c r="DL358" s="8"/>
      <c r="DM358" s="8"/>
      <c r="DN358" s="8"/>
      <c r="DO358" s="8"/>
      <c r="DP358" s="8"/>
      <c r="DQ358" s="8"/>
      <c r="DR358" s="8"/>
      <c r="DS358" s="8"/>
      <c r="DT358" s="8"/>
      <c r="DU358" s="8"/>
      <c r="DV358" s="8"/>
      <c r="DW358" s="8"/>
      <c r="DX358" s="8"/>
      <c r="DY358" s="8"/>
      <c r="DZ358" s="8"/>
      <c r="EA358" s="8"/>
      <c r="EB358" s="8"/>
      <c r="EC358" s="8"/>
      <c r="ED358" s="8"/>
      <c r="EE358" s="8"/>
      <c r="EF358" s="8"/>
      <c r="EG358" s="8"/>
      <c r="EH358" s="8"/>
      <c r="EI358" s="8"/>
      <c r="EJ358" s="8"/>
      <c r="EK358" s="8"/>
      <c r="EL358" s="8"/>
      <c r="EM358" s="8"/>
      <c r="EN358" s="8"/>
      <c r="EO358" s="8"/>
      <c r="EP358" s="8"/>
      <c r="EQ358" s="8"/>
      <c r="ER358" s="8"/>
      <c r="ES358" s="8"/>
      <c r="ET358" s="8"/>
      <c r="EU358" s="8"/>
      <c r="EV358" s="8"/>
      <c r="EW358" s="8"/>
      <c r="EX358" s="8"/>
      <c r="EY358" s="8"/>
      <c r="EZ358" s="8"/>
      <c r="FA358" s="8"/>
      <c r="FB358" s="8"/>
      <c r="FC358" s="8"/>
      <c r="FD358" s="8"/>
      <c r="FE358" s="8"/>
      <c r="FF358" s="8"/>
      <c r="FG358" s="8"/>
      <c r="FH358" s="8"/>
      <c r="FI358" s="8"/>
      <c r="FJ358" s="8"/>
      <c r="FK358" s="8"/>
      <c r="FL358" s="8"/>
      <c r="FM358" s="8"/>
      <c r="FN358" s="8"/>
      <c r="FO358" s="8"/>
      <c r="FP358" s="8"/>
      <c r="FQ358" s="8"/>
      <c r="FR358" s="8"/>
      <c r="FS358" s="8"/>
      <c r="FT358" s="8"/>
      <c r="FU358" s="8"/>
      <c r="FV358" s="8"/>
      <c r="FW358" s="8"/>
      <c r="FX358" s="8"/>
      <c r="FY358" s="8"/>
      <c r="FZ358" s="8"/>
      <c r="GA358" s="8"/>
      <c r="GB358" s="8"/>
      <c r="GC358" s="8"/>
      <c r="GD358" s="8"/>
      <c r="GE358" s="8"/>
      <c r="GF358" s="8"/>
      <c r="GG358" s="8"/>
      <c r="GH358" s="8"/>
      <c r="GI358" s="8"/>
      <c r="GJ358" s="8"/>
      <c r="GK358" s="8"/>
      <c r="GL358" s="8"/>
      <c r="GM358" s="8"/>
      <c r="GN358" s="8"/>
      <c r="GO358" s="8"/>
      <c r="GP358" s="8"/>
      <c r="GQ358" s="8"/>
      <c r="GR358" s="8"/>
      <c r="GS358" s="8"/>
      <c r="GT358" s="8"/>
      <c r="GU358" s="8"/>
      <c r="GV358" s="8"/>
      <c r="GW358" s="8"/>
      <c r="GX358" s="8"/>
      <c r="GY358" s="8"/>
      <c r="GZ358" s="8"/>
      <c r="HA358" s="8"/>
      <c r="HB358" s="8"/>
      <c r="HC358" s="8"/>
      <c r="HD358" s="8"/>
      <c r="HE358" s="8"/>
      <c r="HF358" s="8"/>
      <c r="HG358" s="8"/>
      <c r="HH358" s="8"/>
      <c r="HI358" s="8"/>
      <c r="HJ358" s="8"/>
      <c r="HK358" s="8"/>
      <c r="HL358" s="8"/>
      <c r="HM358" s="8"/>
      <c r="HN358" s="8"/>
      <c r="HO358" s="8"/>
      <c r="HP358" s="8"/>
      <c r="HQ358" s="8"/>
      <c r="HR358" s="8"/>
      <c r="HS358" s="8"/>
      <c r="HT358" s="8"/>
      <c r="HU358" s="8"/>
      <c r="HV358" s="8"/>
      <c r="HW358" s="8"/>
      <c r="HX358" s="8"/>
      <c r="HY358" s="8"/>
      <c r="HZ358" s="8"/>
      <c r="IA358" s="8"/>
      <c r="IB358" s="8"/>
      <c r="IC358" s="8"/>
      <c r="ID358" s="8"/>
      <c r="IE358" s="8"/>
      <c r="IF358" s="8"/>
      <c r="IG358" s="8"/>
      <c r="IH358" s="8"/>
      <c r="II358" s="8"/>
      <c r="IJ358" s="8"/>
      <c r="IK358" s="8"/>
      <c r="IL358" s="8"/>
      <c r="IM358" s="8"/>
      <c r="IN358" s="8"/>
      <c r="IO358" s="8"/>
      <c r="IP358" s="8"/>
      <c r="IQ358" s="8"/>
      <c r="IR358" s="8"/>
      <c r="IS358" s="8"/>
      <c r="IT358" s="8"/>
      <c r="IU358" s="8"/>
      <c r="IV358" s="8"/>
      <c r="IW358" s="8"/>
      <c r="IX358" s="8"/>
      <c r="IY358" s="8"/>
      <c r="IZ358" s="8"/>
    </row>
    <row r="359" spans="1:260" s="6" customFormat="1" ht="30" x14ac:dyDescent="0.25">
      <c r="A359" s="13">
        <v>1</v>
      </c>
      <c r="B359" s="117" t="s">
        <v>68</v>
      </c>
      <c r="C359" s="700">
        <f t="shared" si="1021"/>
        <v>789</v>
      </c>
      <c r="D359" s="700">
        <f t="shared" si="1021"/>
        <v>724</v>
      </c>
      <c r="E359" s="700">
        <f t="shared" si="1021"/>
        <v>113</v>
      </c>
      <c r="F359" s="700">
        <f t="shared" si="1021"/>
        <v>15.607734806629834</v>
      </c>
      <c r="G359" s="701">
        <f t="shared" si="1021"/>
        <v>1610.73361</v>
      </c>
      <c r="H359" s="701">
        <f t="shared" ref="H359:I359" si="1058">H346</f>
        <v>1610.73361</v>
      </c>
      <c r="I359" s="701">
        <f t="shared" si="1058"/>
        <v>1610.73361</v>
      </c>
      <c r="J359" s="701">
        <f t="shared" ref="J359:K359" si="1059">J346</f>
        <v>1610.73361</v>
      </c>
      <c r="K359" s="701">
        <f t="shared" si="1059"/>
        <v>1610.73361</v>
      </c>
      <c r="L359" s="701">
        <f t="shared" si="1031"/>
        <v>1602.25</v>
      </c>
      <c r="M359" s="701">
        <f t="shared" ref="M359" si="1060">M346</f>
        <v>1602.25</v>
      </c>
      <c r="N359" s="701">
        <f t="shared" si="1024"/>
        <v>1765.17562</v>
      </c>
      <c r="O359" s="701">
        <f t="shared" ref="O359:P359" si="1061">O346</f>
        <v>1765.17562</v>
      </c>
      <c r="P359" s="701">
        <f t="shared" si="1061"/>
        <v>1765.17562</v>
      </c>
      <c r="Q359" s="701">
        <f t="shared" ref="Q359" si="1062">Q346</f>
        <v>1359.1506200000001</v>
      </c>
      <c r="R359" s="701">
        <f t="shared" si="1024"/>
        <v>1396.5621394523807</v>
      </c>
      <c r="S359" s="701">
        <f t="shared" si="1024"/>
        <v>189.30796999999995</v>
      </c>
      <c r="T359" s="701">
        <f t="shared" ref="T359" si="1063">T346</f>
        <v>-1207.2541694523809</v>
      </c>
      <c r="U359" s="701">
        <f t="shared" ref="U359:V359" si="1064">U346</f>
        <v>-18.673580000000001</v>
      </c>
      <c r="V359" s="701">
        <f t="shared" si="1064"/>
        <v>170.63438999999994</v>
      </c>
      <c r="W359" s="701">
        <f t="shared" si="1008"/>
        <v>13.555284412495336</v>
      </c>
      <c r="X359" s="732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  <c r="AN359" s="8"/>
      <c r="AO359" s="8"/>
      <c r="AP359" s="8"/>
      <c r="AQ359" s="8"/>
      <c r="AR359" s="8"/>
      <c r="AS359" s="8"/>
      <c r="AT359" s="8"/>
      <c r="AU359" s="8"/>
      <c r="AV359" s="8"/>
      <c r="AW359" s="8"/>
      <c r="AX359" s="8"/>
      <c r="AY359" s="8"/>
      <c r="AZ359" s="8"/>
      <c r="BA359" s="8"/>
      <c r="BB359" s="8"/>
      <c r="BC359" s="8"/>
      <c r="BD359" s="8"/>
      <c r="BE359" s="8"/>
      <c r="BF359" s="8"/>
      <c r="BG359" s="8"/>
      <c r="BH359" s="8"/>
      <c r="BI359" s="8"/>
      <c r="BJ359" s="8"/>
      <c r="BK359" s="8"/>
      <c r="BL359" s="8"/>
      <c r="BM359" s="8"/>
      <c r="BN359" s="8"/>
      <c r="BO359" s="8"/>
      <c r="BP359" s="8"/>
      <c r="BQ359" s="8"/>
      <c r="BR359" s="8"/>
      <c r="BS359" s="8"/>
      <c r="BT359" s="8"/>
      <c r="BU359" s="8"/>
      <c r="BV359" s="8"/>
      <c r="BW359" s="8"/>
      <c r="BX359" s="8"/>
      <c r="BY359" s="8"/>
      <c r="BZ359" s="8"/>
      <c r="CA359" s="8"/>
      <c r="CB359" s="8"/>
      <c r="CC359" s="8"/>
      <c r="CD359" s="8"/>
      <c r="CE359" s="8"/>
      <c r="CF359" s="8"/>
      <c r="CG359" s="8"/>
      <c r="CH359" s="8"/>
      <c r="CI359" s="8"/>
      <c r="CJ359" s="8"/>
      <c r="CK359" s="8"/>
      <c r="CL359" s="8"/>
      <c r="CM359" s="8"/>
      <c r="CN359" s="8"/>
      <c r="CO359" s="8"/>
      <c r="CP359" s="8"/>
      <c r="CQ359" s="8"/>
      <c r="CR359" s="8"/>
      <c r="CS359" s="8"/>
      <c r="CT359" s="8"/>
      <c r="CU359" s="8"/>
      <c r="CV359" s="8"/>
      <c r="CW359" s="8"/>
      <c r="CX359" s="8"/>
      <c r="CY359" s="8"/>
      <c r="CZ359" s="8"/>
      <c r="DA359" s="8"/>
      <c r="DB359" s="8"/>
      <c r="DC359" s="8"/>
      <c r="DD359" s="8"/>
      <c r="DE359" s="8"/>
      <c r="DF359" s="8"/>
      <c r="DG359" s="8"/>
      <c r="DH359" s="8"/>
      <c r="DI359" s="8"/>
      <c r="DJ359" s="8"/>
      <c r="DK359" s="8"/>
      <c r="DL359" s="8"/>
      <c r="DM359" s="8"/>
      <c r="DN359" s="8"/>
      <c r="DO359" s="8"/>
      <c r="DP359" s="8"/>
      <c r="DQ359" s="8"/>
      <c r="DR359" s="8"/>
      <c r="DS359" s="8"/>
      <c r="DT359" s="8"/>
      <c r="DU359" s="8"/>
      <c r="DV359" s="8"/>
      <c r="DW359" s="8"/>
      <c r="DX359" s="8"/>
      <c r="DY359" s="8"/>
      <c r="DZ359" s="8"/>
      <c r="EA359" s="8"/>
      <c r="EB359" s="8"/>
      <c r="EC359" s="8"/>
      <c r="ED359" s="8"/>
      <c r="EE359" s="8"/>
      <c r="EF359" s="8"/>
      <c r="EG359" s="8"/>
      <c r="EH359" s="8"/>
      <c r="EI359" s="8"/>
      <c r="EJ359" s="8"/>
      <c r="EK359" s="8"/>
      <c r="EL359" s="8"/>
      <c r="EM359" s="8"/>
      <c r="EN359" s="8"/>
      <c r="EO359" s="8"/>
      <c r="EP359" s="8"/>
      <c r="EQ359" s="8"/>
      <c r="ER359" s="8"/>
      <c r="ES359" s="8"/>
      <c r="ET359" s="8"/>
      <c r="EU359" s="8"/>
      <c r="EV359" s="8"/>
      <c r="EW359" s="8"/>
      <c r="EX359" s="8"/>
      <c r="EY359" s="8"/>
      <c r="EZ359" s="8"/>
      <c r="FA359" s="8"/>
      <c r="FB359" s="8"/>
      <c r="FC359" s="8"/>
      <c r="FD359" s="8"/>
      <c r="FE359" s="8"/>
      <c r="FF359" s="8"/>
      <c r="FG359" s="8"/>
      <c r="FH359" s="8"/>
      <c r="FI359" s="8"/>
      <c r="FJ359" s="8"/>
      <c r="FK359" s="8"/>
      <c r="FL359" s="8"/>
      <c r="FM359" s="8"/>
      <c r="FN359" s="8"/>
      <c r="FO359" s="8"/>
      <c r="FP359" s="8"/>
      <c r="FQ359" s="8"/>
      <c r="FR359" s="8"/>
      <c r="FS359" s="8"/>
      <c r="FT359" s="8"/>
      <c r="FU359" s="8"/>
      <c r="FV359" s="8"/>
      <c r="FW359" s="8"/>
      <c r="FX359" s="8"/>
      <c r="FY359" s="8"/>
      <c r="FZ359" s="8"/>
      <c r="GA359" s="8"/>
      <c r="GB359" s="8"/>
      <c r="GC359" s="8"/>
      <c r="GD359" s="8"/>
      <c r="GE359" s="8"/>
      <c r="GF359" s="8"/>
      <c r="GG359" s="8"/>
      <c r="GH359" s="8"/>
      <c r="GI359" s="8"/>
      <c r="GJ359" s="8"/>
      <c r="GK359" s="8"/>
      <c r="GL359" s="8"/>
      <c r="GM359" s="8"/>
      <c r="GN359" s="8"/>
      <c r="GO359" s="8"/>
      <c r="GP359" s="8"/>
      <c r="GQ359" s="8"/>
      <c r="GR359" s="8"/>
      <c r="GS359" s="8"/>
      <c r="GT359" s="8"/>
      <c r="GU359" s="8"/>
      <c r="GV359" s="8"/>
      <c r="GW359" s="8"/>
      <c r="GX359" s="8"/>
      <c r="GY359" s="8"/>
      <c r="GZ359" s="8"/>
      <c r="HA359" s="8"/>
      <c r="HB359" s="8"/>
      <c r="HC359" s="8"/>
      <c r="HD359" s="8"/>
      <c r="HE359" s="8"/>
      <c r="HF359" s="8"/>
      <c r="HG359" s="8"/>
      <c r="HH359" s="8"/>
      <c r="HI359" s="8"/>
      <c r="HJ359" s="8"/>
      <c r="HK359" s="8"/>
      <c r="HL359" s="8"/>
      <c r="HM359" s="8"/>
      <c r="HN359" s="8"/>
      <c r="HO359" s="8"/>
      <c r="HP359" s="8"/>
      <c r="HQ359" s="8"/>
      <c r="HR359" s="8"/>
      <c r="HS359" s="8"/>
      <c r="HT359" s="8"/>
      <c r="HU359" s="8"/>
      <c r="HV359" s="8"/>
      <c r="HW359" s="8"/>
      <c r="HX359" s="8"/>
      <c r="HY359" s="8"/>
      <c r="HZ359" s="8"/>
      <c r="IA359" s="8"/>
      <c r="IB359" s="8"/>
      <c r="IC359" s="8"/>
      <c r="ID359" s="8"/>
      <c r="IE359" s="8"/>
      <c r="IF359" s="8"/>
      <c r="IG359" s="8"/>
      <c r="IH359" s="8"/>
      <c r="II359" s="8"/>
      <c r="IJ359" s="8"/>
      <c r="IK359" s="8"/>
      <c r="IL359" s="8"/>
      <c r="IM359" s="8"/>
      <c r="IN359" s="8"/>
      <c r="IO359" s="8"/>
      <c r="IP359" s="8"/>
      <c r="IQ359" s="8"/>
      <c r="IR359" s="8"/>
      <c r="IS359" s="8"/>
      <c r="IT359" s="8"/>
      <c r="IU359" s="8"/>
      <c r="IV359" s="8"/>
      <c r="IW359" s="8"/>
      <c r="IX359" s="8"/>
      <c r="IY359" s="8"/>
      <c r="IZ359" s="8"/>
    </row>
    <row r="360" spans="1:260" s="6" customFormat="1" ht="30" x14ac:dyDescent="0.25">
      <c r="A360" s="13">
        <v>1</v>
      </c>
      <c r="B360" s="118" t="s">
        <v>64</v>
      </c>
      <c r="C360" s="700">
        <f t="shared" si="1021"/>
        <v>314</v>
      </c>
      <c r="D360" s="700">
        <f t="shared" si="1021"/>
        <v>288</v>
      </c>
      <c r="E360" s="700">
        <f t="shared" si="1021"/>
        <v>112</v>
      </c>
      <c r="F360" s="700">
        <f t="shared" si="1021"/>
        <v>38.888888888888893</v>
      </c>
      <c r="G360" s="701">
        <f t="shared" si="1021"/>
        <v>341.40211000000005</v>
      </c>
      <c r="H360" s="701">
        <f t="shared" ref="H360:I360" si="1065">H347</f>
        <v>341.40211000000005</v>
      </c>
      <c r="I360" s="701">
        <f t="shared" si="1065"/>
        <v>341.40211000000005</v>
      </c>
      <c r="J360" s="701">
        <f t="shared" ref="J360:K360" si="1066">J347</f>
        <v>341.40211000000005</v>
      </c>
      <c r="K360" s="701">
        <f t="shared" si="1066"/>
        <v>341.40211000000005</v>
      </c>
      <c r="L360" s="701">
        <f t="shared" si="1031"/>
        <v>332.91849999999999</v>
      </c>
      <c r="M360" s="701">
        <f t="shared" ref="M360" si="1067">M347</f>
        <v>332.91849999999999</v>
      </c>
      <c r="N360" s="701">
        <f t="shared" si="1024"/>
        <v>495.84411999999998</v>
      </c>
      <c r="O360" s="701">
        <f t="shared" ref="O360:P360" si="1068">O347</f>
        <v>495.84411999999998</v>
      </c>
      <c r="P360" s="701">
        <f t="shared" si="1068"/>
        <v>495.84411999999998</v>
      </c>
      <c r="Q360" s="701">
        <f t="shared" ref="Q360" si="1069">Q347</f>
        <v>389.81912</v>
      </c>
      <c r="R360" s="701">
        <f t="shared" si="1024"/>
        <v>383.00826445238096</v>
      </c>
      <c r="S360" s="701">
        <f t="shared" si="1024"/>
        <v>188.39286999999996</v>
      </c>
      <c r="T360" s="701">
        <f t="shared" ref="T360" si="1070">T347</f>
        <v>-194.615394452381</v>
      </c>
      <c r="U360" s="701">
        <f t="shared" ref="U360:V360" si="1071">U347</f>
        <v>0</v>
      </c>
      <c r="V360" s="701">
        <f t="shared" si="1071"/>
        <v>188.39286999999996</v>
      </c>
      <c r="W360" s="701">
        <f t="shared" si="1008"/>
        <v>49.187677521622426</v>
      </c>
      <c r="X360" s="732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  <c r="AO360" s="8"/>
      <c r="AP360" s="8"/>
      <c r="AQ360" s="8"/>
      <c r="AR360" s="8"/>
      <c r="AS360" s="8"/>
      <c r="AT360" s="8"/>
      <c r="AU360" s="8"/>
      <c r="AV360" s="8"/>
      <c r="AW360" s="8"/>
      <c r="AX360" s="8"/>
      <c r="AY360" s="8"/>
      <c r="AZ360" s="8"/>
      <c r="BA360" s="8"/>
      <c r="BB360" s="8"/>
      <c r="BC360" s="8"/>
      <c r="BD360" s="8"/>
      <c r="BE360" s="8"/>
      <c r="BF360" s="8"/>
      <c r="BG360" s="8"/>
      <c r="BH360" s="8"/>
      <c r="BI360" s="8"/>
      <c r="BJ360" s="8"/>
      <c r="BK360" s="8"/>
      <c r="BL360" s="8"/>
      <c r="BM360" s="8"/>
      <c r="BN360" s="8"/>
      <c r="BO360" s="8"/>
      <c r="BP360" s="8"/>
      <c r="BQ360" s="8"/>
      <c r="BR360" s="8"/>
      <c r="BS360" s="8"/>
      <c r="BT360" s="8"/>
      <c r="BU360" s="8"/>
      <c r="BV360" s="8"/>
      <c r="BW360" s="8"/>
      <c r="BX360" s="8"/>
      <c r="BY360" s="8"/>
      <c r="BZ360" s="8"/>
      <c r="CA360" s="8"/>
      <c r="CB360" s="8"/>
      <c r="CC360" s="8"/>
      <c r="CD360" s="8"/>
      <c r="CE360" s="8"/>
      <c r="CF360" s="8"/>
      <c r="CG360" s="8"/>
      <c r="CH360" s="8"/>
      <c r="CI360" s="8"/>
      <c r="CJ360" s="8"/>
      <c r="CK360" s="8"/>
      <c r="CL360" s="8"/>
      <c r="CM360" s="8"/>
      <c r="CN360" s="8"/>
      <c r="CO360" s="8"/>
      <c r="CP360" s="8"/>
      <c r="CQ360" s="8"/>
      <c r="CR360" s="8"/>
      <c r="CS360" s="8"/>
      <c r="CT360" s="8"/>
      <c r="CU360" s="8"/>
      <c r="CV360" s="8"/>
      <c r="CW360" s="8"/>
      <c r="CX360" s="8"/>
      <c r="CY360" s="8"/>
      <c r="CZ360" s="8"/>
      <c r="DA360" s="8"/>
      <c r="DB360" s="8"/>
      <c r="DC360" s="8"/>
      <c r="DD360" s="8"/>
      <c r="DE360" s="8"/>
      <c r="DF360" s="8"/>
      <c r="DG360" s="8"/>
      <c r="DH360" s="8"/>
      <c r="DI360" s="8"/>
      <c r="DJ360" s="8"/>
      <c r="DK360" s="8"/>
      <c r="DL360" s="8"/>
      <c r="DM360" s="8"/>
      <c r="DN360" s="8"/>
      <c r="DO360" s="8"/>
      <c r="DP360" s="8"/>
      <c r="DQ360" s="8"/>
      <c r="DR360" s="8"/>
      <c r="DS360" s="8"/>
      <c r="DT360" s="8"/>
      <c r="DU360" s="8"/>
      <c r="DV360" s="8"/>
      <c r="DW360" s="8"/>
      <c r="DX360" s="8"/>
      <c r="DY360" s="8"/>
      <c r="DZ360" s="8"/>
      <c r="EA360" s="8"/>
      <c r="EB360" s="8"/>
      <c r="EC360" s="8"/>
      <c r="ED360" s="8"/>
      <c r="EE360" s="8"/>
      <c r="EF360" s="8"/>
      <c r="EG360" s="8"/>
      <c r="EH360" s="8"/>
      <c r="EI360" s="8"/>
      <c r="EJ360" s="8"/>
      <c r="EK360" s="8"/>
      <c r="EL360" s="8"/>
      <c r="EM360" s="8"/>
      <c r="EN360" s="8"/>
      <c r="EO360" s="8"/>
      <c r="EP360" s="8"/>
      <c r="EQ360" s="8"/>
      <c r="ER360" s="8"/>
      <c r="ES360" s="8"/>
      <c r="ET360" s="8"/>
      <c r="EU360" s="8"/>
      <c r="EV360" s="8"/>
      <c r="EW360" s="8"/>
      <c r="EX360" s="8"/>
      <c r="EY360" s="8"/>
      <c r="EZ360" s="8"/>
      <c r="FA360" s="8"/>
      <c r="FB360" s="8"/>
      <c r="FC360" s="8"/>
      <c r="FD360" s="8"/>
      <c r="FE360" s="8"/>
      <c r="FF360" s="8"/>
      <c r="FG360" s="8"/>
      <c r="FH360" s="8"/>
      <c r="FI360" s="8"/>
      <c r="FJ360" s="8"/>
      <c r="FK360" s="8"/>
      <c r="FL360" s="8"/>
      <c r="FM360" s="8"/>
      <c r="FN360" s="8"/>
      <c r="FO360" s="8"/>
      <c r="FP360" s="8"/>
      <c r="FQ360" s="8"/>
      <c r="FR360" s="8"/>
      <c r="FS360" s="8"/>
      <c r="FT360" s="8"/>
      <c r="FU360" s="8"/>
      <c r="FV360" s="8"/>
      <c r="FW360" s="8"/>
      <c r="FX360" s="8"/>
      <c r="FY360" s="8"/>
      <c r="FZ360" s="8"/>
      <c r="GA360" s="8"/>
      <c r="GB360" s="8"/>
      <c r="GC360" s="8"/>
      <c r="GD360" s="8"/>
      <c r="GE360" s="8"/>
      <c r="GF360" s="8"/>
      <c r="GG360" s="8"/>
      <c r="GH360" s="8"/>
      <c r="GI360" s="8"/>
      <c r="GJ360" s="8"/>
      <c r="GK360" s="8"/>
      <c r="GL360" s="8"/>
      <c r="GM360" s="8"/>
      <c r="GN360" s="8"/>
      <c r="GO360" s="8"/>
      <c r="GP360" s="8"/>
      <c r="GQ360" s="8"/>
      <c r="GR360" s="8"/>
      <c r="GS360" s="8"/>
      <c r="GT360" s="8"/>
      <c r="GU360" s="8"/>
      <c r="GV360" s="8"/>
      <c r="GW360" s="8"/>
      <c r="GX360" s="8"/>
      <c r="GY360" s="8"/>
      <c r="GZ360" s="8"/>
      <c r="HA360" s="8"/>
      <c r="HB360" s="8"/>
      <c r="HC360" s="8"/>
      <c r="HD360" s="8"/>
      <c r="HE360" s="8"/>
      <c r="HF360" s="8"/>
      <c r="HG360" s="8"/>
      <c r="HH360" s="8"/>
      <c r="HI360" s="8"/>
      <c r="HJ360" s="8"/>
      <c r="HK360" s="8"/>
      <c r="HL360" s="8"/>
      <c r="HM360" s="8"/>
      <c r="HN360" s="8"/>
      <c r="HO360" s="8"/>
      <c r="HP360" s="8"/>
      <c r="HQ360" s="8"/>
      <c r="HR360" s="8"/>
      <c r="HS360" s="8"/>
      <c r="HT360" s="8"/>
      <c r="HU360" s="8"/>
      <c r="HV360" s="8"/>
      <c r="HW360" s="8"/>
      <c r="HX360" s="8"/>
      <c r="HY360" s="8"/>
      <c r="HZ360" s="8"/>
      <c r="IA360" s="8"/>
      <c r="IB360" s="8"/>
      <c r="IC360" s="8"/>
      <c r="ID360" s="8"/>
      <c r="IE360" s="8"/>
      <c r="IF360" s="8"/>
      <c r="IG360" s="8"/>
      <c r="IH360" s="8"/>
      <c r="II360" s="8"/>
      <c r="IJ360" s="8"/>
      <c r="IK360" s="8"/>
      <c r="IL360" s="8"/>
      <c r="IM360" s="8"/>
      <c r="IN360" s="8"/>
      <c r="IO360" s="8"/>
      <c r="IP360" s="8"/>
      <c r="IQ360" s="8"/>
      <c r="IR360" s="8"/>
      <c r="IS360" s="8"/>
      <c r="IT360" s="8"/>
      <c r="IU360" s="8"/>
      <c r="IV360" s="8"/>
      <c r="IW360" s="8"/>
      <c r="IX360" s="8"/>
      <c r="IY360" s="8"/>
      <c r="IZ360" s="8"/>
    </row>
    <row r="361" spans="1:260" s="6" customFormat="1" ht="45" x14ac:dyDescent="0.25">
      <c r="A361" s="13"/>
      <c r="B361" s="118" t="s">
        <v>102</v>
      </c>
      <c r="C361" s="700">
        <f>C348</f>
        <v>0</v>
      </c>
      <c r="D361" s="700">
        <f t="shared" ref="D361:W361" si="1072">D348</f>
        <v>0</v>
      </c>
      <c r="E361" s="700">
        <f t="shared" si="1072"/>
        <v>0</v>
      </c>
      <c r="F361" s="700">
        <f t="shared" si="1072"/>
        <v>0</v>
      </c>
      <c r="G361" s="700">
        <f t="shared" si="1072"/>
        <v>0</v>
      </c>
      <c r="H361" s="700">
        <f t="shared" si="1072"/>
        <v>0</v>
      </c>
      <c r="I361" s="700">
        <f t="shared" si="1072"/>
        <v>0</v>
      </c>
      <c r="J361" s="700">
        <f t="shared" si="1072"/>
        <v>0</v>
      </c>
      <c r="K361" s="700">
        <f t="shared" si="1072"/>
        <v>0</v>
      </c>
      <c r="L361" s="700">
        <f t="shared" si="1072"/>
        <v>0</v>
      </c>
      <c r="M361" s="700">
        <f t="shared" si="1072"/>
        <v>0</v>
      </c>
      <c r="N361" s="700">
        <f t="shared" si="1072"/>
        <v>0</v>
      </c>
      <c r="O361" s="700">
        <f t="shared" ref="O361:P361" si="1073">O348</f>
        <v>0</v>
      </c>
      <c r="P361" s="700">
        <f t="shared" si="1073"/>
        <v>0</v>
      </c>
      <c r="Q361" s="700">
        <f t="shared" ref="Q361" si="1074">Q348</f>
        <v>0</v>
      </c>
      <c r="R361" s="700">
        <f t="shared" si="1072"/>
        <v>0</v>
      </c>
      <c r="S361" s="700">
        <f t="shared" si="1072"/>
        <v>0</v>
      </c>
      <c r="T361" s="700">
        <f t="shared" si="1072"/>
        <v>0</v>
      </c>
      <c r="U361" s="700">
        <f t="shared" si="1072"/>
        <v>0</v>
      </c>
      <c r="V361" s="700">
        <f t="shared" si="1072"/>
        <v>0</v>
      </c>
      <c r="W361" s="700">
        <f t="shared" si="1072"/>
        <v>0</v>
      </c>
      <c r="X361" s="732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  <c r="AN361" s="8"/>
      <c r="AO361" s="8"/>
      <c r="AP361" s="8"/>
      <c r="AQ361" s="8"/>
      <c r="AR361" s="8"/>
      <c r="AS361" s="8"/>
      <c r="AT361" s="8"/>
      <c r="AU361" s="8"/>
      <c r="AV361" s="8"/>
      <c r="AW361" s="8"/>
      <c r="AX361" s="8"/>
      <c r="AY361" s="8"/>
      <c r="AZ361" s="8"/>
      <c r="BA361" s="8"/>
      <c r="BB361" s="8"/>
      <c r="BC361" s="8"/>
      <c r="BD361" s="8"/>
      <c r="BE361" s="8"/>
      <c r="BF361" s="8"/>
      <c r="BG361" s="8"/>
      <c r="BH361" s="8"/>
      <c r="BI361" s="8"/>
      <c r="BJ361" s="8"/>
      <c r="BK361" s="8"/>
      <c r="BL361" s="8"/>
      <c r="BM361" s="8"/>
      <c r="BN361" s="8"/>
      <c r="BO361" s="8"/>
      <c r="BP361" s="8"/>
      <c r="BQ361" s="8"/>
      <c r="BR361" s="8"/>
      <c r="BS361" s="8"/>
      <c r="BT361" s="8"/>
      <c r="BU361" s="8"/>
      <c r="BV361" s="8"/>
      <c r="BW361" s="8"/>
      <c r="BX361" s="8"/>
      <c r="BY361" s="8"/>
      <c r="BZ361" s="8"/>
      <c r="CA361" s="8"/>
      <c r="CB361" s="8"/>
      <c r="CC361" s="8"/>
      <c r="CD361" s="8"/>
      <c r="CE361" s="8"/>
      <c r="CF361" s="8"/>
      <c r="CG361" s="8"/>
      <c r="CH361" s="8"/>
      <c r="CI361" s="8"/>
      <c r="CJ361" s="8"/>
      <c r="CK361" s="8"/>
      <c r="CL361" s="8"/>
      <c r="CM361" s="8"/>
      <c r="CN361" s="8"/>
      <c r="CO361" s="8"/>
      <c r="CP361" s="8"/>
      <c r="CQ361" s="8"/>
      <c r="CR361" s="8"/>
      <c r="CS361" s="8"/>
      <c r="CT361" s="8"/>
      <c r="CU361" s="8"/>
      <c r="CV361" s="8"/>
      <c r="CW361" s="8"/>
      <c r="CX361" s="8"/>
      <c r="CY361" s="8"/>
      <c r="CZ361" s="8"/>
      <c r="DA361" s="8"/>
      <c r="DB361" s="8"/>
      <c r="DC361" s="8"/>
      <c r="DD361" s="8"/>
      <c r="DE361" s="8"/>
      <c r="DF361" s="8"/>
      <c r="DG361" s="8"/>
      <c r="DH361" s="8"/>
      <c r="DI361" s="8"/>
      <c r="DJ361" s="8"/>
      <c r="DK361" s="8"/>
      <c r="DL361" s="8"/>
      <c r="DM361" s="8"/>
      <c r="DN361" s="8"/>
      <c r="DO361" s="8"/>
      <c r="DP361" s="8"/>
      <c r="DQ361" s="8"/>
      <c r="DR361" s="8"/>
      <c r="DS361" s="8"/>
      <c r="DT361" s="8"/>
      <c r="DU361" s="8"/>
      <c r="DV361" s="8"/>
      <c r="DW361" s="8"/>
      <c r="DX361" s="8"/>
      <c r="DY361" s="8"/>
      <c r="DZ361" s="8"/>
      <c r="EA361" s="8"/>
      <c r="EB361" s="8"/>
      <c r="EC361" s="8"/>
      <c r="ED361" s="8"/>
      <c r="EE361" s="8"/>
      <c r="EF361" s="8"/>
      <c r="EG361" s="8"/>
      <c r="EH361" s="8"/>
      <c r="EI361" s="8"/>
      <c r="EJ361" s="8"/>
      <c r="EK361" s="8"/>
      <c r="EL361" s="8"/>
      <c r="EM361" s="8"/>
      <c r="EN361" s="8"/>
      <c r="EO361" s="8"/>
      <c r="EP361" s="8"/>
      <c r="EQ361" s="8"/>
      <c r="ER361" s="8"/>
      <c r="ES361" s="8"/>
      <c r="ET361" s="8"/>
      <c r="EU361" s="8"/>
      <c r="EV361" s="8"/>
      <c r="EW361" s="8"/>
      <c r="EX361" s="8"/>
      <c r="EY361" s="8"/>
      <c r="EZ361" s="8"/>
      <c r="FA361" s="8"/>
      <c r="FB361" s="8"/>
      <c r="FC361" s="8"/>
      <c r="FD361" s="8"/>
      <c r="FE361" s="8"/>
      <c r="FF361" s="8"/>
      <c r="FG361" s="8"/>
      <c r="FH361" s="8"/>
      <c r="FI361" s="8"/>
      <c r="FJ361" s="8"/>
      <c r="FK361" s="8"/>
      <c r="FL361" s="8"/>
      <c r="FM361" s="8"/>
      <c r="FN361" s="8"/>
      <c r="FO361" s="8"/>
      <c r="FP361" s="8"/>
      <c r="FQ361" s="8"/>
      <c r="FR361" s="8"/>
      <c r="FS361" s="8"/>
      <c r="FT361" s="8"/>
      <c r="FU361" s="8"/>
      <c r="FV361" s="8"/>
      <c r="FW361" s="8"/>
      <c r="FX361" s="8"/>
      <c r="FY361" s="8"/>
      <c r="FZ361" s="8"/>
      <c r="GA361" s="8"/>
      <c r="GB361" s="8"/>
      <c r="GC361" s="8"/>
      <c r="GD361" s="8"/>
      <c r="GE361" s="8"/>
      <c r="GF361" s="8"/>
      <c r="GG361" s="8"/>
      <c r="GH361" s="8"/>
      <c r="GI361" s="8"/>
      <c r="GJ361" s="8"/>
      <c r="GK361" s="8"/>
      <c r="GL361" s="8"/>
      <c r="GM361" s="8"/>
      <c r="GN361" s="8"/>
      <c r="GO361" s="8"/>
      <c r="GP361" s="8"/>
      <c r="GQ361" s="8"/>
      <c r="GR361" s="8"/>
      <c r="GS361" s="8"/>
      <c r="GT361" s="8"/>
      <c r="GU361" s="8"/>
      <c r="GV361" s="8"/>
      <c r="GW361" s="8"/>
      <c r="GX361" s="8"/>
      <c r="GY361" s="8"/>
      <c r="GZ361" s="8"/>
      <c r="HA361" s="8"/>
      <c r="HB361" s="8"/>
      <c r="HC361" s="8"/>
      <c r="HD361" s="8"/>
      <c r="HE361" s="8"/>
      <c r="HF361" s="8"/>
      <c r="HG361" s="8"/>
      <c r="HH361" s="8"/>
      <c r="HI361" s="8"/>
      <c r="HJ361" s="8"/>
      <c r="HK361" s="8"/>
      <c r="HL361" s="8"/>
      <c r="HM361" s="8"/>
      <c r="HN361" s="8"/>
      <c r="HO361" s="8"/>
      <c r="HP361" s="8"/>
      <c r="HQ361" s="8"/>
      <c r="HR361" s="8"/>
      <c r="HS361" s="8"/>
      <c r="HT361" s="8"/>
      <c r="HU361" s="8"/>
      <c r="HV361" s="8"/>
      <c r="HW361" s="8"/>
      <c r="HX361" s="8"/>
      <c r="HY361" s="8"/>
      <c r="HZ361" s="8"/>
      <c r="IA361" s="8"/>
      <c r="IB361" s="8"/>
      <c r="IC361" s="8"/>
      <c r="ID361" s="8"/>
      <c r="IE361" s="8"/>
      <c r="IF361" s="8"/>
      <c r="IG361" s="8"/>
      <c r="IH361" s="8"/>
      <c r="II361" s="8"/>
      <c r="IJ361" s="8"/>
      <c r="IK361" s="8"/>
      <c r="IL361" s="8"/>
      <c r="IM361" s="8"/>
      <c r="IN361" s="8"/>
      <c r="IO361" s="8"/>
      <c r="IP361" s="8"/>
      <c r="IQ361" s="8"/>
      <c r="IR361" s="8"/>
      <c r="IS361" s="8"/>
      <c r="IT361" s="8"/>
      <c r="IU361" s="8"/>
      <c r="IV361" s="8"/>
      <c r="IW361" s="8"/>
      <c r="IX361" s="8"/>
      <c r="IY361" s="8"/>
      <c r="IZ361" s="8"/>
    </row>
    <row r="362" spans="1:260" s="6" customFormat="1" ht="62.25" customHeight="1" x14ac:dyDescent="0.25">
      <c r="A362" s="13">
        <v>1</v>
      </c>
      <c r="B362" s="118" t="s">
        <v>46</v>
      </c>
      <c r="C362" s="700">
        <f t="shared" ref="C362:S365" si="1075">C349</f>
        <v>425</v>
      </c>
      <c r="D362" s="700">
        <f t="shared" si="1075"/>
        <v>390</v>
      </c>
      <c r="E362" s="700">
        <f t="shared" si="1075"/>
        <v>0</v>
      </c>
      <c r="F362" s="700">
        <f t="shared" si="1075"/>
        <v>0</v>
      </c>
      <c r="G362" s="701">
        <f t="shared" si="1075"/>
        <v>1215.9504999999999</v>
      </c>
      <c r="H362" s="701">
        <f t="shared" ref="H362:I362" si="1076">H349</f>
        <v>1215.9504999999999</v>
      </c>
      <c r="I362" s="701">
        <f t="shared" si="1076"/>
        <v>1215.9504999999999</v>
      </c>
      <c r="J362" s="701">
        <f t="shared" ref="J362:K362" si="1077">J349</f>
        <v>1215.9504999999999</v>
      </c>
      <c r="K362" s="701">
        <f t="shared" si="1077"/>
        <v>1215.9504999999999</v>
      </c>
      <c r="L362" s="701">
        <f t="shared" ref="L362:L365" si="1078">L349</f>
        <v>1215.9504999999999</v>
      </c>
      <c r="M362" s="701">
        <f t="shared" ref="M362" si="1079">M349</f>
        <v>1215.9504999999999</v>
      </c>
      <c r="N362" s="701">
        <f t="shared" si="1075"/>
        <v>1215.9504999999999</v>
      </c>
      <c r="O362" s="701">
        <f t="shared" ref="O362:P362" si="1080">O349</f>
        <v>1215.9504999999999</v>
      </c>
      <c r="P362" s="701">
        <f t="shared" si="1080"/>
        <v>1215.9504999999999</v>
      </c>
      <c r="Q362" s="701">
        <f t="shared" ref="Q362" si="1081">Q349</f>
        <v>915.95050000000003</v>
      </c>
      <c r="R362" s="701">
        <f t="shared" si="1075"/>
        <v>964.62129166666659</v>
      </c>
      <c r="S362" s="701">
        <f t="shared" si="1075"/>
        <v>0</v>
      </c>
      <c r="T362" s="701">
        <f t="shared" ref="T362" si="1082">T349</f>
        <v>-964.62129166666659</v>
      </c>
      <c r="U362" s="701">
        <f t="shared" ref="U362:V362" si="1083">U349</f>
        <v>-18.673580000000001</v>
      </c>
      <c r="V362" s="701">
        <f t="shared" si="1083"/>
        <v>-18.673580000000001</v>
      </c>
      <c r="W362" s="701">
        <f t="shared" si="1008"/>
        <v>0</v>
      </c>
      <c r="X362" s="732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  <c r="AN362" s="8"/>
      <c r="AO362" s="8"/>
      <c r="AP362" s="8"/>
      <c r="AQ362" s="8"/>
      <c r="AR362" s="8"/>
      <c r="AS362" s="8"/>
      <c r="AT362" s="8"/>
      <c r="AU362" s="8"/>
      <c r="AV362" s="8"/>
      <c r="AW362" s="8"/>
      <c r="AX362" s="8"/>
      <c r="AY362" s="8"/>
      <c r="AZ362" s="8"/>
      <c r="BA362" s="8"/>
      <c r="BB362" s="8"/>
      <c r="BC362" s="8"/>
      <c r="BD362" s="8"/>
      <c r="BE362" s="8"/>
      <c r="BF362" s="8"/>
      <c r="BG362" s="8"/>
      <c r="BH362" s="8"/>
      <c r="BI362" s="8"/>
      <c r="BJ362" s="8"/>
      <c r="BK362" s="8"/>
      <c r="BL362" s="8"/>
      <c r="BM362" s="8"/>
      <c r="BN362" s="8"/>
      <c r="BO362" s="8"/>
      <c r="BP362" s="8"/>
      <c r="BQ362" s="8"/>
      <c r="BR362" s="8"/>
      <c r="BS362" s="8"/>
      <c r="BT362" s="8"/>
      <c r="BU362" s="8"/>
      <c r="BV362" s="8"/>
      <c r="BW362" s="8"/>
      <c r="BX362" s="8"/>
      <c r="BY362" s="8"/>
      <c r="BZ362" s="8"/>
      <c r="CA362" s="8"/>
      <c r="CB362" s="8"/>
      <c r="CC362" s="8"/>
      <c r="CD362" s="8"/>
      <c r="CE362" s="8"/>
      <c r="CF362" s="8"/>
      <c r="CG362" s="8"/>
      <c r="CH362" s="8"/>
      <c r="CI362" s="8"/>
      <c r="CJ362" s="8"/>
      <c r="CK362" s="8"/>
      <c r="CL362" s="8"/>
      <c r="CM362" s="8"/>
      <c r="CN362" s="8"/>
      <c r="CO362" s="8"/>
      <c r="CP362" s="8"/>
      <c r="CQ362" s="8"/>
      <c r="CR362" s="8"/>
      <c r="CS362" s="8"/>
      <c r="CT362" s="8"/>
      <c r="CU362" s="8"/>
      <c r="CV362" s="8"/>
      <c r="CW362" s="8"/>
      <c r="CX362" s="8"/>
      <c r="CY362" s="8"/>
      <c r="CZ362" s="8"/>
      <c r="DA362" s="8"/>
      <c r="DB362" s="8"/>
      <c r="DC362" s="8"/>
      <c r="DD362" s="8"/>
      <c r="DE362" s="8"/>
      <c r="DF362" s="8"/>
      <c r="DG362" s="8"/>
      <c r="DH362" s="8"/>
      <c r="DI362" s="8"/>
      <c r="DJ362" s="8"/>
      <c r="DK362" s="8"/>
      <c r="DL362" s="8"/>
      <c r="DM362" s="8"/>
      <c r="DN362" s="8"/>
      <c r="DO362" s="8"/>
      <c r="DP362" s="8"/>
      <c r="DQ362" s="8"/>
      <c r="DR362" s="8"/>
      <c r="DS362" s="8"/>
      <c r="DT362" s="8"/>
      <c r="DU362" s="8"/>
      <c r="DV362" s="8"/>
      <c r="DW362" s="8"/>
      <c r="DX362" s="8"/>
      <c r="DY362" s="8"/>
      <c r="DZ362" s="8"/>
      <c r="EA362" s="8"/>
      <c r="EB362" s="8"/>
      <c r="EC362" s="8"/>
      <c r="ED362" s="8"/>
      <c r="EE362" s="8"/>
      <c r="EF362" s="8"/>
      <c r="EG362" s="8"/>
      <c r="EH362" s="8"/>
      <c r="EI362" s="8"/>
      <c r="EJ362" s="8"/>
      <c r="EK362" s="8"/>
      <c r="EL362" s="8"/>
      <c r="EM362" s="8"/>
      <c r="EN362" s="8"/>
      <c r="EO362" s="8"/>
      <c r="EP362" s="8"/>
      <c r="EQ362" s="8"/>
      <c r="ER362" s="8"/>
      <c r="ES362" s="8"/>
      <c r="ET362" s="8"/>
      <c r="EU362" s="8"/>
      <c r="EV362" s="8"/>
      <c r="EW362" s="8"/>
      <c r="EX362" s="8"/>
      <c r="EY362" s="8"/>
      <c r="EZ362" s="8"/>
      <c r="FA362" s="8"/>
      <c r="FB362" s="8"/>
      <c r="FC362" s="8"/>
      <c r="FD362" s="8"/>
      <c r="FE362" s="8"/>
      <c r="FF362" s="8"/>
      <c r="FG362" s="8"/>
      <c r="FH362" s="8"/>
      <c r="FI362" s="8"/>
      <c r="FJ362" s="8"/>
      <c r="FK362" s="8"/>
      <c r="FL362" s="8"/>
      <c r="FM362" s="8"/>
      <c r="FN362" s="8"/>
      <c r="FO362" s="8"/>
      <c r="FP362" s="8"/>
      <c r="FQ362" s="8"/>
      <c r="FR362" s="8"/>
      <c r="FS362" s="8"/>
      <c r="FT362" s="8"/>
      <c r="FU362" s="8"/>
      <c r="FV362" s="8"/>
      <c r="FW362" s="8"/>
      <c r="FX362" s="8"/>
      <c r="FY362" s="8"/>
      <c r="FZ362" s="8"/>
      <c r="GA362" s="8"/>
      <c r="GB362" s="8"/>
      <c r="GC362" s="8"/>
      <c r="GD362" s="8"/>
      <c r="GE362" s="8"/>
      <c r="GF362" s="8"/>
      <c r="GG362" s="8"/>
      <c r="GH362" s="8"/>
      <c r="GI362" s="8"/>
      <c r="GJ362" s="8"/>
      <c r="GK362" s="8"/>
      <c r="GL362" s="8"/>
      <c r="GM362" s="8"/>
      <c r="GN362" s="8"/>
      <c r="GO362" s="8"/>
      <c r="GP362" s="8"/>
      <c r="GQ362" s="8"/>
      <c r="GR362" s="8"/>
      <c r="GS362" s="8"/>
      <c r="GT362" s="8"/>
      <c r="GU362" s="8"/>
      <c r="GV362" s="8"/>
      <c r="GW362" s="8"/>
      <c r="GX362" s="8"/>
      <c r="GY362" s="8"/>
      <c r="GZ362" s="8"/>
      <c r="HA362" s="8"/>
      <c r="HB362" s="8"/>
      <c r="HC362" s="8"/>
      <c r="HD362" s="8"/>
      <c r="HE362" s="8"/>
      <c r="HF362" s="8"/>
      <c r="HG362" s="8"/>
      <c r="HH362" s="8"/>
      <c r="HI362" s="8"/>
      <c r="HJ362" s="8"/>
      <c r="HK362" s="8"/>
      <c r="HL362" s="8"/>
      <c r="HM362" s="8"/>
      <c r="HN362" s="8"/>
      <c r="HO362" s="8"/>
      <c r="HP362" s="8"/>
      <c r="HQ362" s="8"/>
      <c r="HR362" s="8"/>
      <c r="HS362" s="8"/>
      <c r="HT362" s="8"/>
      <c r="HU362" s="8"/>
      <c r="HV362" s="8"/>
      <c r="HW362" s="8"/>
      <c r="HX362" s="8"/>
      <c r="HY362" s="8"/>
      <c r="HZ362" s="8"/>
      <c r="IA362" s="8"/>
      <c r="IB362" s="8"/>
      <c r="IC362" s="8"/>
      <c r="ID362" s="8"/>
      <c r="IE362" s="8"/>
      <c r="IF362" s="8"/>
      <c r="IG362" s="8"/>
      <c r="IH362" s="8"/>
      <c r="II362" s="8"/>
      <c r="IJ362" s="8"/>
      <c r="IK362" s="8"/>
      <c r="IL362" s="8"/>
      <c r="IM362" s="8"/>
      <c r="IN362" s="8"/>
      <c r="IO362" s="8"/>
      <c r="IP362" s="8"/>
      <c r="IQ362" s="8"/>
      <c r="IR362" s="8"/>
      <c r="IS362" s="8"/>
      <c r="IT362" s="8"/>
      <c r="IU362" s="8"/>
      <c r="IV362" s="8"/>
      <c r="IW362" s="8"/>
      <c r="IX362" s="8"/>
      <c r="IY362" s="8"/>
      <c r="IZ362" s="8"/>
    </row>
    <row r="363" spans="1:260" s="6" customFormat="1" ht="45" x14ac:dyDescent="0.25">
      <c r="A363" s="13">
        <v>1</v>
      </c>
      <c r="B363" s="118" t="s">
        <v>65</v>
      </c>
      <c r="C363" s="700">
        <f t="shared" si="1075"/>
        <v>50</v>
      </c>
      <c r="D363" s="700">
        <f t="shared" si="1075"/>
        <v>46</v>
      </c>
      <c r="E363" s="700">
        <f t="shared" si="1075"/>
        <v>1</v>
      </c>
      <c r="F363" s="700">
        <f t="shared" si="1075"/>
        <v>2.1739130434782608</v>
      </c>
      <c r="G363" s="701">
        <f t="shared" si="1075"/>
        <v>53.380999999999993</v>
      </c>
      <c r="H363" s="701">
        <f t="shared" ref="H363:I363" si="1084">H350</f>
        <v>53.380999999999993</v>
      </c>
      <c r="I363" s="701">
        <f t="shared" si="1084"/>
        <v>53.380999999999993</v>
      </c>
      <c r="J363" s="701">
        <f t="shared" ref="J363:K363" si="1085">J350</f>
        <v>53.380999999999993</v>
      </c>
      <c r="K363" s="701">
        <f t="shared" si="1085"/>
        <v>53.380999999999993</v>
      </c>
      <c r="L363" s="701">
        <f t="shared" si="1078"/>
        <v>53.380999999999993</v>
      </c>
      <c r="M363" s="701">
        <f t="shared" ref="M363" si="1086">M350</f>
        <v>53.380999999999993</v>
      </c>
      <c r="N363" s="701">
        <f t="shared" si="1075"/>
        <v>53.380999999999993</v>
      </c>
      <c r="O363" s="701">
        <f t="shared" ref="O363:P363" si="1087">O350</f>
        <v>53.380999999999993</v>
      </c>
      <c r="P363" s="701">
        <f t="shared" si="1087"/>
        <v>53.380999999999993</v>
      </c>
      <c r="Q363" s="701">
        <f t="shared" ref="Q363" si="1088">Q350</f>
        <v>53.380999999999993</v>
      </c>
      <c r="R363" s="701">
        <f t="shared" si="1075"/>
        <v>48.932583333333326</v>
      </c>
      <c r="S363" s="701">
        <f t="shared" si="1075"/>
        <v>0.91510000000000002</v>
      </c>
      <c r="T363" s="701">
        <f t="shared" ref="T363" si="1089">T350</f>
        <v>-48.017483333333324</v>
      </c>
      <c r="U363" s="701">
        <f t="shared" ref="U363:V363" si="1090">U350</f>
        <v>0</v>
      </c>
      <c r="V363" s="701">
        <f t="shared" si="1090"/>
        <v>0.91510000000000002</v>
      </c>
      <c r="W363" s="701">
        <f t="shared" si="1008"/>
        <v>1.8701240311925764</v>
      </c>
      <c r="X363" s="732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  <c r="AM363" s="8"/>
      <c r="AN363" s="8"/>
      <c r="AO363" s="8"/>
      <c r="AP363" s="8"/>
      <c r="AQ363" s="8"/>
      <c r="AR363" s="8"/>
      <c r="AS363" s="8"/>
      <c r="AT363" s="8"/>
      <c r="AU363" s="8"/>
      <c r="AV363" s="8"/>
      <c r="AW363" s="8"/>
      <c r="AX363" s="8"/>
      <c r="AY363" s="8"/>
      <c r="AZ363" s="8"/>
      <c r="BA363" s="8"/>
      <c r="BB363" s="8"/>
      <c r="BC363" s="8"/>
      <c r="BD363" s="8"/>
      <c r="BE363" s="8"/>
      <c r="BF363" s="8"/>
      <c r="BG363" s="8"/>
      <c r="BH363" s="8"/>
      <c r="BI363" s="8"/>
      <c r="BJ363" s="8"/>
      <c r="BK363" s="8"/>
      <c r="BL363" s="8"/>
      <c r="BM363" s="8"/>
      <c r="BN363" s="8"/>
      <c r="BO363" s="8"/>
      <c r="BP363" s="8"/>
      <c r="BQ363" s="8"/>
      <c r="BR363" s="8"/>
      <c r="BS363" s="8"/>
      <c r="BT363" s="8"/>
      <c r="BU363" s="8"/>
      <c r="BV363" s="8"/>
      <c r="BW363" s="8"/>
      <c r="BX363" s="8"/>
      <c r="BY363" s="8"/>
      <c r="BZ363" s="8"/>
      <c r="CA363" s="8"/>
      <c r="CB363" s="8"/>
      <c r="CC363" s="8"/>
      <c r="CD363" s="8"/>
      <c r="CE363" s="8"/>
      <c r="CF363" s="8"/>
      <c r="CG363" s="8"/>
      <c r="CH363" s="8"/>
      <c r="CI363" s="8"/>
      <c r="CJ363" s="8"/>
      <c r="CK363" s="8"/>
      <c r="CL363" s="8"/>
      <c r="CM363" s="8"/>
      <c r="CN363" s="8"/>
      <c r="CO363" s="8"/>
      <c r="CP363" s="8"/>
      <c r="CQ363" s="8"/>
      <c r="CR363" s="8"/>
      <c r="CS363" s="8"/>
      <c r="CT363" s="8"/>
      <c r="CU363" s="8"/>
      <c r="CV363" s="8"/>
      <c r="CW363" s="8"/>
      <c r="CX363" s="8"/>
      <c r="CY363" s="8"/>
      <c r="CZ363" s="8"/>
      <c r="DA363" s="8"/>
      <c r="DB363" s="8"/>
      <c r="DC363" s="8"/>
      <c r="DD363" s="8"/>
      <c r="DE363" s="8"/>
      <c r="DF363" s="8"/>
      <c r="DG363" s="8"/>
      <c r="DH363" s="8"/>
      <c r="DI363" s="8"/>
      <c r="DJ363" s="8"/>
      <c r="DK363" s="8"/>
      <c r="DL363" s="8"/>
      <c r="DM363" s="8"/>
      <c r="DN363" s="8"/>
      <c r="DO363" s="8"/>
      <c r="DP363" s="8"/>
      <c r="DQ363" s="8"/>
      <c r="DR363" s="8"/>
      <c r="DS363" s="8"/>
      <c r="DT363" s="8"/>
      <c r="DU363" s="8"/>
      <c r="DV363" s="8"/>
      <c r="DW363" s="8"/>
      <c r="DX363" s="8"/>
      <c r="DY363" s="8"/>
      <c r="DZ363" s="8"/>
      <c r="EA363" s="8"/>
      <c r="EB363" s="8"/>
      <c r="EC363" s="8"/>
      <c r="ED363" s="8"/>
      <c r="EE363" s="8"/>
      <c r="EF363" s="8"/>
      <c r="EG363" s="8"/>
      <c r="EH363" s="8"/>
      <c r="EI363" s="8"/>
      <c r="EJ363" s="8"/>
      <c r="EK363" s="8"/>
      <c r="EL363" s="8"/>
      <c r="EM363" s="8"/>
      <c r="EN363" s="8"/>
      <c r="EO363" s="8"/>
      <c r="EP363" s="8"/>
      <c r="EQ363" s="8"/>
      <c r="ER363" s="8"/>
      <c r="ES363" s="8"/>
      <c r="ET363" s="8"/>
      <c r="EU363" s="8"/>
      <c r="EV363" s="8"/>
      <c r="EW363" s="8"/>
      <c r="EX363" s="8"/>
      <c r="EY363" s="8"/>
      <c r="EZ363" s="8"/>
      <c r="FA363" s="8"/>
      <c r="FB363" s="8"/>
      <c r="FC363" s="8"/>
      <c r="FD363" s="8"/>
      <c r="FE363" s="8"/>
      <c r="FF363" s="8"/>
      <c r="FG363" s="8"/>
      <c r="FH363" s="8"/>
      <c r="FI363" s="8"/>
      <c r="FJ363" s="8"/>
      <c r="FK363" s="8"/>
      <c r="FL363" s="8"/>
      <c r="FM363" s="8"/>
      <c r="FN363" s="8"/>
      <c r="FO363" s="8"/>
      <c r="FP363" s="8"/>
      <c r="FQ363" s="8"/>
      <c r="FR363" s="8"/>
      <c r="FS363" s="8"/>
      <c r="FT363" s="8"/>
      <c r="FU363" s="8"/>
      <c r="FV363" s="8"/>
      <c r="FW363" s="8"/>
      <c r="FX363" s="8"/>
      <c r="FY363" s="8"/>
      <c r="FZ363" s="8"/>
      <c r="GA363" s="8"/>
      <c r="GB363" s="8"/>
      <c r="GC363" s="8"/>
      <c r="GD363" s="8"/>
      <c r="GE363" s="8"/>
      <c r="GF363" s="8"/>
      <c r="GG363" s="8"/>
      <c r="GH363" s="8"/>
      <c r="GI363" s="8"/>
      <c r="GJ363" s="8"/>
      <c r="GK363" s="8"/>
      <c r="GL363" s="8"/>
      <c r="GM363" s="8"/>
      <c r="GN363" s="8"/>
      <c r="GO363" s="8"/>
      <c r="GP363" s="8"/>
      <c r="GQ363" s="8"/>
      <c r="GR363" s="8"/>
      <c r="GS363" s="8"/>
      <c r="GT363" s="8"/>
      <c r="GU363" s="8"/>
      <c r="GV363" s="8"/>
      <c r="GW363" s="8"/>
      <c r="GX363" s="8"/>
      <c r="GY363" s="8"/>
      <c r="GZ363" s="8"/>
      <c r="HA363" s="8"/>
      <c r="HB363" s="8"/>
      <c r="HC363" s="8"/>
      <c r="HD363" s="8"/>
      <c r="HE363" s="8"/>
      <c r="HF363" s="8"/>
      <c r="HG363" s="8"/>
      <c r="HH363" s="8"/>
      <c r="HI363" s="8"/>
      <c r="HJ363" s="8"/>
      <c r="HK363" s="8"/>
      <c r="HL363" s="8"/>
      <c r="HM363" s="8"/>
      <c r="HN363" s="8"/>
      <c r="HO363" s="8"/>
      <c r="HP363" s="8"/>
      <c r="HQ363" s="8"/>
      <c r="HR363" s="8"/>
      <c r="HS363" s="8"/>
      <c r="HT363" s="8"/>
      <c r="HU363" s="8"/>
      <c r="HV363" s="8"/>
      <c r="HW363" s="8"/>
      <c r="HX363" s="8"/>
      <c r="HY363" s="8"/>
      <c r="HZ363" s="8"/>
      <c r="IA363" s="8"/>
      <c r="IB363" s="8"/>
      <c r="IC363" s="8"/>
      <c r="ID363" s="8"/>
      <c r="IE363" s="8"/>
      <c r="IF363" s="8"/>
      <c r="IG363" s="8"/>
      <c r="IH363" s="8"/>
      <c r="II363" s="8"/>
      <c r="IJ363" s="8"/>
      <c r="IK363" s="8"/>
      <c r="IL363" s="8"/>
      <c r="IM363" s="8"/>
      <c r="IN363" s="8"/>
      <c r="IO363" s="8"/>
      <c r="IP363" s="8"/>
      <c r="IQ363" s="8"/>
      <c r="IR363" s="8"/>
      <c r="IS363" s="8"/>
      <c r="IT363" s="8"/>
      <c r="IU363" s="8"/>
      <c r="IV363" s="8"/>
      <c r="IW363" s="8"/>
      <c r="IX363" s="8"/>
      <c r="IY363" s="8"/>
      <c r="IZ363" s="8"/>
    </row>
    <row r="364" spans="1:260" s="6" customFormat="1" ht="30.75" thickBot="1" x14ac:dyDescent="0.3">
      <c r="A364" s="13"/>
      <c r="B364" s="286" t="s">
        <v>79</v>
      </c>
      <c r="C364" s="702">
        <f t="shared" si="1075"/>
        <v>840</v>
      </c>
      <c r="D364" s="702">
        <f t="shared" si="1075"/>
        <v>770</v>
      </c>
      <c r="E364" s="702">
        <f t="shared" si="1075"/>
        <v>1075</v>
      </c>
      <c r="F364" s="702">
        <f t="shared" si="1075"/>
        <v>139.6103896103896</v>
      </c>
      <c r="G364" s="703">
        <f t="shared" si="1075"/>
        <v>817.50480000000005</v>
      </c>
      <c r="H364" s="703">
        <f t="shared" ref="H364:I364" si="1091">H351</f>
        <v>817.50480000000005</v>
      </c>
      <c r="I364" s="703">
        <f t="shared" si="1091"/>
        <v>817.50480000000005</v>
      </c>
      <c r="J364" s="703">
        <f t="shared" ref="J364:K364" si="1092">J351</f>
        <v>817.50480000000005</v>
      </c>
      <c r="K364" s="703">
        <f t="shared" si="1092"/>
        <v>817.50480000000005</v>
      </c>
      <c r="L364" s="703">
        <f t="shared" si="1078"/>
        <v>817.50480000000005</v>
      </c>
      <c r="M364" s="703">
        <f t="shared" ref="M364" si="1093">M351</f>
        <v>817.50480000000005</v>
      </c>
      <c r="N364" s="703">
        <f t="shared" si="1075"/>
        <v>817.50480000000005</v>
      </c>
      <c r="O364" s="703">
        <f t="shared" ref="O364:P364" si="1094">O351</f>
        <v>817.50480000000005</v>
      </c>
      <c r="P364" s="703">
        <f t="shared" si="1094"/>
        <v>817.50480000000005</v>
      </c>
      <c r="Q364" s="703">
        <f t="shared" ref="Q364" si="1095">Q351</f>
        <v>817.50480000000005</v>
      </c>
      <c r="R364" s="703">
        <f t="shared" si="1075"/>
        <v>749.37940000000003</v>
      </c>
      <c r="S364" s="703">
        <f t="shared" si="1075"/>
        <v>1046.2115000000001</v>
      </c>
      <c r="T364" s="703">
        <f t="shared" ref="T364" si="1096">T351</f>
        <v>296.83210000000008</v>
      </c>
      <c r="U364" s="703">
        <f t="shared" ref="U364:V364" si="1097">U351</f>
        <v>-9.731999999999999E-2</v>
      </c>
      <c r="V364" s="703">
        <f t="shared" si="1097"/>
        <v>1046.11418</v>
      </c>
      <c r="W364" s="703">
        <f>S364/R364*100</f>
        <v>139.61038961038963</v>
      </c>
      <c r="X364" s="732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  <c r="AO364" s="8"/>
      <c r="AP364" s="8"/>
      <c r="AQ364" s="8"/>
      <c r="AR364" s="8"/>
      <c r="AS364" s="8"/>
      <c r="AT364" s="8"/>
      <c r="AU364" s="8"/>
      <c r="AV364" s="8"/>
      <c r="AW364" s="8"/>
      <c r="AX364" s="8"/>
      <c r="AY364" s="8"/>
      <c r="AZ364" s="8"/>
      <c r="BA364" s="8"/>
      <c r="BB364" s="8"/>
      <c r="BC364" s="8"/>
      <c r="BD364" s="8"/>
      <c r="BE364" s="8"/>
      <c r="BF364" s="8"/>
      <c r="BG364" s="8"/>
      <c r="BH364" s="8"/>
      <c r="BI364" s="8"/>
      <c r="BJ364" s="8"/>
      <c r="BK364" s="8"/>
      <c r="BL364" s="8"/>
      <c r="BM364" s="8"/>
      <c r="BN364" s="8"/>
      <c r="BO364" s="8"/>
      <c r="BP364" s="8"/>
      <c r="BQ364" s="8"/>
      <c r="BR364" s="8"/>
      <c r="BS364" s="8"/>
      <c r="BT364" s="8"/>
      <c r="BU364" s="8"/>
      <c r="BV364" s="8"/>
      <c r="BW364" s="8"/>
      <c r="BX364" s="8"/>
      <c r="BY364" s="8"/>
      <c r="BZ364" s="8"/>
      <c r="CA364" s="8"/>
      <c r="CB364" s="8"/>
      <c r="CC364" s="8"/>
      <c r="CD364" s="8"/>
      <c r="CE364" s="8"/>
      <c r="CF364" s="8"/>
      <c r="CG364" s="8"/>
      <c r="CH364" s="8"/>
      <c r="CI364" s="8"/>
      <c r="CJ364" s="8"/>
      <c r="CK364" s="8"/>
      <c r="CL364" s="8"/>
      <c r="CM364" s="8"/>
      <c r="CN364" s="8"/>
      <c r="CO364" s="8"/>
      <c r="CP364" s="8"/>
      <c r="CQ364" s="8"/>
      <c r="CR364" s="8"/>
      <c r="CS364" s="8"/>
      <c r="CT364" s="8"/>
      <c r="CU364" s="8"/>
      <c r="CV364" s="8"/>
      <c r="CW364" s="8"/>
      <c r="CX364" s="8"/>
      <c r="CY364" s="8"/>
      <c r="CZ364" s="8"/>
      <c r="DA364" s="8"/>
      <c r="DB364" s="8"/>
      <c r="DC364" s="8"/>
      <c r="DD364" s="8"/>
      <c r="DE364" s="8"/>
      <c r="DF364" s="8"/>
      <c r="DG364" s="8"/>
      <c r="DH364" s="8"/>
      <c r="DI364" s="8"/>
      <c r="DJ364" s="8"/>
      <c r="DK364" s="8"/>
      <c r="DL364" s="8"/>
      <c r="DM364" s="8"/>
      <c r="DN364" s="8"/>
      <c r="DO364" s="8"/>
      <c r="DP364" s="8"/>
      <c r="DQ364" s="8"/>
      <c r="DR364" s="8"/>
      <c r="DS364" s="8"/>
      <c r="DT364" s="8"/>
      <c r="DU364" s="8"/>
      <c r="DV364" s="8"/>
      <c r="DW364" s="8"/>
      <c r="DX364" s="8"/>
      <c r="DY364" s="8"/>
      <c r="DZ364" s="8"/>
      <c r="EA364" s="8"/>
      <c r="EB364" s="8"/>
      <c r="EC364" s="8"/>
      <c r="ED364" s="8"/>
      <c r="EE364" s="8"/>
      <c r="EF364" s="8"/>
      <c r="EG364" s="8"/>
      <c r="EH364" s="8"/>
      <c r="EI364" s="8"/>
      <c r="EJ364" s="8"/>
      <c r="EK364" s="8"/>
      <c r="EL364" s="8"/>
      <c r="EM364" s="8"/>
      <c r="EN364" s="8"/>
      <c r="EO364" s="8"/>
      <c r="EP364" s="8"/>
      <c r="EQ364" s="8"/>
      <c r="ER364" s="8"/>
      <c r="ES364" s="8"/>
      <c r="ET364" s="8"/>
      <c r="EU364" s="8"/>
      <c r="EV364" s="8"/>
      <c r="EW364" s="8"/>
      <c r="EX364" s="8"/>
      <c r="EY364" s="8"/>
      <c r="EZ364" s="8"/>
      <c r="FA364" s="8"/>
      <c r="FB364" s="8"/>
      <c r="FC364" s="8"/>
      <c r="FD364" s="8"/>
      <c r="FE364" s="8"/>
      <c r="FF364" s="8"/>
      <c r="FG364" s="8"/>
      <c r="FH364" s="8"/>
      <c r="FI364" s="8"/>
      <c r="FJ364" s="8"/>
      <c r="FK364" s="8"/>
      <c r="FL364" s="8"/>
      <c r="FM364" s="8"/>
      <c r="FN364" s="8"/>
      <c r="FO364" s="8"/>
      <c r="FP364" s="8"/>
      <c r="FQ364" s="8"/>
      <c r="FR364" s="8"/>
      <c r="FS364" s="8"/>
      <c r="FT364" s="8"/>
      <c r="FU364" s="8"/>
      <c r="FV364" s="8"/>
      <c r="FW364" s="8"/>
      <c r="FX364" s="8"/>
      <c r="FY364" s="8"/>
      <c r="FZ364" s="8"/>
      <c r="GA364" s="8"/>
      <c r="GB364" s="8"/>
      <c r="GC364" s="8"/>
      <c r="GD364" s="8"/>
      <c r="GE364" s="8"/>
      <c r="GF364" s="8"/>
      <c r="GG364" s="8"/>
      <c r="GH364" s="8"/>
      <c r="GI364" s="8"/>
      <c r="GJ364" s="8"/>
      <c r="GK364" s="8"/>
      <c r="GL364" s="8"/>
      <c r="GM364" s="8"/>
      <c r="GN364" s="8"/>
      <c r="GO364" s="8"/>
      <c r="GP364" s="8"/>
      <c r="GQ364" s="8"/>
      <c r="GR364" s="8"/>
      <c r="GS364" s="8"/>
      <c r="GT364" s="8"/>
      <c r="GU364" s="8"/>
      <c r="GV364" s="8"/>
      <c r="GW364" s="8"/>
      <c r="GX364" s="8"/>
      <c r="GY364" s="8"/>
      <c r="GZ364" s="8"/>
      <c r="HA364" s="8"/>
      <c r="HB364" s="8"/>
      <c r="HC364" s="8"/>
      <c r="HD364" s="8"/>
      <c r="HE364" s="8"/>
      <c r="HF364" s="8"/>
      <c r="HG364" s="8"/>
      <c r="HH364" s="8"/>
      <c r="HI364" s="8"/>
      <c r="HJ364" s="8"/>
      <c r="HK364" s="8"/>
      <c r="HL364" s="8"/>
      <c r="HM364" s="8"/>
      <c r="HN364" s="8"/>
      <c r="HO364" s="8"/>
      <c r="HP364" s="8"/>
      <c r="HQ364" s="8"/>
      <c r="HR364" s="8"/>
      <c r="HS364" s="8"/>
      <c r="HT364" s="8"/>
      <c r="HU364" s="8"/>
      <c r="HV364" s="8"/>
      <c r="HW364" s="8"/>
      <c r="HX364" s="8"/>
      <c r="HY364" s="8"/>
      <c r="HZ364" s="8"/>
      <c r="IA364" s="8"/>
      <c r="IB364" s="8"/>
      <c r="IC364" s="8"/>
      <c r="ID364" s="8"/>
      <c r="IE364" s="8"/>
      <c r="IF364" s="8"/>
      <c r="IG364" s="8"/>
      <c r="IH364" s="8"/>
      <c r="II364" s="8"/>
      <c r="IJ364" s="8"/>
      <c r="IK364" s="8"/>
      <c r="IL364" s="8"/>
      <c r="IM364" s="8"/>
      <c r="IN364" s="8"/>
      <c r="IO364" s="8"/>
      <c r="IP364" s="8"/>
      <c r="IQ364" s="8"/>
      <c r="IR364" s="8"/>
      <c r="IS364" s="8"/>
      <c r="IT364" s="8"/>
      <c r="IU364" s="8"/>
      <c r="IV364" s="8"/>
      <c r="IW364" s="8"/>
      <c r="IX364" s="8"/>
      <c r="IY364" s="8"/>
      <c r="IZ364" s="8"/>
    </row>
    <row r="365" spans="1:260" ht="15.75" thickBot="1" x14ac:dyDescent="0.3">
      <c r="A365" s="13">
        <v>1</v>
      </c>
      <c r="B365" s="287" t="s">
        <v>63</v>
      </c>
      <c r="C365" s="704">
        <f t="shared" si="1075"/>
        <v>0</v>
      </c>
      <c r="D365" s="704">
        <f t="shared" si="1075"/>
        <v>0</v>
      </c>
      <c r="E365" s="704">
        <f t="shared" si="1075"/>
        <v>0</v>
      </c>
      <c r="F365" s="704">
        <f t="shared" si="1075"/>
        <v>0</v>
      </c>
      <c r="G365" s="705">
        <f t="shared" si="1075"/>
        <v>3402.3061900000002</v>
      </c>
      <c r="H365" s="705">
        <f t="shared" ref="H365:I365" si="1098">H352</f>
        <v>3402.3061900000002</v>
      </c>
      <c r="I365" s="705">
        <f t="shared" si="1098"/>
        <v>3402.3061900000002</v>
      </c>
      <c r="J365" s="705">
        <f t="shared" ref="J365:K365" si="1099">J352</f>
        <v>3402.3061900000002</v>
      </c>
      <c r="K365" s="705">
        <f t="shared" si="1099"/>
        <v>3402.3061900000002</v>
      </c>
      <c r="L365" s="705">
        <f t="shared" si="1078"/>
        <v>3440.9663800000003</v>
      </c>
      <c r="M365" s="705">
        <f t="shared" ref="M365" si="1100">M352</f>
        <v>3440.9663800000003</v>
      </c>
      <c r="N365" s="705">
        <f t="shared" si="1075"/>
        <v>3440.8726200000001</v>
      </c>
      <c r="O365" s="705">
        <f t="shared" ref="O365:P365" si="1101">O352</f>
        <v>3440.8726200000001</v>
      </c>
      <c r="P365" s="705">
        <f t="shared" si="1101"/>
        <v>3440.8726200000001</v>
      </c>
      <c r="Q365" s="705">
        <f t="shared" ref="Q365" si="1102">Q352</f>
        <v>2962.1332200000002</v>
      </c>
      <c r="R365" s="705">
        <f t="shared" si="1075"/>
        <v>2912.4732718809519</v>
      </c>
      <c r="S365" s="705">
        <f t="shared" si="1075"/>
        <v>1491.9343600000002</v>
      </c>
      <c r="T365" s="705">
        <f t="shared" ref="T365" si="1103">T352</f>
        <v>-1420.5389118809521</v>
      </c>
      <c r="U365" s="705">
        <f t="shared" ref="U365:V365" si="1104">U352</f>
        <v>-47.222360000000002</v>
      </c>
      <c r="V365" s="705">
        <f t="shared" si="1104"/>
        <v>1444.712</v>
      </c>
      <c r="W365" s="705">
        <f>W352</f>
        <v>51.22568417723091</v>
      </c>
      <c r="X365" s="732"/>
    </row>
    <row r="366" spans="1:260" s="96" customFormat="1" x14ac:dyDescent="0.25">
      <c r="X366" s="101"/>
      <c r="Y366" s="101"/>
      <c r="Z366" s="101"/>
      <c r="AA366" s="101"/>
      <c r="AB366" s="101"/>
      <c r="AC366" s="101"/>
      <c r="AD366" s="101"/>
      <c r="AE366" s="101"/>
      <c r="AF366" s="101"/>
      <c r="AG366" s="101"/>
      <c r="AH366" s="101"/>
      <c r="AI366" s="101"/>
      <c r="AJ366" s="101"/>
      <c r="AK366" s="101"/>
      <c r="AL366" s="101"/>
      <c r="AM366" s="101"/>
      <c r="AN366" s="101"/>
      <c r="AO366" s="101"/>
      <c r="AP366" s="101"/>
      <c r="AQ366" s="101"/>
      <c r="AR366" s="101"/>
      <c r="AS366" s="101"/>
      <c r="AT366" s="101"/>
      <c r="AU366" s="101"/>
      <c r="AV366" s="101"/>
      <c r="AW366" s="101"/>
      <c r="AX366" s="101"/>
      <c r="AY366" s="101"/>
      <c r="AZ366" s="101"/>
      <c r="BA366" s="101"/>
      <c r="BB366" s="101"/>
      <c r="BC366" s="101"/>
      <c r="BD366" s="101"/>
      <c r="BE366" s="101"/>
      <c r="BF366" s="101"/>
      <c r="BG366" s="101"/>
      <c r="BH366" s="101"/>
      <c r="BI366" s="101"/>
      <c r="BJ366" s="101"/>
      <c r="BK366" s="101"/>
      <c r="BL366" s="101"/>
      <c r="BM366" s="101"/>
      <c r="BN366" s="101"/>
      <c r="BO366" s="101"/>
      <c r="BP366" s="101"/>
      <c r="BQ366" s="101"/>
      <c r="BR366" s="101"/>
      <c r="BS366" s="101"/>
      <c r="BT366" s="101"/>
      <c r="BU366" s="101"/>
      <c r="BV366" s="101"/>
      <c r="BW366" s="101"/>
      <c r="BX366" s="101"/>
      <c r="BY366" s="101"/>
      <c r="BZ366" s="101"/>
      <c r="CA366" s="101"/>
      <c r="CB366" s="101"/>
      <c r="CC366" s="101"/>
      <c r="CD366" s="101"/>
      <c r="CE366" s="101"/>
      <c r="CF366" s="101"/>
      <c r="CG366" s="101"/>
      <c r="CH366" s="101"/>
      <c r="CI366" s="101"/>
      <c r="CJ366" s="101"/>
      <c r="CK366" s="101"/>
      <c r="CL366" s="101"/>
      <c r="CM366" s="101"/>
      <c r="CN366" s="101"/>
      <c r="CO366" s="101"/>
      <c r="CP366" s="101"/>
      <c r="CQ366" s="101"/>
      <c r="CR366" s="101"/>
      <c r="CS366" s="101"/>
      <c r="CT366" s="101"/>
      <c r="CU366" s="101"/>
      <c r="CV366" s="101"/>
      <c r="CW366" s="101"/>
      <c r="CX366" s="101"/>
      <c r="CY366" s="101"/>
      <c r="CZ366" s="101"/>
      <c r="DA366" s="101"/>
      <c r="DB366" s="101"/>
      <c r="DC366" s="101"/>
      <c r="DD366" s="101"/>
      <c r="DE366" s="101"/>
      <c r="DF366" s="101"/>
      <c r="DG366" s="101"/>
      <c r="DH366" s="101"/>
      <c r="DI366" s="101"/>
      <c r="DJ366" s="101"/>
      <c r="DK366" s="101"/>
      <c r="DL366" s="101"/>
      <c r="DM366" s="101"/>
      <c r="DN366" s="101"/>
      <c r="DO366" s="101"/>
      <c r="DP366" s="101"/>
      <c r="DQ366" s="101"/>
      <c r="DR366" s="101"/>
      <c r="DS366" s="101"/>
      <c r="DT366" s="101"/>
      <c r="DU366" s="101"/>
      <c r="DV366" s="101"/>
      <c r="DW366" s="101"/>
      <c r="DX366" s="101"/>
      <c r="DY366" s="101"/>
      <c r="DZ366" s="101"/>
      <c r="EA366" s="101"/>
      <c r="EB366" s="101"/>
      <c r="EC366" s="101"/>
      <c r="ED366" s="101"/>
      <c r="EE366" s="101"/>
      <c r="EF366" s="101"/>
      <c r="EG366" s="101"/>
      <c r="EH366" s="101"/>
      <c r="EI366" s="101"/>
      <c r="EJ366" s="101"/>
      <c r="EK366" s="101"/>
      <c r="EL366" s="101"/>
      <c r="EM366" s="101"/>
      <c r="EN366" s="101"/>
      <c r="EO366" s="101"/>
      <c r="EP366" s="101"/>
      <c r="EQ366" s="101"/>
      <c r="ER366" s="101"/>
      <c r="ES366" s="101"/>
      <c r="ET366" s="101"/>
      <c r="EU366" s="101"/>
      <c r="EV366" s="101"/>
      <c r="EW366" s="101"/>
      <c r="EX366" s="101"/>
      <c r="EY366" s="101"/>
      <c r="EZ366" s="101"/>
      <c r="FA366" s="101"/>
      <c r="FB366" s="101"/>
      <c r="FC366" s="101"/>
      <c r="FD366" s="101"/>
      <c r="FE366" s="101"/>
      <c r="FF366" s="101"/>
      <c r="FG366" s="101"/>
      <c r="FH366" s="101"/>
      <c r="FI366" s="101"/>
      <c r="FJ366" s="101"/>
      <c r="FK366" s="101"/>
      <c r="FL366" s="101"/>
      <c r="FM366" s="101"/>
      <c r="FN366" s="101"/>
      <c r="FO366" s="101"/>
      <c r="FP366" s="101"/>
      <c r="FQ366" s="101"/>
      <c r="FR366" s="101"/>
      <c r="FS366" s="101"/>
      <c r="FT366" s="101"/>
      <c r="FU366" s="101"/>
      <c r="FV366" s="101"/>
      <c r="FW366" s="101"/>
      <c r="FX366" s="101"/>
      <c r="FY366" s="101"/>
      <c r="FZ366" s="101"/>
      <c r="GA366" s="101"/>
      <c r="GB366" s="101"/>
      <c r="GC366" s="101"/>
      <c r="GD366" s="101"/>
      <c r="GE366" s="101"/>
      <c r="GF366" s="101"/>
      <c r="GG366" s="101"/>
      <c r="GH366" s="101"/>
      <c r="GI366" s="101"/>
      <c r="GJ366" s="101"/>
      <c r="GK366" s="101"/>
      <c r="GL366" s="101"/>
      <c r="GM366" s="101"/>
      <c r="GN366" s="101"/>
      <c r="GO366" s="101"/>
      <c r="GP366" s="101"/>
      <c r="GQ366" s="101"/>
      <c r="GR366" s="101"/>
      <c r="GS366" s="101"/>
      <c r="GT366" s="101"/>
      <c r="GU366" s="101"/>
      <c r="GV366" s="101"/>
      <c r="GW366" s="101"/>
      <c r="GX366" s="101"/>
      <c r="GY366" s="101"/>
      <c r="GZ366" s="101"/>
      <c r="HA366" s="101"/>
      <c r="HB366" s="101"/>
      <c r="HC366" s="101"/>
      <c r="HD366" s="101"/>
      <c r="HE366" s="101"/>
      <c r="HF366" s="101"/>
      <c r="HG366" s="101"/>
      <c r="HH366" s="101"/>
      <c r="HI366" s="101"/>
      <c r="HJ366" s="101"/>
      <c r="HK366" s="101"/>
      <c r="HL366" s="101"/>
      <c r="HM366" s="101"/>
      <c r="HN366" s="101"/>
      <c r="HO366" s="101"/>
      <c r="HP366" s="101"/>
      <c r="HQ366" s="101"/>
      <c r="HR366" s="101"/>
      <c r="HS366" s="101"/>
      <c r="HT366" s="101"/>
      <c r="HU366" s="101"/>
      <c r="HV366" s="101"/>
      <c r="HW366" s="101"/>
      <c r="HX366" s="101"/>
      <c r="HY366" s="101"/>
      <c r="HZ366" s="101"/>
      <c r="IA366" s="101"/>
      <c r="IB366" s="101"/>
      <c r="IC366" s="101"/>
      <c r="ID366" s="101"/>
      <c r="IE366" s="101"/>
      <c r="IF366" s="101"/>
      <c r="IG366" s="101"/>
      <c r="IH366" s="101"/>
      <c r="II366" s="101"/>
      <c r="IJ366" s="101"/>
      <c r="IK366" s="101"/>
      <c r="IL366" s="101"/>
      <c r="IM366" s="101"/>
      <c r="IN366" s="101"/>
      <c r="IO366" s="101"/>
      <c r="IP366" s="101"/>
      <c r="IQ366" s="101"/>
      <c r="IR366" s="101"/>
      <c r="IS366" s="101"/>
      <c r="IT366" s="101"/>
      <c r="IU366" s="101"/>
      <c r="IV366" s="101"/>
      <c r="IW366" s="101"/>
      <c r="IX366" s="101"/>
      <c r="IY366" s="101"/>
      <c r="IZ366" s="101"/>
    </row>
    <row r="367" spans="1:260" s="96" customFormat="1" x14ac:dyDescent="0.25">
      <c r="X367" s="101"/>
      <c r="Y367" s="101"/>
      <c r="Z367" s="101"/>
      <c r="AA367" s="101"/>
      <c r="AB367" s="101"/>
      <c r="AC367" s="101"/>
      <c r="AD367" s="101"/>
      <c r="AE367" s="101"/>
      <c r="AF367" s="101"/>
      <c r="AG367" s="101"/>
      <c r="AH367" s="101"/>
      <c r="AI367" s="101"/>
      <c r="AJ367" s="101"/>
      <c r="AK367" s="101"/>
      <c r="AL367" s="101"/>
      <c r="AM367" s="101"/>
      <c r="AN367" s="101"/>
      <c r="AO367" s="101"/>
      <c r="AP367" s="101"/>
      <c r="AQ367" s="101"/>
      <c r="AR367" s="101"/>
      <c r="AS367" s="101"/>
      <c r="AT367" s="101"/>
      <c r="AU367" s="101"/>
      <c r="AV367" s="101"/>
      <c r="AW367" s="101"/>
      <c r="AX367" s="101"/>
      <c r="AY367" s="101"/>
      <c r="AZ367" s="101"/>
      <c r="BA367" s="101"/>
      <c r="BB367" s="101"/>
      <c r="BC367" s="101"/>
      <c r="BD367" s="101"/>
      <c r="BE367" s="101"/>
      <c r="BF367" s="101"/>
      <c r="BG367" s="101"/>
      <c r="BH367" s="101"/>
      <c r="BI367" s="101"/>
      <c r="BJ367" s="101"/>
      <c r="BK367" s="101"/>
      <c r="BL367" s="101"/>
      <c r="BM367" s="101"/>
      <c r="BN367" s="101"/>
      <c r="BO367" s="101"/>
      <c r="BP367" s="101"/>
      <c r="BQ367" s="101"/>
      <c r="BR367" s="101"/>
      <c r="BS367" s="101"/>
      <c r="BT367" s="101"/>
      <c r="BU367" s="101"/>
      <c r="BV367" s="101"/>
      <c r="BW367" s="101"/>
      <c r="BX367" s="101"/>
      <c r="BY367" s="101"/>
      <c r="BZ367" s="101"/>
      <c r="CA367" s="101"/>
      <c r="CB367" s="101"/>
      <c r="CC367" s="101"/>
      <c r="CD367" s="101"/>
      <c r="CE367" s="101"/>
      <c r="CF367" s="101"/>
      <c r="CG367" s="101"/>
      <c r="CH367" s="101"/>
      <c r="CI367" s="101"/>
      <c r="CJ367" s="101"/>
      <c r="CK367" s="101"/>
      <c r="CL367" s="101"/>
      <c r="CM367" s="101"/>
      <c r="CN367" s="101"/>
      <c r="CO367" s="101"/>
      <c r="CP367" s="101"/>
      <c r="CQ367" s="101"/>
      <c r="CR367" s="101"/>
      <c r="CS367" s="101"/>
      <c r="CT367" s="101"/>
      <c r="CU367" s="101"/>
      <c r="CV367" s="101"/>
      <c r="CW367" s="101"/>
      <c r="CX367" s="101"/>
      <c r="CY367" s="101"/>
      <c r="CZ367" s="101"/>
      <c r="DA367" s="101"/>
      <c r="DB367" s="101"/>
      <c r="DC367" s="101"/>
      <c r="DD367" s="101"/>
      <c r="DE367" s="101"/>
      <c r="DF367" s="101"/>
      <c r="DG367" s="101"/>
      <c r="DH367" s="101"/>
      <c r="DI367" s="101"/>
      <c r="DJ367" s="101"/>
      <c r="DK367" s="101"/>
      <c r="DL367" s="101"/>
      <c r="DM367" s="101"/>
      <c r="DN367" s="101"/>
      <c r="DO367" s="101"/>
      <c r="DP367" s="101"/>
      <c r="DQ367" s="101"/>
      <c r="DR367" s="101"/>
      <c r="DS367" s="101"/>
      <c r="DT367" s="101"/>
      <c r="DU367" s="101"/>
      <c r="DV367" s="101"/>
      <c r="DW367" s="101"/>
      <c r="DX367" s="101"/>
      <c r="DY367" s="101"/>
      <c r="DZ367" s="101"/>
      <c r="EA367" s="101"/>
      <c r="EB367" s="101"/>
      <c r="EC367" s="101"/>
      <c r="ED367" s="101"/>
      <c r="EE367" s="101"/>
      <c r="EF367" s="101"/>
      <c r="EG367" s="101"/>
      <c r="EH367" s="101"/>
      <c r="EI367" s="101"/>
      <c r="EJ367" s="101"/>
      <c r="EK367" s="101"/>
      <c r="EL367" s="101"/>
      <c r="EM367" s="101"/>
      <c r="EN367" s="101"/>
      <c r="EO367" s="101"/>
      <c r="EP367" s="101"/>
      <c r="EQ367" s="101"/>
      <c r="ER367" s="101"/>
      <c r="ES367" s="101"/>
      <c r="ET367" s="101"/>
      <c r="EU367" s="101"/>
      <c r="EV367" s="101"/>
      <c r="EW367" s="101"/>
      <c r="EX367" s="101"/>
      <c r="EY367" s="101"/>
      <c r="EZ367" s="101"/>
      <c r="FA367" s="101"/>
      <c r="FB367" s="101"/>
      <c r="FC367" s="101"/>
      <c r="FD367" s="101"/>
      <c r="FE367" s="101"/>
      <c r="FF367" s="101"/>
      <c r="FG367" s="101"/>
      <c r="FH367" s="101"/>
      <c r="FI367" s="101"/>
      <c r="FJ367" s="101"/>
      <c r="FK367" s="101"/>
      <c r="FL367" s="101"/>
      <c r="FM367" s="101"/>
      <c r="FN367" s="101"/>
      <c r="FO367" s="101"/>
      <c r="FP367" s="101"/>
      <c r="FQ367" s="101"/>
      <c r="FR367" s="101"/>
      <c r="FS367" s="101"/>
      <c r="FT367" s="101"/>
      <c r="FU367" s="101"/>
      <c r="FV367" s="101"/>
      <c r="FW367" s="101"/>
      <c r="FX367" s="101"/>
      <c r="FY367" s="101"/>
      <c r="FZ367" s="101"/>
      <c r="GA367" s="101"/>
      <c r="GB367" s="101"/>
      <c r="GC367" s="101"/>
      <c r="GD367" s="101"/>
      <c r="GE367" s="101"/>
      <c r="GF367" s="101"/>
      <c r="GG367" s="101"/>
      <c r="GH367" s="101"/>
      <c r="GI367" s="101"/>
      <c r="GJ367" s="101"/>
      <c r="GK367" s="101"/>
      <c r="GL367" s="101"/>
      <c r="GM367" s="101"/>
      <c r="GN367" s="101"/>
      <c r="GO367" s="101"/>
      <c r="GP367" s="101"/>
      <c r="GQ367" s="101"/>
      <c r="GR367" s="101"/>
      <c r="GS367" s="101"/>
      <c r="GT367" s="101"/>
      <c r="GU367" s="101"/>
      <c r="GV367" s="101"/>
      <c r="GW367" s="101"/>
      <c r="GX367" s="101"/>
      <c r="GY367" s="101"/>
      <c r="GZ367" s="101"/>
      <c r="HA367" s="101"/>
      <c r="HB367" s="101"/>
      <c r="HC367" s="101"/>
      <c r="HD367" s="101"/>
      <c r="HE367" s="101"/>
      <c r="HF367" s="101"/>
      <c r="HG367" s="101"/>
      <c r="HH367" s="101"/>
      <c r="HI367" s="101"/>
      <c r="HJ367" s="101"/>
      <c r="HK367" s="101"/>
      <c r="HL367" s="101"/>
      <c r="HM367" s="101"/>
      <c r="HN367" s="101"/>
      <c r="HO367" s="101"/>
      <c r="HP367" s="101"/>
      <c r="HQ367" s="101"/>
      <c r="HR367" s="101"/>
      <c r="HS367" s="101"/>
      <c r="HT367" s="101"/>
      <c r="HU367" s="101"/>
      <c r="HV367" s="101"/>
      <c r="HW367" s="101"/>
      <c r="HX367" s="101"/>
      <c r="HY367" s="101"/>
      <c r="HZ367" s="101"/>
      <c r="IA367" s="101"/>
      <c r="IB367" s="101"/>
      <c r="IC367" s="101"/>
      <c r="ID367" s="101"/>
      <c r="IE367" s="101"/>
      <c r="IF367" s="101"/>
      <c r="IG367" s="101"/>
      <c r="IH367" s="101"/>
      <c r="II367" s="101"/>
      <c r="IJ367" s="101"/>
      <c r="IK367" s="101"/>
      <c r="IL367" s="101"/>
      <c r="IM367" s="101"/>
      <c r="IN367" s="101"/>
      <c r="IO367" s="101"/>
      <c r="IP367" s="101"/>
      <c r="IQ367" s="101"/>
      <c r="IR367" s="101"/>
      <c r="IS367" s="101"/>
      <c r="IT367" s="101"/>
      <c r="IU367" s="101"/>
      <c r="IV367" s="101"/>
      <c r="IW367" s="101"/>
      <c r="IX367" s="101"/>
      <c r="IY367" s="101"/>
      <c r="IZ367" s="101"/>
    </row>
    <row r="368" spans="1:260" s="96" customFormat="1" x14ac:dyDescent="0.25">
      <c r="X368" s="101"/>
      <c r="Y368" s="101"/>
      <c r="Z368" s="101"/>
      <c r="AA368" s="101"/>
      <c r="AB368" s="101"/>
      <c r="AC368" s="101"/>
      <c r="AD368" s="101"/>
      <c r="AE368" s="101"/>
      <c r="AF368" s="101"/>
      <c r="AG368" s="101"/>
      <c r="AH368" s="101"/>
      <c r="AI368" s="101"/>
      <c r="AJ368" s="101"/>
      <c r="AK368" s="101"/>
      <c r="AL368" s="101"/>
      <c r="AM368" s="101"/>
      <c r="AN368" s="101"/>
      <c r="AO368" s="101"/>
      <c r="AP368" s="101"/>
      <c r="AQ368" s="101"/>
      <c r="AR368" s="101"/>
      <c r="AS368" s="101"/>
      <c r="AT368" s="101"/>
      <c r="AU368" s="101"/>
      <c r="AV368" s="101"/>
      <c r="AW368" s="101"/>
      <c r="AX368" s="101"/>
      <c r="AY368" s="101"/>
      <c r="AZ368" s="101"/>
      <c r="BA368" s="101"/>
      <c r="BB368" s="101"/>
      <c r="BC368" s="101"/>
      <c r="BD368" s="101"/>
      <c r="BE368" s="101"/>
      <c r="BF368" s="101"/>
      <c r="BG368" s="101"/>
      <c r="BH368" s="101"/>
      <c r="BI368" s="101"/>
      <c r="BJ368" s="101"/>
      <c r="BK368" s="101"/>
      <c r="BL368" s="101"/>
      <c r="BM368" s="101"/>
      <c r="BN368" s="101"/>
      <c r="BO368" s="101"/>
      <c r="BP368" s="101"/>
      <c r="BQ368" s="101"/>
      <c r="BR368" s="101"/>
      <c r="BS368" s="101"/>
      <c r="BT368" s="101"/>
      <c r="BU368" s="101"/>
      <c r="BV368" s="101"/>
      <c r="BW368" s="101"/>
      <c r="BX368" s="101"/>
      <c r="BY368" s="101"/>
      <c r="BZ368" s="101"/>
      <c r="CA368" s="101"/>
      <c r="CB368" s="101"/>
      <c r="CC368" s="101"/>
      <c r="CD368" s="101"/>
      <c r="CE368" s="101"/>
      <c r="CF368" s="101"/>
      <c r="CG368" s="101"/>
      <c r="CH368" s="101"/>
      <c r="CI368" s="101"/>
      <c r="CJ368" s="101"/>
      <c r="CK368" s="101"/>
      <c r="CL368" s="101"/>
      <c r="CM368" s="101"/>
      <c r="CN368" s="101"/>
      <c r="CO368" s="101"/>
      <c r="CP368" s="101"/>
      <c r="CQ368" s="101"/>
      <c r="CR368" s="101"/>
      <c r="CS368" s="101"/>
      <c r="CT368" s="101"/>
      <c r="CU368" s="101"/>
      <c r="CV368" s="101"/>
      <c r="CW368" s="101"/>
      <c r="CX368" s="101"/>
      <c r="CY368" s="101"/>
      <c r="CZ368" s="101"/>
      <c r="DA368" s="101"/>
      <c r="DB368" s="101"/>
      <c r="DC368" s="101"/>
      <c r="DD368" s="101"/>
      <c r="DE368" s="101"/>
      <c r="DF368" s="101"/>
      <c r="DG368" s="101"/>
      <c r="DH368" s="101"/>
      <c r="DI368" s="101"/>
      <c r="DJ368" s="101"/>
      <c r="DK368" s="101"/>
      <c r="DL368" s="101"/>
      <c r="DM368" s="101"/>
      <c r="DN368" s="101"/>
      <c r="DO368" s="101"/>
      <c r="DP368" s="101"/>
      <c r="DQ368" s="101"/>
      <c r="DR368" s="101"/>
      <c r="DS368" s="101"/>
      <c r="DT368" s="101"/>
      <c r="DU368" s="101"/>
      <c r="DV368" s="101"/>
      <c r="DW368" s="101"/>
      <c r="DX368" s="101"/>
      <c r="DY368" s="101"/>
      <c r="DZ368" s="101"/>
      <c r="EA368" s="101"/>
      <c r="EB368" s="101"/>
      <c r="EC368" s="101"/>
      <c r="ED368" s="101"/>
      <c r="EE368" s="101"/>
      <c r="EF368" s="101"/>
      <c r="EG368" s="101"/>
      <c r="EH368" s="101"/>
      <c r="EI368" s="101"/>
      <c r="EJ368" s="101"/>
      <c r="EK368" s="101"/>
      <c r="EL368" s="101"/>
      <c r="EM368" s="101"/>
      <c r="EN368" s="101"/>
      <c r="EO368" s="101"/>
      <c r="EP368" s="101"/>
      <c r="EQ368" s="101"/>
      <c r="ER368" s="101"/>
      <c r="ES368" s="101"/>
      <c r="ET368" s="101"/>
      <c r="EU368" s="101"/>
      <c r="EV368" s="101"/>
      <c r="EW368" s="101"/>
      <c r="EX368" s="101"/>
      <c r="EY368" s="101"/>
      <c r="EZ368" s="101"/>
      <c r="FA368" s="101"/>
      <c r="FB368" s="101"/>
      <c r="FC368" s="101"/>
      <c r="FD368" s="101"/>
      <c r="FE368" s="101"/>
      <c r="FF368" s="101"/>
      <c r="FG368" s="101"/>
      <c r="FH368" s="101"/>
      <c r="FI368" s="101"/>
      <c r="FJ368" s="101"/>
      <c r="FK368" s="101"/>
      <c r="FL368" s="101"/>
      <c r="FM368" s="101"/>
      <c r="FN368" s="101"/>
      <c r="FO368" s="101"/>
      <c r="FP368" s="101"/>
      <c r="FQ368" s="101"/>
      <c r="FR368" s="101"/>
      <c r="FS368" s="101"/>
      <c r="FT368" s="101"/>
      <c r="FU368" s="101"/>
      <c r="FV368" s="101"/>
      <c r="FW368" s="101"/>
      <c r="FX368" s="101"/>
      <c r="FY368" s="101"/>
      <c r="FZ368" s="101"/>
      <c r="GA368" s="101"/>
      <c r="GB368" s="101"/>
      <c r="GC368" s="101"/>
      <c r="GD368" s="101"/>
      <c r="GE368" s="101"/>
      <c r="GF368" s="101"/>
      <c r="GG368" s="101"/>
      <c r="GH368" s="101"/>
      <c r="GI368" s="101"/>
      <c r="GJ368" s="101"/>
      <c r="GK368" s="101"/>
      <c r="GL368" s="101"/>
      <c r="GM368" s="101"/>
      <c r="GN368" s="101"/>
      <c r="GO368" s="101"/>
      <c r="GP368" s="101"/>
      <c r="GQ368" s="101"/>
      <c r="GR368" s="101"/>
      <c r="GS368" s="101"/>
      <c r="GT368" s="101"/>
      <c r="GU368" s="101"/>
      <c r="GV368" s="101"/>
      <c r="GW368" s="101"/>
      <c r="GX368" s="101"/>
      <c r="GY368" s="101"/>
      <c r="GZ368" s="101"/>
      <c r="HA368" s="101"/>
      <c r="HB368" s="101"/>
      <c r="HC368" s="101"/>
      <c r="HD368" s="101"/>
      <c r="HE368" s="101"/>
      <c r="HF368" s="101"/>
      <c r="HG368" s="101"/>
      <c r="HH368" s="101"/>
      <c r="HI368" s="101"/>
      <c r="HJ368" s="101"/>
      <c r="HK368" s="101"/>
      <c r="HL368" s="101"/>
      <c r="HM368" s="101"/>
      <c r="HN368" s="101"/>
      <c r="HO368" s="101"/>
      <c r="HP368" s="101"/>
      <c r="HQ368" s="101"/>
      <c r="HR368" s="101"/>
      <c r="HS368" s="101"/>
      <c r="HT368" s="101"/>
      <c r="HU368" s="101"/>
      <c r="HV368" s="101"/>
      <c r="HW368" s="101"/>
      <c r="HX368" s="101"/>
      <c r="HY368" s="101"/>
      <c r="HZ368" s="101"/>
      <c r="IA368" s="101"/>
      <c r="IB368" s="101"/>
      <c r="IC368" s="101"/>
      <c r="ID368" s="101"/>
      <c r="IE368" s="101"/>
      <c r="IF368" s="101"/>
      <c r="IG368" s="101"/>
      <c r="IH368" s="101"/>
      <c r="II368" s="101"/>
      <c r="IJ368" s="101"/>
      <c r="IK368" s="101"/>
      <c r="IL368" s="101"/>
      <c r="IM368" s="101"/>
      <c r="IN368" s="101"/>
      <c r="IO368" s="101"/>
      <c r="IP368" s="101"/>
      <c r="IQ368" s="101"/>
      <c r="IR368" s="101"/>
      <c r="IS368" s="101"/>
      <c r="IT368" s="101"/>
      <c r="IU368" s="101"/>
      <c r="IV368" s="101"/>
      <c r="IW368" s="101"/>
      <c r="IX368" s="101"/>
      <c r="IY368" s="101"/>
      <c r="IZ368" s="101"/>
    </row>
  </sheetData>
  <autoFilter ref="B7:W365"/>
  <mergeCells count="4">
    <mergeCell ref="C5:F5"/>
    <mergeCell ref="B1:W1"/>
    <mergeCell ref="B2:W2"/>
    <mergeCell ref="G5:W5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Y34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P12" sqref="P12"/>
    </sheetView>
  </sheetViews>
  <sheetFormatPr defaultColWidth="9.140625" defaultRowHeight="15" x14ac:dyDescent="0.25"/>
  <cols>
    <col min="1" max="1" width="42" style="5" customWidth="1"/>
    <col min="2" max="2" width="13.5703125" style="5" customWidth="1"/>
    <col min="3" max="3" width="12.28515625" style="5" customWidth="1"/>
    <col min="4" max="4" width="12.140625" style="5" customWidth="1"/>
    <col min="5" max="5" width="7.7109375" style="5" customWidth="1"/>
    <col min="6" max="6" width="12.5703125" style="5" hidden="1" customWidth="1"/>
    <col min="7" max="7" width="11.140625" style="5" hidden="1" customWidth="1"/>
    <col min="8" max="8" width="12.5703125" style="5" hidden="1" customWidth="1"/>
    <col min="9" max="11" width="12.140625" style="5" hidden="1" customWidth="1"/>
    <col min="12" max="12" width="11" style="5" hidden="1" customWidth="1"/>
    <col min="13" max="15" width="11.5703125" style="5" hidden="1" customWidth="1"/>
    <col min="16" max="16" width="11.5703125" style="5" customWidth="1"/>
    <col min="17" max="17" width="11.85546875" style="5" customWidth="1"/>
    <col min="18" max="21" width="11.85546875" style="96" customWidth="1"/>
    <col min="22" max="22" width="11.85546875" style="5" customWidth="1"/>
    <col min="23" max="23" width="12.140625" style="5" bestFit="1" customWidth="1"/>
    <col min="24" max="16384" width="9.140625" style="5"/>
  </cols>
  <sheetData>
    <row r="1" spans="1:25" s="43" customFormat="1" ht="35.25" customHeight="1" x14ac:dyDescent="0.25">
      <c r="A1" s="768" t="str">
        <f>'1 уровень'!$C$1</f>
        <v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 2019</v>
      </c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  <c r="P1" s="769"/>
      <c r="Q1" s="769"/>
      <c r="R1" s="769"/>
      <c r="S1" s="769"/>
      <c r="T1" s="769"/>
      <c r="U1" s="769"/>
      <c r="V1" s="769"/>
    </row>
    <row r="2" spans="1:25" hidden="1" x14ac:dyDescent="0.25">
      <c r="A2" s="95">
        <v>11</v>
      </c>
    </row>
    <row r="3" spans="1:25" ht="21" customHeight="1" thickBot="1" x14ac:dyDescent="0.3">
      <c r="A3" s="95"/>
    </row>
    <row r="4" spans="1:25" ht="15.75" customHeight="1" thickBot="1" x14ac:dyDescent="0.3">
      <c r="A4" s="26" t="s">
        <v>0</v>
      </c>
      <c r="B4" s="765" t="s">
        <v>58</v>
      </c>
      <c r="C4" s="766"/>
      <c r="D4" s="766"/>
      <c r="E4" s="767"/>
      <c r="F4" s="765" t="s">
        <v>57</v>
      </c>
      <c r="G4" s="770"/>
      <c r="H4" s="770"/>
      <c r="I4" s="770"/>
      <c r="J4" s="770"/>
      <c r="K4" s="770"/>
      <c r="L4" s="770"/>
      <c r="M4" s="770"/>
      <c r="N4" s="770"/>
      <c r="O4" s="770"/>
      <c r="P4" s="770"/>
      <c r="Q4" s="770"/>
      <c r="R4" s="770"/>
      <c r="S4" s="770"/>
      <c r="T4" s="770"/>
      <c r="U4" s="770"/>
      <c r="V4" s="771"/>
    </row>
    <row r="5" spans="1:25" ht="135.75" thickBot="1" x14ac:dyDescent="0.3">
      <c r="A5" s="27"/>
      <c r="B5" s="175" t="s">
        <v>82</v>
      </c>
      <c r="C5" s="175" t="str">
        <f>'2 уровень'!D6</f>
        <v>План 11 мес. 2019 г. (законченный случай)</v>
      </c>
      <c r="D5" s="176" t="s">
        <v>59</v>
      </c>
      <c r="E5" s="65" t="s">
        <v>34</v>
      </c>
      <c r="F5" s="204" t="s">
        <v>94</v>
      </c>
      <c r="G5" s="204" t="s">
        <v>95</v>
      </c>
      <c r="H5" s="204" t="s">
        <v>96</v>
      </c>
      <c r="I5" s="204" t="s">
        <v>97</v>
      </c>
      <c r="J5" s="204" t="s">
        <v>98</v>
      </c>
      <c r="K5" s="204" t="s">
        <v>99</v>
      </c>
      <c r="L5" s="204" t="s">
        <v>100</v>
      </c>
      <c r="M5" s="204" t="s">
        <v>101</v>
      </c>
      <c r="N5" s="204" t="s">
        <v>103</v>
      </c>
      <c r="O5" s="204" t="s">
        <v>149</v>
      </c>
      <c r="P5" s="204" t="s">
        <v>151</v>
      </c>
      <c r="Q5" s="204" t="str">
        <f>'1 уровень'!S6</f>
        <v>План 11 мес. 2019 г. (тыс.руб)</v>
      </c>
      <c r="R5" s="196" t="s">
        <v>60</v>
      </c>
      <c r="S5" s="196" t="s">
        <v>88</v>
      </c>
      <c r="T5" s="196" t="s">
        <v>86</v>
      </c>
      <c r="U5" s="196" t="s">
        <v>87</v>
      </c>
      <c r="V5" s="65" t="s">
        <v>34</v>
      </c>
    </row>
    <row r="6" spans="1:25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/>
      <c r="G6" s="37"/>
      <c r="H6" s="37"/>
      <c r="I6" s="37"/>
      <c r="J6" s="37"/>
      <c r="K6" s="37"/>
      <c r="L6" s="37"/>
      <c r="M6" s="312">
        <v>6</v>
      </c>
      <c r="N6" s="312">
        <v>6</v>
      </c>
      <c r="O6" s="312">
        <v>6</v>
      </c>
      <c r="P6" s="312">
        <v>6</v>
      </c>
      <c r="Q6" s="312">
        <v>7</v>
      </c>
      <c r="R6" s="312">
        <v>8</v>
      </c>
      <c r="S6" s="312"/>
      <c r="T6" s="312">
        <v>9</v>
      </c>
      <c r="U6" s="312">
        <v>10</v>
      </c>
      <c r="V6" s="37">
        <v>11</v>
      </c>
      <c r="W6" s="51"/>
    </row>
    <row r="7" spans="1:25" ht="17.25" customHeight="1" x14ac:dyDescent="0.25">
      <c r="A7" s="30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"/>
      <c r="N7" s="1"/>
      <c r="O7" s="1"/>
      <c r="P7" s="1"/>
      <c r="Q7" s="1"/>
      <c r="R7" s="98"/>
      <c r="S7" s="98"/>
      <c r="T7" s="98"/>
      <c r="U7" s="98"/>
      <c r="V7" s="1"/>
    </row>
    <row r="8" spans="1:25" ht="43.5" x14ac:dyDescent="0.25">
      <c r="A8" s="130" t="s">
        <v>145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11"/>
      <c r="N8" s="11"/>
      <c r="O8" s="11"/>
      <c r="P8" s="11"/>
      <c r="Q8" s="11"/>
      <c r="R8" s="91"/>
      <c r="S8" s="91"/>
      <c r="T8" s="91"/>
      <c r="U8" s="91"/>
      <c r="V8" s="11"/>
    </row>
    <row r="9" spans="1:25" s="25" customFormat="1" ht="51.75" customHeight="1" x14ac:dyDescent="0.25">
      <c r="A9" s="139" t="s">
        <v>76</v>
      </c>
      <c r="B9" s="390">
        <f>SUM(B10:B13)</f>
        <v>532</v>
      </c>
      <c r="C9" s="390">
        <f>SUM(C10:C13)</f>
        <v>488</v>
      </c>
      <c r="D9" s="390">
        <f>SUM(D10:D13)</f>
        <v>566</v>
      </c>
      <c r="E9" s="390">
        <f t="shared" ref="E9:E20" si="0">D9/C9*100</f>
        <v>115.98360655737704</v>
      </c>
      <c r="F9" s="348">
        <f>SUM(F10:F13)</f>
        <v>1484.4722899999999</v>
      </c>
      <c r="G9" s="348">
        <f>SUM(G10:G13)</f>
        <v>1484.4722899999999</v>
      </c>
      <c r="H9" s="348">
        <f>SUM(H10:H13)</f>
        <v>1484.4722899999999</v>
      </c>
      <c r="I9" s="348">
        <f>SUM(I10:I13)</f>
        <v>1484.4722899999999</v>
      </c>
      <c r="J9" s="348">
        <f>SUM(J10:J13)</f>
        <v>1484.4722899999999</v>
      </c>
      <c r="K9" s="348">
        <f t="shared" ref="K9:L9" si="1">SUM(K10:K13)</f>
        <v>1674.7722899999999</v>
      </c>
      <c r="L9" s="348">
        <f t="shared" si="1"/>
        <v>1674.7722899999999</v>
      </c>
      <c r="M9" s="348">
        <f t="shared" ref="M9:U9" si="2">SUM(M10:M13)</f>
        <v>1481.4822899999999</v>
      </c>
      <c r="N9" s="348">
        <f t="shared" ref="N9:O9" si="3">SUM(N10:N13)</f>
        <v>1481.4822899999999</v>
      </c>
      <c r="O9" s="348">
        <f t="shared" si="3"/>
        <v>1481.4822899999999</v>
      </c>
      <c r="P9" s="348">
        <f t="shared" ref="P9" si="4">SUM(P10:P13)</f>
        <v>1481.4822899999999</v>
      </c>
      <c r="Q9" s="756">
        <f t="shared" si="2"/>
        <v>1369.2485515476192</v>
      </c>
      <c r="R9" s="348">
        <f t="shared" si="2"/>
        <v>1474.77225</v>
      </c>
      <c r="S9" s="348">
        <f t="shared" si="2"/>
        <v>105.5236984523811</v>
      </c>
      <c r="T9" s="348">
        <f t="shared" si="2"/>
        <v>-83.841890000000006</v>
      </c>
      <c r="U9" s="348">
        <f t="shared" si="2"/>
        <v>1390.9303600000001</v>
      </c>
      <c r="V9" s="390">
        <f t="shared" ref="V9:V20" si="5">R9/Q9*100</f>
        <v>107.70668687822314</v>
      </c>
      <c r="W9" s="51"/>
    </row>
    <row r="10" spans="1:25" s="25" customFormat="1" ht="30" x14ac:dyDescent="0.25">
      <c r="A10" s="47" t="s">
        <v>44</v>
      </c>
      <c r="B10" s="390">
        <v>380</v>
      </c>
      <c r="C10" s="739">
        <f>ROUND(B10/12*$A$2,0)</f>
        <v>348</v>
      </c>
      <c r="D10" s="390">
        <v>365</v>
      </c>
      <c r="E10" s="390">
        <f t="shared" si="0"/>
        <v>104.88505747126437</v>
      </c>
      <c r="F10" s="348">
        <v>851</v>
      </c>
      <c r="G10" s="348">
        <v>851</v>
      </c>
      <c r="H10" s="348">
        <v>851</v>
      </c>
      <c r="I10" s="348">
        <v>851</v>
      </c>
      <c r="J10" s="348">
        <v>851</v>
      </c>
      <c r="K10" s="348">
        <v>1041.3</v>
      </c>
      <c r="L10" s="348">
        <v>1041.3</v>
      </c>
      <c r="M10" s="348">
        <v>848.01</v>
      </c>
      <c r="N10" s="348">
        <v>848.01</v>
      </c>
      <c r="O10" s="348">
        <v>848.01</v>
      </c>
      <c r="P10" s="348">
        <v>848.01</v>
      </c>
      <c r="Q10" s="739">
        <f>F10/12*$A$2+(G10-F10)/11*10+(H10-G10)/10*9+(I10-H10)/9*8+(J10-I10)/8*7+(K10-J10)/7*6+(L10-K10)/6*5+(M10-L10)/5*4+(N10-M10)/4*3+(O10-N10)/3*2+(P10-O10)/2*1</f>
        <v>788.56561904761907</v>
      </c>
      <c r="R10" s="390">
        <f t="shared" ref="R10:R19" si="6">U10-T10</f>
        <v>929.28583000000026</v>
      </c>
      <c r="S10" s="390">
        <f t="shared" ref="S10:S21" si="7">R10-Q10</f>
        <v>140.72021095238119</v>
      </c>
      <c r="T10" s="390">
        <v>-81.121870000000001</v>
      </c>
      <c r="U10" s="390">
        <v>848.1639600000002</v>
      </c>
      <c r="V10" s="390">
        <f t="shared" si="5"/>
        <v>117.84508575485886</v>
      </c>
      <c r="W10" s="5"/>
      <c r="X10" s="5"/>
      <c r="Y10" s="5"/>
    </row>
    <row r="11" spans="1:25" s="25" customFormat="1" ht="38.1" customHeight="1" x14ac:dyDescent="0.25">
      <c r="A11" s="47" t="s">
        <v>45</v>
      </c>
      <c r="B11" s="390">
        <v>111</v>
      </c>
      <c r="C11" s="391">
        <f>ROUND(B11/12*$A$2,0)</f>
        <v>102</v>
      </c>
      <c r="D11" s="390">
        <v>193</v>
      </c>
      <c r="E11" s="390">
        <f t="shared" si="0"/>
        <v>189.21568627450981</v>
      </c>
      <c r="F11" s="348">
        <v>276.34671000000003</v>
      </c>
      <c r="G11" s="348">
        <v>276.34671000000003</v>
      </c>
      <c r="H11" s="348">
        <v>276.34671000000003</v>
      </c>
      <c r="I11" s="348">
        <v>276.34671000000003</v>
      </c>
      <c r="J11" s="348">
        <v>276.34671000000003</v>
      </c>
      <c r="K11" s="348">
        <v>276.34671000000003</v>
      </c>
      <c r="L11" s="348">
        <v>276.34671000000003</v>
      </c>
      <c r="M11" s="348">
        <v>276.34671000000003</v>
      </c>
      <c r="N11" s="348">
        <v>276.34671000000003</v>
      </c>
      <c r="O11" s="348">
        <v>276.34671000000003</v>
      </c>
      <c r="P11" s="348">
        <v>276.34671000000003</v>
      </c>
      <c r="Q11" s="739">
        <f t="shared" ref="Q11:Q19" si="8">F11/12*$A$2+(G11-F11)/11*10+(H11-G11)/10*9+(I11-H11)/9*8+(J11-I11)/8*7+(K11-J11)/7*6+(L11-K11)/6*5+(M11-L11)/5*4+(N11-M11)/4*3+(O11-N11)/3*2+(P11-O11)/2*1</f>
        <v>253.31781750000002</v>
      </c>
      <c r="R11" s="390">
        <f t="shared" si="6"/>
        <v>475.80337999999989</v>
      </c>
      <c r="S11" s="390">
        <f t="shared" si="7"/>
        <v>222.48556249999987</v>
      </c>
      <c r="T11" s="390">
        <v>-2.7200199999999999</v>
      </c>
      <c r="U11" s="390">
        <v>473.08335999999991</v>
      </c>
      <c r="V11" s="390">
        <f t="shared" si="5"/>
        <v>187.82862756979179</v>
      </c>
      <c r="W11" s="5"/>
      <c r="X11" s="5"/>
      <c r="Y11" s="5"/>
    </row>
    <row r="12" spans="1:25" s="25" customFormat="1" ht="43.5" customHeight="1" x14ac:dyDescent="0.25">
      <c r="A12" s="47" t="s">
        <v>66</v>
      </c>
      <c r="B12" s="390">
        <v>4</v>
      </c>
      <c r="C12" s="391">
        <f>ROUND(B12/12*$A$2,0)</f>
        <v>4</v>
      </c>
      <c r="D12" s="390">
        <v>0</v>
      </c>
      <c r="E12" s="390">
        <f t="shared" si="0"/>
        <v>0</v>
      </c>
      <c r="F12" s="348">
        <v>34.841519999999996</v>
      </c>
      <c r="G12" s="348">
        <v>34.841519999999996</v>
      </c>
      <c r="H12" s="348">
        <v>34.841519999999996</v>
      </c>
      <c r="I12" s="348">
        <v>34.841519999999996</v>
      </c>
      <c r="J12" s="348">
        <v>34.841519999999996</v>
      </c>
      <c r="K12" s="348">
        <v>34.841519999999996</v>
      </c>
      <c r="L12" s="348">
        <v>34.841519999999996</v>
      </c>
      <c r="M12" s="348">
        <v>34.841519999999996</v>
      </c>
      <c r="N12" s="348">
        <v>34.841519999999996</v>
      </c>
      <c r="O12" s="348">
        <v>34.841519999999996</v>
      </c>
      <c r="P12" s="348">
        <v>34.841519999999996</v>
      </c>
      <c r="Q12" s="739">
        <f t="shared" si="8"/>
        <v>31.938059999999993</v>
      </c>
      <c r="R12" s="390">
        <f t="shared" si="6"/>
        <v>0</v>
      </c>
      <c r="S12" s="390">
        <f t="shared" si="7"/>
        <v>-31.938059999999993</v>
      </c>
      <c r="T12" s="390">
        <v>0</v>
      </c>
      <c r="U12" s="390">
        <v>0</v>
      </c>
      <c r="V12" s="390">
        <f t="shared" si="5"/>
        <v>0</v>
      </c>
      <c r="W12" s="5"/>
      <c r="X12" s="5"/>
      <c r="Y12" s="5"/>
    </row>
    <row r="13" spans="1:25" s="25" customFormat="1" ht="30" x14ac:dyDescent="0.25">
      <c r="A13" s="47" t="s">
        <v>67</v>
      </c>
      <c r="B13" s="390">
        <v>37</v>
      </c>
      <c r="C13" s="391">
        <f>ROUND(B13/12*$A$2,0)</f>
        <v>34</v>
      </c>
      <c r="D13" s="390">
        <v>8</v>
      </c>
      <c r="E13" s="390">
        <f t="shared" si="0"/>
        <v>23.52941176470588</v>
      </c>
      <c r="F13" s="348">
        <v>322.28406000000001</v>
      </c>
      <c r="G13" s="348">
        <v>322.28406000000001</v>
      </c>
      <c r="H13" s="348">
        <v>322.28406000000001</v>
      </c>
      <c r="I13" s="348">
        <v>322.28406000000001</v>
      </c>
      <c r="J13" s="348">
        <v>322.28406000000001</v>
      </c>
      <c r="K13" s="348">
        <v>322.28406000000001</v>
      </c>
      <c r="L13" s="348">
        <v>322.28406000000001</v>
      </c>
      <c r="M13" s="348">
        <v>322.28406000000001</v>
      </c>
      <c r="N13" s="348">
        <v>322.28406000000001</v>
      </c>
      <c r="O13" s="348">
        <v>322.28406000000001</v>
      </c>
      <c r="P13" s="348">
        <v>322.28406000000001</v>
      </c>
      <c r="Q13" s="739">
        <f t="shared" si="8"/>
        <v>295.427055</v>
      </c>
      <c r="R13" s="390">
        <f t="shared" si="6"/>
        <v>69.683039999999991</v>
      </c>
      <c r="S13" s="390">
        <f t="shared" si="7"/>
        <v>-225.74401499999999</v>
      </c>
      <c r="T13" s="390">
        <v>0</v>
      </c>
      <c r="U13" s="390">
        <v>69.683039999999991</v>
      </c>
      <c r="V13" s="390">
        <f t="shared" si="5"/>
        <v>23.587223587223587</v>
      </c>
      <c r="W13" s="5"/>
      <c r="X13" s="5"/>
      <c r="Y13" s="5"/>
    </row>
    <row r="14" spans="1:25" s="25" customFormat="1" ht="36" customHeight="1" x14ac:dyDescent="0.25">
      <c r="A14" s="139" t="s">
        <v>68</v>
      </c>
      <c r="B14" s="390">
        <f>SUM(B15:B18)</f>
        <v>1000</v>
      </c>
      <c r="C14" s="390">
        <f>SUM(C15:C18)</f>
        <v>917</v>
      </c>
      <c r="D14" s="390">
        <f>SUM(D15,D17,D18)</f>
        <v>849</v>
      </c>
      <c r="E14" s="390">
        <f t="shared" si="0"/>
        <v>92.584514721919291</v>
      </c>
      <c r="F14" s="390">
        <f>SUM(F15:F18)</f>
        <v>2606.52</v>
      </c>
      <c r="G14" s="390">
        <f>SUM(G15:G18)</f>
        <v>2606.52</v>
      </c>
      <c r="H14" s="390">
        <f>SUM(H15:H18)</f>
        <v>2606.52</v>
      </c>
      <c r="I14" s="390">
        <f>SUM(I15:I18)</f>
        <v>2606.52</v>
      </c>
      <c r="J14" s="390">
        <f>SUM(J15:J18)</f>
        <v>2606.52</v>
      </c>
      <c r="K14" s="390">
        <f t="shared" ref="K14:L14" si="9">SUM(K15:K18)</f>
        <v>2469.3310000000001</v>
      </c>
      <c r="L14" s="390">
        <f t="shared" si="9"/>
        <v>2469.3310000000001</v>
      </c>
      <c r="M14" s="390">
        <f t="shared" ref="M14:Q14" si="10">SUM(M15:M18)</f>
        <v>2697.9766666666665</v>
      </c>
      <c r="N14" s="390">
        <f t="shared" ref="N14:O14" si="11">SUM(N15:N18)</f>
        <v>2697.9766666666665</v>
      </c>
      <c r="O14" s="390">
        <f t="shared" si="11"/>
        <v>2697.9766666666665</v>
      </c>
      <c r="P14" s="390">
        <f t="shared" ref="P14" si="12">SUM(P15:P18)</f>
        <v>2697.9766666666665</v>
      </c>
      <c r="Q14" s="757">
        <f t="shared" si="10"/>
        <v>2454.6359619047621</v>
      </c>
      <c r="R14" s="390">
        <f t="shared" ref="R14:U14" si="13">SUM(R15,R17,R18)</f>
        <v>2350.1498799999999</v>
      </c>
      <c r="S14" s="390">
        <f t="shared" si="13"/>
        <v>-104.48608190476172</v>
      </c>
      <c r="T14" s="390">
        <f t="shared" si="13"/>
        <v>0</v>
      </c>
      <c r="U14" s="390">
        <f t="shared" si="13"/>
        <v>2350.1498799999999</v>
      </c>
      <c r="V14" s="390">
        <f t="shared" si="5"/>
        <v>95.743316584358908</v>
      </c>
      <c r="W14" s="51"/>
    </row>
    <row r="15" spans="1:25" s="25" customFormat="1" ht="30" x14ac:dyDescent="0.25">
      <c r="A15" s="47" t="s">
        <v>64</v>
      </c>
      <c r="B15" s="390">
        <v>400</v>
      </c>
      <c r="C15" s="739">
        <f>ROUND(B15/12*$A$2,0)</f>
        <v>367</v>
      </c>
      <c r="D15" s="390">
        <v>338</v>
      </c>
      <c r="E15" s="390">
        <f t="shared" si="0"/>
        <v>92.098092643051771</v>
      </c>
      <c r="F15" s="348">
        <v>548.75</v>
      </c>
      <c r="G15" s="348">
        <v>548.75</v>
      </c>
      <c r="H15" s="348">
        <v>548.75</v>
      </c>
      <c r="I15" s="348">
        <v>548.75</v>
      </c>
      <c r="J15" s="348">
        <v>548.75</v>
      </c>
      <c r="K15" s="348">
        <v>411.56099999999992</v>
      </c>
      <c r="L15" s="348">
        <v>411.56099999999992</v>
      </c>
      <c r="M15" s="348">
        <v>640.20666666666659</v>
      </c>
      <c r="N15" s="348">
        <v>640.20666666666659</v>
      </c>
      <c r="O15" s="348">
        <v>640.20666666666659</v>
      </c>
      <c r="P15" s="348">
        <v>640.20666666666659</v>
      </c>
      <c r="Q15" s="739">
        <f t="shared" si="8"/>
        <v>568.34679523809518</v>
      </c>
      <c r="R15" s="390">
        <f t="shared" si="6"/>
        <v>671.17324000000008</v>
      </c>
      <c r="S15" s="706">
        <f t="shared" si="7"/>
        <v>102.8264447619049</v>
      </c>
      <c r="T15" s="706">
        <v>0</v>
      </c>
      <c r="U15" s="706">
        <v>671.17324000000008</v>
      </c>
      <c r="V15" s="390">
        <f t="shared" si="5"/>
        <v>118.09220103349544</v>
      </c>
      <c r="W15" s="51"/>
    </row>
    <row r="16" spans="1:25" s="25" customFormat="1" ht="45" x14ac:dyDescent="0.25">
      <c r="A16" s="761" t="s">
        <v>102</v>
      </c>
      <c r="B16" s="390"/>
      <c r="C16" s="739"/>
      <c r="D16" s="390">
        <v>20</v>
      </c>
      <c r="E16" s="390"/>
      <c r="F16" s="348"/>
      <c r="G16" s="348"/>
      <c r="H16" s="348"/>
      <c r="I16" s="348"/>
      <c r="J16" s="348"/>
      <c r="K16" s="348"/>
      <c r="L16" s="348"/>
      <c r="M16" s="348"/>
      <c r="N16" s="348"/>
      <c r="O16" s="348"/>
      <c r="P16" s="348"/>
      <c r="Q16" s="739">
        <f t="shared" si="8"/>
        <v>0</v>
      </c>
      <c r="R16" s="390"/>
      <c r="S16" s="706"/>
      <c r="T16" s="706">
        <v>0</v>
      </c>
      <c r="U16" s="706">
        <v>31.610529999999997</v>
      </c>
      <c r="V16" s="390"/>
      <c r="W16" s="51"/>
    </row>
    <row r="17" spans="1:24" s="25" customFormat="1" ht="60" x14ac:dyDescent="0.25">
      <c r="A17" s="47" t="s">
        <v>75</v>
      </c>
      <c r="B17" s="390">
        <v>500</v>
      </c>
      <c r="C17" s="391">
        <f t="shared" ref="C17:C19" si="14">ROUND(B17/12*$A$2,0)</f>
        <v>458</v>
      </c>
      <c r="D17" s="390">
        <v>384</v>
      </c>
      <c r="E17" s="390">
        <f t="shared" si="0"/>
        <v>83.842794759825324</v>
      </c>
      <c r="F17" s="348">
        <v>1927.15</v>
      </c>
      <c r="G17" s="348">
        <v>1927.15</v>
      </c>
      <c r="H17" s="348">
        <v>1927.15</v>
      </c>
      <c r="I17" s="348">
        <v>1927.15</v>
      </c>
      <c r="J17" s="348">
        <v>1927.15</v>
      </c>
      <c r="K17" s="348">
        <v>1927.15</v>
      </c>
      <c r="L17" s="348">
        <v>1927.15</v>
      </c>
      <c r="M17" s="348">
        <v>1927.15</v>
      </c>
      <c r="N17" s="348">
        <v>1927.15</v>
      </c>
      <c r="O17" s="348">
        <v>1927.15</v>
      </c>
      <c r="P17" s="348">
        <v>1927.15</v>
      </c>
      <c r="Q17" s="739">
        <f t="shared" si="8"/>
        <v>1766.5541666666666</v>
      </c>
      <c r="R17" s="390">
        <f t="shared" si="6"/>
        <v>1507.7918</v>
      </c>
      <c r="S17" s="390">
        <f t="shared" si="7"/>
        <v>-258.76236666666659</v>
      </c>
      <c r="T17" s="390">
        <v>0</v>
      </c>
      <c r="U17" s="390">
        <v>1507.7918</v>
      </c>
      <c r="V17" s="390">
        <f t="shared" si="5"/>
        <v>85.352140820288085</v>
      </c>
      <c r="W17" s="51"/>
    </row>
    <row r="18" spans="1:24" s="25" customFormat="1" ht="45" x14ac:dyDescent="0.25">
      <c r="A18" s="47" t="s">
        <v>65</v>
      </c>
      <c r="B18" s="390">
        <v>100</v>
      </c>
      <c r="C18" s="391">
        <f t="shared" si="14"/>
        <v>92</v>
      </c>
      <c r="D18" s="390">
        <v>127</v>
      </c>
      <c r="E18" s="390">
        <f t="shared" si="0"/>
        <v>138.04347826086956</v>
      </c>
      <c r="F18" s="348">
        <v>130.62</v>
      </c>
      <c r="G18" s="348">
        <v>130.62</v>
      </c>
      <c r="H18" s="348">
        <v>130.62</v>
      </c>
      <c r="I18" s="348">
        <v>130.62</v>
      </c>
      <c r="J18" s="348">
        <v>130.62</v>
      </c>
      <c r="K18" s="348">
        <v>130.62</v>
      </c>
      <c r="L18" s="348">
        <v>130.62</v>
      </c>
      <c r="M18" s="348">
        <v>130.62</v>
      </c>
      <c r="N18" s="348">
        <v>130.62</v>
      </c>
      <c r="O18" s="348">
        <v>130.62</v>
      </c>
      <c r="P18" s="348">
        <v>130.62</v>
      </c>
      <c r="Q18" s="739">
        <f t="shared" si="8"/>
        <v>119.735</v>
      </c>
      <c r="R18" s="390">
        <f t="shared" si="6"/>
        <v>171.18483999999998</v>
      </c>
      <c r="S18" s="390">
        <f t="shared" si="7"/>
        <v>51.44983999999998</v>
      </c>
      <c r="T18" s="390">
        <v>0</v>
      </c>
      <c r="U18" s="390">
        <v>171.18483999999998</v>
      </c>
      <c r="V18" s="390">
        <f t="shared" si="5"/>
        <v>142.96975821606046</v>
      </c>
      <c r="W18" s="51"/>
    </row>
    <row r="19" spans="1:24" s="25" customFormat="1" ht="38.1" customHeight="1" thickBot="1" x14ac:dyDescent="0.3">
      <c r="A19" s="283" t="s">
        <v>79</v>
      </c>
      <c r="B19" s="392">
        <v>1900</v>
      </c>
      <c r="C19" s="419">
        <f t="shared" si="14"/>
        <v>1742</v>
      </c>
      <c r="D19" s="392">
        <v>2058</v>
      </c>
      <c r="E19" s="392">
        <f>D19/C19*100</f>
        <v>118.14006888633754</v>
      </c>
      <c r="F19" s="566">
        <v>2454.4960000000001</v>
      </c>
      <c r="G19" s="566">
        <v>2454.4960000000001</v>
      </c>
      <c r="H19" s="566">
        <v>2454.4960000000001</v>
      </c>
      <c r="I19" s="566">
        <v>2454.4960000000001</v>
      </c>
      <c r="J19" s="566">
        <v>2454.4960000000001</v>
      </c>
      <c r="K19" s="566">
        <v>2454.4960000000001</v>
      </c>
      <c r="L19" s="566">
        <v>2454.4960000000001</v>
      </c>
      <c r="M19" s="566">
        <v>2454.4960000000001</v>
      </c>
      <c r="N19" s="566">
        <v>2454.4960000000001</v>
      </c>
      <c r="O19" s="566">
        <v>2454.4960000000001</v>
      </c>
      <c r="P19" s="566">
        <v>2454.4960000000001</v>
      </c>
      <c r="Q19" s="739">
        <f t="shared" si="8"/>
        <v>2249.9546666666665</v>
      </c>
      <c r="R19" s="390">
        <f t="shared" si="6"/>
        <v>2658.6067199999998</v>
      </c>
      <c r="S19" s="392">
        <f t="shared" si="7"/>
        <v>408.65205333333324</v>
      </c>
      <c r="T19" s="392">
        <v>-2.5836600000000001</v>
      </c>
      <c r="U19" s="392">
        <v>2656.02306</v>
      </c>
      <c r="V19" s="392">
        <f>R19/Q19*100</f>
        <v>118.16267942583731</v>
      </c>
      <c r="W19" s="51"/>
    </row>
    <row r="20" spans="1:24" s="25" customFormat="1" ht="27" customHeight="1" thickBot="1" x14ac:dyDescent="0.3">
      <c r="A20" s="123" t="s">
        <v>3</v>
      </c>
      <c r="B20" s="445">
        <f>B14+B9</f>
        <v>1532</v>
      </c>
      <c r="C20" s="445">
        <f>C14+C9</f>
        <v>1405</v>
      </c>
      <c r="D20" s="445">
        <f>D14+D9</f>
        <v>1415</v>
      </c>
      <c r="E20" s="445">
        <f t="shared" si="0"/>
        <v>100.71174377224199</v>
      </c>
      <c r="F20" s="550">
        <f>F14+F9+F19</f>
        <v>6545.4882900000002</v>
      </c>
      <c r="G20" s="550">
        <f>G14+G9+G19</f>
        <v>6545.4882900000002</v>
      </c>
      <c r="H20" s="550">
        <f>H14+H9+H19</f>
        <v>6545.4882900000002</v>
      </c>
      <c r="I20" s="550">
        <f>I14+I9+I19</f>
        <v>6545.4882900000002</v>
      </c>
      <c r="J20" s="550">
        <f>J14+J9+J19</f>
        <v>6545.4882900000002</v>
      </c>
      <c r="K20" s="550">
        <f t="shared" ref="K20:L20" si="15">K14+K9+K19</f>
        <v>6598.5992900000001</v>
      </c>
      <c r="L20" s="550">
        <f t="shared" si="15"/>
        <v>6598.5992900000001</v>
      </c>
      <c r="M20" s="550">
        <f t="shared" ref="M20:U20" si="16">M14+M9+M19</f>
        <v>6633.9549566666665</v>
      </c>
      <c r="N20" s="550">
        <f t="shared" ref="N20:O20" si="17">N14+N9+N19</f>
        <v>6633.9549566666665</v>
      </c>
      <c r="O20" s="550">
        <f t="shared" si="17"/>
        <v>6633.9549566666665</v>
      </c>
      <c r="P20" s="550">
        <f t="shared" ref="P20" si="18">P14+P9+P19</f>
        <v>6633.9549566666665</v>
      </c>
      <c r="Q20" s="550">
        <f t="shared" si="16"/>
        <v>6073.8391801190483</v>
      </c>
      <c r="R20" s="550">
        <f t="shared" si="16"/>
        <v>6483.5288499999997</v>
      </c>
      <c r="S20" s="550">
        <f t="shared" si="16"/>
        <v>409.68966988095264</v>
      </c>
      <c r="T20" s="550">
        <f t="shared" si="16"/>
        <v>-86.425550000000001</v>
      </c>
      <c r="U20" s="550">
        <f t="shared" si="16"/>
        <v>6397.1033000000007</v>
      </c>
      <c r="V20" s="763">
        <f t="shared" si="5"/>
        <v>106.74515175215622</v>
      </c>
      <c r="W20" s="51"/>
    </row>
    <row r="21" spans="1:24" x14ac:dyDescent="0.25">
      <c r="A21" s="293" t="s">
        <v>12</v>
      </c>
      <c r="B21" s="707"/>
      <c r="C21" s="707"/>
      <c r="D21" s="707"/>
      <c r="E21" s="707"/>
      <c r="F21" s="708"/>
      <c r="G21" s="708"/>
      <c r="H21" s="708"/>
      <c r="I21" s="708"/>
      <c r="J21" s="708"/>
      <c r="K21" s="708"/>
      <c r="L21" s="708"/>
      <c r="M21" s="708"/>
      <c r="N21" s="708"/>
      <c r="O21" s="708"/>
      <c r="P21" s="708"/>
      <c r="Q21" s="708"/>
      <c r="R21" s="708"/>
      <c r="S21" s="708">
        <f t="shared" si="7"/>
        <v>0</v>
      </c>
      <c r="T21" s="708"/>
      <c r="U21" s="708"/>
      <c r="V21" s="708"/>
      <c r="W21" s="51"/>
      <c r="X21" s="25"/>
    </row>
    <row r="22" spans="1:24" s="6" customFormat="1" ht="30" x14ac:dyDescent="0.25">
      <c r="A22" s="227" t="s">
        <v>76</v>
      </c>
      <c r="B22" s="709">
        <f t="shared" ref="B22:F28" si="19">B9</f>
        <v>532</v>
      </c>
      <c r="C22" s="709">
        <f t="shared" si="19"/>
        <v>488</v>
      </c>
      <c r="D22" s="709">
        <f t="shared" si="19"/>
        <v>566</v>
      </c>
      <c r="E22" s="709">
        <f t="shared" si="19"/>
        <v>115.98360655737704</v>
      </c>
      <c r="F22" s="709">
        <f t="shared" si="19"/>
        <v>1484.4722899999999</v>
      </c>
      <c r="G22" s="709">
        <f t="shared" ref="G22:H22" si="20">G9</f>
        <v>1484.4722899999999</v>
      </c>
      <c r="H22" s="709">
        <f t="shared" si="20"/>
        <v>1484.4722899999999</v>
      </c>
      <c r="I22" s="709">
        <f>I9</f>
        <v>1484.4722899999999</v>
      </c>
      <c r="J22" s="709">
        <f>J9</f>
        <v>1484.4722899999999</v>
      </c>
      <c r="K22" s="709">
        <f>K9</f>
        <v>1674.7722899999999</v>
      </c>
      <c r="L22" s="709">
        <f t="shared" ref="L22" si="21">L9</f>
        <v>1674.7722899999999</v>
      </c>
      <c r="M22" s="709">
        <f t="shared" ref="M22:R28" si="22">M9</f>
        <v>1481.4822899999999</v>
      </c>
      <c r="N22" s="709">
        <f t="shared" ref="N22:O22" si="23">N9</f>
        <v>1481.4822899999999</v>
      </c>
      <c r="O22" s="709">
        <f t="shared" si="23"/>
        <v>1481.4822899999999</v>
      </c>
      <c r="P22" s="709">
        <f t="shared" ref="P22" si="24">P9</f>
        <v>1481.4822899999999</v>
      </c>
      <c r="Q22" s="709">
        <f t="shared" si="22"/>
        <v>1369.2485515476192</v>
      </c>
      <c r="R22" s="709">
        <f t="shared" si="22"/>
        <v>1474.77225</v>
      </c>
      <c r="S22" s="709">
        <f t="shared" ref="S22" si="25">S9</f>
        <v>105.5236984523811</v>
      </c>
      <c r="T22" s="709">
        <f t="shared" ref="T22:U22" si="26">T9</f>
        <v>-83.841890000000006</v>
      </c>
      <c r="U22" s="709">
        <f t="shared" si="26"/>
        <v>1390.9303600000001</v>
      </c>
      <c r="V22" s="709">
        <f t="shared" ref="V22:V28" si="27">V9</f>
        <v>107.70668687822314</v>
      </c>
      <c r="W22" s="51"/>
      <c r="X22" s="25"/>
    </row>
    <row r="23" spans="1:24" s="6" customFormat="1" ht="30" x14ac:dyDescent="0.25">
      <c r="A23" s="224" t="s">
        <v>44</v>
      </c>
      <c r="B23" s="709">
        <f t="shared" si="19"/>
        <v>380</v>
      </c>
      <c r="C23" s="709">
        <f t="shared" si="19"/>
        <v>348</v>
      </c>
      <c r="D23" s="709">
        <f t="shared" si="19"/>
        <v>365</v>
      </c>
      <c r="E23" s="709">
        <f t="shared" si="19"/>
        <v>104.88505747126437</v>
      </c>
      <c r="F23" s="709">
        <f t="shared" si="19"/>
        <v>851</v>
      </c>
      <c r="G23" s="709">
        <f t="shared" ref="G23:H23" si="28">G10</f>
        <v>851</v>
      </c>
      <c r="H23" s="709">
        <f t="shared" si="28"/>
        <v>851</v>
      </c>
      <c r="I23" s="709">
        <f t="shared" ref="I23:J23" si="29">I10</f>
        <v>851</v>
      </c>
      <c r="J23" s="709">
        <f t="shared" si="29"/>
        <v>851</v>
      </c>
      <c r="K23" s="709">
        <f t="shared" ref="K23:K28" si="30">K10</f>
        <v>1041.3</v>
      </c>
      <c r="L23" s="709">
        <f t="shared" ref="L23" si="31">L10</f>
        <v>1041.3</v>
      </c>
      <c r="M23" s="709">
        <f t="shared" si="22"/>
        <v>848.01</v>
      </c>
      <c r="N23" s="709">
        <f t="shared" ref="N23:O23" si="32">N10</f>
        <v>848.01</v>
      </c>
      <c r="O23" s="709">
        <f t="shared" si="32"/>
        <v>848.01</v>
      </c>
      <c r="P23" s="709">
        <f t="shared" ref="P23" si="33">P10</f>
        <v>848.01</v>
      </c>
      <c r="Q23" s="709">
        <f t="shared" si="22"/>
        <v>788.56561904761907</v>
      </c>
      <c r="R23" s="709">
        <f t="shared" si="22"/>
        <v>929.28583000000026</v>
      </c>
      <c r="S23" s="709">
        <f t="shared" ref="S23" si="34">S10</f>
        <v>140.72021095238119</v>
      </c>
      <c r="T23" s="709">
        <f t="shared" ref="T23:U23" si="35">T10</f>
        <v>-81.121870000000001</v>
      </c>
      <c r="U23" s="709">
        <f t="shared" si="35"/>
        <v>848.1639600000002</v>
      </c>
      <c r="V23" s="709">
        <f t="shared" si="27"/>
        <v>117.84508575485886</v>
      </c>
      <c r="W23" s="51"/>
      <c r="X23" s="25"/>
    </row>
    <row r="24" spans="1:24" s="6" customFormat="1" ht="30" x14ac:dyDescent="0.25">
      <c r="A24" s="224" t="s">
        <v>45</v>
      </c>
      <c r="B24" s="709">
        <f t="shared" si="19"/>
        <v>111</v>
      </c>
      <c r="C24" s="709">
        <f t="shared" si="19"/>
        <v>102</v>
      </c>
      <c r="D24" s="709">
        <f t="shared" si="19"/>
        <v>193</v>
      </c>
      <c r="E24" s="709">
        <f t="shared" si="19"/>
        <v>189.21568627450981</v>
      </c>
      <c r="F24" s="709">
        <f t="shared" si="19"/>
        <v>276.34671000000003</v>
      </c>
      <c r="G24" s="709">
        <f t="shared" ref="G24:H24" si="36">G11</f>
        <v>276.34671000000003</v>
      </c>
      <c r="H24" s="709">
        <f t="shared" si="36"/>
        <v>276.34671000000003</v>
      </c>
      <c r="I24" s="709">
        <f t="shared" ref="I24:J24" si="37">I11</f>
        <v>276.34671000000003</v>
      </c>
      <c r="J24" s="709">
        <f t="shared" si="37"/>
        <v>276.34671000000003</v>
      </c>
      <c r="K24" s="709">
        <f t="shared" si="30"/>
        <v>276.34671000000003</v>
      </c>
      <c r="L24" s="709">
        <f t="shared" ref="L24" si="38">L11</f>
        <v>276.34671000000003</v>
      </c>
      <c r="M24" s="709">
        <f t="shared" si="22"/>
        <v>276.34671000000003</v>
      </c>
      <c r="N24" s="709">
        <f t="shared" ref="N24:O24" si="39">N11</f>
        <v>276.34671000000003</v>
      </c>
      <c r="O24" s="709">
        <f t="shared" si="39"/>
        <v>276.34671000000003</v>
      </c>
      <c r="P24" s="709">
        <f t="shared" ref="P24" si="40">P11</f>
        <v>276.34671000000003</v>
      </c>
      <c r="Q24" s="709">
        <f t="shared" si="22"/>
        <v>253.31781750000002</v>
      </c>
      <c r="R24" s="709">
        <f t="shared" si="22"/>
        <v>475.80337999999989</v>
      </c>
      <c r="S24" s="709">
        <f t="shared" ref="S24" si="41">S11</f>
        <v>222.48556249999987</v>
      </c>
      <c r="T24" s="709">
        <f t="shared" ref="T24:U24" si="42">T11</f>
        <v>-2.7200199999999999</v>
      </c>
      <c r="U24" s="709">
        <f t="shared" si="42"/>
        <v>473.08335999999991</v>
      </c>
      <c r="V24" s="709">
        <f t="shared" si="27"/>
        <v>187.82862756979179</v>
      </c>
      <c r="W24" s="51"/>
      <c r="X24" s="25"/>
    </row>
    <row r="25" spans="1:24" s="6" customFormat="1" ht="45" x14ac:dyDescent="0.25">
      <c r="A25" s="224" t="s">
        <v>66</v>
      </c>
      <c r="B25" s="709">
        <f t="shared" si="19"/>
        <v>4</v>
      </c>
      <c r="C25" s="709">
        <f t="shared" si="19"/>
        <v>4</v>
      </c>
      <c r="D25" s="709">
        <f t="shared" si="19"/>
        <v>0</v>
      </c>
      <c r="E25" s="709">
        <f t="shared" si="19"/>
        <v>0</v>
      </c>
      <c r="F25" s="709">
        <f t="shared" si="19"/>
        <v>34.841519999999996</v>
      </c>
      <c r="G25" s="709">
        <f t="shared" ref="G25:H25" si="43">G12</f>
        <v>34.841519999999996</v>
      </c>
      <c r="H25" s="709">
        <f t="shared" si="43"/>
        <v>34.841519999999996</v>
      </c>
      <c r="I25" s="709">
        <f t="shared" ref="I25:J25" si="44">I12</f>
        <v>34.841519999999996</v>
      </c>
      <c r="J25" s="709">
        <f t="shared" si="44"/>
        <v>34.841519999999996</v>
      </c>
      <c r="K25" s="709">
        <f t="shared" si="30"/>
        <v>34.841519999999996</v>
      </c>
      <c r="L25" s="709">
        <f t="shared" ref="L25" si="45">L12</f>
        <v>34.841519999999996</v>
      </c>
      <c r="M25" s="709">
        <f t="shared" si="22"/>
        <v>34.841519999999996</v>
      </c>
      <c r="N25" s="709">
        <f t="shared" ref="N25:O25" si="46">N12</f>
        <v>34.841519999999996</v>
      </c>
      <c r="O25" s="709">
        <f t="shared" si="46"/>
        <v>34.841519999999996</v>
      </c>
      <c r="P25" s="709">
        <f t="shared" ref="P25" si="47">P12</f>
        <v>34.841519999999996</v>
      </c>
      <c r="Q25" s="709">
        <f t="shared" si="22"/>
        <v>31.938059999999993</v>
      </c>
      <c r="R25" s="709">
        <f t="shared" si="22"/>
        <v>0</v>
      </c>
      <c r="S25" s="709">
        <f t="shared" ref="S25" si="48">S12</f>
        <v>-31.938059999999993</v>
      </c>
      <c r="T25" s="709">
        <f t="shared" ref="T25:U25" si="49">T12</f>
        <v>0</v>
      </c>
      <c r="U25" s="709">
        <f t="shared" si="49"/>
        <v>0</v>
      </c>
      <c r="V25" s="709">
        <f t="shared" si="27"/>
        <v>0</v>
      </c>
      <c r="W25" s="51"/>
      <c r="X25" s="25"/>
    </row>
    <row r="26" spans="1:24" s="6" customFormat="1" ht="30" x14ac:dyDescent="0.25">
      <c r="A26" s="224" t="s">
        <v>67</v>
      </c>
      <c r="B26" s="709">
        <f t="shared" si="19"/>
        <v>37</v>
      </c>
      <c r="C26" s="709">
        <f t="shared" si="19"/>
        <v>34</v>
      </c>
      <c r="D26" s="709">
        <f t="shared" si="19"/>
        <v>8</v>
      </c>
      <c r="E26" s="709">
        <f t="shared" si="19"/>
        <v>23.52941176470588</v>
      </c>
      <c r="F26" s="709">
        <f t="shared" si="19"/>
        <v>322.28406000000001</v>
      </c>
      <c r="G26" s="709">
        <f t="shared" ref="G26:H26" si="50">G13</f>
        <v>322.28406000000001</v>
      </c>
      <c r="H26" s="709">
        <f t="shared" si="50"/>
        <v>322.28406000000001</v>
      </c>
      <c r="I26" s="709">
        <f t="shared" ref="I26:J26" si="51">I13</f>
        <v>322.28406000000001</v>
      </c>
      <c r="J26" s="709">
        <f t="shared" si="51"/>
        <v>322.28406000000001</v>
      </c>
      <c r="K26" s="709">
        <f t="shared" si="30"/>
        <v>322.28406000000001</v>
      </c>
      <c r="L26" s="709">
        <f t="shared" ref="L26" si="52">L13</f>
        <v>322.28406000000001</v>
      </c>
      <c r="M26" s="709">
        <f t="shared" si="22"/>
        <v>322.28406000000001</v>
      </c>
      <c r="N26" s="709">
        <f t="shared" ref="N26:O26" si="53">N13</f>
        <v>322.28406000000001</v>
      </c>
      <c r="O26" s="709">
        <f t="shared" si="53"/>
        <v>322.28406000000001</v>
      </c>
      <c r="P26" s="709">
        <f t="shared" ref="P26" si="54">P13</f>
        <v>322.28406000000001</v>
      </c>
      <c r="Q26" s="709">
        <f t="shared" si="22"/>
        <v>295.427055</v>
      </c>
      <c r="R26" s="709">
        <f t="shared" si="22"/>
        <v>69.683039999999991</v>
      </c>
      <c r="S26" s="709">
        <f t="shared" ref="S26" si="55">S13</f>
        <v>-225.74401499999999</v>
      </c>
      <c r="T26" s="709">
        <f t="shared" ref="T26:U26" si="56">T13</f>
        <v>0</v>
      </c>
      <c r="U26" s="709">
        <f t="shared" si="56"/>
        <v>69.683039999999991</v>
      </c>
      <c r="V26" s="709">
        <f t="shared" si="27"/>
        <v>23.587223587223587</v>
      </c>
      <c r="W26" s="51"/>
      <c r="X26" s="25"/>
    </row>
    <row r="27" spans="1:24" s="6" customFormat="1" ht="30" x14ac:dyDescent="0.25">
      <c r="A27" s="227" t="s">
        <v>68</v>
      </c>
      <c r="B27" s="709">
        <f t="shared" si="19"/>
        <v>1000</v>
      </c>
      <c r="C27" s="709">
        <f t="shared" si="19"/>
        <v>917</v>
      </c>
      <c r="D27" s="709">
        <f t="shared" si="19"/>
        <v>849</v>
      </c>
      <c r="E27" s="709">
        <f t="shared" si="19"/>
        <v>92.584514721919291</v>
      </c>
      <c r="F27" s="709">
        <f t="shared" si="19"/>
        <v>2606.52</v>
      </c>
      <c r="G27" s="709">
        <f t="shared" ref="G27:H27" si="57">G14</f>
        <v>2606.52</v>
      </c>
      <c r="H27" s="709">
        <f t="shared" si="57"/>
        <v>2606.52</v>
      </c>
      <c r="I27" s="709">
        <f t="shared" ref="I27:J27" si="58">I14</f>
        <v>2606.52</v>
      </c>
      <c r="J27" s="709">
        <f t="shared" si="58"/>
        <v>2606.52</v>
      </c>
      <c r="K27" s="709">
        <f t="shared" si="30"/>
        <v>2469.3310000000001</v>
      </c>
      <c r="L27" s="709">
        <f t="shared" ref="L27" si="59">L14</f>
        <v>2469.3310000000001</v>
      </c>
      <c r="M27" s="709">
        <f t="shared" si="22"/>
        <v>2697.9766666666665</v>
      </c>
      <c r="N27" s="709">
        <f t="shared" ref="N27:O27" si="60">N14</f>
        <v>2697.9766666666665</v>
      </c>
      <c r="O27" s="709">
        <f t="shared" si="60"/>
        <v>2697.9766666666665</v>
      </c>
      <c r="P27" s="709">
        <f t="shared" ref="P27" si="61">P14</f>
        <v>2697.9766666666665</v>
      </c>
      <c r="Q27" s="709">
        <f t="shared" si="22"/>
        <v>2454.6359619047621</v>
      </c>
      <c r="R27" s="709">
        <f t="shared" si="22"/>
        <v>2350.1498799999999</v>
      </c>
      <c r="S27" s="709">
        <f t="shared" ref="S27" si="62">S14</f>
        <v>-104.48608190476172</v>
      </c>
      <c r="T27" s="709">
        <f t="shared" ref="T27:U27" si="63">T14</f>
        <v>0</v>
      </c>
      <c r="U27" s="709">
        <f t="shared" si="63"/>
        <v>2350.1498799999999</v>
      </c>
      <c r="V27" s="709">
        <f t="shared" si="27"/>
        <v>95.743316584358908</v>
      </c>
      <c r="W27" s="51"/>
      <c r="X27" s="25"/>
    </row>
    <row r="28" spans="1:24" s="6" customFormat="1" ht="30" x14ac:dyDescent="0.25">
      <c r="A28" s="224" t="s">
        <v>64</v>
      </c>
      <c r="B28" s="709">
        <f t="shared" si="19"/>
        <v>400</v>
      </c>
      <c r="C28" s="709">
        <f t="shared" si="19"/>
        <v>367</v>
      </c>
      <c r="D28" s="709">
        <f t="shared" si="19"/>
        <v>338</v>
      </c>
      <c r="E28" s="709">
        <f t="shared" si="19"/>
        <v>92.098092643051771</v>
      </c>
      <c r="F28" s="709">
        <f t="shared" si="19"/>
        <v>548.75</v>
      </c>
      <c r="G28" s="709">
        <f t="shared" ref="G28:H28" si="64">G15</f>
        <v>548.75</v>
      </c>
      <c r="H28" s="709">
        <f t="shared" si="64"/>
        <v>548.75</v>
      </c>
      <c r="I28" s="709">
        <f t="shared" ref="I28:J28" si="65">I15</f>
        <v>548.75</v>
      </c>
      <c r="J28" s="709">
        <f t="shared" si="65"/>
        <v>548.75</v>
      </c>
      <c r="K28" s="709">
        <f t="shared" si="30"/>
        <v>411.56099999999992</v>
      </c>
      <c r="L28" s="709">
        <f t="shared" ref="L28:R29" si="66">L15</f>
        <v>411.56099999999992</v>
      </c>
      <c r="M28" s="709">
        <f t="shared" si="22"/>
        <v>640.20666666666659</v>
      </c>
      <c r="N28" s="709">
        <f t="shared" ref="N28:O28" si="67">N15</f>
        <v>640.20666666666659</v>
      </c>
      <c r="O28" s="709">
        <f t="shared" si="67"/>
        <v>640.20666666666659</v>
      </c>
      <c r="P28" s="709">
        <f t="shared" ref="P28" si="68">P15</f>
        <v>640.20666666666659</v>
      </c>
      <c r="Q28" s="709">
        <f t="shared" si="22"/>
        <v>568.34679523809518</v>
      </c>
      <c r="R28" s="709">
        <f t="shared" si="22"/>
        <v>671.17324000000008</v>
      </c>
      <c r="S28" s="709">
        <f t="shared" ref="S28:V29" si="69">S15</f>
        <v>102.8264447619049</v>
      </c>
      <c r="T28" s="709">
        <f t="shared" ref="T28:U28" si="70">T15</f>
        <v>0</v>
      </c>
      <c r="U28" s="709">
        <f t="shared" si="70"/>
        <v>671.17324000000008</v>
      </c>
      <c r="V28" s="709">
        <f t="shared" si="27"/>
        <v>118.09220103349544</v>
      </c>
      <c r="W28" s="51"/>
      <c r="X28" s="25"/>
    </row>
    <row r="29" spans="1:24" s="6" customFormat="1" ht="45" x14ac:dyDescent="0.25">
      <c r="A29" s="224" t="s">
        <v>102</v>
      </c>
      <c r="B29" s="709">
        <f>B16</f>
        <v>0</v>
      </c>
      <c r="C29" s="709">
        <f t="shared" ref="C29:K29" si="71">C16</f>
        <v>0</v>
      </c>
      <c r="D29" s="709">
        <f t="shared" si="71"/>
        <v>20</v>
      </c>
      <c r="E29" s="709">
        <f t="shared" si="71"/>
        <v>0</v>
      </c>
      <c r="F29" s="709">
        <f t="shared" si="71"/>
        <v>0</v>
      </c>
      <c r="G29" s="709">
        <f t="shared" si="71"/>
        <v>0</v>
      </c>
      <c r="H29" s="709">
        <f t="shared" si="71"/>
        <v>0</v>
      </c>
      <c r="I29" s="709">
        <f t="shared" si="71"/>
        <v>0</v>
      </c>
      <c r="J29" s="709">
        <f t="shared" si="71"/>
        <v>0</v>
      </c>
      <c r="K29" s="709">
        <f t="shared" si="71"/>
        <v>0</v>
      </c>
      <c r="L29" s="709">
        <f t="shared" si="66"/>
        <v>0</v>
      </c>
      <c r="M29" s="709">
        <f t="shared" si="66"/>
        <v>0</v>
      </c>
      <c r="N29" s="709">
        <f t="shared" ref="N29:O29" si="72">N16</f>
        <v>0</v>
      </c>
      <c r="O29" s="709">
        <f t="shared" si="72"/>
        <v>0</v>
      </c>
      <c r="P29" s="709">
        <f t="shared" ref="P29" si="73">P16</f>
        <v>0</v>
      </c>
      <c r="Q29" s="709">
        <f t="shared" si="66"/>
        <v>0</v>
      </c>
      <c r="R29" s="709">
        <f t="shared" si="66"/>
        <v>0</v>
      </c>
      <c r="S29" s="709">
        <f t="shared" si="69"/>
        <v>0</v>
      </c>
      <c r="T29" s="709">
        <f t="shared" si="69"/>
        <v>0</v>
      </c>
      <c r="U29" s="709">
        <f t="shared" si="69"/>
        <v>31.610529999999997</v>
      </c>
      <c r="V29" s="709">
        <f t="shared" si="69"/>
        <v>0</v>
      </c>
      <c r="W29" s="51"/>
      <c r="X29" s="25"/>
    </row>
    <row r="30" spans="1:24" s="6" customFormat="1" ht="60" x14ac:dyDescent="0.25">
      <c r="A30" s="224" t="s">
        <v>46</v>
      </c>
      <c r="B30" s="709">
        <f t="shared" ref="B30:M32" si="74">B17</f>
        <v>500</v>
      </c>
      <c r="C30" s="709">
        <f t="shared" si="74"/>
        <v>458</v>
      </c>
      <c r="D30" s="709">
        <f t="shared" si="74"/>
        <v>384</v>
      </c>
      <c r="E30" s="709">
        <f t="shared" si="74"/>
        <v>83.842794759825324</v>
      </c>
      <c r="F30" s="709">
        <f t="shared" si="74"/>
        <v>1927.15</v>
      </c>
      <c r="G30" s="709">
        <f t="shared" ref="G30:H30" si="75">G17</f>
        <v>1927.15</v>
      </c>
      <c r="H30" s="709">
        <f t="shared" si="75"/>
        <v>1927.15</v>
      </c>
      <c r="I30" s="709">
        <f t="shared" ref="I30:J30" si="76">I17</f>
        <v>1927.15</v>
      </c>
      <c r="J30" s="709">
        <f t="shared" si="76"/>
        <v>1927.15</v>
      </c>
      <c r="K30" s="709">
        <f t="shared" ref="K30:K32" si="77">K17</f>
        <v>1927.15</v>
      </c>
      <c r="L30" s="709">
        <f t="shared" ref="L30" si="78">L17</f>
        <v>1927.15</v>
      </c>
      <c r="M30" s="709">
        <f t="shared" si="74"/>
        <v>1927.15</v>
      </c>
      <c r="N30" s="709">
        <f t="shared" ref="N30:O30" si="79">N17</f>
        <v>1927.15</v>
      </c>
      <c r="O30" s="709">
        <f t="shared" si="79"/>
        <v>1927.15</v>
      </c>
      <c r="P30" s="709">
        <f t="shared" ref="P30" si="80">P17</f>
        <v>1927.15</v>
      </c>
      <c r="Q30" s="709">
        <f t="shared" ref="Q30:V31" si="81">Q17</f>
        <v>1766.5541666666666</v>
      </c>
      <c r="R30" s="709">
        <f t="shared" si="81"/>
        <v>1507.7918</v>
      </c>
      <c r="S30" s="709">
        <f t="shared" ref="S30" si="82">S17</f>
        <v>-258.76236666666659</v>
      </c>
      <c r="T30" s="709">
        <f t="shared" ref="T30:U30" si="83">T17</f>
        <v>0</v>
      </c>
      <c r="U30" s="709">
        <f t="shared" si="83"/>
        <v>1507.7918</v>
      </c>
      <c r="V30" s="709">
        <f t="shared" si="81"/>
        <v>85.352140820288085</v>
      </c>
      <c r="W30" s="51"/>
      <c r="X30" s="25"/>
    </row>
    <row r="31" spans="1:24" s="6" customFormat="1" ht="45" x14ac:dyDescent="0.25">
      <c r="A31" s="224" t="s">
        <v>65</v>
      </c>
      <c r="B31" s="709">
        <f t="shared" si="74"/>
        <v>100</v>
      </c>
      <c r="C31" s="709">
        <f t="shared" si="74"/>
        <v>92</v>
      </c>
      <c r="D31" s="709">
        <f t="shared" si="74"/>
        <v>127</v>
      </c>
      <c r="E31" s="709">
        <f t="shared" si="74"/>
        <v>138.04347826086956</v>
      </c>
      <c r="F31" s="709">
        <f t="shared" si="74"/>
        <v>130.62</v>
      </c>
      <c r="G31" s="709">
        <f t="shared" ref="G31:H31" si="84">G18</f>
        <v>130.62</v>
      </c>
      <c r="H31" s="709">
        <f t="shared" si="84"/>
        <v>130.62</v>
      </c>
      <c r="I31" s="709">
        <f t="shared" ref="I31:J31" si="85">I18</f>
        <v>130.62</v>
      </c>
      <c r="J31" s="709">
        <f t="shared" si="85"/>
        <v>130.62</v>
      </c>
      <c r="K31" s="709">
        <f t="shared" si="77"/>
        <v>130.62</v>
      </c>
      <c r="L31" s="709">
        <f t="shared" ref="L31" si="86">L18</f>
        <v>130.62</v>
      </c>
      <c r="M31" s="709">
        <f t="shared" si="74"/>
        <v>130.62</v>
      </c>
      <c r="N31" s="709">
        <f t="shared" ref="N31:O31" si="87">N18</f>
        <v>130.62</v>
      </c>
      <c r="O31" s="709">
        <f t="shared" si="87"/>
        <v>130.62</v>
      </c>
      <c r="P31" s="709">
        <f t="shared" ref="P31" si="88">P18</f>
        <v>130.62</v>
      </c>
      <c r="Q31" s="709">
        <f t="shared" si="81"/>
        <v>119.735</v>
      </c>
      <c r="R31" s="709">
        <f t="shared" si="81"/>
        <v>171.18483999999998</v>
      </c>
      <c r="S31" s="709">
        <f t="shared" ref="S31" si="89">S18</f>
        <v>51.44983999999998</v>
      </c>
      <c r="T31" s="709">
        <f t="shared" ref="T31:U31" si="90">T18</f>
        <v>0</v>
      </c>
      <c r="U31" s="709">
        <f t="shared" si="90"/>
        <v>171.18483999999998</v>
      </c>
      <c r="V31" s="709">
        <f t="shared" si="81"/>
        <v>142.96975821606046</v>
      </c>
      <c r="W31" s="51"/>
      <c r="X31" s="25"/>
    </row>
    <row r="32" spans="1:24" s="6" customFormat="1" ht="30" x14ac:dyDescent="0.25">
      <c r="A32" s="224" t="s">
        <v>79</v>
      </c>
      <c r="B32" s="709">
        <f t="shared" ref="B32:E32" si="91">B19</f>
        <v>1900</v>
      </c>
      <c r="C32" s="709">
        <f t="shared" si="91"/>
        <v>1742</v>
      </c>
      <c r="D32" s="709">
        <f>D19</f>
        <v>2058</v>
      </c>
      <c r="E32" s="709">
        <f t="shared" si="91"/>
        <v>118.14006888633754</v>
      </c>
      <c r="F32" s="709">
        <f t="shared" si="74"/>
        <v>2454.4960000000001</v>
      </c>
      <c r="G32" s="709">
        <f t="shared" ref="G32:H32" si="92">G19</f>
        <v>2454.4960000000001</v>
      </c>
      <c r="H32" s="709">
        <f t="shared" si="92"/>
        <v>2454.4960000000001</v>
      </c>
      <c r="I32" s="709">
        <f t="shared" ref="I32:J32" si="93">I19</f>
        <v>2454.4960000000001</v>
      </c>
      <c r="J32" s="709">
        <f t="shared" si="93"/>
        <v>2454.4960000000001</v>
      </c>
      <c r="K32" s="709">
        <f t="shared" si="77"/>
        <v>2454.4960000000001</v>
      </c>
      <c r="L32" s="709">
        <f t="shared" ref="L32" si="94">L19</f>
        <v>2454.4960000000001</v>
      </c>
      <c r="M32" s="709">
        <f t="shared" ref="M32:N32" si="95">M19</f>
        <v>2454.4960000000001</v>
      </c>
      <c r="N32" s="709">
        <f t="shared" si="95"/>
        <v>2454.4960000000001</v>
      </c>
      <c r="O32" s="709">
        <f t="shared" ref="O32:P32" si="96">O19</f>
        <v>2454.4960000000001</v>
      </c>
      <c r="P32" s="709">
        <f t="shared" si="96"/>
        <v>2454.4960000000001</v>
      </c>
      <c r="Q32" s="709">
        <f t="shared" ref="Q32:V32" si="97">Q19</f>
        <v>2249.9546666666665</v>
      </c>
      <c r="R32" s="709">
        <f t="shared" ref="R32:U33" si="98">R19</f>
        <v>2658.6067199999998</v>
      </c>
      <c r="S32" s="709">
        <f t="shared" ref="S32" si="99">S19</f>
        <v>408.65205333333324</v>
      </c>
      <c r="T32" s="709">
        <f t="shared" si="98"/>
        <v>-2.5836600000000001</v>
      </c>
      <c r="U32" s="709">
        <f t="shared" si="98"/>
        <v>2656.02306</v>
      </c>
      <c r="V32" s="709">
        <f t="shared" si="97"/>
        <v>118.16267942583731</v>
      </c>
      <c r="W32" s="51"/>
      <c r="X32" s="25"/>
    </row>
    <row r="33" spans="1:24" ht="15.75" thickBot="1" x14ac:dyDescent="0.3">
      <c r="A33" s="302" t="s">
        <v>4</v>
      </c>
      <c r="B33" s="710"/>
      <c r="C33" s="710"/>
      <c r="D33" s="710"/>
      <c r="E33" s="710"/>
      <c r="F33" s="710">
        <f t="shared" ref="F33:Q33" si="100">F20</f>
        <v>6545.4882900000002</v>
      </c>
      <c r="G33" s="710">
        <f t="shared" si="100"/>
        <v>6545.4882900000002</v>
      </c>
      <c r="H33" s="710">
        <f t="shared" si="100"/>
        <v>6545.4882900000002</v>
      </c>
      <c r="I33" s="710">
        <f t="shared" si="100"/>
        <v>6545.4882900000002</v>
      </c>
      <c r="J33" s="710">
        <f t="shared" si="100"/>
        <v>6545.4882900000002</v>
      </c>
      <c r="K33" s="710">
        <f t="shared" si="100"/>
        <v>6598.5992900000001</v>
      </c>
      <c r="L33" s="710">
        <f t="shared" si="100"/>
        <v>6598.5992900000001</v>
      </c>
      <c r="M33" s="710">
        <f t="shared" si="100"/>
        <v>6633.9549566666665</v>
      </c>
      <c r="N33" s="710">
        <f t="shared" ref="N33:O33" si="101">N20</f>
        <v>6633.9549566666665</v>
      </c>
      <c r="O33" s="710">
        <f t="shared" si="101"/>
        <v>6633.9549566666665</v>
      </c>
      <c r="P33" s="710">
        <f t="shared" ref="P33" si="102">P20</f>
        <v>6633.9549566666665</v>
      </c>
      <c r="Q33" s="710">
        <f t="shared" si="100"/>
        <v>6073.8391801190483</v>
      </c>
      <c r="R33" s="710">
        <f t="shared" si="98"/>
        <v>6483.5288499999997</v>
      </c>
      <c r="S33" s="710">
        <f t="shared" ref="S33" si="103">S20</f>
        <v>409.68966988095264</v>
      </c>
      <c r="T33" s="710">
        <f t="shared" si="98"/>
        <v>-86.425550000000001</v>
      </c>
      <c r="U33" s="710">
        <f t="shared" si="98"/>
        <v>6397.1033000000007</v>
      </c>
      <c r="V33" s="710">
        <f>V20</f>
        <v>106.74515175215622</v>
      </c>
      <c r="W33" s="51"/>
      <c r="X33" s="25"/>
    </row>
    <row r="34" spans="1:24" ht="15" customHeight="1" x14ac:dyDescent="0.25"/>
  </sheetData>
  <mergeCells count="3">
    <mergeCell ref="A1:V1"/>
    <mergeCell ref="B4:E4"/>
    <mergeCell ref="F4:V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HI34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P15" sqref="P15"/>
    </sheetView>
  </sheetViews>
  <sheetFormatPr defaultColWidth="11.42578125" defaultRowHeight="15" x14ac:dyDescent="0.25"/>
  <cols>
    <col min="1" max="1" width="42.7109375" style="5" customWidth="1"/>
    <col min="2" max="2" width="12.5703125" style="5" customWidth="1"/>
    <col min="3" max="3" width="14.42578125" style="5" customWidth="1"/>
    <col min="4" max="4" width="13.28515625" style="5" customWidth="1"/>
    <col min="5" max="5" width="11.28515625" style="5" customWidth="1"/>
    <col min="6" max="12" width="11.28515625" style="5" hidden="1" customWidth="1"/>
    <col min="13" max="15" width="12.140625" style="5" hidden="1" customWidth="1"/>
    <col min="16" max="16" width="12.140625" style="5" customWidth="1"/>
    <col min="17" max="17" width="14.140625" style="5" customWidth="1"/>
    <col min="18" max="21" width="12.140625" style="96" customWidth="1"/>
    <col min="22" max="22" width="12.140625" style="5" customWidth="1"/>
    <col min="23" max="23" width="14.7109375" style="5" customWidth="1"/>
    <col min="24" max="16384" width="11.42578125" style="5"/>
  </cols>
  <sheetData>
    <row r="1" spans="1:25" ht="33" customHeight="1" x14ac:dyDescent="0.25">
      <c r="A1" s="768" t="str">
        <f>'1 уровень'!$C$1</f>
        <v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январь-ноябрь  2019</v>
      </c>
      <c r="B1" s="769"/>
      <c r="C1" s="769"/>
      <c r="D1" s="769"/>
      <c r="E1" s="769"/>
      <c r="F1" s="769"/>
      <c r="G1" s="769"/>
      <c r="H1" s="769"/>
      <c r="I1" s="769"/>
      <c r="J1" s="769"/>
      <c r="K1" s="769"/>
      <c r="L1" s="769"/>
      <c r="M1" s="769"/>
      <c r="N1" s="769"/>
      <c r="O1" s="769"/>
      <c r="P1" s="769"/>
      <c r="Q1" s="769"/>
      <c r="R1" s="769"/>
      <c r="S1" s="769"/>
      <c r="T1" s="769"/>
      <c r="U1" s="769"/>
      <c r="V1" s="769"/>
    </row>
    <row r="2" spans="1:25" ht="13.5" hidden="1" customHeight="1" x14ac:dyDescent="0.25">
      <c r="A2" s="95">
        <v>11</v>
      </c>
    </row>
    <row r="3" spans="1:25" ht="15.75" thickBot="1" x14ac:dyDescent="0.3">
      <c r="A3" s="95"/>
    </row>
    <row r="4" spans="1:25" ht="15.75" customHeight="1" thickBot="1" x14ac:dyDescent="0.3">
      <c r="A4" s="26" t="s">
        <v>0</v>
      </c>
      <c r="B4" s="765" t="s">
        <v>58</v>
      </c>
      <c r="C4" s="766"/>
      <c r="D4" s="766"/>
      <c r="E4" s="767"/>
      <c r="F4" s="765" t="s">
        <v>57</v>
      </c>
      <c r="G4" s="770"/>
      <c r="H4" s="770"/>
      <c r="I4" s="770"/>
      <c r="J4" s="770"/>
      <c r="K4" s="770"/>
      <c r="L4" s="770"/>
      <c r="M4" s="770"/>
      <c r="N4" s="770"/>
      <c r="O4" s="770"/>
      <c r="P4" s="770"/>
      <c r="Q4" s="770"/>
      <c r="R4" s="770"/>
      <c r="S4" s="770"/>
      <c r="T4" s="770"/>
      <c r="U4" s="770"/>
      <c r="V4" s="771"/>
    </row>
    <row r="5" spans="1:25" ht="135.75" thickBot="1" x14ac:dyDescent="0.3">
      <c r="A5" s="27"/>
      <c r="B5" s="175" t="s">
        <v>82</v>
      </c>
      <c r="C5" s="175" t="str">
        <f>'2 уровень'!D6</f>
        <v>План 11 мес. 2019 г. (законченный случай)</v>
      </c>
      <c r="D5" s="176" t="s">
        <v>59</v>
      </c>
      <c r="E5" s="65" t="s">
        <v>34</v>
      </c>
      <c r="F5" s="204" t="s">
        <v>94</v>
      </c>
      <c r="G5" s="204" t="s">
        <v>95</v>
      </c>
      <c r="H5" s="204" t="s">
        <v>96</v>
      </c>
      <c r="I5" s="204" t="s">
        <v>97</v>
      </c>
      <c r="J5" s="204" t="s">
        <v>98</v>
      </c>
      <c r="K5" s="204" t="s">
        <v>99</v>
      </c>
      <c r="L5" s="204" t="s">
        <v>100</v>
      </c>
      <c r="M5" s="204" t="s">
        <v>101</v>
      </c>
      <c r="N5" s="204" t="s">
        <v>103</v>
      </c>
      <c r="O5" s="204" t="s">
        <v>149</v>
      </c>
      <c r="P5" s="204" t="s">
        <v>151</v>
      </c>
      <c r="Q5" s="204" t="str">
        <f>'1 уровень'!S6</f>
        <v>План 11 мес. 2019 г. (тыс.руб)</v>
      </c>
      <c r="R5" s="196" t="s">
        <v>60</v>
      </c>
      <c r="S5" s="196" t="s">
        <v>88</v>
      </c>
      <c r="T5" s="196" t="s">
        <v>86</v>
      </c>
      <c r="U5" s="196" t="s">
        <v>87</v>
      </c>
      <c r="V5" s="65" t="s">
        <v>34</v>
      </c>
    </row>
    <row r="6" spans="1:25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/>
      <c r="G6" s="37"/>
      <c r="H6" s="37"/>
      <c r="I6" s="37"/>
      <c r="J6" s="37"/>
      <c r="K6" s="37"/>
      <c r="L6" s="37"/>
      <c r="M6" s="312">
        <v>6</v>
      </c>
      <c r="N6" s="312">
        <v>6</v>
      </c>
      <c r="O6" s="312">
        <v>6</v>
      </c>
      <c r="P6" s="312">
        <v>6</v>
      </c>
      <c r="Q6" s="312">
        <v>7</v>
      </c>
      <c r="R6" s="312">
        <v>8</v>
      </c>
      <c r="S6" s="312"/>
      <c r="T6" s="312">
        <v>9</v>
      </c>
      <c r="U6" s="312">
        <v>10</v>
      </c>
      <c r="V6" s="37">
        <v>11</v>
      </c>
      <c r="W6" s="51"/>
    </row>
    <row r="7" spans="1:25" s="13" customFormat="1" ht="13.9" customHeight="1" x14ac:dyDescent="0.25">
      <c r="A7" s="20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5"/>
      <c r="R7" s="113"/>
      <c r="S7" s="113"/>
      <c r="T7" s="113"/>
      <c r="U7" s="113"/>
      <c r="V7" s="15"/>
    </row>
    <row r="8" spans="1:25" ht="35.25" customHeight="1" x14ac:dyDescent="0.25">
      <c r="A8" s="291" t="s">
        <v>146</v>
      </c>
      <c r="B8" s="10"/>
      <c r="C8" s="10"/>
      <c r="D8" s="10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0"/>
      <c r="R8" s="10"/>
      <c r="S8" s="81"/>
      <c r="T8" s="10"/>
      <c r="U8" s="10"/>
      <c r="V8" s="9"/>
    </row>
    <row r="9" spans="1:25" s="25" customFormat="1" ht="38.1" customHeight="1" x14ac:dyDescent="0.25">
      <c r="A9" s="77" t="s">
        <v>76</v>
      </c>
      <c r="B9" s="621">
        <f>SUM(B10:B13)</f>
        <v>1491</v>
      </c>
      <c r="C9" s="621">
        <f>SUM(C10:C13)</f>
        <v>1367</v>
      </c>
      <c r="D9" s="390">
        <f>SUM(D10:D13)</f>
        <v>840</v>
      </c>
      <c r="E9" s="390">
        <f t="shared" ref="E9:E20" si="0">D9/C9*100</f>
        <v>61.448427212874911</v>
      </c>
      <c r="F9" s="348">
        <f>SUM(F10:F13)</f>
        <v>5570.6135199999999</v>
      </c>
      <c r="G9" s="348">
        <f>SUM(G10:G13)</f>
        <v>5570.6135199999999</v>
      </c>
      <c r="H9" s="348">
        <f>SUM(H10:H13)</f>
        <v>5570.6135199999999</v>
      </c>
      <c r="I9" s="348">
        <f>SUM(I10:I13)</f>
        <v>5570.6135199999999</v>
      </c>
      <c r="J9" s="348">
        <f>SUM(J10:J13)</f>
        <v>5570.6135199999999</v>
      </c>
      <c r="K9" s="348">
        <f t="shared" ref="K9:L9" si="1">SUM(K10:K13)</f>
        <v>5200.6135199999999</v>
      </c>
      <c r="L9" s="348">
        <f t="shared" si="1"/>
        <v>5200.6135199999999</v>
      </c>
      <c r="M9" s="348">
        <f t="shared" ref="M9:U9" si="2">SUM(M10:M13)</f>
        <v>4182.28352</v>
      </c>
      <c r="N9" s="348">
        <f t="shared" ref="N9:O9" si="3">SUM(N10:N13)</f>
        <v>4182.28352</v>
      </c>
      <c r="O9" s="348">
        <f t="shared" si="3"/>
        <v>4182.28352</v>
      </c>
      <c r="P9" s="348">
        <f t="shared" ref="P9" si="4">SUM(P10:P13)</f>
        <v>4182.28352</v>
      </c>
      <c r="Q9" s="756">
        <f t="shared" si="2"/>
        <v>3974.5888695238091</v>
      </c>
      <c r="R9" s="348">
        <f t="shared" si="2"/>
        <v>2665.7394899999999</v>
      </c>
      <c r="S9" s="348">
        <f t="shared" si="2"/>
        <v>-1308.8493795238091</v>
      </c>
      <c r="T9" s="348">
        <f t="shared" si="2"/>
        <v>-151.0881</v>
      </c>
      <c r="U9" s="348">
        <f t="shared" si="2"/>
        <v>2514.65139</v>
      </c>
      <c r="V9" s="390">
        <f t="shared" ref="V9:V20" si="5">R9/Q9*100</f>
        <v>67.069565620742537</v>
      </c>
      <c r="W9" s="5"/>
      <c r="X9" s="5"/>
      <c r="Y9" s="5"/>
    </row>
    <row r="10" spans="1:25" s="25" customFormat="1" ht="38.1" customHeight="1" x14ac:dyDescent="0.25">
      <c r="A10" s="77" t="s">
        <v>44</v>
      </c>
      <c r="B10" s="621">
        <v>1000</v>
      </c>
      <c r="C10" s="757">
        <f t="shared" ref="C10:C18" si="6">ROUND(B10/12*$A$2,0)</f>
        <v>917</v>
      </c>
      <c r="D10" s="390">
        <v>753</v>
      </c>
      <c r="E10" s="390">
        <f t="shared" si="0"/>
        <v>82.115594329334783</v>
      </c>
      <c r="F10" s="348">
        <v>3736.2</v>
      </c>
      <c r="G10" s="348">
        <v>3736.2</v>
      </c>
      <c r="H10" s="348">
        <v>3736.2</v>
      </c>
      <c r="I10" s="348">
        <v>3736.2</v>
      </c>
      <c r="J10" s="348">
        <v>3736.2</v>
      </c>
      <c r="K10" s="348">
        <v>3366.2</v>
      </c>
      <c r="L10" s="348">
        <v>3366.2</v>
      </c>
      <c r="M10" s="348">
        <v>2347.87</v>
      </c>
      <c r="N10" s="348">
        <v>2347.87</v>
      </c>
      <c r="O10" s="348">
        <v>2347.87</v>
      </c>
      <c r="P10" s="348">
        <v>2347.87</v>
      </c>
      <c r="Q10" s="757">
        <f t="shared" ref="Q10:Q19" si="7">F10/12*$A$2+(G10-F10)/11*10+(H10-G10)/10*9+(I10-H10)/9*8+(J10-I10)/8*7+(K10-J10)/7*6+(L10-K10)/6*5+(M10-L10)/5*4+(N10-M10)/4*3+(O10-N10)/3*2+(P10-O10)/2*1</f>
        <v>2293.0431428571428</v>
      </c>
      <c r="R10" s="390">
        <f t="shared" ref="R10:R12" si="8">U10-T10</f>
        <v>2036.9754200000002</v>
      </c>
      <c r="S10" s="390">
        <f t="shared" ref="S10:S19" si="9">R10-Q10</f>
        <v>-256.0677228571426</v>
      </c>
      <c r="T10" s="390">
        <v>-93.32186999999999</v>
      </c>
      <c r="U10" s="390">
        <v>1943.6535500000002</v>
      </c>
      <c r="V10" s="390">
        <f t="shared" si="5"/>
        <v>88.832843217329042</v>
      </c>
      <c r="W10" s="5"/>
      <c r="X10" s="5"/>
      <c r="Y10" s="5"/>
    </row>
    <row r="11" spans="1:25" s="25" customFormat="1" ht="30" x14ac:dyDescent="0.25">
      <c r="A11" s="77" t="s">
        <v>45</v>
      </c>
      <c r="B11" s="621">
        <v>431</v>
      </c>
      <c r="C11" s="621">
        <f t="shared" si="6"/>
        <v>395</v>
      </c>
      <c r="D11" s="390">
        <v>41</v>
      </c>
      <c r="E11" s="390">
        <f t="shared" si="0"/>
        <v>10.379746835443038</v>
      </c>
      <c r="F11" s="348">
        <v>1232.1083199999998</v>
      </c>
      <c r="G11" s="348">
        <v>1232.1083199999998</v>
      </c>
      <c r="H11" s="348">
        <v>1232.1083199999998</v>
      </c>
      <c r="I11" s="348">
        <v>1232.1083199999998</v>
      </c>
      <c r="J11" s="348">
        <v>1232.1083199999998</v>
      </c>
      <c r="K11" s="348">
        <v>1232.1083199999998</v>
      </c>
      <c r="L11" s="348">
        <v>1232.1083199999998</v>
      </c>
      <c r="M11" s="348">
        <v>1232.1083199999998</v>
      </c>
      <c r="N11" s="348">
        <v>1232.1083199999998</v>
      </c>
      <c r="O11" s="348">
        <v>1232.1083199999998</v>
      </c>
      <c r="P11" s="348">
        <v>1232.1083199999998</v>
      </c>
      <c r="Q11" s="757">
        <f t="shared" si="7"/>
        <v>1129.4326266666665</v>
      </c>
      <c r="R11" s="390">
        <f t="shared" si="8"/>
        <v>116.80465</v>
      </c>
      <c r="S11" s="390">
        <f t="shared" si="9"/>
        <v>-1012.6279766666664</v>
      </c>
      <c r="T11" s="390">
        <v>-7.5741300000000003</v>
      </c>
      <c r="U11" s="390">
        <v>109.23052</v>
      </c>
      <c r="V11" s="390">
        <f t="shared" si="5"/>
        <v>10.341887354957116</v>
      </c>
      <c r="W11" s="5"/>
      <c r="X11" s="5"/>
      <c r="Y11" s="5"/>
    </row>
    <row r="12" spans="1:25" s="25" customFormat="1" ht="45" x14ac:dyDescent="0.25">
      <c r="A12" s="77" t="s">
        <v>66</v>
      </c>
      <c r="B12" s="621">
        <v>20</v>
      </c>
      <c r="C12" s="621">
        <f t="shared" si="6"/>
        <v>18</v>
      </c>
      <c r="D12" s="390">
        <v>6</v>
      </c>
      <c r="E12" s="390">
        <f t="shared" si="0"/>
        <v>33.333333333333329</v>
      </c>
      <c r="F12" s="348">
        <v>200.76839999999999</v>
      </c>
      <c r="G12" s="348">
        <v>200.76839999999999</v>
      </c>
      <c r="H12" s="348">
        <v>200.76839999999999</v>
      </c>
      <c r="I12" s="348">
        <v>200.76839999999999</v>
      </c>
      <c r="J12" s="348">
        <v>200.76839999999999</v>
      </c>
      <c r="K12" s="348">
        <v>200.76839999999999</v>
      </c>
      <c r="L12" s="348">
        <v>200.76839999999999</v>
      </c>
      <c r="M12" s="348">
        <v>200.76839999999999</v>
      </c>
      <c r="N12" s="348">
        <v>200.76839999999999</v>
      </c>
      <c r="O12" s="348">
        <v>200.76839999999999</v>
      </c>
      <c r="P12" s="348">
        <v>200.76839999999999</v>
      </c>
      <c r="Q12" s="757">
        <f t="shared" si="7"/>
        <v>184.03769999999997</v>
      </c>
      <c r="R12" s="390">
        <f t="shared" si="8"/>
        <v>110.42261999999999</v>
      </c>
      <c r="S12" s="390">
        <f t="shared" si="9"/>
        <v>-73.615079999999978</v>
      </c>
      <c r="T12" s="390">
        <v>-50.192099999999996</v>
      </c>
      <c r="U12" s="390">
        <v>60.230519999999999</v>
      </c>
      <c r="V12" s="390">
        <f t="shared" si="5"/>
        <v>60.000000000000007</v>
      </c>
      <c r="W12" s="5"/>
      <c r="X12" s="5"/>
      <c r="Y12" s="5"/>
    </row>
    <row r="13" spans="1:25" s="25" customFormat="1" ht="30" x14ac:dyDescent="0.25">
      <c r="A13" s="77" t="s">
        <v>67</v>
      </c>
      <c r="B13" s="621">
        <v>40</v>
      </c>
      <c r="C13" s="621">
        <f t="shared" si="6"/>
        <v>37</v>
      </c>
      <c r="D13" s="390">
        <v>40</v>
      </c>
      <c r="E13" s="390">
        <f t="shared" si="0"/>
        <v>108.10810810810811</v>
      </c>
      <c r="F13" s="348">
        <v>401.53679999999997</v>
      </c>
      <c r="G13" s="348">
        <v>401.53679999999997</v>
      </c>
      <c r="H13" s="348">
        <v>401.53679999999997</v>
      </c>
      <c r="I13" s="348">
        <v>401.53679999999997</v>
      </c>
      <c r="J13" s="348">
        <v>401.53679999999997</v>
      </c>
      <c r="K13" s="348">
        <v>401.53679999999997</v>
      </c>
      <c r="L13" s="348">
        <v>401.53679999999997</v>
      </c>
      <c r="M13" s="348">
        <v>401.53679999999997</v>
      </c>
      <c r="N13" s="348">
        <v>401.53679999999997</v>
      </c>
      <c r="O13" s="348">
        <v>401.53679999999997</v>
      </c>
      <c r="P13" s="348">
        <v>401.53679999999997</v>
      </c>
      <c r="Q13" s="757">
        <f t="shared" si="7"/>
        <v>368.07539999999995</v>
      </c>
      <c r="R13" s="390">
        <f t="shared" ref="R13:R19" si="10">U13-T13</f>
        <v>401.53679999999997</v>
      </c>
      <c r="S13" s="390">
        <f t="shared" si="9"/>
        <v>33.461400000000026</v>
      </c>
      <c r="T13" s="390">
        <v>0</v>
      </c>
      <c r="U13" s="390">
        <v>401.53679999999997</v>
      </c>
      <c r="V13" s="390">
        <f t="shared" si="5"/>
        <v>109.09090909090911</v>
      </c>
      <c r="W13" s="5"/>
      <c r="X13" s="5"/>
      <c r="Y13" s="5"/>
    </row>
    <row r="14" spans="1:25" s="25" customFormat="1" ht="30" x14ac:dyDescent="0.25">
      <c r="A14" s="77" t="s">
        <v>68</v>
      </c>
      <c r="B14" s="621">
        <f>SUM(B15:B18)</f>
        <v>2484</v>
      </c>
      <c r="C14" s="621">
        <f>SUM(C15:C18)</f>
        <v>2276</v>
      </c>
      <c r="D14" s="390">
        <f>D15+D17+D18</f>
        <v>1314</v>
      </c>
      <c r="E14" s="390">
        <f t="shared" si="0"/>
        <v>57.732864674868189</v>
      </c>
      <c r="F14" s="348">
        <f>SUM(F15:F18)</f>
        <v>6646.9333500000012</v>
      </c>
      <c r="G14" s="348">
        <f>SUM(G15:G18)</f>
        <v>6646.9333500000012</v>
      </c>
      <c r="H14" s="348">
        <f>SUM(H15:H18)</f>
        <v>6646.9333500000012</v>
      </c>
      <c r="I14" s="348">
        <f>SUM(I15:I18)</f>
        <v>6646.9333500000012</v>
      </c>
      <c r="J14" s="348">
        <f>SUM(J15:J18)</f>
        <v>6646.9333500000012</v>
      </c>
      <c r="K14" s="348">
        <f t="shared" ref="K14:L14" si="11">SUM(K15:K18)</f>
        <v>7212.4338500000013</v>
      </c>
      <c r="L14" s="348">
        <f t="shared" si="11"/>
        <v>7212.4338500000013</v>
      </c>
      <c r="M14" s="348">
        <f t="shared" ref="M14:U14" si="12">SUM(M15:M18)</f>
        <v>8280.5761833333345</v>
      </c>
      <c r="N14" s="348">
        <f t="shared" ref="N14:O14" si="13">SUM(N15:N18)</f>
        <v>8280.5761833333345</v>
      </c>
      <c r="O14" s="348">
        <f t="shared" si="13"/>
        <v>8280.5761833333345</v>
      </c>
      <c r="P14" s="348">
        <f t="shared" ref="P14" si="14">SUM(P15:P18)</f>
        <v>7805.5261833333334</v>
      </c>
      <c r="Q14" s="757">
        <f t="shared" si="12"/>
        <v>7194.7258184523816</v>
      </c>
      <c r="R14" s="390">
        <f t="shared" si="12"/>
        <v>5404.80393</v>
      </c>
      <c r="S14" s="390">
        <f t="shared" si="12"/>
        <v>-1789.9218884523821</v>
      </c>
      <c r="T14" s="390">
        <f t="shared" si="12"/>
        <v>-32.815010000000001</v>
      </c>
      <c r="U14" s="390">
        <f t="shared" si="12"/>
        <v>5371.9889199999998</v>
      </c>
      <c r="V14" s="390">
        <f t="shared" si="5"/>
        <v>75.121749825938451</v>
      </c>
      <c r="W14" s="70"/>
    </row>
    <row r="15" spans="1:25" s="25" customFormat="1" ht="30" x14ac:dyDescent="0.25">
      <c r="A15" s="77" t="s">
        <v>64</v>
      </c>
      <c r="B15" s="390">
        <v>1065</v>
      </c>
      <c r="C15" s="757">
        <f t="shared" si="6"/>
        <v>976</v>
      </c>
      <c r="D15" s="390">
        <v>198</v>
      </c>
      <c r="E15" s="390">
        <f t="shared" si="0"/>
        <v>20.28688524590164</v>
      </c>
      <c r="F15" s="348">
        <v>633.40200000000004</v>
      </c>
      <c r="G15" s="348">
        <v>633.40200000000004</v>
      </c>
      <c r="H15" s="348">
        <v>633.40200000000004</v>
      </c>
      <c r="I15" s="348">
        <v>633.40200000000004</v>
      </c>
      <c r="J15" s="348">
        <v>633.40200000000004</v>
      </c>
      <c r="K15" s="348">
        <v>1198.9024999999999</v>
      </c>
      <c r="L15" s="348">
        <v>1198.9024999999999</v>
      </c>
      <c r="M15" s="348">
        <v>2267.0448333333334</v>
      </c>
      <c r="N15" s="348">
        <v>2267.0448333333334</v>
      </c>
      <c r="O15" s="348">
        <v>2267.0448333333334</v>
      </c>
      <c r="P15" s="348">
        <v>1791.9948333333334</v>
      </c>
      <c r="Q15" s="757">
        <f t="shared" si="7"/>
        <v>1682.3220809523809</v>
      </c>
      <c r="R15" s="390">
        <f t="shared" si="10"/>
        <v>480.31183999999996</v>
      </c>
      <c r="S15" s="348">
        <f t="shared" si="9"/>
        <v>-1202.0102409523811</v>
      </c>
      <c r="T15" s="348">
        <v>0</v>
      </c>
      <c r="U15" s="348">
        <v>480.31183999999996</v>
      </c>
      <c r="V15" s="390">
        <f t="shared" si="5"/>
        <v>28.550528191848386</v>
      </c>
      <c r="W15" s="70"/>
    </row>
    <row r="16" spans="1:25" s="25" customFormat="1" ht="45" x14ac:dyDescent="0.25">
      <c r="A16" s="761" t="s">
        <v>102</v>
      </c>
      <c r="B16" s="390"/>
      <c r="C16" s="757"/>
      <c r="D16" s="390"/>
      <c r="E16" s="390"/>
      <c r="F16" s="348"/>
      <c r="G16" s="348"/>
      <c r="H16" s="348"/>
      <c r="I16" s="348"/>
      <c r="J16" s="348"/>
      <c r="K16" s="348"/>
      <c r="L16" s="348"/>
      <c r="M16" s="348"/>
      <c r="N16" s="348"/>
      <c r="O16" s="348"/>
      <c r="P16" s="348"/>
      <c r="Q16" s="757"/>
      <c r="R16" s="390"/>
      <c r="S16" s="348"/>
      <c r="T16" s="348"/>
      <c r="U16" s="348"/>
      <c r="V16" s="390"/>
      <c r="W16" s="70"/>
    </row>
    <row r="17" spans="1:217" s="25" customFormat="1" ht="60" x14ac:dyDescent="0.25">
      <c r="A17" s="77" t="s">
        <v>75</v>
      </c>
      <c r="B17" s="390">
        <v>1328</v>
      </c>
      <c r="C17" s="621">
        <f t="shared" si="6"/>
        <v>1217</v>
      </c>
      <c r="D17" s="390">
        <v>1058</v>
      </c>
      <c r="E17" s="390">
        <f t="shared" si="0"/>
        <v>86.935086277732125</v>
      </c>
      <c r="F17" s="348">
        <v>5880.8488000000007</v>
      </c>
      <c r="G17" s="348">
        <v>5880.8488000000007</v>
      </c>
      <c r="H17" s="348">
        <v>5880.8488000000007</v>
      </c>
      <c r="I17" s="348">
        <v>5880.8488000000007</v>
      </c>
      <c r="J17" s="348">
        <v>5880.8488000000007</v>
      </c>
      <c r="K17" s="348">
        <v>5880.8488000000007</v>
      </c>
      <c r="L17" s="348">
        <v>5880.8488000000007</v>
      </c>
      <c r="M17" s="348">
        <v>5880.8488000000007</v>
      </c>
      <c r="N17" s="348">
        <v>5880.8488000000007</v>
      </c>
      <c r="O17" s="348">
        <v>5880.8488000000007</v>
      </c>
      <c r="P17" s="348">
        <v>5880.8488000000007</v>
      </c>
      <c r="Q17" s="757">
        <f t="shared" si="7"/>
        <v>5390.7780666666677</v>
      </c>
      <c r="R17" s="390">
        <f t="shared" si="10"/>
        <v>4835.03226</v>
      </c>
      <c r="S17" s="390">
        <f t="shared" si="9"/>
        <v>-555.7458066666677</v>
      </c>
      <c r="T17" s="390">
        <v>-32.815010000000001</v>
      </c>
      <c r="U17" s="390">
        <v>4802.2172499999997</v>
      </c>
      <c r="V17" s="390">
        <f t="shared" si="5"/>
        <v>89.690805301315109</v>
      </c>
      <c r="W17" s="70"/>
    </row>
    <row r="18" spans="1:217" s="25" customFormat="1" ht="45" x14ac:dyDescent="0.25">
      <c r="A18" s="77" t="s">
        <v>65</v>
      </c>
      <c r="B18" s="390">
        <v>91</v>
      </c>
      <c r="C18" s="621">
        <f t="shared" si="6"/>
        <v>83</v>
      </c>
      <c r="D18" s="390">
        <v>58</v>
      </c>
      <c r="E18" s="390">
        <f t="shared" si="0"/>
        <v>69.879518072289159</v>
      </c>
      <c r="F18" s="348">
        <v>132.68254999999999</v>
      </c>
      <c r="G18" s="348">
        <v>132.68254999999999</v>
      </c>
      <c r="H18" s="348">
        <v>132.68254999999999</v>
      </c>
      <c r="I18" s="348">
        <v>132.68254999999999</v>
      </c>
      <c r="J18" s="348">
        <v>132.68254999999999</v>
      </c>
      <c r="K18" s="348">
        <v>132.68254999999999</v>
      </c>
      <c r="L18" s="348">
        <v>132.68254999999999</v>
      </c>
      <c r="M18" s="348">
        <v>132.68254999999999</v>
      </c>
      <c r="N18" s="348">
        <v>132.68254999999999</v>
      </c>
      <c r="O18" s="348">
        <v>132.68254999999999</v>
      </c>
      <c r="P18" s="348">
        <v>132.68254999999999</v>
      </c>
      <c r="Q18" s="757">
        <f t="shared" si="7"/>
        <v>121.62567083333333</v>
      </c>
      <c r="R18" s="390">
        <f t="shared" si="10"/>
        <v>89.459830000000011</v>
      </c>
      <c r="S18" s="390">
        <f t="shared" si="9"/>
        <v>-32.16584083333332</v>
      </c>
      <c r="T18" s="390">
        <v>0</v>
      </c>
      <c r="U18" s="390">
        <v>89.459830000000011</v>
      </c>
      <c r="V18" s="390">
        <f t="shared" si="5"/>
        <v>73.553411370358674</v>
      </c>
      <c r="W18" s="70"/>
    </row>
    <row r="19" spans="1:217" s="25" customFormat="1" ht="38.1" customHeight="1" thickBot="1" x14ac:dyDescent="0.3">
      <c r="A19" s="292" t="s">
        <v>79</v>
      </c>
      <c r="B19" s="392">
        <v>5000</v>
      </c>
      <c r="C19" s="711">
        <f>ROUND(B19/12*$A$2,0)</f>
        <v>4583</v>
      </c>
      <c r="D19" s="392">
        <v>5623</v>
      </c>
      <c r="E19" s="392">
        <f t="shared" si="0"/>
        <v>122.69255945886974</v>
      </c>
      <c r="F19" s="348">
        <v>7444</v>
      </c>
      <c r="G19" s="348">
        <v>7444</v>
      </c>
      <c r="H19" s="348">
        <v>7444</v>
      </c>
      <c r="I19" s="348">
        <v>7444</v>
      </c>
      <c r="J19" s="348">
        <v>7444</v>
      </c>
      <c r="K19" s="348">
        <v>7444</v>
      </c>
      <c r="L19" s="348">
        <v>7444</v>
      </c>
      <c r="M19" s="348">
        <v>7444</v>
      </c>
      <c r="N19" s="348">
        <v>7444</v>
      </c>
      <c r="O19" s="348">
        <v>7444</v>
      </c>
      <c r="P19" s="348">
        <v>7444</v>
      </c>
      <c r="Q19" s="757">
        <f t="shared" si="7"/>
        <v>6823.666666666667</v>
      </c>
      <c r="R19" s="390">
        <f t="shared" si="10"/>
        <v>8371.5223999999998</v>
      </c>
      <c r="S19" s="392">
        <f t="shared" si="9"/>
        <v>1547.8557333333329</v>
      </c>
      <c r="T19" s="392">
        <v>-0.59551999999999994</v>
      </c>
      <c r="U19" s="392">
        <v>8370.9268799999991</v>
      </c>
      <c r="V19" s="392">
        <f>R19/Q19*100</f>
        <v>122.68363636363635</v>
      </c>
      <c r="W19" s="70"/>
    </row>
    <row r="20" spans="1:217" s="8" customFormat="1" ht="27" customHeight="1" thickBot="1" x14ac:dyDescent="0.3">
      <c r="A20" s="123" t="s">
        <v>3</v>
      </c>
      <c r="B20" s="445">
        <f>B14+B9</f>
        <v>3975</v>
      </c>
      <c r="C20" s="445">
        <f>C14+C9</f>
        <v>3643</v>
      </c>
      <c r="D20" s="445">
        <f>D14+D9</f>
        <v>2154</v>
      </c>
      <c r="E20" s="445">
        <f t="shared" si="0"/>
        <v>59.127093055174306</v>
      </c>
      <c r="F20" s="548">
        <f>F14+F9+F19</f>
        <v>19661.546870000002</v>
      </c>
      <c r="G20" s="548">
        <f>G14+G9+G19</f>
        <v>19661.546870000002</v>
      </c>
      <c r="H20" s="548">
        <f>H14+H9+H19</f>
        <v>19661.546870000002</v>
      </c>
      <c r="I20" s="548">
        <f>I14+I9+I19</f>
        <v>19661.546870000002</v>
      </c>
      <c r="J20" s="548">
        <f>J14+J9+J19</f>
        <v>19661.546870000002</v>
      </c>
      <c r="K20" s="548">
        <f t="shared" ref="K20:L20" si="15">K14+K9+K19</f>
        <v>19857.04737</v>
      </c>
      <c r="L20" s="548">
        <f t="shared" si="15"/>
        <v>19857.04737</v>
      </c>
      <c r="M20" s="548">
        <f t="shared" ref="M20:U20" si="16">M14+M9+M19</f>
        <v>19906.859703333335</v>
      </c>
      <c r="N20" s="548">
        <f t="shared" ref="N20:O20" si="17">N14+N9+N19</f>
        <v>19906.859703333335</v>
      </c>
      <c r="O20" s="548">
        <f t="shared" si="17"/>
        <v>19906.859703333335</v>
      </c>
      <c r="P20" s="548">
        <f t="shared" ref="P20" si="18">P14+P9+P19</f>
        <v>19431.809703333332</v>
      </c>
      <c r="Q20" s="548">
        <f>F20/12*$A$2+(G20-F20)/11*9+(H20-G20)/10*8+(I20-H20)/9*7+(J20-I20)/8*6+(K20-J20)/7*5+(L20-K20)/6*4+(M20-L20)/5*3+(N20-M20)/4*2+(O20-N20)/3*1</f>
        <v>18192.615245119046</v>
      </c>
      <c r="R20" s="548">
        <f t="shared" si="16"/>
        <v>16442.06582</v>
      </c>
      <c r="S20" s="548">
        <f t="shared" si="16"/>
        <v>-1550.9155346428583</v>
      </c>
      <c r="T20" s="548">
        <f t="shared" si="16"/>
        <v>-184.49862999999999</v>
      </c>
      <c r="U20" s="548">
        <f t="shared" si="16"/>
        <v>16257.567189999998</v>
      </c>
      <c r="V20" s="445">
        <f t="shared" si="5"/>
        <v>90.377692258463455</v>
      </c>
      <c r="W20" s="70"/>
      <c r="X20" s="25"/>
    </row>
    <row r="21" spans="1:217" x14ac:dyDescent="0.25">
      <c r="A21" s="290" t="s">
        <v>12</v>
      </c>
      <c r="B21" s="712"/>
      <c r="C21" s="712"/>
      <c r="D21" s="712"/>
      <c r="E21" s="712"/>
      <c r="F21" s="713"/>
      <c r="G21" s="713"/>
      <c r="H21" s="713"/>
      <c r="I21" s="713"/>
      <c r="J21" s="713"/>
      <c r="K21" s="713"/>
      <c r="L21" s="713"/>
      <c r="M21" s="713"/>
      <c r="N21" s="713"/>
      <c r="O21" s="713"/>
      <c r="P21" s="713"/>
      <c r="Q21" s="713"/>
      <c r="R21" s="714"/>
      <c r="S21" s="714"/>
      <c r="T21" s="714"/>
      <c r="U21" s="714"/>
      <c r="V21" s="713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</row>
    <row r="22" spans="1:217" s="6" customFormat="1" ht="30" x14ac:dyDescent="0.25">
      <c r="A22" s="146" t="s">
        <v>76</v>
      </c>
      <c r="B22" s="715">
        <f t="shared" ref="B22:F28" si="19">B9</f>
        <v>1491</v>
      </c>
      <c r="C22" s="715">
        <f t="shared" si="19"/>
        <v>1367</v>
      </c>
      <c r="D22" s="715">
        <f t="shared" si="19"/>
        <v>840</v>
      </c>
      <c r="E22" s="715">
        <f t="shared" si="19"/>
        <v>61.448427212874911</v>
      </c>
      <c r="F22" s="715">
        <f t="shared" si="19"/>
        <v>5570.6135199999999</v>
      </c>
      <c r="G22" s="715">
        <f t="shared" ref="G22:H22" si="20">G9</f>
        <v>5570.6135199999999</v>
      </c>
      <c r="H22" s="715">
        <f t="shared" si="20"/>
        <v>5570.6135199999999</v>
      </c>
      <c r="I22" s="715">
        <f>I9</f>
        <v>5570.6135199999999</v>
      </c>
      <c r="J22" s="715">
        <f>J9</f>
        <v>5570.6135199999999</v>
      </c>
      <c r="K22" s="715">
        <f>K9</f>
        <v>5200.6135199999999</v>
      </c>
      <c r="L22" s="715">
        <f t="shared" ref="L22" si="21">L9</f>
        <v>5200.6135199999999</v>
      </c>
      <c r="M22" s="715">
        <f t="shared" ref="M22:R28" si="22">M9</f>
        <v>4182.28352</v>
      </c>
      <c r="N22" s="715">
        <f t="shared" ref="N22:O22" si="23">N9</f>
        <v>4182.28352</v>
      </c>
      <c r="O22" s="715">
        <f t="shared" si="23"/>
        <v>4182.28352</v>
      </c>
      <c r="P22" s="715">
        <f t="shared" ref="P22" si="24">P9</f>
        <v>4182.28352</v>
      </c>
      <c r="Q22" s="715">
        <f t="shared" si="22"/>
        <v>3974.5888695238091</v>
      </c>
      <c r="R22" s="715">
        <f t="shared" si="22"/>
        <v>2665.7394899999999</v>
      </c>
      <c r="S22" s="715">
        <f t="shared" ref="S22" si="25">S9</f>
        <v>-1308.8493795238091</v>
      </c>
      <c r="T22" s="715">
        <f t="shared" ref="T22:U22" si="26">T9</f>
        <v>-151.0881</v>
      </c>
      <c r="U22" s="715">
        <f t="shared" si="26"/>
        <v>2514.65139</v>
      </c>
      <c r="V22" s="715">
        <f t="shared" ref="V22:V28" si="27">V9</f>
        <v>67.069565620742537</v>
      </c>
    </row>
    <row r="23" spans="1:217" s="6" customFormat="1" ht="30" x14ac:dyDescent="0.25">
      <c r="A23" s="147" t="s">
        <v>44</v>
      </c>
      <c r="B23" s="715">
        <f t="shared" si="19"/>
        <v>1000</v>
      </c>
      <c r="C23" s="715">
        <f t="shared" si="19"/>
        <v>917</v>
      </c>
      <c r="D23" s="715">
        <f t="shared" si="19"/>
        <v>753</v>
      </c>
      <c r="E23" s="715">
        <f t="shared" si="19"/>
        <v>82.115594329334783</v>
      </c>
      <c r="F23" s="715">
        <f t="shared" si="19"/>
        <v>3736.2</v>
      </c>
      <c r="G23" s="715">
        <f t="shared" ref="G23:H23" si="28">G10</f>
        <v>3736.2</v>
      </c>
      <c r="H23" s="715">
        <f t="shared" si="28"/>
        <v>3736.2</v>
      </c>
      <c r="I23" s="715">
        <f t="shared" ref="I23:J23" si="29">I10</f>
        <v>3736.2</v>
      </c>
      <c r="J23" s="715">
        <f t="shared" si="29"/>
        <v>3736.2</v>
      </c>
      <c r="K23" s="715">
        <f t="shared" ref="K23:K28" si="30">K10</f>
        <v>3366.2</v>
      </c>
      <c r="L23" s="715">
        <f t="shared" ref="L23" si="31">L10</f>
        <v>3366.2</v>
      </c>
      <c r="M23" s="715">
        <f t="shared" si="22"/>
        <v>2347.87</v>
      </c>
      <c r="N23" s="715">
        <f t="shared" ref="N23:O23" si="32">N10</f>
        <v>2347.87</v>
      </c>
      <c r="O23" s="715">
        <f t="shared" si="32"/>
        <v>2347.87</v>
      </c>
      <c r="P23" s="715">
        <f t="shared" ref="P23" si="33">P10</f>
        <v>2347.87</v>
      </c>
      <c r="Q23" s="715">
        <f t="shared" si="22"/>
        <v>2293.0431428571428</v>
      </c>
      <c r="R23" s="715">
        <f t="shared" si="22"/>
        <v>2036.9754200000002</v>
      </c>
      <c r="S23" s="715">
        <f t="shared" ref="S23" si="34">S10</f>
        <v>-256.0677228571426</v>
      </c>
      <c r="T23" s="715">
        <f t="shared" ref="T23:U23" si="35">T10</f>
        <v>-93.32186999999999</v>
      </c>
      <c r="U23" s="715">
        <f t="shared" si="35"/>
        <v>1943.6535500000002</v>
      </c>
      <c r="V23" s="715">
        <f t="shared" si="27"/>
        <v>88.832843217329042</v>
      </c>
    </row>
    <row r="24" spans="1:217" s="6" customFormat="1" ht="30" x14ac:dyDescent="0.25">
      <c r="A24" s="147" t="s">
        <v>45</v>
      </c>
      <c r="B24" s="715">
        <f t="shared" si="19"/>
        <v>431</v>
      </c>
      <c r="C24" s="715">
        <f t="shared" si="19"/>
        <v>395</v>
      </c>
      <c r="D24" s="715">
        <f t="shared" si="19"/>
        <v>41</v>
      </c>
      <c r="E24" s="715">
        <f t="shared" si="19"/>
        <v>10.379746835443038</v>
      </c>
      <c r="F24" s="715">
        <f t="shared" si="19"/>
        <v>1232.1083199999998</v>
      </c>
      <c r="G24" s="715">
        <f t="shared" ref="G24:H24" si="36">G11</f>
        <v>1232.1083199999998</v>
      </c>
      <c r="H24" s="715">
        <f t="shared" si="36"/>
        <v>1232.1083199999998</v>
      </c>
      <c r="I24" s="715">
        <f t="shared" ref="I24:J24" si="37">I11</f>
        <v>1232.1083199999998</v>
      </c>
      <c r="J24" s="715">
        <f t="shared" si="37"/>
        <v>1232.1083199999998</v>
      </c>
      <c r="K24" s="715">
        <f t="shared" si="30"/>
        <v>1232.1083199999998</v>
      </c>
      <c r="L24" s="715">
        <f t="shared" ref="L24" si="38">L11</f>
        <v>1232.1083199999998</v>
      </c>
      <c r="M24" s="715">
        <f t="shared" si="22"/>
        <v>1232.1083199999998</v>
      </c>
      <c r="N24" s="715">
        <f t="shared" ref="N24:O24" si="39">N11</f>
        <v>1232.1083199999998</v>
      </c>
      <c r="O24" s="715">
        <f t="shared" si="39"/>
        <v>1232.1083199999998</v>
      </c>
      <c r="P24" s="715">
        <f t="shared" ref="P24" si="40">P11</f>
        <v>1232.1083199999998</v>
      </c>
      <c r="Q24" s="715">
        <f t="shared" si="22"/>
        <v>1129.4326266666665</v>
      </c>
      <c r="R24" s="715">
        <f t="shared" si="22"/>
        <v>116.80465</v>
      </c>
      <c r="S24" s="715">
        <f t="shared" ref="S24" si="41">S11</f>
        <v>-1012.6279766666664</v>
      </c>
      <c r="T24" s="715">
        <f t="shared" ref="T24:U24" si="42">T11</f>
        <v>-7.5741300000000003</v>
      </c>
      <c r="U24" s="715">
        <f t="shared" si="42"/>
        <v>109.23052</v>
      </c>
      <c r="V24" s="715">
        <f t="shared" si="27"/>
        <v>10.341887354957116</v>
      </c>
    </row>
    <row r="25" spans="1:217" s="6" customFormat="1" ht="45" x14ac:dyDescent="0.25">
      <c r="A25" s="147" t="s">
        <v>80</v>
      </c>
      <c r="B25" s="715">
        <f t="shared" si="19"/>
        <v>20</v>
      </c>
      <c r="C25" s="715">
        <f t="shared" si="19"/>
        <v>18</v>
      </c>
      <c r="D25" s="715">
        <f t="shared" si="19"/>
        <v>6</v>
      </c>
      <c r="E25" s="715">
        <f t="shared" si="19"/>
        <v>33.333333333333329</v>
      </c>
      <c r="F25" s="715">
        <f t="shared" si="19"/>
        <v>200.76839999999999</v>
      </c>
      <c r="G25" s="715">
        <f t="shared" ref="G25:H25" si="43">G12</f>
        <v>200.76839999999999</v>
      </c>
      <c r="H25" s="715">
        <f t="shared" si="43"/>
        <v>200.76839999999999</v>
      </c>
      <c r="I25" s="715">
        <f t="shared" ref="I25:J25" si="44">I12</f>
        <v>200.76839999999999</v>
      </c>
      <c r="J25" s="715">
        <f t="shared" si="44"/>
        <v>200.76839999999999</v>
      </c>
      <c r="K25" s="715">
        <f t="shared" si="30"/>
        <v>200.76839999999999</v>
      </c>
      <c r="L25" s="715">
        <f t="shared" ref="L25" si="45">L12</f>
        <v>200.76839999999999</v>
      </c>
      <c r="M25" s="715">
        <f t="shared" si="22"/>
        <v>200.76839999999999</v>
      </c>
      <c r="N25" s="715">
        <f t="shared" ref="N25:O25" si="46">N12</f>
        <v>200.76839999999999</v>
      </c>
      <c r="O25" s="715">
        <f t="shared" si="46"/>
        <v>200.76839999999999</v>
      </c>
      <c r="P25" s="715">
        <f t="shared" ref="P25" si="47">P12</f>
        <v>200.76839999999999</v>
      </c>
      <c r="Q25" s="715">
        <f t="shared" si="22"/>
        <v>184.03769999999997</v>
      </c>
      <c r="R25" s="715">
        <f t="shared" si="22"/>
        <v>110.42261999999999</v>
      </c>
      <c r="S25" s="715">
        <f t="shared" ref="S25" si="48">S12</f>
        <v>-73.615079999999978</v>
      </c>
      <c r="T25" s="715">
        <f t="shared" ref="T25:U25" si="49">T12</f>
        <v>-50.192099999999996</v>
      </c>
      <c r="U25" s="715">
        <f t="shared" si="49"/>
        <v>60.230519999999999</v>
      </c>
      <c r="V25" s="715">
        <f t="shared" si="27"/>
        <v>60.000000000000007</v>
      </c>
    </row>
    <row r="26" spans="1:217" s="6" customFormat="1" ht="30" x14ac:dyDescent="0.25">
      <c r="A26" s="147" t="s">
        <v>67</v>
      </c>
      <c r="B26" s="715">
        <f t="shared" si="19"/>
        <v>40</v>
      </c>
      <c r="C26" s="715">
        <f t="shared" si="19"/>
        <v>37</v>
      </c>
      <c r="D26" s="715">
        <f t="shared" si="19"/>
        <v>40</v>
      </c>
      <c r="E26" s="715">
        <f t="shared" si="19"/>
        <v>108.10810810810811</v>
      </c>
      <c r="F26" s="715">
        <f t="shared" si="19"/>
        <v>401.53679999999997</v>
      </c>
      <c r="G26" s="715">
        <f t="shared" ref="G26:H26" si="50">G13</f>
        <v>401.53679999999997</v>
      </c>
      <c r="H26" s="715">
        <f t="shared" si="50"/>
        <v>401.53679999999997</v>
      </c>
      <c r="I26" s="715">
        <f t="shared" ref="I26:J26" si="51">I13</f>
        <v>401.53679999999997</v>
      </c>
      <c r="J26" s="715">
        <f t="shared" si="51"/>
        <v>401.53679999999997</v>
      </c>
      <c r="K26" s="715">
        <f t="shared" si="30"/>
        <v>401.53679999999997</v>
      </c>
      <c r="L26" s="715">
        <f t="shared" ref="L26" si="52">L13</f>
        <v>401.53679999999997</v>
      </c>
      <c r="M26" s="715">
        <f t="shared" si="22"/>
        <v>401.53679999999997</v>
      </c>
      <c r="N26" s="715">
        <f t="shared" ref="N26:O26" si="53">N13</f>
        <v>401.53679999999997</v>
      </c>
      <c r="O26" s="715">
        <f t="shared" si="53"/>
        <v>401.53679999999997</v>
      </c>
      <c r="P26" s="715">
        <f t="shared" ref="P26" si="54">P13</f>
        <v>401.53679999999997</v>
      </c>
      <c r="Q26" s="715">
        <f t="shared" si="22"/>
        <v>368.07539999999995</v>
      </c>
      <c r="R26" s="715">
        <f t="shared" si="22"/>
        <v>401.53679999999997</v>
      </c>
      <c r="S26" s="715">
        <f t="shared" ref="S26" si="55">S13</f>
        <v>33.461400000000026</v>
      </c>
      <c r="T26" s="715">
        <f t="shared" ref="T26:U26" si="56">T13</f>
        <v>0</v>
      </c>
      <c r="U26" s="715">
        <f t="shared" si="56"/>
        <v>401.53679999999997</v>
      </c>
      <c r="V26" s="715">
        <f t="shared" si="27"/>
        <v>109.09090909090911</v>
      </c>
    </row>
    <row r="27" spans="1:217" s="6" customFormat="1" ht="30" x14ac:dyDescent="0.25">
      <c r="A27" s="146" t="s">
        <v>68</v>
      </c>
      <c r="B27" s="715">
        <f t="shared" si="19"/>
        <v>2484</v>
      </c>
      <c r="C27" s="715">
        <f t="shared" si="19"/>
        <v>2276</v>
      </c>
      <c r="D27" s="715">
        <f t="shared" si="19"/>
        <v>1314</v>
      </c>
      <c r="E27" s="715">
        <f t="shared" si="19"/>
        <v>57.732864674868189</v>
      </c>
      <c r="F27" s="715">
        <f t="shared" si="19"/>
        <v>6646.9333500000012</v>
      </c>
      <c r="G27" s="715">
        <f t="shared" ref="G27:H27" si="57">G14</f>
        <v>6646.9333500000012</v>
      </c>
      <c r="H27" s="715">
        <f t="shared" si="57"/>
        <v>6646.9333500000012</v>
      </c>
      <c r="I27" s="715">
        <f t="shared" ref="I27:J27" si="58">I14</f>
        <v>6646.9333500000012</v>
      </c>
      <c r="J27" s="715">
        <f t="shared" si="58"/>
        <v>6646.9333500000012</v>
      </c>
      <c r="K27" s="715">
        <f t="shared" si="30"/>
        <v>7212.4338500000013</v>
      </c>
      <c r="L27" s="715">
        <f t="shared" ref="L27" si="59">L14</f>
        <v>7212.4338500000013</v>
      </c>
      <c r="M27" s="715">
        <f t="shared" si="22"/>
        <v>8280.5761833333345</v>
      </c>
      <c r="N27" s="715">
        <f t="shared" ref="N27:O27" si="60">N14</f>
        <v>8280.5761833333345</v>
      </c>
      <c r="O27" s="715">
        <f t="shared" si="60"/>
        <v>8280.5761833333345</v>
      </c>
      <c r="P27" s="715">
        <f t="shared" ref="P27" si="61">P14</f>
        <v>7805.5261833333334</v>
      </c>
      <c r="Q27" s="715">
        <f t="shared" si="22"/>
        <v>7194.7258184523816</v>
      </c>
      <c r="R27" s="715">
        <f t="shared" si="22"/>
        <v>5404.80393</v>
      </c>
      <c r="S27" s="715">
        <f t="shared" ref="S27" si="62">S14</f>
        <v>-1789.9218884523821</v>
      </c>
      <c r="T27" s="715">
        <f t="shared" ref="T27:U27" si="63">T14</f>
        <v>-32.815010000000001</v>
      </c>
      <c r="U27" s="715">
        <f t="shared" si="63"/>
        <v>5371.9889199999998</v>
      </c>
      <c r="V27" s="715">
        <f t="shared" si="27"/>
        <v>75.121749825938451</v>
      </c>
    </row>
    <row r="28" spans="1:217" s="6" customFormat="1" ht="30" x14ac:dyDescent="0.25">
      <c r="A28" s="147" t="s">
        <v>64</v>
      </c>
      <c r="B28" s="715">
        <f t="shared" si="19"/>
        <v>1065</v>
      </c>
      <c r="C28" s="715">
        <f t="shared" si="19"/>
        <v>976</v>
      </c>
      <c r="D28" s="715">
        <f t="shared" si="19"/>
        <v>198</v>
      </c>
      <c r="E28" s="715">
        <f t="shared" si="19"/>
        <v>20.28688524590164</v>
      </c>
      <c r="F28" s="715">
        <f t="shared" si="19"/>
        <v>633.40200000000004</v>
      </c>
      <c r="G28" s="715">
        <f t="shared" ref="G28:H28" si="64">G15</f>
        <v>633.40200000000004</v>
      </c>
      <c r="H28" s="715">
        <f t="shared" si="64"/>
        <v>633.40200000000004</v>
      </c>
      <c r="I28" s="715">
        <f t="shared" ref="I28:J28" si="65">I15</f>
        <v>633.40200000000004</v>
      </c>
      <c r="J28" s="715">
        <f t="shared" si="65"/>
        <v>633.40200000000004</v>
      </c>
      <c r="K28" s="715">
        <f t="shared" si="30"/>
        <v>1198.9024999999999</v>
      </c>
      <c r="L28" s="715">
        <f t="shared" ref="L28:R29" si="66">L15</f>
        <v>1198.9024999999999</v>
      </c>
      <c r="M28" s="715">
        <f t="shared" si="22"/>
        <v>2267.0448333333334</v>
      </c>
      <c r="N28" s="715">
        <f t="shared" ref="N28:O28" si="67">N15</f>
        <v>2267.0448333333334</v>
      </c>
      <c r="O28" s="715">
        <f t="shared" si="67"/>
        <v>2267.0448333333334</v>
      </c>
      <c r="P28" s="715">
        <f t="shared" ref="P28" si="68">P15</f>
        <v>1791.9948333333334</v>
      </c>
      <c r="Q28" s="715">
        <f t="shared" si="22"/>
        <v>1682.3220809523809</v>
      </c>
      <c r="R28" s="715">
        <f t="shared" si="22"/>
        <v>480.31183999999996</v>
      </c>
      <c r="S28" s="715">
        <f t="shared" ref="S28:V29" si="69">S15</f>
        <v>-1202.0102409523811</v>
      </c>
      <c r="T28" s="715">
        <f t="shared" ref="T28:U28" si="70">T15</f>
        <v>0</v>
      </c>
      <c r="U28" s="715">
        <f t="shared" si="70"/>
        <v>480.31183999999996</v>
      </c>
      <c r="V28" s="715">
        <f t="shared" si="27"/>
        <v>28.550528191848386</v>
      </c>
    </row>
    <row r="29" spans="1:217" s="6" customFormat="1" ht="45" x14ac:dyDescent="0.25">
      <c r="A29" s="147" t="s">
        <v>102</v>
      </c>
      <c r="B29" s="715">
        <f>B16</f>
        <v>0</v>
      </c>
      <c r="C29" s="715">
        <f t="shared" ref="C29:K29" si="71">C16</f>
        <v>0</v>
      </c>
      <c r="D29" s="715">
        <f t="shared" si="71"/>
        <v>0</v>
      </c>
      <c r="E29" s="715">
        <f t="shared" si="71"/>
        <v>0</v>
      </c>
      <c r="F29" s="715">
        <f t="shared" si="71"/>
        <v>0</v>
      </c>
      <c r="G29" s="715">
        <f t="shared" si="71"/>
        <v>0</v>
      </c>
      <c r="H29" s="715">
        <f t="shared" si="71"/>
        <v>0</v>
      </c>
      <c r="I29" s="715">
        <f t="shared" si="71"/>
        <v>0</v>
      </c>
      <c r="J29" s="715">
        <f t="shared" si="71"/>
        <v>0</v>
      </c>
      <c r="K29" s="715">
        <f t="shared" si="71"/>
        <v>0</v>
      </c>
      <c r="L29" s="715">
        <f t="shared" si="66"/>
        <v>0</v>
      </c>
      <c r="M29" s="715">
        <f t="shared" si="66"/>
        <v>0</v>
      </c>
      <c r="N29" s="715">
        <f t="shared" ref="N29:O29" si="72">N16</f>
        <v>0</v>
      </c>
      <c r="O29" s="715">
        <f t="shared" si="72"/>
        <v>0</v>
      </c>
      <c r="P29" s="715">
        <f t="shared" ref="P29" si="73">P16</f>
        <v>0</v>
      </c>
      <c r="Q29" s="715">
        <f t="shared" si="66"/>
        <v>0</v>
      </c>
      <c r="R29" s="715">
        <f t="shared" si="66"/>
        <v>0</v>
      </c>
      <c r="S29" s="715">
        <f t="shared" si="69"/>
        <v>0</v>
      </c>
      <c r="T29" s="715">
        <f t="shared" si="69"/>
        <v>0</v>
      </c>
      <c r="U29" s="715">
        <f t="shared" si="69"/>
        <v>0</v>
      </c>
      <c r="V29" s="715">
        <f t="shared" si="69"/>
        <v>0</v>
      </c>
    </row>
    <row r="30" spans="1:217" s="6" customFormat="1" ht="62.25" customHeight="1" x14ac:dyDescent="0.25">
      <c r="A30" s="147" t="s">
        <v>46</v>
      </c>
      <c r="B30" s="715">
        <f t="shared" ref="B30:M33" si="74">B17</f>
        <v>1328</v>
      </c>
      <c r="C30" s="715">
        <f t="shared" si="74"/>
        <v>1217</v>
      </c>
      <c r="D30" s="715">
        <f t="shared" si="74"/>
        <v>1058</v>
      </c>
      <c r="E30" s="715">
        <f t="shared" si="74"/>
        <v>86.935086277732125</v>
      </c>
      <c r="F30" s="715">
        <f t="shared" si="74"/>
        <v>5880.8488000000007</v>
      </c>
      <c r="G30" s="715">
        <f t="shared" ref="G30:H30" si="75">G17</f>
        <v>5880.8488000000007</v>
      </c>
      <c r="H30" s="715">
        <f t="shared" si="75"/>
        <v>5880.8488000000007</v>
      </c>
      <c r="I30" s="715">
        <f t="shared" ref="I30:J30" si="76">I17</f>
        <v>5880.8488000000007</v>
      </c>
      <c r="J30" s="715">
        <f t="shared" si="76"/>
        <v>5880.8488000000007</v>
      </c>
      <c r="K30" s="715">
        <f t="shared" ref="K30:K33" si="77">K17</f>
        <v>5880.8488000000007</v>
      </c>
      <c r="L30" s="715">
        <f t="shared" ref="L30" si="78">L17</f>
        <v>5880.8488000000007</v>
      </c>
      <c r="M30" s="715">
        <f t="shared" si="74"/>
        <v>5880.8488000000007</v>
      </c>
      <c r="N30" s="715">
        <f t="shared" ref="N30:O30" si="79">N17</f>
        <v>5880.8488000000007</v>
      </c>
      <c r="O30" s="715">
        <f t="shared" si="79"/>
        <v>5880.8488000000007</v>
      </c>
      <c r="P30" s="715">
        <f t="shared" ref="P30" si="80">P17</f>
        <v>5880.8488000000007</v>
      </c>
      <c r="Q30" s="715">
        <f t="shared" ref="Q30:V31" si="81">Q17</f>
        <v>5390.7780666666677</v>
      </c>
      <c r="R30" s="715">
        <f t="shared" si="81"/>
        <v>4835.03226</v>
      </c>
      <c r="S30" s="715">
        <f t="shared" ref="S30" si="82">S17</f>
        <v>-555.7458066666677</v>
      </c>
      <c r="T30" s="715">
        <f t="shared" ref="T30:U30" si="83">T17</f>
        <v>-32.815010000000001</v>
      </c>
      <c r="U30" s="715">
        <f t="shared" si="83"/>
        <v>4802.2172499999997</v>
      </c>
      <c r="V30" s="715">
        <f t="shared" si="81"/>
        <v>89.690805301315109</v>
      </c>
    </row>
    <row r="31" spans="1:217" s="6" customFormat="1" ht="45" x14ac:dyDescent="0.25">
      <c r="A31" s="147" t="s">
        <v>65</v>
      </c>
      <c r="B31" s="715">
        <f t="shared" si="74"/>
        <v>91</v>
      </c>
      <c r="C31" s="715">
        <f t="shared" si="74"/>
        <v>83</v>
      </c>
      <c r="D31" s="715">
        <f t="shared" si="74"/>
        <v>58</v>
      </c>
      <c r="E31" s="715">
        <f t="shared" si="74"/>
        <v>69.879518072289159</v>
      </c>
      <c r="F31" s="715">
        <f t="shared" si="74"/>
        <v>132.68254999999999</v>
      </c>
      <c r="G31" s="715">
        <f t="shared" ref="G31:H31" si="84">G18</f>
        <v>132.68254999999999</v>
      </c>
      <c r="H31" s="715">
        <f t="shared" si="84"/>
        <v>132.68254999999999</v>
      </c>
      <c r="I31" s="715">
        <f t="shared" ref="I31:J31" si="85">I18</f>
        <v>132.68254999999999</v>
      </c>
      <c r="J31" s="715">
        <f t="shared" si="85"/>
        <v>132.68254999999999</v>
      </c>
      <c r="K31" s="715">
        <f t="shared" si="77"/>
        <v>132.68254999999999</v>
      </c>
      <c r="L31" s="715">
        <f t="shared" ref="L31" si="86">L18</f>
        <v>132.68254999999999</v>
      </c>
      <c r="M31" s="715">
        <f t="shared" si="74"/>
        <v>132.68254999999999</v>
      </c>
      <c r="N31" s="715">
        <f t="shared" ref="N31:O31" si="87">N18</f>
        <v>132.68254999999999</v>
      </c>
      <c r="O31" s="715">
        <f t="shared" si="87"/>
        <v>132.68254999999999</v>
      </c>
      <c r="P31" s="715">
        <f t="shared" ref="P31" si="88">P18</f>
        <v>132.68254999999999</v>
      </c>
      <c r="Q31" s="715">
        <f t="shared" si="81"/>
        <v>121.62567083333333</v>
      </c>
      <c r="R31" s="715">
        <f t="shared" si="81"/>
        <v>89.459830000000011</v>
      </c>
      <c r="S31" s="715">
        <f t="shared" ref="S31" si="89">S18</f>
        <v>-32.16584083333332</v>
      </c>
      <c r="T31" s="715">
        <f t="shared" ref="T31:U31" si="90">T18</f>
        <v>0</v>
      </c>
      <c r="U31" s="715">
        <f t="shared" si="90"/>
        <v>89.459830000000011</v>
      </c>
      <c r="V31" s="715">
        <f t="shared" si="81"/>
        <v>73.553411370358674</v>
      </c>
    </row>
    <row r="32" spans="1:217" s="6" customFormat="1" ht="38.1" customHeight="1" x14ac:dyDescent="0.25">
      <c r="A32" s="181" t="s">
        <v>79</v>
      </c>
      <c r="B32" s="715">
        <f t="shared" ref="B32:E32" si="91">B19</f>
        <v>5000</v>
      </c>
      <c r="C32" s="715">
        <f t="shared" si="91"/>
        <v>4583</v>
      </c>
      <c r="D32" s="715">
        <f t="shared" si="91"/>
        <v>5623</v>
      </c>
      <c r="E32" s="715">
        <f t="shared" si="91"/>
        <v>122.69255945886974</v>
      </c>
      <c r="F32" s="715">
        <f t="shared" si="74"/>
        <v>7444</v>
      </c>
      <c r="G32" s="715">
        <f t="shared" ref="G32:H32" si="92">G19</f>
        <v>7444</v>
      </c>
      <c r="H32" s="715">
        <f t="shared" si="92"/>
        <v>7444</v>
      </c>
      <c r="I32" s="715">
        <f t="shared" ref="I32:J32" si="93">I19</f>
        <v>7444</v>
      </c>
      <c r="J32" s="715">
        <f t="shared" si="93"/>
        <v>7444</v>
      </c>
      <c r="K32" s="715">
        <f t="shared" si="77"/>
        <v>7444</v>
      </c>
      <c r="L32" s="715">
        <f t="shared" ref="L32" si="94">L19</f>
        <v>7444</v>
      </c>
      <c r="M32" s="715">
        <f t="shared" ref="M32" si="95">M19</f>
        <v>7444</v>
      </c>
      <c r="N32" s="715">
        <f t="shared" ref="N32:O32" si="96">N19</f>
        <v>7444</v>
      </c>
      <c r="O32" s="715">
        <f t="shared" si="96"/>
        <v>7444</v>
      </c>
      <c r="P32" s="715">
        <f t="shared" ref="P32" si="97">P19</f>
        <v>7444</v>
      </c>
      <c r="Q32" s="715">
        <f t="shared" ref="Q32:V32" si="98">Q19</f>
        <v>6823.666666666667</v>
      </c>
      <c r="R32" s="715">
        <f t="shared" si="98"/>
        <v>8371.5223999999998</v>
      </c>
      <c r="S32" s="715">
        <f t="shared" ref="S32" si="99">S19</f>
        <v>1547.8557333333329</v>
      </c>
      <c r="T32" s="715">
        <f t="shared" ref="T32:U32" si="100">T19</f>
        <v>-0.59551999999999994</v>
      </c>
      <c r="U32" s="715">
        <f t="shared" si="100"/>
        <v>8370.9268799999991</v>
      </c>
      <c r="V32" s="715">
        <f t="shared" si="98"/>
        <v>122.68363636363635</v>
      </c>
    </row>
    <row r="33" spans="1:217" ht="15.75" thickBot="1" x14ac:dyDescent="0.3">
      <c r="A33" s="263" t="s">
        <v>4</v>
      </c>
      <c r="B33" s="716"/>
      <c r="C33" s="716"/>
      <c r="D33" s="716"/>
      <c r="E33" s="716"/>
      <c r="F33" s="716">
        <f t="shared" si="74"/>
        <v>19661.546870000002</v>
      </c>
      <c r="G33" s="716">
        <f t="shared" ref="G33:H33" si="101">G20</f>
        <v>19661.546870000002</v>
      </c>
      <c r="H33" s="716">
        <f t="shared" si="101"/>
        <v>19661.546870000002</v>
      </c>
      <c r="I33" s="716">
        <f t="shared" ref="I33:J33" si="102">I20</f>
        <v>19661.546870000002</v>
      </c>
      <c r="J33" s="716">
        <f t="shared" si="102"/>
        <v>19661.546870000002</v>
      </c>
      <c r="K33" s="716">
        <f t="shared" si="77"/>
        <v>19857.04737</v>
      </c>
      <c r="L33" s="716">
        <f t="shared" ref="L33" si="103">L20</f>
        <v>19857.04737</v>
      </c>
      <c r="M33" s="716">
        <f t="shared" ref="M33:V33" si="104">M20</f>
        <v>19906.859703333335</v>
      </c>
      <c r="N33" s="716">
        <f t="shared" ref="N33:O33" si="105">N20</f>
        <v>19906.859703333335</v>
      </c>
      <c r="O33" s="716">
        <f t="shared" si="105"/>
        <v>19906.859703333335</v>
      </c>
      <c r="P33" s="716">
        <f t="shared" ref="P33" si="106">P20</f>
        <v>19431.809703333332</v>
      </c>
      <c r="Q33" s="716">
        <f t="shared" si="104"/>
        <v>18192.615245119046</v>
      </c>
      <c r="R33" s="716">
        <f t="shared" si="104"/>
        <v>16442.06582</v>
      </c>
      <c r="S33" s="716">
        <f t="shared" ref="S33" si="107">S20</f>
        <v>-1550.9155346428583</v>
      </c>
      <c r="T33" s="716">
        <f t="shared" si="104"/>
        <v>-184.49862999999999</v>
      </c>
      <c r="U33" s="716">
        <f t="shared" si="104"/>
        <v>16257.567189999998</v>
      </c>
      <c r="V33" s="716">
        <f t="shared" si="104"/>
        <v>90.377692258463455</v>
      </c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</row>
    <row r="34" spans="1:217" ht="17.25" customHeight="1" x14ac:dyDescent="0.25">
      <c r="K34" s="713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</row>
  </sheetData>
  <mergeCells count="3">
    <mergeCell ref="A1:V1"/>
    <mergeCell ref="B4:E4"/>
    <mergeCell ref="F4:V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K270"/>
  <sheetViews>
    <sheetView showZeros="0" tabSelected="1" zoomScale="90" zoomScaleNormal="90" zoomScaleSheetLayoutView="100" workbookViewId="0">
      <pane xSplit="1" ySplit="6" topLeftCell="B254" activePane="bottomRight" state="frozen"/>
      <selection pane="topRight" activeCell="B1" sqref="B1"/>
      <selection pane="bottomLeft" activeCell="A7" sqref="A7"/>
      <selection pane="bottomRight" activeCell="B257" sqref="B257"/>
    </sheetView>
  </sheetViews>
  <sheetFormatPr defaultColWidth="9.140625" defaultRowHeight="15" x14ac:dyDescent="0.25"/>
  <cols>
    <col min="1" max="1" width="45.28515625" style="31" customWidth="1"/>
    <col min="2" max="2" width="13" style="39" customWidth="1"/>
    <col min="3" max="3" width="14.42578125" style="39" customWidth="1"/>
    <col min="4" max="4" width="13.42578125" style="39" customWidth="1"/>
    <col min="5" max="5" width="9" style="102" customWidth="1"/>
    <col min="6" max="6" width="13.42578125" style="102" hidden="1" customWidth="1"/>
    <col min="7" max="7" width="12.85546875" style="102" hidden="1" customWidth="1"/>
    <col min="8" max="8" width="11.7109375" style="102" hidden="1" customWidth="1"/>
    <col min="9" max="11" width="11.85546875" style="102" hidden="1" customWidth="1"/>
    <col min="12" max="12" width="12.28515625" style="102" hidden="1" customWidth="1"/>
    <col min="13" max="15" width="12.28515625" style="31" hidden="1" customWidth="1"/>
    <col min="16" max="16" width="12.28515625" style="31" customWidth="1"/>
    <col min="17" max="17" width="13.42578125" style="31" customWidth="1"/>
    <col min="18" max="21" width="13.5703125" style="31" customWidth="1"/>
    <col min="22" max="22" width="11.28515625" style="31" customWidth="1"/>
    <col min="23" max="16384" width="9.140625" style="31"/>
  </cols>
  <sheetData>
    <row r="1" spans="1:193" ht="59.25" customHeight="1" x14ac:dyDescent="0.25">
      <c r="A1" s="768" t="s">
        <v>154</v>
      </c>
      <c r="B1" s="772"/>
      <c r="C1" s="772"/>
      <c r="D1" s="772"/>
      <c r="E1" s="772"/>
      <c r="F1" s="772"/>
      <c r="G1" s="772"/>
      <c r="H1" s="772"/>
      <c r="I1" s="772"/>
      <c r="J1" s="772"/>
      <c r="K1" s="772"/>
      <c r="L1" s="772"/>
      <c r="M1" s="772"/>
      <c r="N1" s="772"/>
      <c r="O1" s="772"/>
      <c r="P1" s="772"/>
      <c r="Q1" s="772"/>
      <c r="R1" s="772"/>
      <c r="S1" s="772"/>
      <c r="T1" s="772"/>
      <c r="U1" s="772"/>
      <c r="V1" s="772"/>
    </row>
    <row r="2" spans="1:193" ht="16.5" customHeight="1" thickBot="1" x14ac:dyDescent="0.3">
      <c r="A2" s="768"/>
      <c r="B2" s="769"/>
      <c r="C2" s="769"/>
      <c r="D2" s="769"/>
      <c r="E2" s="769"/>
      <c r="F2" s="769"/>
      <c r="G2" s="769"/>
      <c r="H2" s="769"/>
      <c r="I2" s="769"/>
      <c r="J2" s="769"/>
      <c r="K2" s="769"/>
      <c r="L2" s="769"/>
      <c r="M2" s="769"/>
      <c r="N2" s="769"/>
      <c r="O2" s="769"/>
      <c r="P2" s="769"/>
      <c r="Q2" s="769"/>
      <c r="R2" s="769"/>
      <c r="S2" s="769"/>
      <c r="T2" s="769"/>
      <c r="U2" s="769"/>
      <c r="V2" s="769"/>
    </row>
    <row r="3" spans="1:193" ht="15" hidden="1" customHeight="1" thickBot="1" x14ac:dyDescent="0.3">
      <c r="A3" s="266">
        <v>9</v>
      </c>
    </row>
    <row r="4" spans="1:193" ht="30" customHeight="1" thickBot="1" x14ac:dyDescent="0.3">
      <c r="A4" s="26" t="s">
        <v>0</v>
      </c>
      <c r="B4" s="765" t="s">
        <v>58</v>
      </c>
      <c r="C4" s="766"/>
      <c r="D4" s="766"/>
      <c r="E4" s="767"/>
      <c r="F4" s="765" t="s">
        <v>57</v>
      </c>
      <c r="G4" s="770"/>
      <c r="H4" s="770"/>
      <c r="I4" s="770"/>
      <c r="J4" s="770"/>
      <c r="K4" s="770"/>
      <c r="L4" s="770"/>
      <c r="M4" s="770"/>
      <c r="N4" s="770"/>
      <c r="O4" s="770"/>
      <c r="P4" s="770"/>
      <c r="Q4" s="770"/>
      <c r="R4" s="770"/>
      <c r="S4" s="770"/>
      <c r="T4" s="770"/>
      <c r="U4" s="770"/>
      <c r="V4" s="771"/>
    </row>
    <row r="5" spans="1:193" ht="135.75" thickBot="1" x14ac:dyDescent="0.3">
      <c r="A5" s="27"/>
      <c r="B5" s="175" t="s">
        <v>82</v>
      </c>
      <c r="C5" s="175" t="str">
        <f>'1 уровень'!E6</f>
        <v>План 11 мес. 2019 г. (законченный случай)</v>
      </c>
      <c r="D5" s="175" t="s">
        <v>59</v>
      </c>
      <c r="E5" s="65" t="s">
        <v>34</v>
      </c>
      <c r="F5" s="204" t="s">
        <v>94</v>
      </c>
      <c r="G5" s="204" t="s">
        <v>95</v>
      </c>
      <c r="H5" s="204" t="s">
        <v>96</v>
      </c>
      <c r="I5" s="204" t="s">
        <v>97</v>
      </c>
      <c r="J5" s="204" t="s">
        <v>98</v>
      </c>
      <c r="K5" s="204" t="s">
        <v>99</v>
      </c>
      <c r="L5" s="204" t="s">
        <v>100</v>
      </c>
      <c r="M5" s="204" t="s">
        <v>101</v>
      </c>
      <c r="N5" s="204" t="s">
        <v>103</v>
      </c>
      <c r="O5" s="204" t="s">
        <v>149</v>
      </c>
      <c r="P5" s="204" t="s">
        <v>151</v>
      </c>
      <c r="Q5" s="204" t="str">
        <f>'1 уровень'!S6</f>
        <v>План 11 мес. 2019 г. (тыс.руб)</v>
      </c>
      <c r="R5" s="196" t="s">
        <v>60</v>
      </c>
      <c r="S5" s="196" t="s">
        <v>88</v>
      </c>
      <c r="T5" s="196" t="s">
        <v>86</v>
      </c>
      <c r="U5" s="196" t="s">
        <v>87</v>
      </c>
      <c r="V5" s="65" t="s">
        <v>34</v>
      </c>
    </row>
    <row r="6" spans="1:193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/>
      <c r="G6" s="37"/>
      <c r="H6" s="37"/>
      <c r="I6" s="37"/>
      <c r="J6" s="37"/>
      <c r="K6" s="37"/>
      <c r="L6" s="37"/>
      <c r="M6" s="312">
        <v>6</v>
      </c>
      <c r="N6" s="312">
        <v>6</v>
      </c>
      <c r="O6" s="312">
        <v>6</v>
      </c>
      <c r="P6" s="312">
        <v>6</v>
      </c>
      <c r="Q6" s="312">
        <v>7</v>
      </c>
      <c r="R6" s="312">
        <v>8</v>
      </c>
      <c r="S6" s="312"/>
      <c r="T6" s="312">
        <v>9</v>
      </c>
      <c r="U6" s="312">
        <v>10</v>
      </c>
      <c r="V6" s="37">
        <v>11</v>
      </c>
    </row>
    <row r="7" spans="1:193" s="32" customFormat="1" ht="15" customHeight="1" x14ac:dyDescent="0.2">
      <c r="A7" s="28" t="s">
        <v>16</v>
      </c>
      <c r="B7" s="30"/>
      <c r="C7" s="30"/>
      <c r="D7" s="30"/>
      <c r="E7" s="103"/>
      <c r="F7" s="103"/>
      <c r="G7" s="103"/>
      <c r="H7" s="103"/>
      <c r="I7" s="103"/>
      <c r="J7" s="103"/>
      <c r="K7" s="103"/>
      <c r="L7" s="103"/>
      <c r="M7" s="40"/>
      <c r="N7" s="40"/>
      <c r="O7" s="40"/>
      <c r="P7" s="40"/>
      <c r="Q7" s="40"/>
      <c r="R7" s="40"/>
      <c r="S7" s="40"/>
      <c r="T7" s="40"/>
      <c r="U7" s="40"/>
      <c r="V7" s="40"/>
    </row>
    <row r="8" spans="1:193" ht="30" x14ac:dyDescent="0.25">
      <c r="A8" s="224" t="s">
        <v>76</v>
      </c>
      <c r="B8" s="225">
        <f>'1 уровень'!D251</f>
        <v>141330</v>
      </c>
      <c r="C8" s="225">
        <f>'1 уровень'!E251</f>
        <v>129560</v>
      </c>
      <c r="D8" s="225">
        <f>'1 уровень'!F251</f>
        <v>123549</v>
      </c>
      <c r="E8" s="226">
        <f>'1 уровень'!G251</f>
        <v>95.360450756406294</v>
      </c>
      <c r="F8" s="327">
        <f>'1 уровень'!H251</f>
        <v>218895.38716000001</v>
      </c>
      <c r="G8" s="327">
        <f>'1 уровень'!I251</f>
        <v>218895.38716000001</v>
      </c>
      <c r="H8" s="327">
        <f>'1 уровень'!J251</f>
        <v>218895.38716000001</v>
      </c>
      <c r="I8" s="327">
        <f>'1 уровень'!K251</f>
        <v>218500.33275999999</v>
      </c>
      <c r="J8" s="327">
        <f>'1 уровень'!L251</f>
        <v>218500.33275999999</v>
      </c>
      <c r="K8" s="327">
        <f>'1 уровень'!M251</f>
        <v>258374.99866000001</v>
      </c>
      <c r="L8" s="327">
        <f>'1 уровень'!N251</f>
        <v>258714.08667999998</v>
      </c>
      <c r="M8" s="327">
        <f>'1 уровень'!O251</f>
        <v>218011.33122000005</v>
      </c>
      <c r="N8" s="327">
        <f>'1 уровень'!P251</f>
        <v>218011.33122000005</v>
      </c>
      <c r="O8" s="327">
        <f>'1 уровень'!Q251</f>
        <v>217023.99910800002</v>
      </c>
      <c r="P8" s="327">
        <f>'1 уровень'!R251</f>
        <v>214578.91626000003</v>
      </c>
      <c r="Q8" s="327">
        <f>'1 уровень'!S251</f>
        <v>200320.83663714287</v>
      </c>
      <c r="R8" s="327">
        <f>'1 уровень'!T251</f>
        <v>201676.47119000001</v>
      </c>
      <c r="S8" s="327">
        <f>'1 уровень'!U251</f>
        <v>1355.6345528571292</v>
      </c>
      <c r="T8" s="327">
        <f>'1 уровень'!V251</f>
        <v>-848.46452999999997</v>
      </c>
      <c r="U8" s="327">
        <f>'1 уровень'!W251</f>
        <v>200828.00666000001</v>
      </c>
      <c r="V8" s="327">
        <f>'1 уровень'!X251</f>
        <v>100.67673167485454</v>
      </c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</row>
    <row r="9" spans="1:193" ht="30" x14ac:dyDescent="0.25">
      <c r="A9" s="77" t="s">
        <v>44</v>
      </c>
      <c r="B9" s="34">
        <f>'1 уровень'!D252</f>
        <v>106340</v>
      </c>
      <c r="C9" s="34">
        <f>'1 уровень'!E252</f>
        <v>97480</v>
      </c>
      <c r="D9" s="34">
        <f>'1 уровень'!F252</f>
        <v>93363</v>
      </c>
      <c r="E9" s="105">
        <f>'1 уровень'!G252</f>
        <v>95.776569552728759</v>
      </c>
      <c r="F9" s="328">
        <f>'1 уровень'!H252</f>
        <v>155801.76700000002</v>
      </c>
      <c r="G9" s="328">
        <f>'1 уровень'!I252</f>
        <v>155801.76700000002</v>
      </c>
      <c r="H9" s="328">
        <f>'1 уровень'!J252</f>
        <v>155801.76700000002</v>
      </c>
      <c r="I9" s="328">
        <f>'1 уровень'!K252</f>
        <v>155801.76700000002</v>
      </c>
      <c r="J9" s="328">
        <f>'1 уровень'!L252</f>
        <v>155801.76700000002</v>
      </c>
      <c r="K9" s="328">
        <f>'1 уровень'!M252</f>
        <v>195676.43289999999</v>
      </c>
      <c r="L9" s="328">
        <f>'1 уровень'!N252</f>
        <v>195592.78419999999</v>
      </c>
      <c r="M9" s="328">
        <f>'1 уровень'!O252</f>
        <v>154890.02874000001</v>
      </c>
      <c r="N9" s="328">
        <f>'1 уровень'!P252</f>
        <v>154890.02874000001</v>
      </c>
      <c r="O9" s="328">
        <f>'1 уровень'!Q252</f>
        <v>154890.02874000001</v>
      </c>
      <c r="P9" s="328">
        <f>'1 уровень'!R252</f>
        <v>154890.02874000001</v>
      </c>
      <c r="Q9" s="328">
        <f>'1 уровень'!S252</f>
        <v>144364.65985580953</v>
      </c>
      <c r="R9" s="328">
        <f>'1 уровень'!T252</f>
        <v>147630.81160000002</v>
      </c>
      <c r="S9" s="328">
        <f>'1 уровень'!U252</f>
        <v>3266.1517441904589</v>
      </c>
      <c r="T9" s="328">
        <f>'1 уровень'!V252</f>
        <v>-675.24615000000006</v>
      </c>
      <c r="U9" s="328">
        <f>'1 уровень'!W252</f>
        <v>146955.56544999999</v>
      </c>
      <c r="V9" s="328">
        <f>'1 уровень'!X252</f>
        <v>102.26243164182473</v>
      </c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</row>
    <row r="10" spans="1:193" ht="30" x14ac:dyDescent="0.25">
      <c r="A10" s="77" t="s">
        <v>45</v>
      </c>
      <c r="B10" s="34">
        <f>'1 уровень'!D253</f>
        <v>33338</v>
      </c>
      <c r="C10" s="34">
        <f>'1 уровень'!E253</f>
        <v>30562</v>
      </c>
      <c r="D10" s="34">
        <f>'1 уровень'!F253</f>
        <v>28353</v>
      </c>
      <c r="E10" s="105">
        <f>'1 уровень'!G253</f>
        <v>92.772069890713965</v>
      </c>
      <c r="F10" s="328">
        <f>'1 уровень'!H253</f>
        <v>53961.392160000003</v>
      </c>
      <c r="G10" s="328">
        <f>'1 уровень'!I253</f>
        <v>53961.392160000003</v>
      </c>
      <c r="H10" s="328">
        <f>'1 уровень'!J253</f>
        <v>53961.392160000003</v>
      </c>
      <c r="I10" s="328">
        <f>'1 уровень'!K253</f>
        <v>53566.337759999995</v>
      </c>
      <c r="J10" s="328">
        <f>'1 уровень'!L253</f>
        <v>53566.337759999995</v>
      </c>
      <c r="K10" s="328">
        <f>'1 уровень'!M253</f>
        <v>53566.337759999995</v>
      </c>
      <c r="L10" s="328">
        <f>'1 уровень'!N253</f>
        <v>54087.505680000002</v>
      </c>
      <c r="M10" s="328">
        <f>'1 уровень'!O253</f>
        <v>54087.505680000002</v>
      </c>
      <c r="N10" s="328">
        <f>'1 уровень'!P253</f>
        <v>54087.505680000002</v>
      </c>
      <c r="O10" s="328">
        <f>'1 уровень'!Q253</f>
        <v>53100.173567999998</v>
      </c>
      <c r="P10" s="328">
        <f>'1 уровень'!R253</f>
        <v>50655.090719999993</v>
      </c>
      <c r="Q10" s="328">
        <f>'1 уровень'!S253</f>
        <v>47666.993781333331</v>
      </c>
      <c r="R10" s="328">
        <f>'1 уровень'!T253</f>
        <v>44016.613990000005</v>
      </c>
      <c r="S10" s="328">
        <f>'1 уровень'!U253</f>
        <v>-3650.3797913333301</v>
      </c>
      <c r="T10" s="328">
        <f>'1 уровень'!V253</f>
        <v>-136.58009999999999</v>
      </c>
      <c r="U10" s="328">
        <f>'1 уровень'!W253</f>
        <v>43880.033890000006</v>
      </c>
      <c r="V10" s="328">
        <f>'1 уровень'!X253</f>
        <v>92.341913131591625</v>
      </c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</row>
    <row r="11" spans="1:193" ht="30" x14ac:dyDescent="0.25">
      <c r="A11" s="77" t="s">
        <v>66</v>
      </c>
      <c r="B11" s="34">
        <f>'1 уровень'!D254</f>
        <v>820</v>
      </c>
      <c r="C11" s="34">
        <f>'1 уровень'!E254</f>
        <v>754</v>
      </c>
      <c r="D11" s="34">
        <f>'1 уровень'!F254</f>
        <v>828</v>
      </c>
      <c r="E11" s="105">
        <f>'1 уровень'!G254</f>
        <v>109.81432360742707</v>
      </c>
      <c r="F11" s="328">
        <f>'1 уровень'!H254</f>
        <v>4582.5191999999997</v>
      </c>
      <c r="G11" s="328">
        <f>'1 уровень'!I254</f>
        <v>4582.5191999999997</v>
      </c>
      <c r="H11" s="328">
        <f>'1 уровень'!J254</f>
        <v>4582.5191999999997</v>
      </c>
      <c r="I11" s="328">
        <f>'1 уровень'!K254</f>
        <v>4582.5191999999997</v>
      </c>
      <c r="J11" s="328">
        <f>'1 уровень'!L254</f>
        <v>4582.5191999999997</v>
      </c>
      <c r="K11" s="328">
        <f>'1 уровень'!M254</f>
        <v>4582.5191999999997</v>
      </c>
      <c r="L11" s="328">
        <f>'1 уровень'!N254</f>
        <v>4484.0879999999997</v>
      </c>
      <c r="M11" s="328">
        <f>'1 уровень'!O254</f>
        <v>4484.0879999999997</v>
      </c>
      <c r="N11" s="328">
        <f>'1 уровень'!P254</f>
        <v>4484.0879999999997</v>
      </c>
      <c r="O11" s="328">
        <f>'1 уровень'!Q254</f>
        <v>4484.0879999999997</v>
      </c>
      <c r="P11" s="328">
        <f>'1 уровень'!R254</f>
        <v>4484.0879999999997</v>
      </c>
      <c r="Q11" s="328">
        <f>'1 уровень'!S254</f>
        <v>4118.6165999999994</v>
      </c>
      <c r="R11" s="328">
        <f>'1 уровень'!T254</f>
        <v>4533.3036000000002</v>
      </c>
      <c r="S11" s="328">
        <f>'1 уровень'!U254</f>
        <v>414.68700000000058</v>
      </c>
      <c r="T11" s="328">
        <f>'1 уровень'!V254</f>
        <v>-20.233080000000001</v>
      </c>
      <c r="U11" s="328">
        <f>'1 уровень'!W254</f>
        <v>4513.0705200000002</v>
      </c>
      <c r="V11" s="328">
        <f>'1 уровень'!X254</f>
        <v>110.06859924762118</v>
      </c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</row>
    <row r="12" spans="1:193" ht="30" x14ac:dyDescent="0.25">
      <c r="A12" s="77" t="s">
        <v>67</v>
      </c>
      <c r="B12" s="34">
        <f>'1 уровень'!D255</f>
        <v>832</v>
      </c>
      <c r="C12" s="34">
        <f>'1 уровень'!E255</f>
        <v>764</v>
      </c>
      <c r="D12" s="34">
        <f>'1 уровень'!F255</f>
        <v>1005</v>
      </c>
      <c r="E12" s="105">
        <f>'1 уровень'!G255</f>
        <v>131.54450261780104</v>
      </c>
      <c r="F12" s="328">
        <f>'1 уровень'!H255</f>
        <v>4549.7088000000003</v>
      </c>
      <c r="G12" s="328">
        <f>'1 уровень'!I255</f>
        <v>4549.7088000000003</v>
      </c>
      <c r="H12" s="328">
        <f>'1 уровень'!J255</f>
        <v>4549.7088000000003</v>
      </c>
      <c r="I12" s="328">
        <f>'1 уровень'!K255</f>
        <v>4549.7088000000003</v>
      </c>
      <c r="J12" s="328">
        <f>'1 уровень'!L255</f>
        <v>4549.7088000000003</v>
      </c>
      <c r="K12" s="328">
        <f>'1 уровень'!M255</f>
        <v>4549.7088000000003</v>
      </c>
      <c r="L12" s="328">
        <f>'1 уровень'!N255</f>
        <v>4549.7088000000003</v>
      </c>
      <c r="M12" s="328">
        <f>'1 уровень'!O255</f>
        <v>4549.7088000000003</v>
      </c>
      <c r="N12" s="328">
        <f>'1 уровень'!P255</f>
        <v>4549.7088000000003</v>
      </c>
      <c r="O12" s="328">
        <f>'1 уровень'!Q255</f>
        <v>4549.7088000000003</v>
      </c>
      <c r="P12" s="328">
        <f>'1 уровень'!R255</f>
        <v>4549.7088000000003</v>
      </c>
      <c r="Q12" s="328">
        <f>'1 уровень'!S255</f>
        <v>4170.5663999999997</v>
      </c>
      <c r="R12" s="328">
        <f>'1 уровень'!T255</f>
        <v>5495.7420000000011</v>
      </c>
      <c r="S12" s="328">
        <f>'1 уровень'!U255</f>
        <v>1325.1756000000003</v>
      </c>
      <c r="T12" s="328">
        <f>'1 уровень'!V255</f>
        <v>-16.405200000000001</v>
      </c>
      <c r="U12" s="328">
        <f>'1 уровень'!W255</f>
        <v>5479.3368</v>
      </c>
      <c r="V12" s="328">
        <f>'1 уровень'!X255</f>
        <v>131.77447552447558</v>
      </c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</row>
    <row r="13" spans="1:193" ht="30" x14ac:dyDescent="0.25">
      <c r="A13" s="227" t="s">
        <v>68</v>
      </c>
      <c r="B13" s="225">
        <f>'1 уровень'!D256</f>
        <v>233042</v>
      </c>
      <c r="C13" s="225">
        <f>'1 уровень'!E256</f>
        <v>213624</v>
      </c>
      <c r="D13" s="225">
        <f>'1 уровень'!F256</f>
        <v>182823</v>
      </c>
      <c r="E13" s="226">
        <f>'1 уровень'!G256</f>
        <v>85.581676216155486</v>
      </c>
      <c r="F13" s="327">
        <f>'1 уровень'!H256</f>
        <v>320906.60044999997</v>
      </c>
      <c r="G13" s="327">
        <f>'1 уровень'!I256</f>
        <v>320906.60044999997</v>
      </c>
      <c r="H13" s="327">
        <f>'1 уровень'!J256</f>
        <v>320906.60044999997</v>
      </c>
      <c r="I13" s="327">
        <f>'1 уровень'!K256</f>
        <v>320906.60044999997</v>
      </c>
      <c r="J13" s="327">
        <f>'1 уровень'!L256</f>
        <v>320906.60044999997</v>
      </c>
      <c r="K13" s="327">
        <f>'1 уровень'!M256</f>
        <v>335750.79008000001</v>
      </c>
      <c r="L13" s="327">
        <f>'1 уровень'!N256</f>
        <v>330788.89808000001</v>
      </c>
      <c r="M13" s="327">
        <f>'1 уровень'!O256</f>
        <v>365391.74947999994</v>
      </c>
      <c r="N13" s="327">
        <f>'1 уровень'!P256</f>
        <v>365391.74947999994</v>
      </c>
      <c r="O13" s="327">
        <f>'1 уровень'!Q256</f>
        <v>363827.09484999994</v>
      </c>
      <c r="P13" s="327">
        <f>'1 уровень'!R256</f>
        <v>357707.3098499999</v>
      </c>
      <c r="Q13" s="327">
        <f>'1 уровень'!S256</f>
        <v>326332.35039059521</v>
      </c>
      <c r="R13" s="327">
        <f>'1 уровень'!T256</f>
        <v>308029.53373000002</v>
      </c>
      <c r="S13" s="327">
        <f>'1 уровень'!U256</f>
        <v>-18191.434738452372</v>
      </c>
      <c r="T13" s="327">
        <f>'1 уровень'!V256</f>
        <v>-560.59043000000008</v>
      </c>
      <c r="U13" s="327">
        <f>'1 уровень'!W256</f>
        <v>307468.94329999998</v>
      </c>
      <c r="V13" s="327">
        <f>'1 уровень'!X256</f>
        <v>94.391356959036372</v>
      </c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</row>
    <row r="14" spans="1:193" ht="30" x14ac:dyDescent="0.25">
      <c r="A14" s="77" t="s">
        <v>64</v>
      </c>
      <c r="B14" s="34">
        <f>'1 уровень'!D257</f>
        <v>98003</v>
      </c>
      <c r="C14" s="34">
        <f>'1 уровень'!E257</f>
        <v>89838</v>
      </c>
      <c r="D14" s="34">
        <f>'1 уровень'!F257</f>
        <v>66543</v>
      </c>
      <c r="E14" s="105">
        <f>'1 уровень'!G257</f>
        <v>74.069992653442867</v>
      </c>
      <c r="F14" s="328">
        <f>'1 уровень'!H257</f>
        <v>58660.651599999997</v>
      </c>
      <c r="G14" s="328">
        <f>'1 уровень'!I257</f>
        <v>58660.651599999997</v>
      </c>
      <c r="H14" s="328">
        <f>'1 уровень'!J257</f>
        <v>58660.651599999997</v>
      </c>
      <c r="I14" s="328">
        <f>'1 уровень'!K257</f>
        <v>58660.651599999997</v>
      </c>
      <c r="J14" s="328">
        <f>'1 уровень'!L257</f>
        <v>58660.651599999997</v>
      </c>
      <c r="K14" s="328">
        <f>'1 уровень'!M257</f>
        <v>70427.636549999996</v>
      </c>
      <c r="L14" s="328">
        <f>'1 уровень'!N257</f>
        <v>65465.744549999989</v>
      </c>
      <c r="M14" s="328">
        <f>'1 уровень'!O257</f>
        <v>100068.59594999999</v>
      </c>
      <c r="N14" s="328">
        <f>'1 уровень'!P257</f>
        <v>100068.59594999999</v>
      </c>
      <c r="O14" s="328">
        <f>'1 уровень'!Q257</f>
        <v>99616.218349999996</v>
      </c>
      <c r="P14" s="328">
        <f>'1 уровень'!R257</f>
        <v>93696.433349999992</v>
      </c>
      <c r="Q14" s="328">
        <f>'1 уровень'!S257</f>
        <v>84144.144619999992</v>
      </c>
      <c r="R14" s="328">
        <f>'1 уровень'!T257</f>
        <v>74538.308510000003</v>
      </c>
      <c r="S14" s="328">
        <f>'1 уровень'!U257</f>
        <v>-9494.4541878571417</v>
      </c>
      <c r="T14" s="328">
        <f>'1 уровень'!V257</f>
        <v>-186.79755</v>
      </c>
      <c r="U14" s="328">
        <f>'1 уровень'!W257</f>
        <v>74351.51096</v>
      </c>
      <c r="V14" s="328">
        <f>'1 уровень'!X257</f>
        <v>88.584070640469974</v>
      </c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</row>
    <row r="15" spans="1:193" ht="45" x14ac:dyDescent="0.25">
      <c r="A15" s="77" t="s">
        <v>102</v>
      </c>
      <c r="B15" s="34">
        <f>'1 уровень'!D258</f>
        <v>0</v>
      </c>
      <c r="C15" s="34">
        <f>'1 уровень'!E258</f>
        <v>0</v>
      </c>
      <c r="D15" s="34">
        <f>'1 уровень'!F258</f>
        <v>896</v>
      </c>
      <c r="E15" s="105">
        <f>'1 уровень'!G258</f>
        <v>0</v>
      </c>
      <c r="F15" s="328">
        <f>'1 уровень'!H258</f>
        <v>0</v>
      </c>
      <c r="G15" s="328">
        <f>'1 уровень'!I258</f>
        <v>0</v>
      </c>
      <c r="H15" s="328">
        <f>'1 уровень'!J258</f>
        <v>0</v>
      </c>
      <c r="I15" s="328">
        <f>'1 уровень'!K258</f>
        <v>0</v>
      </c>
      <c r="J15" s="328">
        <f>'1 уровень'!L258</f>
        <v>0</v>
      </c>
      <c r="K15" s="328">
        <f>'1 уровень'!M258</f>
        <v>0</v>
      </c>
      <c r="L15" s="328">
        <f>'1 уровень'!N258</f>
        <v>0</v>
      </c>
      <c r="M15" s="328">
        <f>'1 уровень'!O258</f>
        <v>0</v>
      </c>
      <c r="N15" s="328">
        <f>'1 уровень'!P258</f>
        <v>0</v>
      </c>
      <c r="O15" s="328">
        <f>'1 уровень'!Q258</f>
        <v>0</v>
      </c>
      <c r="P15" s="328">
        <f>'1 уровень'!R258</f>
        <v>0</v>
      </c>
      <c r="Q15" s="328">
        <f>'1 уровень'!S258</f>
        <v>0</v>
      </c>
      <c r="R15" s="328">
        <f>'1 уровень'!T258</f>
        <v>0</v>
      </c>
      <c r="S15" s="328">
        <f>'1 уровень'!U258</f>
        <v>0</v>
      </c>
      <c r="T15" s="328">
        <f>'1 уровень'!V258</f>
        <v>0</v>
      </c>
      <c r="U15" s="328">
        <f>'1 уровень'!W258</f>
        <v>930.96200999999996</v>
      </c>
      <c r="V15" s="328">
        <f>'1 уровень'!X258</f>
        <v>0</v>
      </c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</row>
    <row r="16" spans="1:193" ht="60" x14ac:dyDescent="0.25">
      <c r="A16" s="77" t="s">
        <v>46</v>
      </c>
      <c r="B16" s="34">
        <f>'1 уровень'!D259</f>
        <v>106169</v>
      </c>
      <c r="C16" s="34">
        <f>'1 уровень'!E259</f>
        <v>97321</v>
      </c>
      <c r="D16" s="34">
        <f>'1 уровень'!F259</f>
        <v>88501</v>
      </c>
      <c r="E16" s="105">
        <f>'1 уровень'!G259</f>
        <v>90.937207796878369</v>
      </c>
      <c r="F16" s="328">
        <f>'1 уровень'!H259</f>
        <v>235193.60404999999</v>
      </c>
      <c r="G16" s="328">
        <f>'1 уровень'!I259</f>
        <v>235193.60404999999</v>
      </c>
      <c r="H16" s="328">
        <f>'1 уровень'!J259</f>
        <v>235193.60404999999</v>
      </c>
      <c r="I16" s="328">
        <f>'1 уровень'!K259</f>
        <v>235193.60404999999</v>
      </c>
      <c r="J16" s="328">
        <f>'1 уровень'!L259</f>
        <v>235193.60404999999</v>
      </c>
      <c r="K16" s="328">
        <f>'1 уровень'!M259</f>
        <v>237970.80872999999</v>
      </c>
      <c r="L16" s="328">
        <f>'1 уровень'!N259</f>
        <v>237970.80872999999</v>
      </c>
      <c r="M16" s="328">
        <f>'1 уровень'!O259</f>
        <v>237970.80872999999</v>
      </c>
      <c r="N16" s="328">
        <f>'1 уровень'!P259</f>
        <v>237970.80872999999</v>
      </c>
      <c r="O16" s="328">
        <f>'1 уровень'!Q259</f>
        <v>237009.80872999999</v>
      </c>
      <c r="P16" s="328">
        <f>'1 уровень'!R259</f>
        <v>237009.80872999999</v>
      </c>
      <c r="Q16" s="328">
        <f>'1 уровень'!S259</f>
        <v>217333.93153345236</v>
      </c>
      <c r="R16" s="328">
        <f>'1 уровень'!T259</f>
        <v>207352.04557000002</v>
      </c>
      <c r="S16" s="328">
        <f>'1 уровень'!U259</f>
        <v>-9981.8859634523742</v>
      </c>
      <c r="T16" s="328">
        <f>'1 уровень'!V259</f>
        <v>-332.24477999999999</v>
      </c>
      <c r="U16" s="328">
        <f>'1 уровень'!W259</f>
        <v>207019.80079000001</v>
      </c>
      <c r="V16" s="328">
        <f>'1 уровень'!X259</f>
        <v>95.407120327220554</v>
      </c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</row>
    <row r="17" spans="1:193" ht="45" x14ac:dyDescent="0.25">
      <c r="A17" s="77" t="s">
        <v>65</v>
      </c>
      <c r="B17" s="34">
        <f>'1 уровень'!D260</f>
        <v>28870</v>
      </c>
      <c r="C17" s="34">
        <f>'1 уровень'!E260</f>
        <v>26465</v>
      </c>
      <c r="D17" s="34">
        <f>'1 уровень'!F260</f>
        <v>27779</v>
      </c>
      <c r="E17" s="105">
        <f>'1 уровень'!G260</f>
        <v>104.96504817683734</v>
      </c>
      <c r="F17" s="328">
        <f>'1 уровень'!H260</f>
        <v>27052.344800000006</v>
      </c>
      <c r="G17" s="328">
        <f>'1 уровень'!I260</f>
        <v>27052.344800000006</v>
      </c>
      <c r="H17" s="328">
        <f>'1 уровень'!J260</f>
        <v>27052.344800000006</v>
      </c>
      <c r="I17" s="328">
        <f>'1 уровень'!K260</f>
        <v>27052.344800000006</v>
      </c>
      <c r="J17" s="328">
        <f>'1 уровень'!L260</f>
        <v>27052.344800000006</v>
      </c>
      <c r="K17" s="328">
        <f>'1 уровень'!M260</f>
        <v>27352.344800000006</v>
      </c>
      <c r="L17" s="328">
        <f>'1 уровень'!N260</f>
        <v>27352.344800000006</v>
      </c>
      <c r="M17" s="328">
        <f>'1 уровень'!O260</f>
        <v>27352.344800000006</v>
      </c>
      <c r="N17" s="328">
        <f>'1 уровень'!P260</f>
        <v>27352.344800000006</v>
      </c>
      <c r="O17" s="328">
        <f>'1 уровень'!Q260</f>
        <v>27201.067770000005</v>
      </c>
      <c r="P17" s="328">
        <f>'1 уровень'!R260</f>
        <v>27001.067770000005</v>
      </c>
      <c r="Q17" s="328">
        <f>'1 уровень'!S260</f>
        <v>24854.274237142858</v>
      </c>
      <c r="R17" s="328">
        <f>'1 уровень'!T260</f>
        <v>26139.179649999995</v>
      </c>
      <c r="S17" s="328">
        <f>'1 уровень'!U260</f>
        <v>1284.9054128571438</v>
      </c>
      <c r="T17" s="328">
        <f>'1 уровень'!V260</f>
        <v>-41.548099999999991</v>
      </c>
      <c r="U17" s="328">
        <f>'1 уровень'!W260</f>
        <v>26097.631549999998</v>
      </c>
      <c r="V17" s="328">
        <f>'1 уровень'!X260</f>
        <v>105.16975631876204</v>
      </c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</row>
    <row r="18" spans="1:193" ht="30.75" thickBot="1" x14ac:dyDescent="0.3">
      <c r="A18" s="269" t="s">
        <v>79</v>
      </c>
      <c r="B18" s="228">
        <f>'1 уровень'!D261</f>
        <v>301506</v>
      </c>
      <c r="C18" s="228">
        <f>'1 уровень'!E261</f>
        <v>276381</v>
      </c>
      <c r="D18" s="34">
        <f>'1 уровень'!F261</f>
        <v>268058</v>
      </c>
      <c r="E18" s="229">
        <f>'1 уровень'!G261</f>
        <v>96.988577362409131</v>
      </c>
      <c r="F18" s="328">
        <f>'1 уровень'!H261</f>
        <v>242175.43811999998</v>
      </c>
      <c r="G18" s="328">
        <f>'1 уровень'!I261</f>
        <v>242175.43811999998</v>
      </c>
      <c r="H18" s="328">
        <f>'1 уровень'!J261</f>
        <v>242175.43811999998</v>
      </c>
      <c r="I18" s="328">
        <f>'1 уровень'!K261</f>
        <v>242175.43811999998</v>
      </c>
      <c r="J18" s="328">
        <f>'1 уровень'!L261</f>
        <v>242175.43811999998</v>
      </c>
      <c r="K18" s="328">
        <f>'1 уровень'!M261</f>
        <v>242175.43811999998</v>
      </c>
      <c r="L18" s="328">
        <f>'1 уровень'!N261</f>
        <v>242175.43811999998</v>
      </c>
      <c r="M18" s="328">
        <f>'1 уровень'!O261</f>
        <v>244608.49811999997</v>
      </c>
      <c r="N18" s="328">
        <f>'1 уровень'!P261</f>
        <v>244608.49811999997</v>
      </c>
      <c r="O18" s="328">
        <f>'1 уровень'!Q261</f>
        <v>244527.39611999999</v>
      </c>
      <c r="P18" s="328">
        <f>'1 уровень'!R261</f>
        <v>231632.17811999997</v>
      </c>
      <c r="Q18" s="329">
        <f>'1 уровень'!S261</f>
        <v>217438.92261000001</v>
      </c>
      <c r="R18" s="329">
        <f>'1 уровень'!T261</f>
        <v>217467.64963</v>
      </c>
      <c r="S18" s="329">
        <f>'1 уровень'!U261</f>
        <v>28.727020000002085</v>
      </c>
      <c r="T18" s="329">
        <f>'1 уровень'!V261</f>
        <v>-134.91632200000001</v>
      </c>
      <c r="U18" s="329">
        <f>'1 уровень'!W261</f>
        <v>217332.73330799997</v>
      </c>
      <c r="V18" s="329">
        <f>'1 уровень'!X261</f>
        <v>100.01321153529238</v>
      </c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32"/>
      <c r="GJ18" s="32"/>
      <c r="GK18" s="32"/>
    </row>
    <row r="19" spans="1:193" ht="15.75" thickBot="1" x14ac:dyDescent="0.3">
      <c r="A19" s="230" t="s">
        <v>62</v>
      </c>
      <c r="B19" s="231">
        <f>'1 уровень'!D262</f>
        <v>0</v>
      </c>
      <c r="C19" s="231">
        <f>'1 уровень'!E262</f>
        <v>0</v>
      </c>
      <c r="D19" s="231">
        <f>'1 уровень'!F262</f>
        <v>0</v>
      </c>
      <c r="E19" s="232">
        <f>'1 уровень'!G262</f>
        <v>0</v>
      </c>
      <c r="F19" s="330">
        <f>'1 уровень'!H262</f>
        <v>781977.4257299999</v>
      </c>
      <c r="G19" s="330">
        <f>'1 уровень'!I262</f>
        <v>781977.4257299999</v>
      </c>
      <c r="H19" s="330">
        <f>'1 уровень'!J262</f>
        <v>781977.4257299999</v>
      </c>
      <c r="I19" s="330">
        <f>'1 уровень'!K262</f>
        <v>781582.37132999988</v>
      </c>
      <c r="J19" s="330">
        <f>'1 уровень'!L262</f>
        <v>781582.37132999988</v>
      </c>
      <c r="K19" s="330">
        <f>'1 уровень'!M262</f>
        <v>836301.22686000005</v>
      </c>
      <c r="L19" s="330">
        <f>'1 уровень'!N262</f>
        <v>831678.42287999997</v>
      </c>
      <c r="M19" s="330">
        <f>'1 уровень'!O262</f>
        <v>828011.57881999994</v>
      </c>
      <c r="N19" s="330">
        <f>'1 уровень'!P262</f>
        <v>828011.57881999994</v>
      </c>
      <c r="O19" s="330">
        <f>'1 уровень'!Q262</f>
        <v>825378.49007799989</v>
      </c>
      <c r="P19" s="330">
        <f>'1 уровень'!R262</f>
        <v>803918.40422999999</v>
      </c>
      <c r="Q19" s="330">
        <f>'1 уровень'!S262</f>
        <v>744092.10963773809</v>
      </c>
      <c r="R19" s="330">
        <f>'1 уровень'!T262</f>
        <v>727173.65454999986</v>
      </c>
      <c r="S19" s="330">
        <f>'1 уровень'!U262</f>
        <v>-16807.07316559524</v>
      </c>
      <c r="T19" s="330">
        <f>'1 уровень'!V262</f>
        <v>-1543.971282</v>
      </c>
      <c r="U19" s="330">
        <f>'1 уровень'!W262</f>
        <v>725629.68326800002</v>
      </c>
      <c r="V19" s="330">
        <f>'1 уровень'!X262</f>
        <v>97.726295593165872</v>
      </c>
    </row>
    <row r="20" spans="1:193" ht="15.75" customHeight="1" thickBot="1" x14ac:dyDescent="0.3">
      <c r="A20" s="248"/>
      <c r="B20" s="249"/>
      <c r="C20" s="249"/>
      <c r="D20" s="249"/>
      <c r="E20" s="250"/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</row>
    <row r="21" spans="1:193" s="32" customFormat="1" ht="15" customHeight="1" x14ac:dyDescent="0.25">
      <c r="A21" s="28" t="s">
        <v>17</v>
      </c>
      <c r="B21" s="41"/>
      <c r="C21" s="41"/>
      <c r="D21" s="41"/>
      <c r="E21" s="106"/>
      <c r="F21" s="332"/>
      <c r="G21" s="332"/>
      <c r="H21" s="332"/>
      <c r="I21" s="332"/>
      <c r="J21" s="332"/>
      <c r="K21" s="332"/>
      <c r="L21" s="332"/>
      <c r="M21" s="332"/>
      <c r="N21" s="332"/>
      <c r="O21" s="332"/>
      <c r="P21" s="332"/>
      <c r="Q21" s="332"/>
      <c r="R21" s="332"/>
      <c r="S21" s="332"/>
      <c r="T21" s="332"/>
      <c r="U21" s="332"/>
      <c r="V21" s="332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</row>
    <row r="22" spans="1:193" ht="30" x14ac:dyDescent="0.25">
      <c r="A22" s="224" t="s">
        <v>76</v>
      </c>
      <c r="B22" s="225">
        <f>'2 уровень'!C100</f>
        <v>66781</v>
      </c>
      <c r="C22" s="225">
        <f>'2 уровень'!D100</f>
        <v>61216</v>
      </c>
      <c r="D22" s="225">
        <f>'2 уровень'!E100</f>
        <v>63132</v>
      </c>
      <c r="E22" s="226">
        <f>'2 уровень'!F100</f>
        <v>103.12990067956089</v>
      </c>
      <c r="F22" s="321">
        <f>'2 уровень'!G100</f>
        <v>118232.86404</v>
      </c>
      <c r="G22" s="321">
        <f>'2 уровень'!H100</f>
        <v>118232.86404</v>
      </c>
      <c r="H22" s="321">
        <f>'2 уровень'!I100</f>
        <v>118232.86404</v>
      </c>
      <c r="I22" s="321">
        <f>'2 уровень'!J100</f>
        <v>118232.86404</v>
      </c>
      <c r="J22" s="321">
        <f>'2 уровень'!K100</f>
        <v>118232.86404</v>
      </c>
      <c r="K22" s="321">
        <f>'2 уровень'!L100</f>
        <v>134803.06033000001</v>
      </c>
      <c r="L22" s="321">
        <f>'2 уровень'!M100</f>
        <v>134803.06033000001</v>
      </c>
      <c r="M22" s="321">
        <f>'2 уровень'!N100</f>
        <v>118283.78301999999</v>
      </c>
      <c r="N22" s="321">
        <f>'2 уровень'!O100</f>
        <v>118283.78301999999</v>
      </c>
      <c r="O22" s="321">
        <f>'2 уровень'!P100</f>
        <v>117349.40297999998</v>
      </c>
      <c r="P22" s="321">
        <f>'2 уровень'!Q100</f>
        <v>117049.40297999998</v>
      </c>
      <c r="Q22" s="321">
        <f>'2 уровень'!R100</f>
        <v>108594.80888676192</v>
      </c>
      <c r="R22" s="321">
        <f>'2 уровень'!S100</f>
        <v>120072.53486</v>
      </c>
      <c r="S22" s="321">
        <f>'2 уровень'!T100</f>
        <v>11477.725973238072</v>
      </c>
      <c r="T22" s="321">
        <f>'2 уровень'!U100</f>
        <v>-818.85753999999997</v>
      </c>
      <c r="U22" s="321">
        <f>'2 уровень'!V100</f>
        <v>119253.67731999999</v>
      </c>
      <c r="V22" s="321">
        <f>'2 уровень'!W100</f>
        <v>110.56931366324017</v>
      </c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</row>
    <row r="23" spans="1:193" ht="30" x14ac:dyDescent="0.25">
      <c r="A23" s="77" t="s">
        <v>44</v>
      </c>
      <c r="B23" s="34">
        <f>'2 уровень'!C101</f>
        <v>50719</v>
      </c>
      <c r="C23" s="34">
        <f>'2 уровень'!D101</f>
        <v>46493</v>
      </c>
      <c r="D23" s="34">
        <f>'2 уровень'!E101</f>
        <v>47747</v>
      </c>
      <c r="E23" s="105">
        <f>'2 уровень'!F101</f>
        <v>102.69718022067838</v>
      </c>
      <c r="F23" s="322">
        <f>'2 уровень'!G101</f>
        <v>83327.331359999996</v>
      </c>
      <c r="G23" s="322">
        <f>'2 уровень'!H101</f>
        <v>83327.331359999996</v>
      </c>
      <c r="H23" s="322">
        <f>'2 уровень'!I101</f>
        <v>83327.331359999996</v>
      </c>
      <c r="I23" s="322">
        <f>'2 уровень'!J101</f>
        <v>83327.331359999996</v>
      </c>
      <c r="J23" s="322">
        <f>'2 уровень'!K101</f>
        <v>83327.331359999996</v>
      </c>
      <c r="K23" s="322">
        <f>'2 уровень'!L101</f>
        <v>99897.527650000004</v>
      </c>
      <c r="L23" s="322">
        <f>'2 уровень'!M101</f>
        <v>99897.527650000004</v>
      </c>
      <c r="M23" s="322">
        <f>'2 уровень'!N101</f>
        <v>83378.250339999999</v>
      </c>
      <c r="N23" s="322">
        <f>'2 уровень'!O101</f>
        <v>83378.250339999999</v>
      </c>
      <c r="O23" s="322">
        <f>'2 уровень'!P101</f>
        <v>83378.250339999999</v>
      </c>
      <c r="P23" s="322">
        <f>'2 уровень'!Q101</f>
        <v>83078.250339999999</v>
      </c>
      <c r="Q23" s="322">
        <f>'2 уровень'!R101</f>
        <v>77220.990623428588</v>
      </c>
      <c r="R23" s="322">
        <f>'2 уровень'!S101</f>
        <v>87125.343899999978</v>
      </c>
      <c r="S23" s="322">
        <f>'2 уровень'!T101</f>
        <v>9904.3532765714008</v>
      </c>
      <c r="T23" s="322">
        <f>'2 уровень'!U101</f>
        <v>-495.76931999999994</v>
      </c>
      <c r="U23" s="322">
        <f>'2 уровень'!V101</f>
        <v>86629.574579999986</v>
      </c>
      <c r="V23" s="322">
        <f>'2 уровень'!W101</f>
        <v>112.82598578004573</v>
      </c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</row>
    <row r="24" spans="1:193" ht="30" x14ac:dyDescent="0.25">
      <c r="A24" s="77" t="s">
        <v>45</v>
      </c>
      <c r="B24" s="34">
        <f>'2 уровень'!C102</f>
        <v>15056</v>
      </c>
      <c r="C24" s="34">
        <f>'2 уровень'!D102</f>
        <v>13801</v>
      </c>
      <c r="D24" s="34">
        <f>'2 уровень'!E102</f>
        <v>14404</v>
      </c>
      <c r="E24" s="105">
        <f>'2 уровень'!F102</f>
        <v>104.36924860517354</v>
      </c>
      <c r="F24" s="322">
        <f>'2 уровень'!G102</f>
        <v>28304.080199999997</v>
      </c>
      <c r="G24" s="322">
        <f>'2 уровень'!H102</f>
        <v>28304.080199999997</v>
      </c>
      <c r="H24" s="322">
        <f>'2 уровень'!I102</f>
        <v>28304.080199999997</v>
      </c>
      <c r="I24" s="322">
        <f>'2 уровень'!J102</f>
        <v>28304.080199999997</v>
      </c>
      <c r="J24" s="322">
        <f>'2 уровень'!K102</f>
        <v>28304.080199999997</v>
      </c>
      <c r="K24" s="322">
        <f>'2 уровень'!L102</f>
        <v>28304.080199999997</v>
      </c>
      <c r="L24" s="322">
        <f>'2 уровень'!M102</f>
        <v>28304.080199999997</v>
      </c>
      <c r="M24" s="322">
        <f>'2 уровень'!N102</f>
        <v>28304.080199999997</v>
      </c>
      <c r="N24" s="322">
        <f>'2 уровень'!O102</f>
        <v>28304.080199999997</v>
      </c>
      <c r="O24" s="322">
        <f>'2 уровень'!P102</f>
        <v>27369.70016</v>
      </c>
      <c r="P24" s="322">
        <f>'2 уровень'!Q102</f>
        <v>27369.70016</v>
      </c>
      <c r="Q24" s="322">
        <f>'2 уровень'!R102</f>
        <v>25322.486823333336</v>
      </c>
      <c r="R24" s="322">
        <f>'2 уровень'!S102</f>
        <v>26509.790480000003</v>
      </c>
      <c r="S24" s="322">
        <f>'2 уровень'!T102</f>
        <v>1187.303656666671</v>
      </c>
      <c r="T24" s="322">
        <f>'2 уровень'!U102</f>
        <v>-210.22037999999998</v>
      </c>
      <c r="U24" s="322">
        <f>'2 уровень'!V102</f>
        <v>26299.570100000001</v>
      </c>
      <c r="V24" s="322">
        <f>'2 уровень'!W102</f>
        <v>104.68873244934471</v>
      </c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</row>
    <row r="25" spans="1:193" ht="45" x14ac:dyDescent="0.25">
      <c r="A25" s="77" t="s">
        <v>55</v>
      </c>
      <c r="B25" s="34">
        <f>'2 уровень'!C103</f>
        <v>185</v>
      </c>
      <c r="C25" s="34">
        <f>'2 уровень'!D103</f>
        <v>170</v>
      </c>
      <c r="D25" s="34">
        <f>'2 уровень'!E103</f>
        <v>186</v>
      </c>
      <c r="E25" s="105">
        <f>'2 уровень'!F103</f>
        <v>109.41176470588236</v>
      </c>
      <c r="F25" s="322">
        <f>'2 уровень'!G103</f>
        <v>1213.9848000000002</v>
      </c>
      <c r="G25" s="322">
        <f>'2 уровень'!H103</f>
        <v>1213.9848000000002</v>
      </c>
      <c r="H25" s="322">
        <f>'2 уровень'!I103</f>
        <v>1213.9848000000002</v>
      </c>
      <c r="I25" s="322">
        <f>'2 уровень'!J103</f>
        <v>1213.9848000000002</v>
      </c>
      <c r="J25" s="322">
        <f>'2 уровень'!K103</f>
        <v>1213.9848000000002</v>
      </c>
      <c r="K25" s="322">
        <f>'2 уровень'!L103</f>
        <v>1213.9848000000002</v>
      </c>
      <c r="L25" s="322">
        <f>'2 уровень'!M103</f>
        <v>1213.9848000000002</v>
      </c>
      <c r="M25" s="322">
        <f>'2 уровень'!N103</f>
        <v>1213.9848000000002</v>
      </c>
      <c r="N25" s="322">
        <f>'2 уровень'!O103</f>
        <v>1213.9848000000002</v>
      </c>
      <c r="O25" s="322">
        <f>'2 уровень'!P103</f>
        <v>1213.9848000000002</v>
      </c>
      <c r="P25" s="322">
        <f>'2 уровень'!Q103</f>
        <v>1213.9848000000002</v>
      </c>
      <c r="Q25" s="322">
        <f>'2 уровень'!R103</f>
        <v>1112.8194000000001</v>
      </c>
      <c r="R25" s="322">
        <f>'2 уровень'!S103</f>
        <v>1220.5468800000001</v>
      </c>
      <c r="S25" s="322">
        <f>'2 уровень'!T103</f>
        <v>107.72748000000001</v>
      </c>
      <c r="T25" s="322">
        <f>'2 уровень'!U103</f>
        <v>-6.5620799999999999</v>
      </c>
      <c r="U25" s="322">
        <f>'2 уровень'!V103</f>
        <v>1213.9848000000002</v>
      </c>
      <c r="V25" s="322">
        <f>'2 уровень'!W103</f>
        <v>109.68058968058969</v>
      </c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</row>
    <row r="26" spans="1:193" ht="30" x14ac:dyDescent="0.25">
      <c r="A26" s="77" t="s">
        <v>56</v>
      </c>
      <c r="B26" s="34">
        <f>'2 уровень'!C104</f>
        <v>821</v>
      </c>
      <c r="C26" s="34">
        <f>'2 уровень'!D104</f>
        <v>752</v>
      </c>
      <c r="D26" s="34">
        <f>'2 уровень'!E104</f>
        <v>795</v>
      </c>
      <c r="E26" s="105">
        <f>'2 уровень'!F104</f>
        <v>105.71808510638299</v>
      </c>
      <c r="F26" s="322">
        <f>'2 уровень'!G104</f>
        <v>5387.4676799999997</v>
      </c>
      <c r="G26" s="322">
        <f>'2 уровень'!H104</f>
        <v>5387.4676799999997</v>
      </c>
      <c r="H26" s="322">
        <f>'2 уровень'!I104</f>
        <v>5387.4676799999997</v>
      </c>
      <c r="I26" s="322">
        <f>'2 уровень'!J104</f>
        <v>5387.4676799999997</v>
      </c>
      <c r="J26" s="322">
        <f>'2 уровень'!K104</f>
        <v>5387.4676799999997</v>
      </c>
      <c r="K26" s="322">
        <f>'2 уровень'!L104</f>
        <v>5387.4676799999997</v>
      </c>
      <c r="L26" s="322">
        <f>'2 уровень'!M104</f>
        <v>5387.4676799999997</v>
      </c>
      <c r="M26" s="322">
        <f>'2 уровень'!N104</f>
        <v>5387.4676799999997</v>
      </c>
      <c r="N26" s="322">
        <f>'2 уровень'!O104</f>
        <v>5387.4676799999997</v>
      </c>
      <c r="O26" s="322">
        <f>'2 уровень'!P104</f>
        <v>5387.4676799999997</v>
      </c>
      <c r="P26" s="322">
        <f>'2 уровень'!Q104</f>
        <v>5387.4676799999997</v>
      </c>
      <c r="Q26" s="322">
        <f>'2 уровень'!R104</f>
        <v>4938.5120400000005</v>
      </c>
      <c r="R26" s="322">
        <f>'2 уровень'!S104</f>
        <v>5216.8536000000004</v>
      </c>
      <c r="S26" s="322">
        <f>'2 уровень'!T104</f>
        <v>278.34155999999962</v>
      </c>
      <c r="T26" s="322">
        <f>'2 уровень'!U104</f>
        <v>-106.30576000000001</v>
      </c>
      <c r="U26" s="322">
        <f>'2 уровень'!V104</f>
        <v>5110.5478400000002</v>
      </c>
      <c r="V26" s="322">
        <f>'2 уровень'!W104</f>
        <v>105.63614217694608</v>
      </c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</row>
    <row r="27" spans="1:193" ht="30" x14ac:dyDescent="0.25">
      <c r="A27" s="227" t="s">
        <v>68</v>
      </c>
      <c r="B27" s="225">
        <f>'2 уровень'!C105</f>
        <v>115561</v>
      </c>
      <c r="C27" s="225">
        <f>'2 уровень'!D105</f>
        <v>105930</v>
      </c>
      <c r="D27" s="225">
        <f>'2 уровень'!E105</f>
        <v>94635</v>
      </c>
      <c r="E27" s="226">
        <f>'2 уровень'!F105</f>
        <v>89.337298215802889</v>
      </c>
      <c r="F27" s="321">
        <f>'2 уровень'!G105</f>
        <v>186682.44089</v>
      </c>
      <c r="G27" s="321">
        <f>'2 уровень'!H105</f>
        <v>186682.44089</v>
      </c>
      <c r="H27" s="321">
        <f>'2 уровень'!I105</f>
        <v>186682.44089</v>
      </c>
      <c r="I27" s="321">
        <f>'2 уровень'!J105</f>
        <v>186682.44089</v>
      </c>
      <c r="J27" s="321">
        <f>'2 уровень'!K105</f>
        <v>186682.44089</v>
      </c>
      <c r="K27" s="321">
        <f>'2 уровень'!L105</f>
        <v>191934.36059999999</v>
      </c>
      <c r="L27" s="321">
        <f>'2 уровень'!M105</f>
        <v>191934.36059999999</v>
      </c>
      <c r="M27" s="321">
        <f>'2 уровень'!N105</f>
        <v>207158.01970666667</v>
      </c>
      <c r="N27" s="321">
        <f>'2 уровень'!O105</f>
        <v>207158.01970666667</v>
      </c>
      <c r="O27" s="321">
        <f>'2 уровень'!P105</f>
        <v>206852.37070666667</v>
      </c>
      <c r="P27" s="321">
        <f>'2 уровень'!Q105</f>
        <v>205882.24195666666</v>
      </c>
      <c r="Q27" s="321">
        <f>'2 уровень'!R105</f>
        <v>187117.31319188094</v>
      </c>
      <c r="R27" s="321">
        <f>'2 уровень'!S105</f>
        <v>177026.82845000003</v>
      </c>
      <c r="S27" s="321">
        <f>'2 уровень'!T105</f>
        <v>-10090.48474188094</v>
      </c>
      <c r="T27" s="321">
        <f>'2 уровень'!U105</f>
        <v>-405.40687000000008</v>
      </c>
      <c r="U27" s="321">
        <f>'2 уровень'!V105</f>
        <v>176621.42158000002</v>
      </c>
      <c r="V27" s="321">
        <f>'2 уровень'!W105</f>
        <v>94.607401864768377</v>
      </c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  <c r="FQ27" s="32"/>
      <c r="FR27" s="32"/>
      <c r="FS27" s="32"/>
      <c r="FT27" s="32"/>
      <c r="FU27" s="32"/>
      <c r="FV27" s="32"/>
      <c r="FW27" s="32"/>
      <c r="FX27" s="32"/>
      <c r="FY27" s="32"/>
      <c r="FZ27" s="32"/>
      <c r="GA27" s="32"/>
      <c r="GB27" s="32"/>
      <c r="GC27" s="32"/>
      <c r="GD27" s="32"/>
      <c r="GE27" s="32"/>
      <c r="GF27" s="32"/>
      <c r="GG27" s="32"/>
      <c r="GH27" s="32"/>
      <c r="GI27" s="32"/>
      <c r="GJ27" s="32"/>
      <c r="GK27" s="32"/>
    </row>
    <row r="28" spans="1:193" ht="30" x14ac:dyDescent="0.25">
      <c r="A28" s="77" t="s">
        <v>64</v>
      </c>
      <c r="B28" s="34">
        <f>'2 уровень'!C106</f>
        <v>43567</v>
      </c>
      <c r="C28" s="34">
        <f>'2 уровень'!D106</f>
        <v>39936</v>
      </c>
      <c r="D28" s="34">
        <f>'2 уровень'!E106</f>
        <v>34399</v>
      </c>
      <c r="E28" s="105">
        <f>'2 уровень'!F106</f>
        <v>86.135316506410248</v>
      </c>
      <c r="F28" s="322">
        <f>'2 уровень'!G106</f>
        <v>29377.545540000003</v>
      </c>
      <c r="G28" s="322">
        <f>'2 уровень'!H106</f>
        <v>29377.545540000003</v>
      </c>
      <c r="H28" s="322">
        <f>'2 уровень'!I106</f>
        <v>29377.545540000003</v>
      </c>
      <c r="I28" s="322">
        <f>'2 уровень'!J106</f>
        <v>29377.545540000003</v>
      </c>
      <c r="J28" s="322">
        <f>'2 уровень'!K106</f>
        <v>29377.545540000003</v>
      </c>
      <c r="K28" s="322">
        <f>'2 уровень'!L106</f>
        <v>34629.465250000001</v>
      </c>
      <c r="L28" s="322">
        <f>'2 уровень'!M106</f>
        <v>34629.465250000001</v>
      </c>
      <c r="M28" s="322">
        <f>'2 уровень'!N106</f>
        <v>49853.124356666667</v>
      </c>
      <c r="N28" s="322">
        <f>'2 уровень'!O106</f>
        <v>49853.124356666667</v>
      </c>
      <c r="O28" s="322">
        <f>'2 уровень'!P106</f>
        <v>49853.124356666667</v>
      </c>
      <c r="P28" s="322">
        <f>'2 уровень'!Q106</f>
        <v>48882.995606666664</v>
      </c>
      <c r="Q28" s="322">
        <f>'2 уровень'!R106</f>
        <v>43124.925121047621</v>
      </c>
      <c r="R28" s="322">
        <f>'2 уровень'!S106</f>
        <v>45500.916910000007</v>
      </c>
      <c r="S28" s="322">
        <f>'2 уровень'!T106</f>
        <v>2375.9917889523845</v>
      </c>
      <c r="T28" s="322">
        <f>'2 уровень'!U106</f>
        <v>-128.37941000000001</v>
      </c>
      <c r="U28" s="322">
        <f>'2 уровень'!V106</f>
        <v>45372.537499999999</v>
      </c>
      <c r="V28" s="322">
        <f>'2 уровень'!W106</f>
        <v>105.5095557436522</v>
      </c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2"/>
      <c r="GF28" s="32"/>
      <c r="GG28" s="32"/>
      <c r="GH28" s="32"/>
      <c r="GI28" s="32"/>
      <c r="GJ28" s="32"/>
      <c r="GK28" s="32"/>
    </row>
    <row r="29" spans="1:193" ht="45" x14ac:dyDescent="0.25">
      <c r="A29" s="77" t="s">
        <v>102</v>
      </c>
      <c r="B29" s="34">
        <f>'2 уровень'!C107</f>
        <v>0</v>
      </c>
      <c r="C29" s="34">
        <f>'2 уровень'!D107</f>
        <v>0</v>
      </c>
      <c r="D29" s="34">
        <f>'2 уровень'!E107</f>
        <v>2201</v>
      </c>
      <c r="E29" s="105">
        <f>'2 уровень'!F107</f>
        <v>0</v>
      </c>
      <c r="F29" s="322">
        <f>'2 уровень'!G107</f>
        <v>0</v>
      </c>
      <c r="G29" s="322">
        <f>'2 уровень'!H107</f>
        <v>0</v>
      </c>
      <c r="H29" s="322">
        <f>'2 уровень'!I107</f>
        <v>0</v>
      </c>
      <c r="I29" s="322">
        <f>'2 уровень'!J107</f>
        <v>0</v>
      </c>
      <c r="J29" s="322">
        <f>'2 уровень'!K107</f>
        <v>0</v>
      </c>
      <c r="K29" s="322">
        <f>'2 уровень'!L107</f>
        <v>0</v>
      </c>
      <c r="L29" s="322">
        <f>'2 уровень'!M107</f>
        <v>0</v>
      </c>
      <c r="M29" s="322">
        <f>'2 уровень'!N107</f>
        <v>0</v>
      </c>
      <c r="N29" s="322">
        <f>'2 уровень'!O107</f>
        <v>0</v>
      </c>
      <c r="O29" s="322">
        <f>'2 уровень'!P107</f>
        <v>0</v>
      </c>
      <c r="P29" s="322">
        <f>'2 уровень'!Q107</f>
        <v>0</v>
      </c>
      <c r="Q29" s="322">
        <f>'2 уровень'!R107</f>
        <v>0</v>
      </c>
      <c r="R29" s="322">
        <f>'2 уровень'!S107</f>
        <v>0</v>
      </c>
      <c r="S29" s="322">
        <f>'2 уровень'!T107</f>
        <v>0</v>
      </c>
      <c r="T29" s="322">
        <f>'2 уровень'!U107</f>
        <v>0</v>
      </c>
      <c r="U29" s="322">
        <f>'2 уровень'!V107</f>
        <v>2691.8526700000002</v>
      </c>
      <c r="V29" s="322">
        <f>'2 уровень'!W107</f>
        <v>0</v>
      </c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32"/>
      <c r="FR29" s="32"/>
      <c r="FS29" s="32"/>
      <c r="FT29" s="32"/>
      <c r="FU29" s="32"/>
      <c r="FV29" s="32"/>
      <c r="FW29" s="32"/>
      <c r="FX29" s="32"/>
      <c r="FY29" s="32"/>
      <c r="FZ29" s="32"/>
      <c r="GA29" s="32"/>
      <c r="GB29" s="32"/>
      <c r="GC29" s="32"/>
      <c r="GD29" s="32"/>
      <c r="GE29" s="32"/>
      <c r="GF29" s="32"/>
      <c r="GG29" s="32"/>
      <c r="GH29" s="32"/>
      <c r="GI29" s="32"/>
      <c r="GJ29" s="32"/>
      <c r="GK29" s="32"/>
    </row>
    <row r="30" spans="1:193" ht="60" x14ac:dyDescent="0.25">
      <c r="A30" s="77" t="s">
        <v>46</v>
      </c>
      <c r="B30" s="34">
        <f>'2 уровень'!C108</f>
        <v>48137</v>
      </c>
      <c r="C30" s="34">
        <f>'2 уровень'!D108</f>
        <v>44125</v>
      </c>
      <c r="D30" s="34">
        <f>'2 уровень'!E108</f>
        <v>38254</v>
      </c>
      <c r="E30" s="105">
        <f>'2 уровень'!F108</f>
        <v>86.694617563739371</v>
      </c>
      <c r="F30" s="322">
        <f>'2 уровень'!G108</f>
        <v>130879.6893</v>
      </c>
      <c r="G30" s="322">
        <f>'2 уровень'!H108</f>
        <v>130879.6893</v>
      </c>
      <c r="H30" s="322">
        <f>'2 уровень'!I108</f>
        <v>130879.6893</v>
      </c>
      <c r="I30" s="322">
        <f>'2 уровень'!J108</f>
        <v>130879.6893</v>
      </c>
      <c r="J30" s="322">
        <f>'2 уровень'!K108</f>
        <v>130879.6893</v>
      </c>
      <c r="K30" s="322">
        <f>'2 уровень'!L108</f>
        <v>130879.6893</v>
      </c>
      <c r="L30" s="322">
        <f>'2 уровень'!M108</f>
        <v>130879.6893</v>
      </c>
      <c r="M30" s="322">
        <f>'2 уровень'!N108</f>
        <v>130879.6893</v>
      </c>
      <c r="N30" s="322">
        <f>'2 уровень'!O108</f>
        <v>130879.6893</v>
      </c>
      <c r="O30" s="322">
        <f>'2 уровень'!P108</f>
        <v>130574.04030000001</v>
      </c>
      <c r="P30" s="322">
        <f>'2 уровень'!Q108</f>
        <v>130574.04030000001</v>
      </c>
      <c r="Q30" s="322">
        <f>'2 уровень'!R108</f>
        <v>119769.28252499999</v>
      </c>
      <c r="R30" s="322">
        <f>'2 уровень'!S108</f>
        <v>107025.59718000001</v>
      </c>
      <c r="S30" s="322">
        <f>'2 уровень'!T108</f>
        <v>-12743.685344999982</v>
      </c>
      <c r="T30" s="322">
        <f>'2 уровень'!U108</f>
        <v>-263.25463999999999</v>
      </c>
      <c r="U30" s="322">
        <f>'2 уровень'!V108</f>
        <v>106762.34254000001</v>
      </c>
      <c r="V30" s="322">
        <f>'2 уровень'!W108</f>
        <v>89.359804887918628</v>
      </c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  <c r="FZ30" s="32"/>
      <c r="GA30" s="32"/>
      <c r="GB30" s="32"/>
      <c r="GC30" s="32"/>
      <c r="GD30" s="32"/>
      <c r="GE30" s="32"/>
      <c r="GF30" s="32"/>
      <c r="GG30" s="32"/>
      <c r="GH30" s="32"/>
      <c r="GI30" s="32"/>
      <c r="GJ30" s="32"/>
      <c r="GK30" s="32"/>
    </row>
    <row r="31" spans="1:193" ht="45" x14ac:dyDescent="0.25">
      <c r="A31" s="77" t="s">
        <v>65</v>
      </c>
      <c r="B31" s="34">
        <f>'2 уровень'!C109</f>
        <v>23857</v>
      </c>
      <c r="C31" s="34">
        <f>'2 уровень'!D109</f>
        <v>21869</v>
      </c>
      <c r="D31" s="34">
        <f>'2 уровень'!E109</f>
        <v>21982</v>
      </c>
      <c r="E31" s="105">
        <f>'2 уровень'!F109</f>
        <v>100.5167131556084</v>
      </c>
      <c r="F31" s="322">
        <f>'2 уровень'!G109</f>
        <v>26425.206049999997</v>
      </c>
      <c r="G31" s="322">
        <f>'2 уровень'!H109</f>
        <v>26425.206049999997</v>
      </c>
      <c r="H31" s="322">
        <f>'2 уровень'!I109</f>
        <v>26425.206049999997</v>
      </c>
      <c r="I31" s="322">
        <f>'2 уровень'!J109</f>
        <v>26425.206049999997</v>
      </c>
      <c r="J31" s="322">
        <f>'2 уровень'!K109</f>
        <v>26425.206049999997</v>
      </c>
      <c r="K31" s="322">
        <f>'2 уровень'!L109</f>
        <v>26425.206049999997</v>
      </c>
      <c r="L31" s="322">
        <f>'2 уровень'!M109</f>
        <v>26425.206049999997</v>
      </c>
      <c r="M31" s="322">
        <f>'2 уровень'!N109</f>
        <v>26425.206049999997</v>
      </c>
      <c r="N31" s="322">
        <f>'2 уровень'!O109</f>
        <v>26425.206049999997</v>
      </c>
      <c r="O31" s="322">
        <f>'2 уровень'!P109</f>
        <v>26425.206049999997</v>
      </c>
      <c r="P31" s="322">
        <f>'2 уровень'!Q109</f>
        <v>26425.206049999997</v>
      </c>
      <c r="Q31" s="322">
        <f>'2 уровень'!R109</f>
        <v>24223.105545833336</v>
      </c>
      <c r="R31" s="322">
        <f>'2 уровень'!S109</f>
        <v>24500.314359999989</v>
      </c>
      <c r="S31" s="322">
        <f>'2 уровень'!T109</f>
        <v>277.20881416665657</v>
      </c>
      <c r="T31" s="322">
        <f>'2 уровень'!U109</f>
        <v>-13.772819999999999</v>
      </c>
      <c r="U31" s="322">
        <f>'2 уровень'!V109</f>
        <v>24486.541539999991</v>
      </c>
      <c r="V31" s="322">
        <f>'2 уровень'!W109</f>
        <v>101.14439832515339</v>
      </c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  <c r="ER31" s="32"/>
      <c r="ES31" s="32"/>
      <c r="ET31" s="32"/>
      <c r="EU31" s="32"/>
      <c r="EV31" s="32"/>
      <c r="EW31" s="32"/>
      <c r="EX31" s="32"/>
      <c r="EY31" s="32"/>
      <c r="EZ31" s="32"/>
      <c r="FA31" s="32"/>
      <c r="FB31" s="32"/>
      <c r="FC31" s="32"/>
      <c r="FD31" s="32"/>
      <c r="FE31" s="32"/>
      <c r="FF31" s="32"/>
      <c r="FG31" s="32"/>
      <c r="FH31" s="32"/>
      <c r="FI31" s="32"/>
      <c r="FJ31" s="32"/>
      <c r="FK31" s="32"/>
      <c r="FL31" s="32"/>
      <c r="FM31" s="32"/>
      <c r="FN31" s="32"/>
      <c r="FO31" s="32"/>
      <c r="FP31" s="32"/>
      <c r="FQ31" s="32"/>
      <c r="FR31" s="32"/>
      <c r="FS31" s="32"/>
      <c r="FT31" s="32"/>
      <c r="FU31" s="32"/>
      <c r="FV31" s="32"/>
      <c r="FW31" s="32"/>
      <c r="FX31" s="32"/>
      <c r="FY31" s="32"/>
      <c r="FZ31" s="32"/>
      <c r="GA31" s="32"/>
      <c r="GB31" s="32"/>
      <c r="GC31" s="32"/>
      <c r="GD31" s="32"/>
      <c r="GE31" s="32"/>
      <c r="GF31" s="32"/>
      <c r="GG31" s="32"/>
      <c r="GH31" s="32"/>
      <c r="GI31" s="32"/>
      <c r="GJ31" s="32"/>
      <c r="GK31" s="32"/>
    </row>
    <row r="32" spans="1:193" ht="30.75" thickBot="1" x14ac:dyDescent="0.3">
      <c r="A32" s="77" t="s">
        <v>79</v>
      </c>
      <c r="B32" s="228">
        <f>'2 уровень'!C110</f>
        <v>113586</v>
      </c>
      <c r="C32" s="228">
        <f>'2 уровень'!D110</f>
        <v>104120</v>
      </c>
      <c r="D32" s="228">
        <f>'2 уровень'!E110</f>
        <v>103279</v>
      </c>
      <c r="E32" s="229">
        <f>'2 уровень'!F110</f>
        <v>99.192278140606987</v>
      </c>
      <c r="F32" s="324">
        <f>'2 уровень'!G110</f>
        <v>119809.22132</v>
      </c>
      <c r="G32" s="324">
        <f>'2 уровень'!H110</f>
        <v>119809.22132</v>
      </c>
      <c r="H32" s="324">
        <f>'2 уровень'!I110</f>
        <v>119809.22132</v>
      </c>
      <c r="I32" s="324">
        <f>'2 уровень'!J110</f>
        <v>119809.22132</v>
      </c>
      <c r="J32" s="324">
        <f>'2 уровень'!K110</f>
        <v>119809.22132</v>
      </c>
      <c r="K32" s="324">
        <f>'2 уровень'!L110</f>
        <v>119809.22132</v>
      </c>
      <c r="L32" s="324">
        <f>'2 уровень'!M110</f>
        <v>119809.22132</v>
      </c>
      <c r="M32" s="324">
        <f>'2 уровень'!N110</f>
        <v>111240.99244</v>
      </c>
      <c r="N32" s="324">
        <f>'2 уровень'!O110</f>
        <v>111240.99244</v>
      </c>
      <c r="O32" s="324">
        <f>'2 уровень'!P110</f>
        <v>110544.16692</v>
      </c>
      <c r="P32" s="324">
        <f>'2 уровень'!Q110</f>
        <v>110544.16692</v>
      </c>
      <c r="Q32" s="324">
        <f>'2 уровень'!R110</f>
        <v>102505.98609266669</v>
      </c>
      <c r="R32" s="324">
        <f>'2 уровень'!S110</f>
        <v>100700.68644</v>
      </c>
      <c r="S32" s="324">
        <f>'2 уровень'!T110</f>
        <v>-1805.2996526666575</v>
      </c>
      <c r="T32" s="324">
        <f>'2 уровень'!U110</f>
        <v>-600.46874000000003</v>
      </c>
      <c r="U32" s="324">
        <f>'2 уровень'!V110</f>
        <v>100100.21770000001</v>
      </c>
      <c r="V32" s="324">
        <f>'2 уровень'!W110</f>
        <v>98.238834899812915</v>
      </c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32"/>
      <c r="DO32" s="32"/>
      <c r="DP32" s="32"/>
      <c r="DQ32" s="32"/>
      <c r="DR32" s="32"/>
      <c r="DS32" s="32"/>
      <c r="DT32" s="32"/>
      <c r="DU32" s="32"/>
      <c r="DV32" s="32"/>
      <c r="DW32" s="32"/>
      <c r="DX32" s="32"/>
      <c r="DY32" s="32"/>
      <c r="DZ32" s="32"/>
      <c r="EA32" s="32"/>
      <c r="EB32" s="32"/>
      <c r="EC32" s="32"/>
      <c r="ED32" s="32"/>
      <c r="EE32" s="32"/>
      <c r="EF32" s="32"/>
      <c r="EG32" s="32"/>
      <c r="EH32" s="32"/>
      <c r="EI32" s="32"/>
      <c r="EJ32" s="32"/>
      <c r="EK32" s="32"/>
      <c r="EL32" s="32"/>
      <c r="EM32" s="32"/>
      <c r="EN32" s="32"/>
      <c r="EO32" s="32"/>
      <c r="EP32" s="32"/>
      <c r="EQ32" s="32"/>
      <c r="ER32" s="32"/>
      <c r="ES32" s="32"/>
      <c r="ET32" s="32"/>
      <c r="EU32" s="32"/>
      <c r="EV32" s="32"/>
      <c r="EW32" s="32"/>
      <c r="EX32" s="32"/>
      <c r="EY32" s="32"/>
      <c r="EZ32" s="32"/>
      <c r="FA32" s="32"/>
      <c r="FB32" s="32"/>
      <c r="FC32" s="32"/>
      <c r="FD32" s="32"/>
      <c r="FE32" s="32"/>
      <c r="FF32" s="32"/>
      <c r="FG32" s="32"/>
      <c r="FH32" s="32"/>
      <c r="FI32" s="32"/>
      <c r="FJ32" s="32"/>
      <c r="FK32" s="32"/>
      <c r="FL32" s="32"/>
      <c r="FM32" s="32"/>
      <c r="FN32" s="32"/>
      <c r="FO32" s="32"/>
      <c r="FP32" s="32"/>
      <c r="FQ32" s="32"/>
      <c r="FR32" s="32"/>
      <c r="FS32" s="32"/>
      <c r="FT32" s="32"/>
      <c r="FU32" s="32"/>
      <c r="FV32" s="32"/>
      <c r="FW32" s="32"/>
      <c r="FX32" s="32"/>
      <c r="FY32" s="32"/>
      <c r="FZ32" s="32"/>
      <c r="GA32" s="32"/>
      <c r="GB32" s="32"/>
      <c r="GC32" s="32"/>
      <c r="GD32" s="32"/>
      <c r="GE32" s="32"/>
      <c r="GF32" s="32"/>
      <c r="GG32" s="32"/>
      <c r="GH32" s="32"/>
      <c r="GI32" s="32"/>
      <c r="GJ32" s="32"/>
      <c r="GK32" s="32"/>
    </row>
    <row r="33" spans="1:193" ht="15.75" thickBot="1" x14ac:dyDescent="0.3">
      <c r="A33" s="230" t="s">
        <v>62</v>
      </c>
      <c r="B33" s="231">
        <f>'2 уровень'!C111</f>
        <v>0</v>
      </c>
      <c r="C33" s="231">
        <f>'2 уровень'!D111</f>
        <v>0</v>
      </c>
      <c r="D33" s="231">
        <f>'2 уровень'!E111</f>
        <v>0</v>
      </c>
      <c r="E33" s="232">
        <f>'2 уровень'!F111</f>
        <v>0</v>
      </c>
      <c r="F33" s="333">
        <f>'2 уровень'!G111</f>
        <v>424724.52625</v>
      </c>
      <c r="G33" s="333">
        <f>'2 уровень'!H111</f>
        <v>424724.52625</v>
      </c>
      <c r="H33" s="333">
        <f>'2 уровень'!I111</f>
        <v>424724.52625</v>
      </c>
      <c r="I33" s="333">
        <f>'2 уровень'!J111</f>
        <v>424724.52625</v>
      </c>
      <c r="J33" s="333">
        <f>'2 уровень'!K111</f>
        <v>424724.52625</v>
      </c>
      <c r="K33" s="333">
        <f>'2 уровень'!L111</f>
        <v>446546.64224999998</v>
      </c>
      <c r="L33" s="333">
        <f>'2 уровень'!M111</f>
        <v>446546.64224999998</v>
      </c>
      <c r="M33" s="333">
        <f>'2 уровень'!N111</f>
        <v>436682.79516666668</v>
      </c>
      <c r="N33" s="333">
        <f>'2 уровень'!O111</f>
        <v>436682.79516666668</v>
      </c>
      <c r="O33" s="333">
        <f>'2 уровень'!P111</f>
        <v>434745.94060666667</v>
      </c>
      <c r="P33" s="333">
        <f>'2 уровень'!Q111</f>
        <v>433475.8118566667</v>
      </c>
      <c r="Q33" s="333">
        <f>'2 уровень'!R111</f>
        <v>398218.10817130952</v>
      </c>
      <c r="R33" s="333">
        <f>'2 уровень'!S111</f>
        <v>397800.04975000001</v>
      </c>
      <c r="S33" s="333">
        <f>'2 уровень'!T111</f>
        <v>-418.05842130952806</v>
      </c>
      <c r="T33" s="333">
        <f>'2 уровень'!U111</f>
        <v>-1824.73315</v>
      </c>
      <c r="U33" s="333">
        <f>'2 уровень'!V111</f>
        <v>395975.31660000002</v>
      </c>
      <c r="V33" s="333">
        <f>'2 уровень'!W111</f>
        <v>99.895017727036745</v>
      </c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  <c r="FR33" s="32"/>
      <c r="FS33" s="32"/>
      <c r="FT33" s="32"/>
      <c r="FU33" s="32"/>
      <c r="FV33" s="32"/>
      <c r="FW33" s="32"/>
      <c r="FX33" s="32"/>
      <c r="FY33" s="32"/>
      <c r="FZ33" s="32"/>
      <c r="GA33" s="32"/>
      <c r="GB33" s="32"/>
      <c r="GC33" s="32"/>
      <c r="GD33" s="32"/>
      <c r="GE33" s="32"/>
      <c r="GF33" s="32"/>
      <c r="GG33" s="32"/>
      <c r="GH33" s="32"/>
      <c r="GI33" s="32"/>
      <c r="GJ33" s="32"/>
      <c r="GK33" s="32"/>
    </row>
    <row r="34" spans="1:193" ht="15" customHeight="1" x14ac:dyDescent="0.25">
      <c r="A34" s="28" t="s">
        <v>11</v>
      </c>
      <c r="B34" s="42"/>
      <c r="C34" s="42"/>
      <c r="D34" s="42"/>
      <c r="E34" s="107"/>
      <c r="F34" s="334"/>
      <c r="G34" s="334"/>
      <c r="H34" s="334"/>
      <c r="I34" s="334"/>
      <c r="J34" s="334"/>
      <c r="K34" s="334"/>
      <c r="L34" s="334"/>
      <c r="M34" s="334"/>
      <c r="N34" s="334"/>
      <c r="O34" s="334"/>
      <c r="P34" s="334"/>
      <c r="Q34" s="334"/>
      <c r="R34" s="334"/>
      <c r="S34" s="334"/>
      <c r="T34" s="334"/>
      <c r="U34" s="334"/>
      <c r="V34" s="334"/>
    </row>
    <row r="35" spans="1:193" ht="30" x14ac:dyDescent="0.25">
      <c r="A35" s="227" t="s">
        <v>76</v>
      </c>
      <c r="B35" s="225">
        <f>'2 уровень'!C128</f>
        <v>8629</v>
      </c>
      <c r="C35" s="225">
        <f>'2 уровень'!D128</f>
        <v>7910</v>
      </c>
      <c r="D35" s="225">
        <f>'2 уровень'!E128</f>
        <v>4775</v>
      </c>
      <c r="E35" s="226">
        <f>'2 уровень'!F128</f>
        <v>60.366624525916556</v>
      </c>
      <c r="F35" s="321">
        <f>'2 уровень'!G128</f>
        <v>27130.838899999999</v>
      </c>
      <c r="G35" s="321">
        <f>'2 уровень'!H128</f>
        <v>27130.838899999999</v>
      </c>
      <c r="H35" s="321">
        <f>'2 уровень'!I128</f>
        <v>27130.838899999999</v>
      </c>
      <c r="I35" s="321">
        <f>'2 уровень'!J128</f>
        <v>27130.838899999999</v>
      </c>
      <c r="J35" s="321">
        <f>'2 уровень'!K128</f>
        <v>27130.838899999999</v>
      </c>
      <c r="K35" s="321">
        <f>'2 уровень'!L128</f>
        <v>24445.1309</v>
      </c>
      <c r="L35" s="321">
        <f>'2 уровень'!M128</f>
        <v>24445.1309</v>
      </c>
      <c r="M35" s="321">
        <f>'2 уровень'!N128</f>
        <v>19312.816439999999</v>
      </c>
      <c r="N35" s="321">
        <f>'2 уровень'!O128</f>
        <v>19312.816439999999</v>
      </c>
      <c r="O35" s="321">
        <f>'2 уровень'!P128</f>
        <v>16502.404880000002</v>
      </c>
      <c r="P35" s="321">
        <f>'2 уровень'!Q128</f>
        <v>16502.404880000002</v>
      </c>
      <c r="Q35" s="321">
        <f>'2 уровень'!R128</f>
        <v>16588.44095509524</v>
      </c>
      <c r="R35" s="321">
        <f>'2 уровень'!S128</f>
        <v>11875.531370000002</v>
      </c>
      <c r="S35" s="321">
        <f>'2 уровень'!T128</f>
        <v>-4712.9095850952381</v>
      </c>
      <c r="T35" s="321">
        <f>'2 уровень'!U128</f>
        <v>-167.13860999999997</v>
      </c>
      <c r="U35" s="321">
        <f>'2 уровень'!V128</f>
        <v>11708.392760000001</v>
      </c>
      <c r="V35" s="321">
        <f>'2 уровень'!W128</f>
        <v>71.589195163951558</v>
      </c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  <c r="EP35" s="32"/>
      <c r="EQ35" s="32"/>
      <c r="ER35" s="32"/>
      <c r="ES35" s="32"/>
      <c r="ET35" s="32"/>
      <c r="EU35" s="32"/>
      <c r="EV35" s="32"/>
      <c r="EW35" s="32"/>
      <c r="EX35" s="32"/>
      <c r="EY35" s="32"/>
      <c r="EZ35" s="32"/>
      <c r="FA35" s="32"/>
      <c r="FB35" s="32"/>
      <c r="FC35" s="32"/>
      <c r="FD35" s="32"/>
      <c r="FE35" s="32"/>
      <c r="FF35" s="32"/>
      <c r="FG35" s="32"/>
      <c r="FH35" s="32"/>
      <c r="FI35" s="32"/>
      <c r="FJ35" s="32"/>
      <c r="FK35" s="32"/>
      <c r="FL35" s="32"/>
      <c r="FM35" s="32"/>
      <c r="FN35" s="32"/>
      <c r="FO35" s="32"/>
      <c r="FP35" s="32"/>
      <c r="FQ35" s="32"/>
      <c r="FR35" s="32"/>
      <c r="FS35" s="32"/>
      <c r="FT35" s="32"/>
      <c r="FU35" s="32"/>
      <c r="FV35" s="32"/>
      <c r="FW35" s="32"/>
      <c r="FX35" s="32"/>
      <c r="FY35" s="32"/>
      <c r="FZ35" s="32"/>
      <c r="GA35" s="32"/>
      <c r="GB35" s="32"/>
      <c r="GC35" s="32"/>
      <c r="GD35" s="32"/>
      <c r="GE35" s="32"/>
      <c r="GF35" s="32"/>
      <c r="GG35" s="32"/>
      <c r="GH35" s="32"/>
      <c r="GI35" s="32"/>
      <c r="GJ35" s="32"/>
      <c r="GK35" s="32"/>
    </row>
    <row r="36" spans="1:193" ht="30" x14ac:dyDescent="0.25">
      <c r="A36" s="77" t="s">
        <v>44</v>
      </c>
      <c r="B36" s="34">
        <f>'2 уровень'!C129</f>
        <v>6300</v>
      </c>
      <c r="C36" s="34">
        <f>'2 уровень'!D129</f>
        <v>5775</v>
      </c>
      <c r="D36" s="34">
        <f>'2 уровень'!E129</f>
        <v>4146</v>
      </c>
      <c r="E36" s="105">
        <f>'2 уровень'!F129</f>
        <v>71.79220779220779</v>
      </c>
      <c r="F36" s="322">
        <f>'2 уровень'!G129</f>
        <v>18051.36102</v>
      </c>
      <c r="G36" s="322">
        <f>'2 уровень'!H129</f>
        <v>18051.36102</v>
      </c>
      <c r="H36" s="322">
        <f>'2 уровень'!I129</f>
        <v>18051.36102</v>
      </c>
      <c r="I36" s="322">
        <f>'2 уровень'!J129</f>
        <v>18051.36102</v>
      </c>
      <c r="J36" s="322">
        <f>'2 уровень'!K129</f>
        <v>18051.36102</v>
      </c>
      <c r="K36" s="322">
        <f>'2 уровень'!L129</f>
        <v>15365.65302</v>
      </c>
      <c r="L36" s="322">
        <f>'2 уровень'!M129</f>
        <v>15365.65302</v>
      </c>
      <c r="M36" s="322">
        <f>'2 уровень'!N129</f>
        <v>10233.33856</v>
      </c>
      <c r="N36" s="322">
        <f>'2 уровень'!O129</f>
        <v>10233.33856</v>
      </c>
      <c r="O36" s="322">
        <f>'2 уровень'!P129</f>
        <v>10233.33856</v>
      </c>
      <c r="P36" s="322">
        <f>'2 уровень'!Q129</f>
        <v>10233.33856</v>
      </c>
      <c r="Q36" s="322">
        <f>'2 уровень'!R129</f>
        <v>10139.193938428572</v>
      </c>
      <c r="R36" s="322">
        <f>'2 уровень'!S129</f>
        <v>8638.2615800000003</v>
      </c>
      <c r="S36" s="322">
        <f>'2 уровень'!T129</f>
        <v>-1500.9323584285721</v>
      </c>
      <c r="T36" s="322">
        <f>'2 уровень'!U129</f>
        <v>-79.794569999999993</v>
      </c>
      <c r="U36" s="322">
        <f>'2 уровень'!V129</f>
        <v>8558.4670100000003</v>
      </c>
      <c r="V36" s="322">
        <f>'2 уровень'!W129</f>
        <v>85.196728975270048</v>
      </c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</row>
    <row r="37" spans="1:193" ht="30" x14ac:dyDescent="0.25">
      <c r="A37" s="77" t="s">
        <v>45</v>
      </c>
      <c r="B37" s="34">
        <f>'2 уровень'!C130</f>
        <v>1900</v>
      </c>
      <c r="C37" s="34">
        <f>'2 уровень'!D130</f>
        <v>1742</v>
      </c>
      <c r="D37" s="34">
        <f>'2 уровень'!E130</f>
        <v>190</v>
      </c>
      <c r="E37" s="105">
        <f>'2 уровень'!F130</f>
        <v>10.907003444316878</v>
      </c>
      <c r="F37" s="322">
        <f>'2 уровень'!G130</f>
        <v>6264.3455599999998</v>
      </c>
      <c r="G37" s="322">
        <f>'2 уровень'!H130</f>
        <v>6264.3455599999998</v>
      </c>
      <c r="H37" s="322">
        <f>'2 уровень'!I130</f>
        <v>6264.3455599999998</v>
      </c>
      <c r="I37" s="322">
        <f>'2 уровень'!J130</f>
        <v>6264.3455599999998</v>
      </c>
      <c r="J37" s="322">
        <f>'2 уровень'!K130</f>
        <v>6264.3455599999998</v>
      </c>
      <c r="K37" s="322">
        <f>'2 уровень'!L130</f>
        <v>6264.3455599999998</v>
      </c>
      <c r="L37" s="322">
        <f>'2 уровень'!M130</f>
        <v>6264.3455599999998</v>
      </c>
      <c r="M37" s="322">
        <f>'2 уровень'!N130</f>
        <v>6264.3455599999998</v>
      </c>
      <c r="N37" s="322">
        <f>'2 уровень'!O130</f>
        <v>6264.3455599999998</v>
      </c>
      <c r="O37" s="322">
        <f>'2 уровень'!P130</f>
        <v>3453.9340000000002</v>
      </c>
      <c r="P37" s="322">
        <f>'2 уровень'!Q130</f>
        <v>3453.9340000000002</v>
      </c>
      <c r="Q37" s="322">
        <f>'2 уровень'!R130</f>
        <v>3868.7090566666657</v>
      </c>
      <c r="R37" s="322">
        <f>'2 уровень'!S130</f>
        <v>356.51667000000009</v>
      </c>
      <c r="S37" s="322">
        <f>'2 уровень'!T130</f>
        <v>-3512.1923866666657</v>
      </c>
      <c r="T37" s="322">
        <f>'2 уровень'!U130</f>
        <v>-9.2551699999999997</v>
      </c>
      <c r="U37" s="322">
        <f>'2 уровень'!V130</f>
        <v>347.26150000000007</v>
      </c>
      <c r="V37" s="322">
        <f>'2 уровень'!W130</f>
        <v>9.2153910975972924</v>
      </c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</row>
    <row r="38" spans="1:193" ht="45" x14ac:dyDescent="0.25">
      <c r="A38" s="77" t="s">
        <v>55</v>
      </c>
      <c r="B38" s="34">
        <f>'2 уровень'!C131</f>
        <v>49</v>
      </c>
      <c r="C38" s="34">
        <f>'2 уровень'!D131</f>
        <v>45</v>
      </c>
      <c r="D38" s="34">
        <f>'2 уровень'!E131</f>
        <v>39</v>
      </c>
      <c r="E38" s="105">
        <f>'2 уровень'!F131</f>
        <v>86.666666666666671</v>
      </c>
      <c r="F38" s="322">
        <f>'2 уровень'!G131</f>
        <v>321.54192</v>
      </c>
      <c r="G38" s="322">
        <f>'2 уровень'!H131</f>
        <v>321.54192</v>
      </c>
      <c r="H38" s="322">
        <f>'2 уровень'!I131</f>
        <v>321.54192</v>
      </c>
      <c r="I38" s="322">
        <f>'2 уровень'!J131</f>
        <v>321.54192</v>
      </c>
      <c r="J38" s="322">
        <f>'2 уровень'!K131</f>
        <v>321.54192</v>
      </c>
      <c r="K38" s="322">
        <f>'2 уровень'!L131</f>
        <v>321.54192</v>
      </c>
      <c r="L38" s="322">
        <f>'2 уровень'!M131</f>
        <v>321.54192</v>
      </c>
      <c r="M38" s="322">
        <f>'2 уровень'!N131</f>
        <v>321.54192</v>
      </c>
      <c r="N38" s="322">
        <f>'2 уровень'!O131</f>
        <v>321.54192</v>
      </c>
      <c r="O38" s="322">
        <f>'2 уровень'!P131</f>
        <v>321.54192</v>
      </c>
      <c r="P38" s="322">
        <f>'2 уровень'!Q131</f>
        <v>321.54192</v>
      </c>
      <c r="Q38" s="322">
        <f>'2 уровень'!R131</f>
        <v>294.74675999999999</v>
      </c>
      <c r="R38" s="322">
        <f>'2 уровень'!S131</f>
        <v>255.92111999999997</v>
      </c>
      <c r="S38" s="322">
        <f>'2 уровень'!T131</f>
        <v>-38.825640000000021</v>
      </c>
      <c r="T38" s="322">
        <f>'2 уровень'!U131</f>
        <v>-9.1869399999999999</v>
      </c>
      <c r="U38" s="322">
        <f>'2 уровень'!V131</f>
        <v>246.73417999999998</v>
      </c>
      <c r="V38" s="322">
        <f>'2 уровень'!W131</f>
        <v>86.827458256029672</v>
      </c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</row>
    <row r="39" spans="1:193" ht="30" x14ac:dyDescent="0.25">
      <c r="A39" s="77" t="s">
        <v>56</v>
      </c>
      <c r="B39" s="34">
        <f>'2 уровень'!C132</f>
        <v>380</v>
      </c>
      <c r="C39" s="34">
        <f>'2 уровень'!D132</f>
        <v>348</v>
      </c>
      <c r="D39" s="34">
        <f>'2 уровень'!E132</f>
        <v>400</v>
      </c>
      <c r="E39" s="105">
        <f>'2 уровень'!F132</f>
        <v>0</v>
      </c>
      <c r="F39" s="322">
        <f>'2 уровень'!G132</f>
        <v>2493.5904</v>
      </c>
      <c r="G39" s="322">
        <f>'2 уровень'!H132</f>
        <v>2493.5904</v>
      </c>
      <c r="H39" s="322">
        <f>'2 уровень'!I132</f>
        <v>2493.5904</v>
      </c>
      <c r="I39" s="322">
        <f>'2 уровень'!J132</f>
        <v>2493.5904</v>
      </c>
      <c r="J39" s="322">
        <f>'2 уровень'!K132</f>
        <v>2493.5904</v>
      </c>
      <c r="K39" s="322">
        <f>'2 уровень'!L132</f>
        <v>2493.5904</v>
      </c>
      <c r="L39" s="322">
        <f>'2 уровень'!M132</f>
        <v>2493.5904</v>
      </c>
      <c r="M39" s="322">
        <f>'2 уровень'!N132</f>
        <v>2493.5904</v>
      </c>
      <c r="N39" s="322">
        <f>'2 уровень'!O132</f>
        <v>2493.5904</v>
      </c>
      <c r="O39" s="322">
        <f>'2 уровень'!P132</f>
        <v>2493.5904</v>
      </c>
      <c r="P39" s="322">
        <f>'2 уровень'!Q132</f>
        <v>2493.5904</v>
      </c>
      <c r="Q39" s="322">
        <f>'2 уровень'!R132</f>
        <v>2285.7912000000001</v>
      </c>
      <c r="R39" s="322">
        <f>'2 уровень'!S132</f>
        <v>2624.8319999999999</v>
      </c>
      <c r="S39" s="322">
        <f>'2 уровень'!T132</f>
        <v>339.04079999999976</v>
      </c>
      <c r="T39" s="322">
        <f>'2 уровень'!U132</f>
        <v>-68.901929999999993</v>
      </c>
      <c r="U39" s="322">
        <f>'2 уровень'!V132</f>
        <v>2555.9300699999999</v>
      </c>
      <c r="V39" s="322">
        <f>'2 уровень'!W132</f>
        <v>114.83253588516746</v>
      </c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</row>
    <row r="40" spans="1:193" ht="30" x14ac:dyDescent="0.25">
      <c r="A40" s="227" t="s">
        <v>68</v>
      </c>
      <c r="B40" s="225">
        <f>'2 уровень'!C133</f>
        <v>22831</v>
      </c>
      <c r="C40" s="225">
        <f>'2 уровень'!D133</f>
        <v>20928</v>
      </c>
      <c r="D40" s="225">
        <f>'2 уровень'!E133</f>
        <v>13073</v>
      </c>
      <c r="E40" s="226">
        <f>'2 уровень'!F133</f>
        <v>62.466551987767581</v>
      </c>
      <c r="F40" s="321">
        <f>'2 уровень'!G133</f>
        <v>41177.935119999995</v>
      </c>
      <c r="G40" s="321">
        <f>'2 уровень'!H133</f>
        <v>41177.935119999995</v>
      </c>
      <c r="H40" s="321">
        <f>'2 уровень'!I133</f>
        <v>41177.935119999995</v>
      </c>
      <c r="I40" s="321">
        <f>'2 уровень'!J133</f>
        <v>41177.935119999995</v>
      </c>
      <c r="J40" s="321">
        <f>'2 уровень'!K133</f>
        <v>41177.935119999995</v>
      </c>
      <c r="K40" s="321">
        <f>'2 уровень'!L133</f>
        <v>43806.136369999993</v>
      </c>
      <c r="L40" s="321">
        <f>'2 уровень'!M133</f>
        <v>43806.136369999993</v>
      </c>
      <c r="M40" s="321">
        <f>'2 уровень'!N133</f>
        <v>45749.936369999996</v>
      </c>
      <c r="N40" s="321">
        <f>'2 уровень'!O133</f>
        <v>45749.936369999996</v>
      </c>
      <c r="O40" s="321">
        <f>'2 уровень'!P133</f>
        <v>43364.307869999997</v>
      </c>
      <c r="P40" s="321">
        <f>'2 уровень'!Q133</f>
        <v>41243.807869999997</v>
      </c>
      <c r="Q40" s="321">
        <f>'2 уровень'!R133</f>
        <v>38903.555455238093</v>
      </c>
      <c r="R40" s="321">
        <f>'2 уровень'!S133</f>
        <v>29624.978720000006</v>
      </c>
      <c r="S40" s="321">
        <f>'2 уровень'!T133</f>
        <v>-9278.5767352380899</v>
      </c>
      <c r="T40" s="321">
        <f>'2 уровень'!U133</f>
        <v>-80.100470000000001</v>
      </c>
      <c r="U40" s="321">
        <f>'2 уровень'!V133</f>
        <v>29544.878250000005</v>
      </c>
      <c r="V40" s="321">
        <f>'2 уровень'!W133</f>
        <v>76.149797552786936</v>
      </c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  <c r="GF40" s="32"/>
      <c r="GG40" s="32"/>
      <c r="GH40" s="32"/>
      <c r="GI40" s="32"/>
      <c r="GJ40" s="32"/>
      <c r="GK40" s="32"/>
    </row>
    <row r="41" spans="1:193" ht="30" x14ac:dyDescent="0.25">
      <c r="A41" s="77" t="s">
        <v>64</v>
      </c>
      <c r="B41" s="34">
        <f>'2 уровень'!C134</f>
        <v>7705</v>
      </c>
      <c r="C41" s="34">
        <f>'2 уровень'!D134</f>
        <v>7063</v>
      </c>
      <c r="D41" s="34">
        <f>'2 уровень'!E134</f>
        <v>971</v>
      </c>
      <c r="E41" s="105">
        <f>'2 уровень'!F134</f>
        <v>13.747699277927225</v>
      </c>
      <c r="F41" s="322">
        <f>'2 уровень'!G134</f>
        <v>5301.2750000000005</v>
      </c>
      <c r="G41" s="322">
        <f>'2 уровень'!H134</f>
        <v>5301.2750000000005</v>
      </c>
      <c r="H41" s="322">
        <f>'2 уровень'!I134</f>
        <v>5301.2750000000005</v>
      </c>
      <c r="I41" s="322">
        <f>'2 уровень'!J134</f>
        <v>5301.2750000000005</v>
      </c>
      <c r="J41" s="322">
        <f>'2 уровень'!K134</f>
        <v>5301.2750000000005</v>
      </c>
      <c r="K41" s="322">
        <f>'2 уровень'!L134</f>
        <v>7929.4762499999997</v>
      </c>
      <c r="L41" s="322">
        <f>'2 уровень'!M134</f>
        <v>7929.4762499999997</v>
      </c>
      <c r="M41" s="322">
        <f>'2 уровень'!N134</f>
        <v>9873.2762500000008</v>
      </c>
      <c r="N41" s="322">
        <f>'2 уровень'!O134</f>
        <v>9873.2762500000008</v>
      </c>
      <c r="O41" s="322">
        <f>'2 уровень'!P134</f>
        <v>9873.2762500000008</v>
      </c>
      <c r="P41" s="322">
        <f>'2 уровень'!Q134</f>
        <v>7752.7762499999999</v>
      </c>
      <c r="Q41" s="322">
        <f>'2 уровень'!R134</f>
        <v>7607.0360119047618</v>
      </c>
      <c r="R41" s="322">
        <f>'2 уровень'!S134</f>
        <v>1301.8719099999998</v>
      </c>
      <c r="S41" s="322">
        <f>'2 уровень'!T134</f>
        <v>-6305.164101904762</v>
      </c>
      <c r="T41" s="322">
        <f>'2 уровень'!U134</f>
        <v>-67.927689999999998</v>
      </c>
      <c r="U41" s="322">
        <f>'2 уровень'!V134</f>
        <v>1233.9442199999999</v>
      </c>
      <c r="V41" s="322">
        <f>'2 уровень'!W134</f>
        <v>17.114049518927121</v>
      </c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  <c r="EO41" s="32"/>
      <c r="EP41" s="32"/>
      <c r="EQ41" s="32"/>
      <c r="ER41" s="32"/>
      <c r="ES41" s="32"/>
      <c r="ET41" s="32"/>
      <c r="EU41" s="32"/>
      <c r="EV41" s="32"/>
      <c r="EW41" s="32"/>
      <c r="EX41" s="32"/>
      <c r="EY41" s="32"/>
      <c r="EZ41" s="32"/>
      <c r="FA41" s="32"/>
      <c r="FB41" s="32"/>
      <c r="FC41" s="32"/>
      <c r="FD41" s="32"/>
      <c r="FE41" s="32"/>
      <c r="FF41" s="32"/>
      <c r="FG41" s="32"/>
      <c r="FH41" s="32"/>
      <c r="FI41" s="32"/>
      <c r="FJ41" s="32"/>
      <c r="FK41" s="32"/>
      <c r="FL41" s="32"/>
      <c r="FM41" s="32"/>
      <c r="FN41" s="32"/>
      <c r="FO41" s="32"/>
      <c r="FP41" s="32"/>
      <c r="FQ41" s="32"/>
      <c r="FR41" s="32"/>
      <c r="FS41" s="32"/>
      <c r="FT41" s="32"/>
      <c r="FU41" s="32"/>
      <c r="FV41" s="32"/>
      <c r="FW41" s="32"/>
      <c r="FX41" s="32"/>
      <c r="FY41" s="32"/>
      <c r="FZ41" s="32"/>
      <c r="GA41" s="32"/>
      <c r="GB41" s="32"/>
      <c r="GC41" s="32"/>
      <c r="GD41" s="32"/>
      <c r="GE41" s="32"/>
      <c r="GF41" s="32"/>
      <c r="GG41" s="32"/>
      <c r="GH41" s="32"/>
      <c r="GI41" s="32"/>
      <c r="GJ41" s="32"/>
      <c r="GK41" s="32"/>
    </row>
    <row r="42" spans="1:193" ht="45" x14ac:dyDescent="0.25">
      <c r="A42" s="77" t="s">
        <v>102</v>
      </c>
      <c r="B42" s="34">
        <f>'2 уровень'!C135</f>
        <v>0</v>
      </c>
      <c r="C42" s="34">
        <f>'2 уровень'!D135</f>
        <v>0</v>
      </c>
      <c r="D42" s="34">
        <f>'2 уровень'!E135</f>
        <v>0</v>
      </c>
      <c r="E42" s="105">
        <f>'2 уровень'!F135</f>
        <v>0</v>
      </c>
      <c r="F42" s="322">
        <f>'2 уровень'!G135</f>
        <v>0</v>
      </c>
      <c r="G42" s="322">
        <f>'2 уровень'!H135</f>
        <v>0</v>
      </c>
      <c r="H42" s="322">
        <f>'2 уровень'!I135</f>
        <v>0</v>
      </c>
      <c r="I42" s="322">
        <f>'2 уровень'!J135</f>
        <v>0</v>
      </c>
      <c r="J42" s="322">
        <f>'2 уровень'!K135</f>
        <v>0</v>
      </c>
      <c r="K42" s="322">
        <f>'2 уровень'!L135</f>
        <v>0</v>
      </c>
      <c r="L42" s="322">
        <f>'2 уровень'!M135</f>
        <v>0</v>
      </c>
      <c r="M42" s="322">
        <f>'2 уровень'!N135</f>
        <v>0</v>
      </c>
      <c r="N42" s="322">
        <f>'2 уровень'!O135</f>
        <v>0</v>
      </c>
      <c r="O42" s="322">
        <f>'2 уровень'!P135</f>
        <v>0</v>
      </c>
      <c r="P42" s="322">
        <f>'2 уровень'!Q135</f>
        <v>0</v>
      </c>
      <c r="Q42" s="322">
        <f>'2 уровень'!R135</f>
        <v>0</v>
      </c>
      <c r="R42" s="322">
        <f>'2 уровень'!S135</f>
        <v>0</v>
      </c>
      <c r="S42" s="322">
        <f>'2 уровень'!T135</f>
        <v>0</v>
      </c>
      <c r="T42" s="322">
        <f>'2 уровень'!U135</f>
        <v>0</v>
      </c>
      <c r="U42" s="322">
        <f>'2 уровень'!V135</f>
        <v>0</v>
      </c>
      <c r="V42" s="322">
        <f>'2 уровень'!W135</f>
        <v>0</v>
      </c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  <c r="EO42" s="32"/>
      <c r="EP42" s="32"/>
      <c r="EQ42" s="32"/>
      <c r="ER42" s="32"/>
      <c r="ES42" s="32"/>
      <c r="ET42" s="32"/>
      <c r="EU42" s="32"/>
      <c r="EV42" s="32"/>
      <c r="EW42" s="32"/>
      <c r="EX42" s="32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  <c r="FS42" s="32"/>
      <c r="FT42" s="32"/>
      <c r="FU42" s="32"/>
      <c r="FV42" s="32"/>
      <c r="FW42" s="32"/>
      <c r="FX42" s="32"/>
      <c r="FY42" s="32"/>
      <c r="FZ42" s="32"/>
      <c r="GA42" s="32"/>
      <c r="GB42" s="32"/>
      <c r="GC42" s="32"/>
      <c r="GD42" s="32"/>
      <c r="GE42" s="32"/>
      <c r="GF42" s="32"/>
      <c r="GG42" s="32"/>
      <c r="GH42" s="32"/>
      <c r="GI42" s="32"/>
      <c r="GJ42" s="32"/>
      <c r="GK42" s="32"/>
    </row>
    <row r="43" spans="1:193" ht="60" x14ac:dyDescent="0.25">
      <c r="A43" s="77" t="s">
        <v>46</v>
      </c>
      <c r="B43" s="34">
        <f>'2 уровень'!C136</f>
        <v>11000</v>
      </c>
      <c r="C43" s="34">
        <f>'2 уровень'!D136</f>
        <v>10083</v>
      </c>
      <c r="D43" s="34">
        <f>'2 уровень'!E136</f>
        <v>8468</v>
      </c>
      <c r="E43" s="105">
        <f>'2 уровень'!F136</f>
        <v>83.982941584845776</v>
      </c>
      <c r="F43" s="322">
        <f>'2 уровень'!G136</f>
        <v>31471.66</v>
      </c>
      <c r="G43" s="322">
        <f>'2 уровень'!H136</f>
        <v>31471.66</v>
      </c>
      <c r="H43" s="322">
        <f>'2 уровень'!I136</f>
        <v>31471.66</v>
      </c>
      <c r="I43" s="322">
        <f>'2 уровень'!J136</f>
        <v>31471.66</v>
      </c>
      <c r="J43" s="322">
        <f>'2 уровень'!K136</f>
        <v>31471.66</v>
      </c>
      <c r="K43" s="322">
        <f>'2 уровень'!L136</f>
        <v>31471.66</v>
      </c>
      <c r="L43" s="322">
        <f>'2 уровень'!M136</f>
        <v>31471.66</v>
      </c>
      <c r="M43" s="322">
        <f>'2 уровень'!N136</f>
        <v>31471.66</v>
      </c>
      <c r="N43" s="322">
        <f>'2 уровень'!O136</f>
        <v>31471.66</v>
      </c>
      <c r="O43" s="322">
        <f>'2 уровень'!P136</f>
        <v>29086.031500000001</v>
      </c>
      <c r="P43" s="322">
        <f>'2 уровень'!Q136</f>
        <v>29086.031500000001</v>
      </c>
      <c r="Q43" s="322">
        <f>'2 уровень'!R136</f>
        <v>27258.602666666669</v>
      </c>
      <c r="R43" s="322">
        <f>'2 уровень'!S136</f>
        <v>24431.646060000006</v>
      </c>
      <c r="S43" s="322">
        <f>'2 уровень'!T136</f>
        <v>-2826.956606666663</v>
      </c>
      <c r="T43" s="322">
        <f>'2 уровень'!U136</f>
        <v>-11.642950000000001</v>
      </c>
      <c r="U43" s="322">
        <f>'2 уровень'!V136</f>
        <v>24420.003110000005</v>
      </c>
      <c r="V43" s="322">
        <f>'2 уровень'!W136</f>
        <v>89.629121341118406</v>
      </c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32"/>
      <c r="DZ43" s="32"/>
      <c r="EA43" s="32"/>
      <c r="EB43" s="32"/>
      <c r="EC43" s="32"/>
      <c r="ED43" s="32"/>
      <c r="EE43" s="32"/>
      <c r="EF43" s="32"/>
      <c r="EG43" s="32"/>
      <c r="EH43" s="32"/>
      <c r="EI43" s="32"/>
      <c r="EJ43" s="32"/>
      <c r="EK43" s="32"/>
      <c r="EL43" s="32"/>
      <c r="EM43" s="32"/>
      <c r="EN43" s="32"/>
      <c r="EO43" s="32"/>
      <c r="EP43" s="32"/>
      <c r="EQ43" s="32"/>
      <c r="ER43" s="32"/>
      <c r="ES43" s="32"/>
      <c r="ET43" s="32"/>
      <c r="EU43" s="32"/>
      <c r="EV43" s="32"/>
      <c r="EW43" s="32"/>
      <c r="EX43" s="32"/>
      <c r="EY43" s="32"/>
      <c r="EZ43" s="32"/>
      <c r="FA43" s="32"/>
      <c r="FB43" s="32"/>
      <c r="FC43" s="32"/>
      <c r="FD43" s="32"/>
      <c r="FE43" s="32"/>
      <c r="FF43" s="32"/>
      <c r="FG43" s="32"/>
      <c r="FH43" s="32"/>
      <c r="FI43" s="32"/>
      <c r="FJ43" s="32"/>
      <c r="FK43" s="32"/>
      <c r="FL43" s="32"/>
      <c r="FM43" s="32"/>
      <c r="FN43" s="32"/>
      <c r="FO43" s="32"/>
      <c r="FP43" s="32"/>
      <c r="FQ43" s="32"/>
      <c r="FR43" s="32"/>
      <c r="FS43" s="32"/>
      <c r="FT43" s="32"/>
      <c r="FU43" s="32"/>
      <c r="FV43" s="32"/>
      <c r="FW43" s="32"/>
      <c r="FX43" s="32"/>
      <c r="FY43" s="32"/>
      <c r="FZ43" s="32"/>
      <c r="GA43" s="32"/>
      <c r="GB43" s="32"/>
      <c r="GC43" s="32"/>
      <c r="GD43" s="32"/>
      <c r="GE43" s="32"/>
      <c r="GF43" s="32"/>
      <c r="GG43" s="32"/>
      <c r="GH43" s="32"/>
      <c r="GI43" s="32"/>
      <c r="GJ43" s="32"/>
      <c r="GK43" s="32"/>
    </row>
    <row r="44" spans="1:193" ht="45" x14ac:dyDescent="0.25">
      <c r="A44" s="77" t="s">
        <v>65</v>
      </c>
      <c r="B44" s="34">
        <f>'2 уровень'!C137</f>
        <v>4126</v>
      </c>
      <c r="C44" s="34">
        <f>'2 уровень'!D137</f>
        <v>3782</v>
      </c>
      <c r="D44" s="34">
        <f>'2 уровень'!E137</f>
        <v>3634</v>
      </c>
      <c r="E44" s="105">
        <f>'2 уровень'!F137</f>
        <v>96.086726599682706</v>
      </c>
      <c r="F44" s="322">
        <f>'2 уровень'!G137</f>
        <v>4405.0001199999988</v>
      </c>
      <c r="G44" s="322">
        <f>'2 уровень'!H137</f>
        <v>4405.0001199999988</v>
      </c>
      <c r="H44" s="322">
        <f>'2 уровень'!I137</f>
        <v>4405.0001199999988</v>
      </c>
      <c r="I44" s="322">
        <f>'2 уровень'!J137</f>
        <v>4405.0001199999988</v>
      </c>
      <c r="J44" s="322">
        <f>'2 уровень'!K137</f>
        <v>4405.0001199999988</v>
      </c>
      <c r="K44" s="322">
        <f>'2 уровень'!L137</f>
        <v>4405.0001199999988</v>
      </c>
      <c r="L44" s="322">
        <f>'2 уровень'!M137</f>
        <v>4405.0001199999988</v>
      </c>
      <c r="M44" s="322">
        <f>'2 уровень'!N137</f>
        <v>4405.0001199999988</v>
      </c>
      <c r="N44" s="322">
        <f>'2 уровень'!O137</f>
        <v>4405.0001199999988</v>
      </c>
      <c r="O44" s="322">
        <f>'2 уровень'!P137</f>
        <v>4405.0001199999988</v>
      </c>
      <c r="P44" s="322">
        <f>'2 уровень'!Q137</f>
        <v>4405.0001199999988</v>
      </c>
      <c r="Q44" s="322">
        <f>'2 уровень'!R137</f>
        <v>4037.9167766666656</v>
      </c>
      <c r="R44" s="322">
        <f>'2 уровень'!S137</f>
        <v>3891.4607499999997</v>
      </c>
      <c r="S44" s="322">
        <f>'2 уровень'!T137</f>
        <v>-146.45602666666582</v>
      </c>
      <c r="T44" s="322">
        <f>'2 уровень'!U137</f>
        <v>-0.52983000000000002</v>
      </c>
      <c r="U44" s="322">
        <f>'2 уровень'!V137</f>
        <v>3890.9309199999998</v>
      </c>
      <c r="V44" s="322">
        <f>'2 уровень'!W137</f>
        <v>96.37298055489974</v>
      </c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  <c r="EM44" s="32"/>
      <c r="EN44" s="32"/>
      <c r="EO44" s="32"/>
      <c r="EP44" s="32"/>
      <c r="EQ44" s="32"/>
      <c r="ER44" s="32"/>
      <c r="ES44" s="32"/>
      <c r="ET44" s="32"/>
      <c r="EU44" s="32"/>
      <c r="EV44" s="32"/>
      <c r="EW44" s="32"/>
      <c r="EX44" s="32"/>
      <c r="EY44" s="32"/>
      <c r="EZ44" s="32"/>
      <c r="FA44" s="32"/>
      <c r="FB44" s="32"/>
      <c r="FC44" s="32"/>
      <c r="FD44" s="32"/>
      <c r="FE44" s="32"/>
      <c r="FF44" s="32"/>
      <c r="FG44" s="32"/>
      <c r="FH44" s="32"/>
      <c r="FI44" s="32"/>
      <c r="FJ44" s="32"/>
      <c r="FK44" s="32"/>
      <c r="FL44" s="32"/>
      <c r="FM44" s="32"/>
      <c r="FN44" s="32"/>
      <c r="FO44" s="32"/>
      <c r="FP44" s="32"/>
      <c r="FQ44" s="32"/>
      <c r="FR44" s="32"/>
      <c r="FS44" s="32"/>
      <c r="FT44" s="32"/>
      <c r="FU44" s="32"/>
      <c r="FV44" s="32"/>
      <c r="FW44" s="32"/>
      <c r="FX44" s="32"/>
      <c r="FY44" s="32"/>
      <c r="FZ44" s="32"/>
      <c r="GA44" s="32"/>
      <c r="GB44" s="32"/>
      <c r="GC44" s="32"/>
      <c r="GD44" s="32"/>
      <c r="GE44" s="32"/>
      <c r="GF44" s="32"/>
      <c r="GG44" s="32"/>
      <c r="GH44" s="32"/>
      <c r="GI44" s="32"/>
      <c r="GJ44" s="32"/>
      <c r="GK44" s="32"/>
    </row>
    <row r="45" spans="1:193" ht="30.75" thickBot="1" x14ac:dyDescent="0.3">
      <c r="A45" s="269" t="s">
        <v>79</v>
      </c>
      <c r="B45" s="228">
        <f>'2 уровень'!C138</f>
        <v>35321</v>
      </c>
      <c r="C45" s="228">
        <f>'2 уровень'!D138</f>
        <v>32378</v>
      </c>
      <c r="D45" s="228">
        <f>'2 уровень'!E138</f>
        <v>31595</v>
      </c>
      <c r="E45" s="229">
        <f>'2 уровень'!F138</f>
        <v>97.581691271851255</v>
      </c>
      <c r="F45" s="324">
        <f>'2 уровень'!G138</f>
        <v>41848.46</v>
      </c>
      <c r="G45" s="324">
        <f>'2 уровень'!H138</f>
        <v>41848.46</v>
      </c>
      <c r="H45" s="324">
        <f>'2 уровень'!I138</f>
        <v>41848.46</v>
      </c>
      <c r="I45" s="324">
        <f>'2 уровень'!J138</f>
        <v>41848.46</v>
      </c>
      <c r="J45" s="324">
        <f>'2 уровень'!K138</f>
        <v>41848.46</v>
      </c>
      <c r="K45" s="324">
        <f>'2 уровень'!L138</f>
        <v>41848.46</v>
      </c>
      <c r="L45" s="324">
        <f>'2 уровень'!M138</f>
        <v>41848.46</v>
      </c>
      <c r="M45" s="324">
        <f>'2 уровень'!N138</f>
        <v>41848.46</v>
      </c>
      <c r="N45" s="324">
        <f>'2 уровень'!O138</f>
        <v>41848.46</v>
      </c>
      <c r="O45" s="324">
        <f>'2 уровень'!P138</f>
        <v>34375.103619999994</v>
      </c>
      <c r="P45" s="324">
        <f>'2 уровень'!Q138</f>
        <v>34375.103619999994</v>
      </c>
      <c r="Q45" s="324">
        <f>'2 уровень'!R138</f>
        <v>33378.850746666663</v>
      </c>
      <c r="R45" s="324">
        <f>'2 уровень'!S138</f>
        <v>30757.644880000007</v>
      </c>
      <c r="S45" s="324">
        <f>'2 уровень'!T138</f>
        <v>-2621.2058666666562</v>
      </c>
      <c r="T45" s="324">
        <f>'2 уровень'!U138</f>
        <v>-54.737819999999999</v>
      </c>
      <c r="U45" s="324">
        <f>'2 уровень'!V138</f>
        <v>30702.907060000009</v>
      </c>
      <c r="V45" s="324">
        <f>'2 уровень'!W138</f>
        <v>92.147105703067325</v>
      </c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  <c r="EM45" s="32"/>
      <c r="EN45" s="32"/>
      <c r="EO45" s="32"/>
      <c r="EP45" s="32"/>
      <c r="EQ45" s="32"/>
      <c r="ER45" s="32"/>
      <c r="ES45" s="32"/>
      <c r="ET45" s="32"/>
      <c r="EU45" s="32"/>
      <c r="EV45" s="32"/>
      <c r="EW45" s="32"/>
      <c r="EX45" s="32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2"/>
      <c r="GF45" s="32"/>
      <c r="GG45" s="32"/>
      <c r="GH45" s="32"/>
      <c r="GI45" s="32"/>
      <c r="GJ45" s="32"/>
      <c r="GK45" s="32"/>
    </row>
    <row r="46" spans="1:193" ht="15.75" thickBot="1" x14ac:dyDescent="0.3">
      <c r="A46" s="230" t="s">
        <v>62</v>
      </c>
      <c r="B46" s="231">
        <f>'2 уровень'!C139</f>
        <v>0</v>
      </c>
      <c r="C46" s="231">
        <f>'2 уровень'!D139</f>
        <v>0</v>
      </c>
      <c r="D46" s="231">
        <f>'2 уровень'!E139</f>
        <v>0</v>
      </c>
      <c r="E46" s="232">
        <f>'2 уровень'!F139</f>
        <v>0</v>
      </c>
      <c r="F46" s="333">
        <f>'2 уровень'!G139</f>
        <v>110157.23402</v>
      </c>
      <c r="G46" s="333">
        <f>'2 уровень'!H139</f>
        <v>110157.23402</v>
      </c>
      <c r="H46" s="333">
        <f>'2 уровень'!I139</f>
        <v>110157.23402</v>
      </c>
      <c r="I46" s="333">
        <f>'2 уровень'!J139</f>
        <v>110157.23402</v>
      </c>
      <c r="J46" s="333">
        <f>'2 уровень'!K139</f>
        <v>110157.23402</v>
      </c>
      <c r="K46" s="333">
        <f>'2 уровень'!L139</f>
        <v>110099.72727</v>
      </c>
      <c r="L46" s="333">
        <f>'2 уровень'!M139</f>
        <v>110099.72727</v>
      </c>
      <c r="M46" s="333">
        <f>'2 уровень'!N139</f>
        <v>106911.21281</v>
      </c>
      <c r="N46" s="333">
        <f>'2 уровень'!O139</f>
        <v>106911.21281</v>
      </c>
      <c r="O46" s="333">
        <f>'2 уровень'!P139</f>
        <v>94241.816369999986</v>
      </c>
      <c r="P46" s="333">
        <f>'2 уровень'!Q139</f>
        <v>92121.316369999986</v>
      </c>
      <c r="Q46" s="333">
        <f>'2 уровень'!R139</f>
        <v>88870.847156999997</v>
      </c>
      <c r="R46" s="333">
        <f>'2 уровень'!S139</f>
        <v>72258.154970000018</v>
      </c>
      <c r="S46" s="333">
        <f>'2 уровень'!T139</f>
        <v>-16612.692186999986</v>
      </c>
      <c r="T46" s="333">
        <f>'2 уровень'!U139</f>
        <v>-301.9769</v>
      </c>
      <c r="U46" s="333">
        <f>'2 уровень'!V139</f>
        <v>71956.178070000009</v>
      </c>
      <c r="V46" s="333">
        <f>'2 уровень'!W139</f>
        <v>81.306927166282264</v>
      </c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  <c r="EC46" s="32"/>
      <c r="ED46" s="32"/>
      <c r="EE46" s="32"/>
      <c r="EF46" s="32"/>
      <c r="EG46" s="32"/>
      <c r="EH46" s="32"/>
      <c r="EI46" s="32"/>
      <c r="EJ46" s="32"/>
      <c r="EK46" s="32"/>
      <c r="EL46" s="32"/>
      <c r="EM46" s="32"/>
      <c r="EN46" s="32"/>
      <c r="EO46" s="32"/>
      <c r="EP46" s="32"/>
      <c r="EQ46" s="32"/>
      <c r="ER46" s="32"/>
      <c r="ES46" s="32"/>
      <c r="ET46" s="32"/>
      <c r="EU46" s="32"/>
      <c r="EV46" s="32"/>
      <c r="EW46" s="32"/>
      <c r="EX46" s="32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2"/>
      <c r="GF46" s="32"/>
      <c r="GG46" s="32"/>
      <c r="GH46" s="32"/>
      <c r="GI46" s="32"/>
      <c r="GJ46" s="32"/>
      <c r="GK46" s="32"/>
    </row>
    <row r="47" spans="1:193" ht="15" customHeight="1" x14ac:dyDescent="0.25">
      <c r="A47" s="66" t="s">
        <v>18</v>
      </c>
      <c r="B47" s="67"/>
      <c r="C47" s="67"/>
      <c r="D47" s="67"/>
      <c r="E47" s="108"/>
      <c r="F47" s="320"/>
      <c r="G47" s="320"/>
      <c r="H47" s="320"/>
      <c r="I47" s="320"/>
      <c r="J47" s="320"/>
      <c r="K47" s="320"/>
      <c r="L47" s="320"/>
      <c r="M47" s="320"/>
      <c r="N47" s="320"/>
      <c r="O47" s="320"/>
      <c r="P47" s="320"/>
      <c r="Q47" s="320"/>
      <c r="R47" s="320"/>
      <c r="S47" s="320"/>
      <c r="T47" s="320"/>
      <c r="U47" s="320"/>
      <c r="V47" s="320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  <c r="CH47" s="32"/>
      <c r="CI47" s="32"/>
      <c r="CJ47" s="32"/>
      <c r="CK47" s="32"/>
      <c r="CL47" s="32"/>
      <c r="CM47" s="32"/>
      <c r="CN47" s="32"/>
      <c r="CO47" s="32"/>
      <c r="CP47" s="32"/>
      <c r="CQ47" s="32"/>
      <c r="CR47" s="32"/>
      <c r="CS47" s="32"/>
      <c r="CT47" s="32"/>
      <c r="CU47" s="32"/>
      <c r="CV47" s="32"/>
      <c r="CW47" s="32"/>
      <c r="CX47" s="32"/>
      <c r="CY47" s="32"/>
      <c r="CZ47" s="32"/>
      <c r="DA47" s="32"/>
      <c r="DB47" s="32"/>
      <c r="DC47" s="32"/>
      <c r="DD47" s="32"/>
      <c r="DE47" s="32"/>
      <c r="DF47" s="32"/>
      <c r="DG47" s="32"/>
      <c r="DH47" s="32"/>
      <c r="DI47" s="32"/>
      <c r="DJ47" s="32"/>
      <c r="DK47" s="32"/>
      <c r="DL47" s="32"/>
      <c r="DM47" s="32"/>
      <c r="DN47" s="32"/>
      <c r="DO47" s="32"/>
      <c r="DP47" s="32"/>
      <c r="DQ47" s="32"/>
      <c r="DR47" s="32"/>
      <c r="DS47" s="32"/>
      <c r="DT47" s="32"/>
      <c r="DU47" s="32"/>
      <c r="DV47" s="32"/>
      <c r="DW47" s="32"/>
      <c r="DX47" s="32"/>
      <c r="DY47" s="32"/>
      <c r="DZ47" s="32"/>
      <c r="EA47" s="32"/>
      <c r="EB47" s="32"/>
      <c r="EC47" s="32"/>
      <c r="ED47" s="32"/>
      <c r="EE47" s="32"/>
      <c r="EF47" s="32"/>
      <c r="EG47" s="32"/>
      <c r="EH47" s="32"/>
      <c r="EI47" s="32"/>
      <c r="EJ47" s="32"/>
      <c r="EK47" s="32"/>
      <c r="EL47" s="32"/>
      <c r="EM47" s="32"/>
      <c r="EN47" s="32"/>
      <c r="EO47" s="32"/>
      <c r="EP47" s="32"/>
      <c r="EQ47" s="32"/>
      <c r="ER47" s="32"/>
      <c r="ES47" s="32"/>
      <c r="ET47" s="32"/>
      <c r="EU47" s="32"/>
      <c r="EV47" s="32"/>
      <c r="EW47" s="32"/>
      <c r="EX47" s="32"/>
      <c r="EY47" s="32"/>
      <c r="EZ47" s="32"/>
      <c r="FA47" s="32"/>
      <c r="FB47" s="32"/>
      <c r="FC47" s="32"/>
      <c r="FD47" s="32"/>
      <c r="FE47" s="32"/>
      <c r="FF47" s="32"/>
      <c r="FG47" s="32"/>
      <c r="FH47" s="32"/>
      <c r="FI47" s="32"/>
      <c r="FJ47" s="32"/>
      <c r="FK47" s="32"/>
      <c r="FL47" s="32"/>
      <c r="FM47" s="32"/>
      <c r="FN47" s="32"/>
      <c r="FO47" s="32"/>
      <c r="FP47" s="32"/>
      <c r="FQ47" s="32"/>
      <c r="FR47" s="32"/>
      <c r="FS47" s="32"/>
      <c r="FT47" s="32"/>
      <c r="FU47" s="32"/>
      <c r="FV47" s="32"/>
      <c r="FW47" s="32"/>
      <c r="FX47" s="32"/>
      <c r="FY47" s="32"/>
      <c r="FZ47" s="32"/>
      <c r="GA47" s="32"/>
      <c r="GB47" s="32"/>
      <c r="GC47" s="32"/>
      <c r="GD47" s="32"/>
      <c r="GE47" s="32"/>
      <c r="GF47" s="32"/>
      <c r="GG47" s="32"/>
      <c r="GH47" s="32"/>
      <c r="GI47" s="32"/>
      <c r="GJ47" s="32"/>
      <c r="GK47" s="32"/>
    </row>
    <row r="48" spans="1:193" ht="30" x14ac:dyDescent="0.25">
      <c r="A48" s="227" t="s">
        <v>76</v>
      </c>
      <c r="B48" s="253">
        <f>'Аян '!B22</f>
        <v>532</v>
      </c>
      <c r="C48" s="253">
        <f>'Аян '!C22</f>
        <v>488</v>
      </c>
      <c r="D48" s="253">
        <f>'Аян '!D22</f>
        <v>566</v>
      </c>
      <c r="E48" s="254">
        <f>'Аян '!E22</f>
        <v>115.98360655737704</v>
      </c>
      <c r="F48" s="321">
        <f>'Аян '!F22</f>
        <v>1484.4722899999999</v>
      </c>
      <c r="G48" s="321">
        <f>'Аян '!G22</f>
        <v>1484.4722899999999</v>
      </c>
      <c r="H48" s="321">
        <f>'Аян '!H22</f>
        <v>1484.4722899999999</v>
      </c>
      <c r="I48" s="321">
        <f>'Аян '!I22</f>
        <v>1484.4722899999999</v>
      </c>
      <c r="J48" s="321">
        <f>'Аян '!J22</f>
        <v>1484.4722899999999</v>
      </c>
      <c r="K48" s="321">
        <f>'Аян '!K22</f>
        <v>1674.7722899999999</v>
      </c>
      <c r="L48" s="321">
        <f>'Аян '!L22</f>
        <v>1674.7722899999999</v>
      </c>
      <c r="M48" s="321">
        <f>'Аян '!M22</f>
        <v>1481.4822899999999</v>
      </c>
      <c r="N48" s="321">
        <f>'Аян '!N22</f>
        <v>1481.4822899999999</v>
      </c>
      <c r="O48" s="321">
        <f>'Аян '!O22</f>
        <v>1481.4822899999999</v>
      </c>
      <c r="P48" s="321">
        <f>'Аян '!P22</f>
        <v>1481.4822899999999</v>
      </c>
      <c r="Q48" s="321">
        <f>'Аян '!Q22</f>
        <v>1369.2485515476192</v>
      </c>
      <c r="R48" s="321">
        <f>'Аян '!R22</f>
        <v>1474.77225</v>
      </c>
      <c r="S48" s="321">
        <f>'Аян '!S22</f>
        <v>105.5236984523811</v>
      </c>
      <c r="T48" s="321">
        <f>'Аян '!T22</f>
        <v>-83.841890000000006</v>
      </c>
      <c r="U48" s="321">
        <f>'Аян '!U22</f>
        <v>1390.9303600000001</v>
      </c>
      <c r="V48" s="321">
        <f>'Аян '!V22</f>
        <v>107.70668687822314</v>
      </c>
    </row>
    <row r="49" spans="1:193" ht="30" x14ac:dyDescent="0.25">
      <c r="A49" s="77" t="s">
        <v>44</v>
      </c>
      <c r="B49" s="38">
        <f>'Аян '!B23</f>
        <v>380</v>
      </c>
      <c r="C49" s="38">
        <f>'Аян '!C23</f>
        <v>348</v>
      </c>
      <c r="D49" s="38">
        <f>'Аян '!D23</f>
        <v>365</v>
      </c>
      <c r="E49" s="109">
        <f>'Аян '!E23</f>
        <v>104.88505747126437</v>
      </c>
      <c r="F49" s="322">
        <f>'Аян '!F23</f>
        <v>851</v>
      </c>
      <c r="G49" s="322">
        <f>'Аян '!G23</f>
        <v>851</v>
      </c>
      <c r="H49" s="322">
        <f>'Аян '!H23</f>
        <v>851</v>
      </c>
      <c r="I49" s="322">
        <f>'Аян '!I23</f>
        <v>851</v>
      </c>
      <c r="J49" s="322">
        <f>'Аян '!J23</f>
        <v>851</v>
      </c>
      <c r="K49" s="322">
        <f>'Аян '!K23</f>
        <v>1041.3</v>
      </c>
      <c r="L49" s="322">
        <f>'Аян '!L23</f>
        <v>1041.3</v>
      </c>
      <c r="M49" s="322">
        <f>'Аян '!M23</f>
        <v>848.01</v>
      </c>
      <c r="N49" s="322">
        <f>'Аян '!N23</f>
        <v>848.01</v>
      </c>
      <c r="O49" s="322">
        <f>'Аян '!O23</f>
        <v>848.01</v>
      </c>
      <c r="P49" s="322">
        <f>'Аян '!P23</f>
        <v>848.01</v>
      </c>
      <c r="Q49" s="322">
        <f>'Аян '!Q23</f>
        <v>788.56561904761907</v>
      </c>
      <c r="R49" s="322">
        <f>'Аян '!R23</f>
        <v>929.28583000000026</v>
      </c>
      <c r="S49" s="322">
        <f>'Аян '!S23</f>
        <v>140.72021095238119</v>
      </c>
      <c r="T49" s="322">
        <f>'Аян '!T23</f>
        <v>-81.121870000000001</v>
      </c>
      <c r="U49" s="322">
        <f>'Аян '!U23</f>
        <v>848.1639600000002</v>
      </c>
      <c r="V49" s="322">
        <f>'Аян '!V23</f>
        <v>117.84508575485886</v>
      </c>
    </row>
    <row r="50" spans="1:193" ht="30" x14ac:dyDescent="0.25">
      <c r="A50" s="77" t="s">
        <v>45</v>
      </c>
      <c r="B50" s="38">
        <f>'Аян '!B24</f>
        <v>111</v>
      </c>
      <c r="C50" s="38">
        <f>'Аян '!C24</f>
        <v>102</v>
      </c>
      <c r="D50" s="38">
        <f>'Аян '!D24</f>
        <v>193</v>
      </c>
      <c r="E50" s="109">
        <f>'Аян '!E24</f>
        <v>189.21568627450981</v>
      </c>
      <c r="F50" s="322">
        <f>'Аян '!F24</f>
        <v>276.34671000000003</v>
      </c>
      <c r="G50" s="322">
        <f>'Аян '!G24</f>
        <v>276.34671000000003</v>
      </c>
      <c r="H50" s="322">
        <f>'Аян '!H24</f>
        <v>276.34671000000003</v>
      </c>
      <c r="I50" s="322">
        <f>'Аян '!I24</f>
        <v>276.34671000000003</v>
      </c>
      <c r="J50" s="322">
        <f>'Аян '!J24</f>
        <v>276.34671000000003</v>
      </c>
      <c r="K50" s="322">
        <f>'Аян '!K24</f>
        <v>276.34671000000003</v>
      </c>
      <c r="L50" s="322">
        <f>'Аян '!L24</f>
        <v>276.34671000000003</v>
      </c>
      <c r="M50" s="322">
        <f>'Аян '!M24</f>
        <v>276.34671000000003</v>
      </c>
      <c r="N50" s="322">
        <f>'Аян '!N24</f>
        <v>276.34671000000003</v>
      </c>
      <c r="O50" s="322">
        <f>'Аян '!O24</f>
        <v>276.34671000000003</v>
      </c>
      <c r="P50" s="322">
        <f>'Аян '!P24</f>
        <v>276.34671000000003</v>
      </c>
      <c r="Q50" s="322">
        <f>'Аян '!Q24</f>
        <v>253.31781750000002</v>
      </c>
      <c r="R50" s="322">
        <f>'Аян '!R24</f>
        <v>475.80337999999989</v>
      </c>
      <c r="S50" s="322">
        <f>'Аян '!S24</f>
        <v>222.48556249999987</v>
      </c>
      <c r="T50" s="322">
        <f>'Аян '!T24</f>
        <v>-2.7200199999999999</v>
      </c>
      <c r="U50" s="322">
        <f>'Аян '!U24</f>
        <v>473.08335999999991</v>
      </c>
      <c r="V50" s="322">
        <f>'Аян '!V24</f>
        <v>187.82862756979179</v>
      </c>
    </row>
    <row r="51" spans="1:193" ht="45" x14ac:dyDescent="0.25">
      <c r="A51" s="77" t="s">
        <v>55</v>
      </c>
      <c r="B51" s="38">
        <f>'Аян '!B25</f>
        <v>4</v>
      </c>
      <c r="C51" s="38">
        <f>'Аян '!C25</f>
        <v>4</v>
      </c>
      <c r="D51" s="38">
        <f>'Аян '!D25</f>
        <v>0</v>
      </c>
      <c r="E51" s="109">
        <f>'Аян '!E25</f>
        <v>0</v>
      </c>
      <c r="F51" s="322">
        <f>'Аян '!F25</f>
        <v>34.841519999999996</v>
      </c>
      <c r="G51" s="322">
        <f>'Аян '!G25</f>
        <v>34.841519999999996</v>
      </c>
      <c r="H51" s="322">
        <f>'Аян '!H25</f>
        <v>34.841519999999996</v>
      </c>
      <c r="I51" s="322">
        <f>'Аян '!I25</f>
        <v>34.841519999999996</v>
      </c>
      <c r="J51" s="322">
        <f>'Аян '!J25</f>
        <v>34.841519999999996</v>
      </c>
      <c r="K51" s="322">
        <f>'Аян '!K25</f>
        <v>34.841519999999996</v>
      </c>
      <c r="L51" s="322">
        <f>'Аян '!L25</f>
        <v>34.841519999999996</v>
      </c>
      <c r="M51" s="322">
        <f>'Аян '!M25</f>
        <v>34.841519999999996</v>
      </c>
      <c r="N51" s="322">
        <f>'Аян '!N25</f>
        <v>34.841519999999996</v>
      </c>
      <c r="O51" s="322">
        <f>'Аян '!O25</f>
        <v>34.841519999999996</v>
      </c>
      <c r="P51" s="322">
        <f>'Аян '!P25</f>
        <v>34.841519999999996</v>
      </c>
      <c r="Q51" s="322">
        <f>'Аян '!Q25</f>
        <v>31.938059999999993</v>
      </c>
      <c r="R51" s="322">
        <f>'Аян '!R25</f>
        <v>0</v>
      </c>
      <c r="S51" s="322">
        <f>'Аян '!S25</f>
        <v>-31.938059999999993</v>
      </c>
      <c r="T51" s="322">
        <f>'Аян '!T25</f>
        <v>0</v>
      </c>
      <c r="U51" s="322">
        <f>'Аян '!U25</f>
        <v>0</v>
      </c>
      <c r="V51" s="322">
        <f>'Аян '!V25</f>
        <v>0</v>
      </c>
    </row>
    <row r="52" spans="1:193" ht="30" x14ac:dyDescent="0.25">
      <c r="A52" s="77" t="s">
        <v>56</v>
      </c>
      <c r="B52" s="38">
        <f>'Аян '!B26</f>
        <v>37</v>
      </c>
      <c r="C52" s="38">
        <f>'Аян '!C26</f>
        <v>34</v>
      </c>
      <c r="D52" s="38">
        <f>'Аян '!D26</f>
        <v>8</v>
      </c>
      <c r="E52" s="109">
        <f>'Аян '!E26</f>
        <v>23.52941176470588</v>
      </c>
      <c r="F52" s="322">
        <f>'Аян '!F26</f>
        <v>322.28406000000001</v>
      </c>
      <c r="G52" s="322">
        <f>'Аян '!G26</f>
        <v>322.28406000000001</v>
      </c>
      <c r="H52" s="322">
        <f>'Аян '!H26</f>
        <v>322.28406000000001</v>
      </c>
      <c r="I52" s="322">
        <f>'Аян '!I26</f>
        <v>322.28406000000001</v>
      </c>
      <c r="J52" s="322">
        <f>'Аян '!J26</f>
        <v>322.28406000000001</v>
      </c>
      <c r="K52" s="322">
        <f>'Аян '!K26</f>
        <v>322.28406000000001</v>
      </c>
      <c r="L52" s="322">
        <f>'Аян '!L26</f>
        <v>322.28406000000001</v>
      </c>
      <c r="M52" s="322">
        <f>'Аян '!M26</f>
        <v>322.28406000000001</v>
      </c>
      <c r="N52" s="322">
        <f>'Аян '!N26</f>
        <v>322.28406000000001</v>
      </c>
      <c r="O52" s="322">
        <f>'Аян '!O26</f>
        <v>322.28406000000001</v>
      </c>
      <c r="P52" s="322">
        <f>'Аян '!P26</f>
        <v>322.28406000000001</v>
      </c>
      <c r="Q52" s="322">
        <f>'Аян '!Q26</f>
        <v>295.427055</v>
      </c>
      <c r="R52" s="322">
        <f>'Аян '!R26</f>
        <v>69.683039999999991</v>
      </c>
      <c r="S52" s="322">
        <f>'Аян '!S26</f>
        <v>-225.74401499999999</v>
      </c>
      <c r="T52" s="322">
        <f>'Аян '!T26</f>
        <v>0</v>
      </c>
      <c r="U52" s="322">
        <f>'Аян '!U26</f>
        <v>69.683039999999991</v>
      </c>
      <c r="V52" s="322">
        <f>'Аян '!V26</f>
        <v>23.587223587223587</v>
      </c>
    </row>
    <row r="53" spans="1:193" ht="30" x14ac:dyDescent="0.25">
      <c r="A53" s="227" t="s">
        <v>68</v>
      </c>
      <c r="B53" s="253">
        <f>'Аян '!B27</f>
        <v>1000</v>
      </c>
      <c r="C53" s="253">
        <f>'Аян '!C27</f>
        <v>917</v>
      </c>
      <c r="D53" s="253">
        <f>'Аян '!D27</f>
        <v>849</v>
      </c>
      <c r="E53" s="254">
        <f>'Аян '!E27</f>
        <v>92.584514721919291</v>
      </c>
      <c r="F53" s="321">
        <f>'Аян '!F27</f>
        <v>2606.52</v>
      </c>
      <c r="G53" s="321">
        <f>'Аян '!G27</f>
        <v>2606.52</v>
      </c>
      <c r="H53" s="321">
        <f>'Аян '!H27</f>
        <v>2606.52</v>
      </c>
      <c r="I53" s="321">
        <f>'Аян '!I27</f>
        <v>2606.52</v>
      </c>
      <c r="J53" s="321">
        <f>'Аян '!J27</f>
        <v>2606.52</v>
      </c>
      <c r="K53" s="321">
        <f>'Аян '!K27</f>
        <v>2469.3310000000001</v>
      </c>
      <c r="L53" s="321">
        <f>'Аян '!L27</f>
        <v>2469.3310000000001</v>
      </c>
      <c r="M53" s="321">
        <f>'Аян '!M27</f>
        <v>2697.9766666666665</v>
      </c>
      <c r="N53" s="321">
        <f>'Аян '!N27</f>
        <v>2697.9766666666665</v>
      </c>
      <c r="O53" s="321">
        <f>'Аян '!O27</f>
        <v>2697.9766666666665</v>
      </c>
      <c r="P53" s="321">
        <f>'Аян '!P27</f>
        <v>2697.9766666666665</v>
      </c>
      <c r="Q53" s="321">
        <f>'Аян '!Q27</f>
        <v>2454.6359619047621</v>
      </c>
      <c r="R53" s="321">
        <f>'Аян '!R27</f>
        <v>2350.1498799999999</v>
      </c>
      <c r="S53" s="321">
        <f>'Аян '!S27</f>
        <v>-104.48608190476172</v>
      </c>
      <c r="T53" s="321">
        <f>'Аян '!T27</f>
        <v>0</v>
      </c>
      <c r="U53" s="321">
        <f>'Аян '!U27</f>
        <v>2350.1498799999999</v>
      </c>
      <c r="V53" s="321">
        <f>'Аян '!V27</f>
        <v>95.743316584358908</v>
      </c>
    </row>
    <row r="54" spans="1:193" ht="30" x14ac:dyDescent="0.25">
      <c r="A54" s="77" t="s">
        <v>64</v>
      </c>
      <c r="B54" s="38">
        <f>'Аян '!B28</f>
        <v>400</v>
      </c>
      <c r="C54" s="38">
        <f>'Аян '!C28</f>
        <v>367</v>
      </c>
      <c r="D54" s="38">
        <f>'Аян '!D28</f>
        <v>338</v>
      </c>
      <c r="E54" s="109">
        <f>'Аян '!E28</f>
        <v>92.098092643051771</v>
      </c>
      <c r="F54" s="322">
        <f>'Аян '!F28</f>
        <v>548.75</v>
      </c>
      <c r="G54" s="322">
        <f>'Аян '!G28</f>
        <v>548.75</v>
      </c>
      <c r="H54" s="322">
        <f>'Аян '!H28</f>
        <v>548.75</v>
      </c>
      <c r="I54" s="322">
        <f>'Аян '!I28</f>
        <v>548.75</v>
      </c>
      <c r="J54" s="322">
        <f>'Аян '!J28</f>
        <v>548.75</v>
      </c>
      <c r="K54" s="322">
        <f>'Аян '!K28</f>
        <v>411.56099999999992</v>
      </c>
      <c r="L54" s="322">
        <f>'Аян '!L28</f>
        <v>411.56099999999992</v>
      </c>
      <c r="M54" s="322">
        <f>'Аян '!M28</f>
        <v>640.20666666666659</v>
      </c>
      <c r="N54" s="322">
        <f>'Аян '!N28</f>
        <v>640.20666666666659</v>
      </c>
      <c r="O54" s="322">
        <f>'Аян '!O28</f>
        <v>640.20666666666659</v>
      </c>
      <c r="P54" s="322">
        <f>'Аян '!P28</f>
        <v>640.20666666666659</v>
      </c>
      <c r="Q54" s="322">
        <f>'Аян '!Q28</f>
        <v>568.34679523809518</v>
      </c>
      <c r="R54" s="322">
        <f>'Аян '!R28</f>
        <v>671.17324000000008</v>
      </c>
      <c r="S54" s="322">
        <f>'Аян '!S28</f>
        <v>102.8264447619049</v>
      </c>
      <c r="T54" s="322">
        <f>'Аян '!T28</f>
        <v>0</v>
      </c>
      <c r="U54" s="322">
        <f>'Аян '!U28</f>
        <v>671.17324000000008</v>
      </c>
      <c r="V54" s="322">
        <f>'Аян '!V28</f>
        <v>118.09220103349544</v>
      </c>
    </row>
    <row r="55" spans="1:193" ht="45" x14ac:dyDescent="0.25">
      <c r="A55" s="77" t="s">
        <v>102</v>
      </c>
      <c r="B55" s="38">
        <f>'Аян '!B29</f>
        <v>0</v>
      </c>
      <c r="C55" s="38">
        <f>'Аян '!C29</f>
        <v>0</v>
      </c>
      <c r="D55" s="38">
        <f>'Аян '!D29</f>
        <v>20</v>
      </c>
      <c r="E55" s="109">
        <f>'Аян '!E29</f>
        <v>0</v>
      </c>
      <c r="F55" s="322">
        <f>'Аян '!F29</f>
        <v>0</v>
      </c>
      <c r="G55" s="322">
        <f>'Аян '!G29</f>
        <v>0</v>
      </c>
      <c r="H55" s="322">
        <f>'Аян '!H29</f>
        <v>0</v>
      </c>
      <c r="I55" s="322">
        <f>'Аян '!I29</f>
        <v>0</v>
      </c>
      <c r="J55" s="322">
        <f>'Аян '!J29</f>
        <v>0</v>
      </c>
      <c r="K55" s="322">
        <f>'Аян '!K29</f>
        <v>0</v>
      </c>
      <c r="L55" s="322">
        <f>'Аян '!L29</f>
        <v>0</v>
      </c>
      <c r="M55" s="322">
        <f>'Аян '!M29</f>
        <v>0</v>
      </c>
      <c r="N55" s="322">
        <f>'Аян '!N29</f>
        <v>0</v>
      </c>
      <c r="O55" s="322">
        <f>'Аян '!O29</f>
        <v>0</v>
      </c>
      <c r="P55" s="322">
        <f>'Аян '!P29</f>
        <v>0</v>
      </c>
      <c r="Q55" s="322">
        <f>'Аян '!Q29</f>
        <v>0</v>
      </c>
      <c r="R55" s="322">
        <f>'Аян '!R29</f>
        <v>0</v>
      </c>
      <c r="S55" s="322">
        <f>'Аян '!S29</f>
        <v>0</v>
      </c>
      <c r="T55" s="322">
        <f>'Аян '!T29</f>
        <v>0</v>
      </c>
      <c r="U55" s="322">
        <f>'Аян '!U29</f>
        <v>31.610529999999997</v>
      </c>
      <c r="V55" s="322">
        <f>'Аян '!V29</f>
        <v>0</v>
      </c>
    </row>
    <row r="56" spans="1:193" ht="60" x14ac:dyDescent="0.25">
      <c r="A56" s="77" t="s">
        <v>46</v>
      </c>
      <c r="B56" s="38">
        <f>'Аян '!B30</f>
        <v>500</v>
      </c>
      <c r="C56" s="38">
        <f>'Аян '!C30</f>
        <v>458</v>
      </c>
      <c r="D56" s="38">
        <f>'Аян '!D30</f>
        <v>384</v>
      </c>
      <c r="E56" s="109">
        <f>'Аян '!E30</f>
        <v>83.842794759825324</v>
      </c>
      <c r="F56" s="322">
        <f>'Аян '!F30</f>
        <v>1927.15</v>
      </c>
      <c r="G56" s="322">
        <f>'Аян '!G30</f>
        <v>1927.15</v>
      </c>
      <c r="H56" s="322">
        <f>'Аян '!H30</f>
        <v>1927.15</v>
      </c>
      <c r="I56" s="322">
        <f>'Аян '!I30</f>
        <v>1927.15</v>
      </c>
      <c r="J56" s="322">
        <f>'Аян '!J30</f>
        <v>1927.15</v>
      </c>
      <c r="K56" s="322">
        <f>'Аян '!K30</f>
        <v>1927.15</v>
      </c>
      <c r="L56" s="322">
        <f>'Аян '!L30</f>
        <v>1927.15</v>
      </c>
      <c r="M56" s="322">
        <f>'Аян '!M30</f>
        <v>1927.15</v>
      </c>
      <c r="N56" s="322">
        <f>'Аян '!N30</f>
        <v>1927.15</v>
      </c>
      <c r="O56" s="322">
        <f>'Аян '!O30</f>
        <v>1927.15</v>
      </c>
      <c r="P56" s="322">
        <f>'Аян '!P30</f>
        <v>1927.15</v>
      </c>
      <c r="Q56" s="322">
        <f>'Аян '!Q30</f>
        <v>1766.5541666666666</v>
      </c>
      <c r="R56" s="322">
        <f>'Аян '!R30</f>
        <v>1507.7918</v>
      </c>
      <c r="S56" s="322">
        <f>'Аян '!S30</f>
        <v>-258.76236666666659</v>
      </c>
      <c r="T56" s="322">
        <f>'Аян '!T30</f>
        <v>0</v>
      </c>
      <c r="U56" s="322">
        <f>'Аян '!U30</f>
        <v>1507.7918</v>
      </c>
      <c r="V56" s="322">
        <f>'Аян '!V30</f>
        <v>85.352140820288085</v>
      </c>
    </row>
    <row r="57" spans="1:193" ht="45" x14ac:dyDescent="0.25">
      <c r="A57" s="77" t="s">
        <v>65</v>
      </c>
      <c r="B57" s="38">
        <f>'Аян '!B31</f>
        <v>100</v>
      </c>
      <c r="C57" s="38">
        <f>'Аян '!C31</f>
        <v>92</v>
      </c>
      <c r="D57" s="38">
        <f>'Аян '!D31</f>
        <v>127</v>
      </c>
      <c r="E57" s="109">
        <f>'Аян '!E31</f>
        <v>138.04347826086956</v>
      </c>
      <c r="F57" s="322">
        <f>'Аян '!F31</f>
        <v>130.62</v>
      </c>
      <c r="G57" s="322">
        <f>'Аян '!G31</f>
        <v>130.62</v>
      </c>
      <c r="H57" s="322">
        <f>'Аян '!H31</f>
        <v>130.62</v>
      </c>
      <c r="I57" s="322">
        <f>'Аян '!I31</f>
        <v>130.62</v>
      </c>
      <c r="J57" s="322">
        <f>'Аян '!J31</f>
        <v>130.62</v>
      </c>
      <c r="K57" s="322">
        <f>'Аян '!K31</f>
        <v>130.62</v>
      </c>
      <c r="L57" s="322">
        <f>'Аян '!L31</f>
        <v>130.62</v>
      </c>
      <c r="M57" s="322">
        <f>'Аян '!M31</f>
        <v>130.62</v>
      </c>
      <c r="N57" s="322">
        <f>'Аян '!N31</f>
        <v>130.62</v>
      </c>
      <c r="O57" s="322">
        <f>'Аян '!O31</f>
        <v>130.62</v>
      </c>
      <c r="P57" s="322">
        <f>'Аян '!P31</f>
        <v>130.62</v>
      </c>
      <c r="Q57" s="322">
        <f>'Аян '!Q31</f>
        <v>119.735</v>
      </c>
      <c r="R57" s="322">
        <f>'Аян '!R31</f>
        <v>171.18483999999998</v>
      </c>
      <c r="S57" s="322">
        <f>'Аян '!S31</f>
        <v>51.44983999999998</v>
      </c>
      <c r="T57" s="322">
        <f>'Аян '!T31</f>
        <v>0</v>
      </c>
      <c r="U57" s="322">
        <f>'Аян '!U31</f>
        <v>171.18483999999998</v>
      </c>
      <c r="V57" s="322">
        <f>'Аян '!V31</f>
        <v>142.96975821606046</v>
      </c>
    </row>
    <row r="58" spans="1:193" ht="30.75" thickBot="1" x14ac:dyDescent="0.3">
      <c r="A58" s="267" t="s">
        <v>79</v>
      </c>
      <c r="B58" s="233">
        <f>'Аян '!B32</f>
        <v>1900</v>
      </c>
      <c r="C58" s="233">
        <f>'Аян '!C32</f>
        <v>1742</v>
      </c>
      <c r="D58" s="233">
        <f>'Аян '!D32</f>
        <v>2058</v>
      </c>
      <c r="E58" s="234">
        <f>'Аян '!E32</f>
        <v>118.14006888633754</v>
      </c>
      <c r="F58" s="324">
        <f>'Аян '!F32</f>
        <v>2454.4960000000001</v>
      </c>
      <c r="G58" s="324">
        <f>'Аян '!G32</f>
        <v>2454.4960000000001</v>
      </c>
      <c r="H58" s="324">
        <f>'Аян '!H32</f>
        <v>2454.4960000000001</v>
      </c>
      <c r="I58" s="324">
        <f>'Аян '!I32</f>
        <v>2454.4960000000001</v>
      </c>
      <c r="J58" s="324">
        <f>'Аян '!J32</f>
        <v>2454.4960000000001</v>
      </c>
      <c r="K58" s="324">
        <f>'Аян '!K32</f>
        <v>2454.4960000000001</v>
      </c>
      <c r="L58" s="324">
        <f>'Аян '!L32</f>
        <v>2454.4960000000001</v>
      </c>
      <c r="M58" s="324">
        <f>'Аян '!M32</f>
        <v>2454.4960000000001</v>
      </c>
      <c r="N58" s="324">
        <f>'Аян '!N32</f>
        <v>2454.4960000000001</v>
      </c>
      <c r="O58" s="324">
        <f>'Аян '!O32</f>
        <v>2454.4960000000001</v>
      </c>
      <c r="P58" s="324">
        <f>'Аян '!P32</f>
        <v>2454.4960000000001</v>
      </c>
      <c r="Q58" s="324">
        <f>'Аян '!Q32</f>
        <v>2249.9546666666665</v>
      </c>
      <c r="R58" s="324">
        <f>'Аян '!R32</f>
        <v>2658.6067199999998</v>
      </c>
      <c r="S58" s="324">
        <f>'Аян '!S32</f>
        <v>408.65205333333324</v>
      </c>
      <c r="T58" s="324">
        <f>'Аян '!T32</f>
        <v>-2.5836600000000001</v>
      </c>
      <c r="U58" s="324">
        <f>'Аян '!U32</f>
        <v>2656.02306</v>
      </c>
      <c r="V58" s="324">
        <f>'Аян '!V32</f>
        <v>118.16267942583731</v>
      </c>
    </row>
    <row r="59" spans="1:193" ht="15.75" thickBot="1" x14ac:dyDescent="0.3">
      <c r="A59" s="230" t="s">
        <v>4</v>
      </c>
      <c r="B59" s="235">
        <f>'Аян '!B33</f>
        <v>0</v>
      </c>
      <c r="C59" s="235">
        <f>'Аян '!C33</f>
        <v>0</v>
      </c>
      <c r="D59" s="235">
        <f>'Аян '!D33</f>
        <v>0</v>
      </c>
      <c r="E59" s="236">
        <f>'Аян '!E33</f>
        <v>0</v>
      </c>
      <c r="F59" s="333">
        <f>'Аян '!F33</f>
        <v>6545.4882900000002</v>
      </c>
      <c r="G59" s="333">
        <f>'Аян '!G33</f>
        <v>6545.4882900000002</v>
      </c>
      <c r="H59" s="333">
        <f>'Аян '!H33</f>
        <v>6545.4882900000002</v>
      </c>
      <c r="I59" s="333">
        <f>'Аян '!I33</f>
        <v>6545.4882900000002</v>
      </c>
      <c r="J59" s="333">
        <f>'Аян '!J33</f>
        <v>6545.4882900000002</v>
      </c>
      <c r="K59" s="333">
        <f>'Аян '!K33</f>
        <v>6598.5992900000001</v>
      </c>
      <c r="L59" s="333">
        <f>'Аян '!L33</f>
        <v>6598.5992900000001</v>
      </c>
      <c r="M59" s="333">
        <f>'Аян '!M33</f>
        <v>6633.9549566666665</v>
      </c>
      <c r="N59" s="333">
        <f>'Аян '!N33</f>
        <v>6633.9549566666665</v>
      </c>
      <c r="O59" s="333">
        <f>'Аян '!O33</f>
        <v>6633.9549566666665</v>
      </c>
      <c r="P59" s="333">
        <f>'Аян '!P33</f>
        <v>6633.9549566666665</v>
      </c>
      <c r="Q59" s="333">
        <f>'Аян '!Q33</f>
        <v>6073.8391801190483</v>
      </c>
      <c r="R59" s="333">
        <f>'Аян '!R33</f>
        <v>6483.5288499999997</v>
      </c>
      <c r="S59" s="333">
        <f>'Аян '!S33</f>
        <v>409.68966988095264</v>
      </c>
      <c r="T59" s="333">
        <f>'Аян '!T33</f>
        <v>-86.425550000000001</v>
      </c>
      <c r="U59" s="333">
        <f>'Аян '!U33</f>
        <v>6397.1033000000007</v>
      </c>
      <c r="V59" s="333">
        <f>'Аян '!V33</f>
        <v>106.74515175215622</v>
      </c>
    </row>
    <row r="60" spans="1:193" ht="15" customHeight="1" x14ac:dyDescent="0.25">
      <c r="A60" s="66" t="s">
        <v>19</v>
      </c>
      <c r="B60" s="67"/>
      <c r="C60" s="67"/>
      <c r="D60" s="67"/>
      <c r="E60" s="108"/>
      <c r="F60" s="320"/>
      <c r="G60" s="320"/>
      <c r="H60" s="320"/>
      <c r="I60" s="320"/>
      <c r="J60" s="320"/>
      <c r="K60" s="320"/>
      <c r="L60" s="320"/>
      <c r="M60" s="320"/>
      <c r="N60" s="320"/>
      <c r="O60" s="320"/>
      <c r="P60" s="320"/>
      <c r="Q60" s="320"/>
      <c r="R60" s="320"/>
      <c r="S60" s="320"/>
      <c r="T60" s="320"/>
      <c r="U60" s="320"/>
      <c r="V60" s="320"/>
    </row>
    <row r="61" spans="1:193" ht="30" x14ac:dyDescent="0.25">
      <c r="A61" s="227" t="s">
        <v>76</v>
      </c>
      <c r="B61" s="225">
        <f>'1 уровень'!D280</f>
        <v>3068</v>
      </c>
      <c r="C61" s="225">
        <f>'1 уровень'!E280</f>
        <v>2812</v>
      </c>
      <c r="D61" s="225">
        <f>'1 уровень'!F280</f>
        <v>2562</v>
      </c>
      <c r="E61" s="226">
        <f>'1 уровень'!G280</f>
        <v>91.109530583214791</v>
      </c>
      <c r="F61" s="321">
        <f>'1 уровень'!H280</f>
        <v>6309.7930799999995</v>
      </c>
      <c r="G61" s="321">
        <f>'1 уровень'!I280</f>
        <v>6309.7930799999995</v>
      </c>
      <c r="H61" s="321">
        <f>'1 уровень'!J280</f>
        <v>6309.7930799999995</v>
      </c>
      <c r="I61" s="321">
        <f>'1 уровень'!K280</f>
        <v>6309.7930799999995</v>
      </c>
      <c r="J61" s="321">
        <f>'1 уровень'!L280</f>
        <v>6309.7930799999995</v>
      </c>
      <c r="K61" s="321">
        <f>'1 уровень'!M280</f>
        <v>5844.4930799999993</v>
      </c>
      <c r="L61" s="321">
        <f>'1 уровень'!N280</f>
        <v>5844.4930799999993</v>
      </c>
      <c r="M61" s="321">
        <f>'1 уровень'!O280</f>
        <v>4739.7362799999992</v>
      </c>
      <c r="N61" s="321">
        <f>'1 уровень'!P280</f>
        <v>4739.7362799999992</v>
      </c>
      <c r="O61" s="321">
        <f>'1 уровень'!Q280</f>
        <v>4739.7362799999992</v>
      </c>
      <c r="P61" s="321">
        <f>'1 уровень'!R280</f>
        <v>4739.7362799999992</v>
      </c>
      <c r="Q61" s="321">
        <f>'1 уровень'!S280</f>
        <v>4501.3429785714288</v>
      </c>
      <c r="R61" s="321">
        <f>'1 уровень'!T280</f>
        <v>5096.6093600000004</v>
      </c>
      <c r="S61" s="321">
        <f>'1 уровень'!U280</f>
        <v>595.26638142857155</v>
      </c>
      <c r="T61" s="321">
        <f>'1 уровень'!V280</f>
        <v>-87.24848999999999</v>
      </c>
      <c r="U61" s="321">
        <f>'1 уровень'!W280</f>
        <v>5009.3608700000004</v>
      </c>
      <c r="V61" s="321">
        <f>'1 уровень'!X280</f>
        <v>113.22419518491098</v>
      </c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  <c r="CH61" s="32"/>
      <c r="CI61" s="32"/>
      <c r="CJ61" s="32"/>
      <c r="CK61" s="32"/>
      <c r="CL61" s="32"/>
      <c r="CM61" s="32"/>
      <c r="CN61" s="32"/>
      <c r="CO61" s="32"/>
      <c r="CP61" s="32"/>
      <c r="CQ61" s="32"/>
      <c r="CR61" s="32"/>
      <c r="CS61" s="32"/>
      <c r="CT61" s="32"/>
      <c r="CU61" s="32"/>
      <c r="CV61" s="32"/>
      <c r="CW61" s="32"/>
      <c r="CX61" s="32"/>
      <c r="CY61" s="32"/>
      <c r="CZ61" s="32"/>
      <c r="DA61" s="32"/>
      <c r="DB61" s="32"/>
      <c r="DC61" s="32"/>
      <c r="DD61" s="32"/>
      <c r="DE61" s="32"/>
      <c r="DF61" s="32"/>
      <c r="DG61" s="32"/>
      <c r="DH61" s="32"/>
      <c r="DI61" s="32"/>
      <c r="DJ61" s="32"/>
      <c r="DK61" s="32"/>
      <c r="DL61" s="32"/>
      <c r="DM61" s="32"/>
      <c r="DN61" s="32"/>
      <c r="DO61" s="32"/>
      <c r="DP61" s="32"/>
      <c r="DQ61" s="32"/>
      <c r="DR61" s="32"/>
      <c r="DS61" s="32"/>
      <c r="DT61" s="32"/>
      <c r="DU61" s="32"/>
      <c r="DV61" s="32"/>
      <c r="DW61" s="32"/>
      <c r="DX61" s="32"/>
      <c r="DY61" s="32"/>
      <c r="DZ61" s="32"/>
      <c r="EA61" s="32"/>
      <c r="EB61" s="32"/>
      <c r="EC61" s="32"/>
      <c r="ED61" s="32"/>
      <c r="EE61" s="32"/>
      <c r="EF61" s="32"/>
      <c r="EG61" s="32"/>
      <c r="EH61" s="32"/>
      <c r="EI61" s="32"/>
      <c r="EJ61" s="32"/>
      <c r="EK61" s="32"/>
      <c r="EL61" s="32"/>
      <c r="EM61" s="32"/>
      <c r="EN61" s="32"/>
      <c r="EO61" s="32"/>
      <c r="EP61" s="32"/>
      <c r="EQ61" s="32"/>
      <c r="ER61" s="32"/>
      <c r="ES61" s="32"/>
      <c r="ET61" s="32"/>
      <c r="EU61" s="32"/>
      <c r="EV61" s="32"/>
      <c r="EW61" s="32"/>
      <c r="EX61" s="32"/>
      <c r="EY61" s="32"/>
      <c r="EZ61" s="32"/>
      <c r="FA61" s="32"/>
      <c r="FB61" s="32"/>
      <c r="FC61" s="32"/>
      <c r="FD61" s="32"/>
      <c r="FE61" s="32"/>
      <c r="FF61" s="32"/>
      <c r="FG61" s="32"/>
      <c r="FH61" s="32"/>
      <c r="FI61" s="32"/>
      <c r="FJ61" s="32"/>
      <c r="FK61" s="32"/>
      <c r="FL61" s="32"/>
      <c r="FM61" s="32"/>
      <c r="FN61" s="32"/>
      <c r="FO61" s="32"/>
      <c r="FP61" s="32"/>
      <c r="FQ61" s="32"/>
      <c r="FR61" s="32"/>
      <c r="FS61" s="32"/>
      <c r="FT61" s="32"/>
      <c r="FU61" s="32"/>
      <c r="FV61" s="32"/>
      <c r="FW61" s="32"/>
      <c r="FX61" s="32"/>
      <c r="FY61" s="32"/>
      <c r="FZ61" s="32"/>
      <c r="GA61" s="32"/>
      <c r="GB61" s="32"/>
      <c r="GC61" s="32"/>
      <c r="GD61" s="32"/>
      <c r="GE61" s="32"/>
      <c r="GF61" s="32"/>
      <c r="GG61" s="32"/>
      <c r="GH61" s="32"/>
      <c r="GI61" s="32"/>
      <c r="GJ61" s="32"/>
      <c r="GK61" s="32"/>
    </row>
    <row r="62" spans="1:193" ht="30" x14ac:dyDescent="0.25">
      <c r="A62" s="77" t="s">
        <v>44</v>
      </c>
      <c r="B62" s="34">
        <f>'1 уровень'!D281</f>
        <v>2000</v>
      </c>
      <c r="C62" s="34">
        <f>'1 уровень'!E281</f>
        <v>1833</v>
      </c>
      <c r="D62" s="34">
        <f>'1 уровень'!F281</f>
        <v>1935</v>
      </c>
      <c r="E62" s="105">
        <f>'1 уровень'!G281</f>
        <v>105.56464811783961</v>
      </c>
      <c r="F62" s="322">
        <f>'1 уровень'!H281</f>
        <v>3913.0349999999999</v>
      </c>
      <c r="G62" s="322">
        <f>'1 уровень'!I281</f>
        <v>3913.0349999999999</v>
      </c>
      <c r="H62" s="322">
        <f>'1 уровень'!J281</f>
        <v>3913.0349999999999</v>
      </c>
      <c r="I62" s="322">
        <f>'1 уровень'!K281</f>
        <v>3913.0349999999999</v>
      </c>
      <c r="J62" s="322">
        <f>'1 уровень'!L281</f>
        <v>3913.0349999999999</v>
      </c>
      <c r="K62" s="322">
        <f>'1 уровень'!M281</f>
        <v>3447.7350000000001</v>
      </c>
      <c r="L62" s="322">
        <f>'1 уровень'!N281</f>
        <v>3447.7350000000001</v>
      </c>
      <c r="M62" s="322">
        <f>'1 уровень'!O281</f>
        <v>2342.9782</v>
      </c>
      <c r="N62" s="322">
        <f>'1 уровень'!P281</f>
        <v>2342.9782</v>
      </c>
      <c r="O62" s="322">
        <f>'1 уровень'!Q281</f>
        <v>2342.9782</v>
      </c>
      <c r="P62" s="322">
        <f>'1 уровень'!R281</f>
        <v>2342.9782</v>
      </c>
      <c r="Q62" s="322">
        <f>'1 уровень'!S281</f>
        <v>2304.3147385714287</v>
      </c>
      <c r="R62" s="322">
        <f>'1 уровень'!T281</f>
        <v>3371.4688799999999</v>
      </c>
      <c r="S62" s="322">
        <f>'1 уровень'!U281</f>
        <v>1067.1541414285712</v>
      </c>
      <c r="T62" s="322">
        <f>'1 уровень'!V281</f>
        <v>-63.201449999999994</v>
      </c>
      <c r="U62" s="322">
        <f>'1 уровень'!W281</f>
        <v>3308.2674299999999</v>
      </c>
      <c r="V62" s="322">
        <f>'1 уровень'!X281</f>
        <v>146.31112771036473</v>
      </c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  <c r="EL62" s="32"/>
      <c r="EM62" s="32"/>
      <c r="EN62" s="32"/>
      <c r="EO62" s="32"/>
      <c r="EP62" s="32"/>
      <c r="EQ62" s="32"/>
      <c r="ER62" s="32"/>
      <c r="ES62" s="32"/>
      <c r="ET62" s="32"/>
      <c r="EU62" s="32"/>
      <c r="EV62" s="32"/>
      <c r="EW62" s="32"/>
      <c r="EX62" s="32"/>
      <c r="EY62" s="32"/>
      <c r="EZ62" s="32"/>
      <c r="FA62" s="32"/>
      <c r="FB62" s="32"/>
      <c r="FC62" s="32"/>
      <c r="FD62" s="32"/>
      <c r="FE62" s="32"/>
      <c r="FF62" s="32"/>
      <c r="FG62" s="32"/>
      <c r="FH62" s="32"/>
      <c r="FI62" s="32"/>
      <c r="FJ62" s="32"/>
      <c r="FK62" s="32"/>
      <c r="FL62" s="32"/>
      <c r="FM62" s="32"/>
      <c r="FN62" s="32"/>
      <c r="FO62" s="32"/>
      <c r="FP62" s="32"/>
      <c r="FQ62" s="32"/>
      <c r="FR62" s="32"/>
      <c r="FS62" s="32"/>
      <c r="FT62" s="32"/>
      <c r="FU62" s="32"/>
      <c r="FV62" s="32"/>
      <c r="FW62" s="32"/>
      <c r="FX62" s="32"/>
      <c r="FY62" s="32"/>
      <c r="FZ62" s="32"/>
      <c r="GA62" s="32"/>
      <c r="GB62" s="32"/>
      <c r="GC62" s="32"/>
      <c r="GD62" s="32"/>
      <c r="GE62" s="32"/>
      <c r="GF62" s="32"/>
      <c r="GG62" s="32"/>
      <c r="GH62" s="32"/>
      <c r="GI62" s="32"/>
      <c r="GJ62" s="32"/>
      <c r="GK62" s="32"/>
    </row>
    <row r="63" spans="1:193" ht="30" x14ac:dyDescent="0.25">
      <c r="A63" s="77" t="s">
        <v>45</v>
      </c>
      <c r="B63" s="34">
        <f>'1 уровень'!D282</f>
        <v>872</v>
      </c>
      <c r="C63" s="34">
        <f>'1 уровень'!E282</f>
        <v>799</v>
      </c>
      <c r="D63" s="34">
        <f>'1 уровень'!F282</f>
        <v>432</v>
      </c>
      <c r="E63" s="105">
        <f>'1 уровень'!G282</f>
        <v>54.06758448060075</v>
      </c>
      <c r="F63" s="322">
        <f>'1 уровень'!H282</f>
        <v>1324.9516799999999</v>
      </c>
      <c r="G63" s="322">
        <f>'1 уровень'!I282</f>
        <v>1324.9516799999999</v>
      </c>
      <c r="H63" s="322">
        <f>'1 уровень'!J282</f>
        <v>1324.9516799999999</v>
      </c>
      <c r="I63" s="322">
        <f>'1 уровень'!K282</f>
        <v>1324.9516799999999</v>
      </c>
      <c r="J63" s="322">
        <f>'1 уровень'!L282</f>
        <v>1324.9516799999999</v>
      </c>
      <c r="K63" s="322">
        <f>'1 уровень'!M282</f>
        <v>1324.9516799999999</v>
      </c>
      <c r="L63" s="322">
        <f>'1 уровень'!N282</f>
        <v>1324.9516799999999</v>
      </c>
      <c r="M63" s="322">
        <f>'1 уровень'!O282</f>
        <v>1324.9516799999999</v>
      </c>
      <c r="N63" s="322">
        <f>'1 уровень'!P282</f>
        <v>1324.9516799999999</v>
      </c>
      <c r="O63" s="322">
        <f>'1 уровень'!Q282</f>
        <v>1324.9516799999999</v>
      </c>
      <c r="P63" s="322">
        <f>'1 уровень'!R282</f>
        <v>1324.9516799999999</v>
      </c>
      <c r="Q63" s="322">
        <f>'1 уровень'!S282</f>
        <v>1214.5390399999999</v>
      </c>
      <c r="R63" s="322">
        <f>'1 уровень'!T282</f>
        <v>658.80248000000017</v>
      </c>
      <c r="S63" s="322">
        <f>'1 уровень'!U282</f>
        <v>-555.73655999999971</v>
      </c>
      <c r="T63" s="322">
        <f>'1 уровень'!V282</f>
        <v>-7.6418400000000002</v>
      </c>
      <c r="U63" s="322">
        <f>'1 уровень'!W282</f>
        <v>651.16064000000017</v>
      </c>
      <c r="V63" s="322">
        <f>'1 уровень'!X282</f>
        <v>54.243005642700481</v>
      </c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  <c r="EM63" s="32"/>
      <c r="EN63" s="32"/>
      <c r="EO63" s="32"/>
      <c r="EP63" s="32"/>
      <c r="EQ63" s="32"/>
      <c r="ER63" s="32"/>
      <c r="ES63" s="32"/>
      <c r="ET63" s="32"/>
      <c r="EU63" s="32"/>
      <c r="EV63" s="32"/>
      <c r="EW63" s="32"/>
      <c r="EX63" s="32"/>
      <c r="EY63" s="32"/>
      <c r="EZ63" s="32"/>
      <c r="FA63" s="32"/>
      <c r="FB63" s="32"/>
      <c r="FC63" s="32"/>
      <c r="FD63" s="32"/>
      <c r="FE63" s="32"/>
      <c r="FF63" s="32"/>
      <c r="FG63" s="32"/>
      <c r="FH63" s="32"/>
      <c r="FI63" s="32"/>
      <c r="FJ63" s="32"/>
      <c r="FK63" s="32"/>
      <c r="FL63" s="32"/>
      <c r="FM63" s="32"/>
      <c r="FN63" s="32"/>
      <c r="FO63" s="32"/>
      <c r="FP63" s="32"/>
      <c r="FQ63" s="32"/>
      <c r="FR63" s="32"/>
      <c r="FS63" s="32"/>
      <c r="FT63" s="32"/>
      <c r="FU63" s="32"/>
      <c r="FV63" s="32"/>
      <c r="FW63" s="32"/>
      <c r="FX63" s="32"/>
      <c r="FY63" s="32"/>
      <c r="FZ63" s="32"/>
      <c r="GA63" s="32"/>
      <c r="GB63" s="32"/>
      <c r="GC63" s="32"/>
      <c r="GD63" s="32"/>
      <c r="GE63" s="32"/>
      <c r="GF63" s="32"/>
      <c r="GG63" s="32"/>
      <c r="GH63" s="32"/>
      <c r="GI63" s="32"/>
      <c r="GJ63" s="32"/>
      <c r="GK63" s="32"/>
    </row>
    <row r="64" spans="1:193" ht="30" x14ac:dyDescent="0.25">
      <c r="A64" s="77" t="s">
        <v>66</v>
      </c>
      <c r="B64" s="34">
        <f>'1 уровень'!D283</f>
        <v>102</v>
      </c>
      <c r="C64" s="34">
        <f>'1 уровень'!E283</f>
        <v>94</v>
      </c>
      <c r="D64" s="34">
        <f>'1 уровень'!F283</f>
        <v>100</v>
      </c>
      <c r="E64" s="105">
        <f>'1 уровень'!G283</f>
        <v>106.38297872340425</v>
      </c>
      <c r="F64" s="322">
        <f>'1 уровень'!H283</f>
        <v>557.77679999999998</v>
      </c>
      <c r="G64" s="322">
        <f>'1 уровень'!I283</f>
        <v>557.77679999999998</v>
      </c>
      <c r="H64" s="322">
        <f>'1 уровень'!J283</f>
        <v>557.77679999999998</v>
      </c>
      <c r="I64" s="322">
        <f>'1 уровень'!K283</f>
        <v>557.77679999999998</v>
      </c>
      <c r="J64" s="322">
        <f>'1 уровень'!L283</f>
        <v>557.77679999999998</v>
      </c>
      <c r="K64" s="322">
        <f>'1 уровень'!M283</f>
        <v>557.77679999999998</v>
      </c>
      <c r="L64" s="322">
        <f>'1 уровень'!N283</f>
        <v>557.77679999999998</v>
      </c>
      <c r="M64" s="322">
        <f>'1 уровень'!O283</f>
        <v>557.77679999999998</v>
      </c>
      <c r="N64" s="322">
        <f>'1 уровень'!P283</f>
        <v>557.77679999999998</v>
      </c>
      <c r="O64" s="322">
        <f>'1 уровень'!Q283</f>
        <v>557.77679999999998</v>
      </c>
      <c r="P64" s="322">
        <f>'1 уровень'!R283</f>
        <v>557.77679999999998</v>
      </c>
      <c r="Q64" s="322">
        <f>'1 уровень'!S283</f>
        <v>511.29540000000003</v>
      </c>
      <c r="R64" s="322">
        <f>'1 уровень'!T283</f>
        <v>546.84</v>
      </c>
      <c r="S64" s="322">
        <f>'1 уровень'!U283</f>
        <v>35.544600000000003</v>
      </c>
      <c r="T64" s="322">
        <f>'1 уровень'!V283</f>
        <v>0</v>
      </c>
      <c r="U64" s="322">
        <f>'1 уровень'!W283</f>
        <v>546.84</v>
      </c>
      <c r="V64" s="322">
        <f>'1 уровень'!X283</f>
        <v>106.95187165775401</v>
      </c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2"/>
      <c r="CY64" s="32"/>
      <c r="CZ64" s="32"/>
      <c r="DA64" s="32"/>
      <c r="DB64" s="32"/>
      <c r="DC64" s="32"/>
      <c r="DD64" s="32"/>
      <c r="DE64" s="32"/>
      <c r="DF64" s="32"/>
      <c r="DG64" s="32"/>
      <c r="DH64" s="32"/>
      <c r="DI64" s="32"/>
      <c r="DJ64" s="32"/>
      <c r="DK64" s="32"/>
      <c r="DL64" s="32"/>
      <c r="DM64" s="32"/>
      <c r="DN64" s="32"/>
      <c r="DO64" s="32"/>
      <c r="DP64" s="32"/>
      <c r="DQ64" s="32"/>
      <c r="DR64" s="32"/>
      <c r="DS64" s="32"/>
      <c r="DT64" s="32"/>
      <c r="DU64" s="32"/>
      <c r="DV64" s="32"/>
      <c r="DW64" s="32"/>
      <c r="DX64" s="32"/>
      <c r="DY64" s="32"/>
      <c r="DZ64" s="32"/>
      <c r="EA64" s="32"/>
      <c r="EB64" s="32"/>
      <c r="EC64" s="32"/>
      <c r="ED64" s="32"/>
      <c r="EE64" s="32"/>
      <c r="EF64" s="32"/>
      <c r="EG64" s="32"/>
      <c r="EH64" s="32"/>
      <c r="EI64" s="32"/>
      <c r="EJ64" s="32"/>
      <c r="EK64" s="32"/>
      <c r="EL64" s="32"/>
      <c r="EM64" s="32"/>
      <c r="EN64" s="32"/>
      <c r="EO64" s="32"/>
      <c r="EP64" s="32"/>
      <c r="EQ64" s="32"/>
      <c r="ER64" s="32"/>
      <c r="ES64" s="32"/>
      <c r="ET64" s="32"/>
      <c r="EU64" s="32"/>
      <c r="EV64" s="32"/>
      <c r="EW64" s="32"/>
      <c r="EX64" s="32"/>
      <c r="EY64" s="32"/>
      <c r="EZ64" s="32"/>
      <c r="FA64" s="32"/>
      <c r="FB64" s="32"/>
      <c r="FC64" s="32"/>
      <c r="FD64" s="32"/>
      <c r="FE64" s="32"/>
      <c r="FF64" s="32"/>
      <c r="FG64" s="32"/>
      <c r="FH64" s="32"/>
      <c r="FI64" s="32"/>
      <c r="FJ64" s="32"/>
      <c r="FK64" s="32"/>
      <c r="FL64" s="32"/>
      <c r="FM64" s="32"/>
      <c r="FN64" s="32"/>
      <c r="FO64" s="32"/>
      <c r="FP64" s="32"/>
      <c r="FQ64" s="32"/>
      <c r="FR64" s="32"/>
      <c r="FS64" s="32"/>
      <c r="FT64" s="32"/>
      <c r="FU64" s="32"/>
      <c r="FV64" s="32"/>
      <c r="FW64" s="32"/>
      <c r="FX64" s="32"/>
      <c r="FY64" s="32"/>
      <c r="FZ64" s="32"/>
      <c r="GA64" s="32"/>
      <c r="GB64" s="32"/>
      <c r="GC64" s="32"/>
      <c r="GD64" s="32"/>
      <c r="GE64" s="32"/>
      <c r="GF64" s="32"/>
      <c r="GG64" s="32"/>
      <c r="GH64" s="32"/>
      <c r="GI64" s="32"/>
      <c r="GJ64" s="32"/>
      <c r="GK64" s="32"/>
    </row>
    <row r="65" spans="1:193" s="32" customFormat="1" ht="30" x14ac:dyDescent="0.25">
      <c r="A65" s="77" t="s">
        <v>67</v>
      </c>
      <c r="B65" s="45">
        <f>'1 уровень'!D284</f>
        <v>94</v>
      </c>
      <c r="C65" s="45">
        <f>'1 уровень'!E284</f>
        <v>86</v>
      </c>
      <c r="D65" s="45">
        <f>'1 уровень'!F284</f>
        <v>95</v>
      </c>
      <c r="E65" s="111">
        <f>'1 уровень'!G284</f>
        <v>110.46511627906976</v>
      </c>
      <c r="F65" s="315">
        <f>'1 уровень'!H284</f>
        <v>514.02959999999996</v>
      </c>
      <c r="G65" s="315">
        <f>'1 уровень'!I284</f>
        <v>514.02959999999996</v>
      </c>
      <c r="H65" s="315">
        <f>'1 уровень'!J284</f>
        <v>514.02959999999996</v>
      </c>
      <c r="I65" s="315">
        <f>'1 уровень'!K284</f>
        <v>514.02959999999996</v>
      </c>
      <c r="J65" s="315">
        <f>'1 уровень'!L284</f>
        <v>514.02959999999996</v>
      </c>
      <c r="K65" s="315">
        <f>'1 уровень'!M284</f>
        <v>514.02959999999996</v>
      </c>
      <c r="L65" s="315">
        <f>'1 уровень'!N284</f>
        <v>514.02959999999996</v>
      </c>
      <c r="M65" s="315">
        <f>'1 уровень'!O284</f>
        <v>514.02959999999996</v>
      </c>
      <c r="N65" s="315">
        <f>'1 уровень'!P284</f>
        <v>514.02959999999996</v>
      </c>
      <c r="O65" s="315">
        <f>'1 уровень'!Q284</f>
        <v>514.02959999999996</v>
      </c>
      <c r="P65" s="315">
        <f>'1 уровень'!R284</f>
        <v>514.02959999999996</v>
      </c>
      <c r="Q65" s="315">
        <f>'1 уровень'!S284</f>
        <v>471.19380000000001</v>
      </c>
      <c r="R65" s="315">
        <f>'1 уровень'!T284</f>
        <v>519.49800000000005</v>
      </c>
      <c r="S65" s="315">
        <f>'1 уровень'!U284</f>
        <v>48.304200000000037</v>
      </c>
      <c r="T65" s="315">
        <f>'1 уровень'!V284</f>
        <v>-16.405199999999997</v>
      </c>
      <c r="U65" s="315">
        <f>'1 уровень'!W284</f>
        <v>503.09280000000001</v>
      </c>
      <c r="V65" s="315">
        <f>'1 уровень'!X284</f>
        <v>110.25145067698261</v>
      </c>
    </row>
    <row r="66" spans="1:193" ht="30" x14ac:dyDescent="0.25">
      <c r="A66" s="227" t="s">
        <v>68</v>
      </c>
      <c r="B66" s="225">
        <f>'1 уровень'!D285</f>
        <v>7884</v>
      </c>
      <c r="C66" s="225">
        <f>'1 уровень'!E285</f>
        <v>7228</v>
      </c>
      <c r="D66" s="225">
        <f>'1 уровень'!F285</f>
        <v>4738</v>
      </c>
      <c r="E66" s="226">
        <f>'1 уровень'!G285</f>
        <v>65.550636413945767</v>
      </c>
      <c r="F66" s="321">
        <f>'1 уровень'!H285</f>
        <v>12415.565499999999</v>
      </c>
      <c r="G66" s="321">
        <f>'1 уровень'!I285</f>
        <v>12415.565499999999</v>
      </c>
      <c r="H66" s="321">
        <f>'1 уровень'!J285</f>
        <v>12415.565499999999</v>
      </c>
      <c r="I66" s="321">
        <f>'1 уровень'!K285</f>
        <v>12415.565499999999</v>
      </c>
      <c r="J66" s="321">
        <f>'1 уровень'!L285</f>
        <v>12415.565499999999</v>
      </c>
      <c r="K66" s="321">
        <f>'1 уровень'!M285</f>
        <v>12855.459199999999</v>
      </c>
      <c r="L66" s="321">
        <f>'1 уровень'!N285</f>
        <v>12855.459199999999</v>
      </c>
      <c r="M66" s="321">
        <f>'1 уровень'!O285</f>
        <v>13594.2212</v>
      </c>
      <c r="N66" s="321">
        <f>'1 уровень'!P285</f>
        <v>13594.2212</v>
      </c>
      <c r="O66" s="321">
        <f>'1 уровень'!Q285</f>
        <v>12408.599999999999</v>
      </c>
      <c r="P66" s="321">
        <f>'1 уровень'!R285</f>
        <v>11966.824999999999</v>
      </c>
      <c r="Q66" s="321">
        <f>'1 уровень'!S285</f>
        <v>11337.694751190476</v>
      </c>
      <c r="R66" s="321">
        <f>'1 уровень'!T285</f>
        <v>7018.1776200000004</v>
      </c>
      <c r="S66" s="321">
        <f>'1 уровень'!U285</f>
        <v>-4319.517131190476</v>
      </c>
      <c r="T66" s="321">
        <f>'1 уровень'!V285</f>
        <v>-145.4068</v>
      </c>
      <c r="U66" s="321">
        <f>'1 уровень'!W285</f>
        <v>6872.7708200000006</v>
      </c>
      <c r="V66" s="321">
        <f>'1 уровень'!X285</f>
        <v>61.901275118234068</v>
      </c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  <c r="EC66" s="32"/>
      <c r="ED66" s="32"/>
      <c r="EE66" s="32"/>
      <c r="EF66" s="32"/>
      <c r="EG66" s="32"/>
      <c r="EH66" s="32"/>
      <c r="EI66" s="32"/>
      <c r="EJ66" s="32"/>
      <c r="EK66" s="32"/>
      <c r="EL66" s="32"/>
      <c r="EM66" s="32"/>
      <c r="EN66" s="32"/>
      <c r="EO66" s="32"/>
      <c r="EP66" s="32"/>
      <c r="EQ66" s="32"/>
      <c r="ER66" s="32"/>
      <c r="ES66" s="32"/>
      <c r="ET66" s="32"/>
      <c r="EU66" s="32"/>
      <c r="EV66" s="32"/>
      <c r="EW66" s="32"/>
      <c r="EX66" s="32"/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32"/>
      <c r="FM66" s="32"/>
      <c r="FN66" s="32"/>
      <c r="FO66" s="32"/>
      <c r="FP66" s="32"/>
      <c r="FQ66" s="32"/>
      <c r="FR66" s="32"/>
      <c r="FS66" s="32"/>
      <c r="FT66" s="32"/>
      <c r="FU66" s="32"/>
      <c r="FV66" s="32"/>
      <c r="FW66" s="32"/>
      <c r="FX66" s="32"/>
      <c r="FY66" s="32"/>
      <c r="FZ66" s="32"/>
      <c r="GA66" s="32"/>
      <c r="GB66" s="32"/>
      <c r="GC66" s="32"/>
      <c r="GD66" s="32"/>
      <c r="GE66" s="32"/>
      <c r="GF66" s="32"/>
      <c r="GG66" s="32"/>
      <c r="GH66" s="32"/>
      <c r="GI66" s="32"/>
      <c r="GJ66" s="32"/>
      <c r="GK66" s="32"/>
    </row>
    <row r="67" spans="1:193" ht="30" x14ac:dyDescent="0.25">
      <c r="A67" s="77" t="s">
        <v>64</v>
      </c>
      <c r="B67" s="34">
        <f>'1 уровень'!D286</f>
        <v>2034</v>
      </c>
      <c r="C67" s="34">
        <f>'1 уровень'!E286</f>
        <v>1865</v>
      </c>
      <c r="D67" s="34">
        <f>'1 уровень'!F286</f>
        <v>1400</v>
      </c>
      <c r="E67" s="105">
        <f>'1 уровень'!G286</f>
        <v>75.067024128686327</v>
      </c>
      <c r="F67" s="322">
        <f>'1 уровень'!H286</f>
        <v>1272.3119999999999</v>
      </c>
      <c r="G67" s="322">
        <f>'1 уровень'!I286</f>
        <v>1272.3119999999999</v>
      </c>
      <c r="H67" s="322">
        <f>'1 уровень'!J286</f>
        <v>1272.3119999999999</v>
      </c>
      <c r="I67" s="322">
        <f>'1 уровень'!K286</f>
        <v>1272.3119999999999</v>
      </c>
      <c r="J67" s="322">
        <f>'1 уровень'!L286</f>
        <v>1272.3119999999999</v>
      </c>
      <c r="K67" s="322">
        <f>'1 уровень'!M286</f>
        <v>1712.2057</v>
      </c>
      <c r="L67" s="322">
        <f>'1 уровень'!N286</f>
        <v>1712.2057</v>
      </c>
      <c r="M67" s="322">
        <f>'1 уровень'!O286</f>
        <v>2450.9677000000001</v>
      </c>
      <c r="N67" s="322">
        <f>'1 уровень'!P286</f>
        <v>2450.9677000000001</v>
      </c>
      <c r="O67" s="322">
        <f>'1 уровень'!Q286</f>
        <v>2450.9677000000001</v>
      </c>
      <c r="P67" s="322">
        <f>'1 уровень'!R286</f>
        <v>2009.1927000000001</v>
      </c>
      <c r="Q67" s="322">
        <f>'1 уровень'!S286</f>
        <v>1913.4598428571433</v>
      </c>
      <c r="R67" s="322">
        <f>'1 уровень'!T286</f>
        <v>1740.8962599999998</v>
      </c>
      <c r="S67" s="322">
        <f>'1 уровень'!U286</f>
        <v>-172.5635828571435</v>
      </c>
      <c r="T67" s="322">
        <f>'1 уровень'!V286</f>
        <v>-1.85802</v>
      </c>
      <c r="U67" s="322">
        <f>'1 уровень'!W286</f>
        <v>1739.0382399999999</v>
      </c>
      <c r="V67" s="322">
        <f>'1 уровень'!X286</f>
        <v>90.981593708312431</v>
      </c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2"/>
      <c r="CP67" s="32"/>
      <c r="CQ67" s="32"/>
      <c r="CR67" s="32"/>
      <c r="CS67" s="32"/>
      <c r="CT67" s="32"/>
      <c r="CU67" s="32"/>
      <c r="CV67" s="32"/>
      <c r="CW67" s="32"/>
      <c r="CX67" s="32"/>
      <c r="CY67" s="32"/>
      <c r="CZ67" s="32"/>
      <c r="DA67" s="32"/>
      <c r="DB67" s="32"/>
      <c r="DC67" s="32"/>
      <c r="DD67" s="32"/>
      <c r="DE67" s="32"/>
      <c r="DF67" s="32"/>
      <c r="DG67" s="32"/>
      <c r="DH67" s="32"/>
      <c r="DI67" s="32"/>
      <c r="DJ67" s="32"/>
      <c r="DK67" s="32"/>
      <c r="DL67" s="32"/>
      <c r="DM67" s="32"/>
      <c r="DN67" s="32"/>
      <c r="DO67" s="32"/>
      <c r="DP67" s="32"/>
      <c r="DQ67" s="32"/>
      <c r="DR67" s="32"/>
      <c r="DS67" s="32"/>
      <c r="DT67" s="32"/>
      <c r="DU67" s="32"/>
      <c r="DV67" s="32"/>
      <c r="DW67" s="32"/>
      <c r="DX67" s="32"/>
      <c r="DY67" s="32"/>
      <c r="DZ67" s="32"/>
      <c r="EA67" s="32"/>
      <c r="EB67" s="32"/>
      <c r="EC67" s="32"/>
      <c r="ED67" s="32"/>
      <c r="EE67" s="32"/>
      <c r="EF67" s="32"/>
      <c r="EG67" s="32"/>
      <c r="EH67" s="32"/>
      <c r="EI67" s="32"/>
      <c r="EJ67" s="32"/>
      <c r="EK67" s="32"/>
      <c r="EL67" s="32"/>
      <c r="EM67" s="32"/>
      <c r="EN67" s="32"/>
      <c r="EO67" s="32"/>
      <c r="EP67" s="32"/>
      <c r="EQ67" s="32"/>
      <c r="ER67" s="32"/>
      <c r="ES67" s="32"/>
      <c r="ET67" s="32"/>
      <c r="EU67" s="32"/>
      <c r="EV67" s="32"/>
      <c r="EW67" s="32"/>
      <c r="EX67" s="32"/>
      <c r="EY67" s="32"/>
      <c r="EZ67" s="32"/>
      <c r="FA67" s="32"/>
      <c r="FB67" s="32"/>
      <c r="FC67" s="32"/>
      <c r="FD67" s="32"/>
      <c r="FE67" s="32"/>
      <c r="FF67" s="32"/>
      <c r="FG67" s="32"/>
      <c r="FH67" s="32"/>
      <c r="FI67" s="32"/>
      <c r="FJ67" s="32"/>
      <c r="FK67" s="32"/>
      <c r="FL67" s="32"/>
      <c r="FM67" s="32"/>
      <c r="FN67" s="32"/>
      <c r="FO67" s="32"/>
      <c r="FP67" s="32"/>
      <c r="FQ67" s="32"/>
      <c r="FR67" s="32"/>
      <c r="FS67" s="32"/>
      <c r="FT67" s="32"/>
      <c r="FU67" s="32"/>
      <c r="FV67" s="32"/>
      <c r="FW67" s="32"/>
      <c r="FX67" s="32"/>
      <c r="FY67" s="32"/>
      <c r="FZ67" s="32"/>
      <c r="GA67" s="32"/>
      <c r="GB67" s="32"/>
      <c r="GC67" s="32"/>
      <c r="GD67" s="32"/>
      <c r="GE67" s="32"/>
      <c r="GF67" s="32"/>
      <c r="GG67" s="32"/>
      <c r="GH67" s="32"/>
      <c r="GI67" s="32"/>
      <c r="GJ67" s="32"/>
      <c r="GK67" s="32"/>
    </row>
    <row r="68" spans="1:193" ht="45" x14ac:dyDescent="0.25">
      <c r="A68" s="77" t="s">
        <v>102</v>
      </c>
      <c r="B68" s="34">
        <f>'1 уровень'!D287</f>
        <v>0</v>
      </c>
      <c r="C68" s="34">
        <f>'1 уровень'!E287</f>
        <v>0</v>
      </c>
      <c r="D68" s="34">
        <f>'1 уровень'!F287</f>
        <v>5</v>
      </c>
      <c r="E68" s="105">
        <f>'1 уровень'!G287</f>
        <v>0</v>
      </c>
      <c r="F68" s="322">
        <f>'1 уровень'!H287</f>
        <v>0</v>
      </c>
      <c r="G68" s="322">
        <f>'1 уровень'!I287</f>
        <v>0</v>
      </c>
      <c r="H68" s="322">
        <f>'1 уровень'!J287</f>
        <v>0</v>
      </c>
      <c r="I68" s="322">
        <f>'1 уровень'!K287</f>
        <v>0</v>
      </c>
      <c r="J68" s="322">
        <f>'1 уровень'!L287</f>
        <v>0</v>
      </c>
      <c r="K68" s="322">
        <f>'1 уровень'!M287</f>
        <v>0</v>
      </c>
      <c r="L68" s="322">
        <f>'1 уровень'!N287</f>
        <v>0</v>
      </c>
      <c r="M68" s="322">
        <f>'1 уровень'!O287</f>
        <v>0</v>
      </c>
      <c r="N68" s="322">
        <f>'1 уровень'!P287</f>
        <v>0</v>
      </c>
      <c r="O68" s="322">
        <f>'1 уровень'!Q287</f>
        <v>0</v>
      </c>
      <c r="P68" s="322">
        <f>'1 уровень'!R287</f>
        <v>0</v>
      </c>
      <c r="Q68" s="322">
        <f>'1 уровень'!S287</f>
        <v>0</v>
      </c>
      <c r="R68" s="322">
        <f>'1 уровень'!T287</f>
        <v>0</v>
      </c>
      <c r="S68" s="322">
        <f>'1 уровень'!U287</f>
        <v>0</v>
      </c>
      <c r="T68" s="322">
        <f>'1 уровень'!V287</f>
        <v>0</v>
      </c>
      <c r="U68" s="322">
        <f>'1 уровень'!W287</f>
        <v>4.5649499999999996</v>
      </c>
      <c r="V68" s="322">
        <f>'1 уровень'!X287</f>
        <v>0</v>
      </c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  <c r="BX68" s="32"/>
      <c r="BY68" s="32"/>
      <c r="BZ68" s="32"/>
      <c r="CA68" s="32"/>
      <c r="CB68" s="32"/>
      <c r="CC68" s="32"/>
      <c r="CD68" s="32"/>
      <c r="CE68" s="32"/>
      <c r="CF68" s="32"/>
      <c r="CG68" s="32"/>
      <c r="CH68" s="32"/>
      <c r="CI68" s="32"/>
      <c r="CJ68" s="32"/>
      <c r="CK68" s="32"/>
      <c r="CL68" s="32"/>
      <c r="CM68" s="32"/>
      <c r="CN68" s="32"/>
      <c r="CO68" s="32"/>
      <c r="CP68" s="32"/>
      <c r="CQ68" s="32"/>
      <c r="CR68" s="32"/>
      <c r="CS68" s="32"/>
      <c r="CT68" s="32"/>
      <c r="CU68" s="32"/>
      <c r="CV68" s="32"/>
      <c r="CW68" s="32"/>
      <c r="CX68" s="32"/>
      <c r="CY68" s="32"/>
      <c r="CZ68" s="32"/>
      <c r="DA68" s="32"/>
      <c r="DB68" s="32"/>
      <c r="DC68" s="32"/>
      <c r="DD68" s="32"/>
      <c r="DE68" s="32"/>
      <c r="DF68" s="32"/>
      <c r="DG68" s="32"/>
      <c r="DH68" s="32"/>
      <c r="DI68" s="32"/>
      <c r="DJ68" s="32"/>
      <c r="DK68" s="32"/>
      <c r="DL68" s="32"/>
      <c r="DM68" s="32"/>
      <c r="DN68" s="32"/>
      <c r="DO68" s="32"/>
      <c r="DP68" s="32"/>
      <c r="DQ68" s="32"/>
      <c r="DR68" s="32"/>
      <c r="DS68" s="32"/>
      <c r="DT68" s="32"/>
      <c r="DU68" s="32"/>
      <c r="DV68" s="32"/>
      <c r="DW68" s="32"/>
      <c r="DX68" s="32"/>
      <c r="DY68" s="32"/>
      <c r="DZ68" s="32"/>
      <c r="EA68" s="32"/>
      <c r="EB68" s="32"/>
      <c r="EC68" s="32"/>
      <c r="ED68" s="32"/>
      <c r="EE68" s="32"/>
      <c r="EF68" s="32"/>
      <c r="EG68" s="32"/>
      <c r="EH68" s="32"/>
      <c r="EI68" s="32"/>
      <c r="EJ68" s="32"/>
      <c r="EK68" s="32"/>
      <c r="EL68" s="32"/>
      <c r="EM68" s="32"/>
      <c r="EN68" s="32"/>
      <c r="EO68" s="32"/>
      <c r="EP68" s="32"/>
      <c r="EQ68" s="32"/>
      <c r="ER68" s="32"/>
      <c r="ES68" s="32"/>
      <c r="ET68" s="32"/>
      <c r="EU68" s="32"/>
      <c r="EV68" s="32"/>
      <c r="EW68" s="32"/>
      <c r="EX68" s="32"/>
      <c r="EY68" s="32"/>
      <c r="EZ68" s="32"/>
      <c r="FA68" s="32"/>
      <c r="FB68" s="32"/>
      <c r="FC68" s="32"/>
      <c r="FD68" s="32"/>
      <c r="FE68" s="32"/>
      <c r="FF68" s="32"/>
      <c r="FG68" s="32"/>
      <c r="FH68" s="32"/>
      <c r="FI68" s="32"/>
      <c r="FJ68" s="32"/>
      <c r="FK68" s="32"/>
      <c r="FL68" s="32"/>
      <c r="FM68" s="32"/>
      <c r="FN68" s="32"/>
      <c r="FO68" s="32"/>
      <c r="FP68" s="32"/>
      <c r="FQ68" s="32"/>
      <c r="FR68" s="32"/>
      <c r="FS68" s="32"/>
      <c r="FT68" s="32"/>
      <c r="FU68" s="32"/>
      <c r="FV68" s="32"/>
      <c r="FW68" s="32"/>
      <c r="FX68" s="32"/>
      <c r="FY68" s="32"/>
      <c r="FZ68" s="32"/>
      <c r="GA68" s="32"/>
      <c r="GB68" s="32"/>
      <c r="GC68" s="32"/>
      <c r="GD68" s="32"/>
      <c r="GE68" s="32"/>
      <c r="GF68" s="32"/>
      <c r="GG68" s="32"/>
      <c r="GH68" s="32"/>
      <c r="GI68" s="32"/>
      <c r="GJ68" s="32"/>
      <c r="GK68" s="32"/>
    </row>
    <row r="69" spans="1:193" ht="60" x14ac:dyDescent="0.25">
      <c r="A69" s="77" t="s">
        <v>46</v>
      </c>
      <c r="B69" s="34">
        <f>'1 уровень'!D288</f>
        <v>4300</v>
      </c>
      <c r="C69" s="34">
        <f>'1 уровень'!E288</f>
        <v>3942</v>
      </c>
      <c r="D69" s="34">
        <f>'1 уровень'!F288</f>
        <v>2229</v>
      </c>
      <c r="E69" s="105">
        <f>'1 уровень'!G288</f>
        <v>56.544901065449018</v>
      </c>
      <c r="F69" s="322">
        <f>'1 уровень'!H288</f>
        <v>9755.9259999999995</v>
      </c>
      <c r="G69" s="322">
        <f>'1 уровень'!I288</f>
        <v>9755.9259999999995</v>
      </c>
      <c r="H69" s="322">
        <f>'1 уровень'!J288</f>
        <v>9755.9259999999995</v>
      </c>
      <c r="I69" s="322">
        <f>'1 уровень'!K288</f>
        <v>9755.9259999999995</v>
      </c>
      <c r="J69" s="322">
        <f>'1 уровень'!L288</f>
        <v>9755.9259999999995</v>
      </c>
      <c r="K69" s="322">
        <f>'1 уровень'!M288</f>
        <v>9755.9259999999995</v>
      </c>
      <c r="L69" s="322">
        <f>'1 уровень'!N288</f>
        <v>9755.9259999999995</v>
      </c>
      <c r="M69" s="322">
        <f>'1 уровень'!O288</f>
        <v>9755.9259999999995</v>
      </c>
      <c r="N69" s="322">
        <f>'1 уровень'!P288</f>
        <v>9755.9259999999995</v>
      </c>
      <c r="O69" s="322">
        <f>'1 уровень'!Q288</f>
        <v>8646.7615999999998</v>
      </c>
      <c r="P69" s="322">
        <f>'1 уровень'!R288</f>
        <v>8646.7615999999998</v>
      </c>
      <c r="Q69" s="322">
        <f>'1 уровень'!S288</f>
        <v>8203.4892333333337</v>
      </c>
      <c r="R69" s="322">
        <f>'1 уровень'!T288</f>
        <v>4375.0825200000008</v>
      </c>
      <c r="S69" s="322">
        <f>'1 уровень'!U288</f>
        <v>-3828.4067133333328</v>
      </c>
      <c r="T69" s="322">
        <f>'1 уровень'!V288</f>
        <v>-135.6009</v>
      </c>
      <c r="U69" s="322">
        <f>'1 уровень'!W288</f>
        <v>4239.4816200000005</v>
      </c>
      <c r="V69" s="322">
        <f>'1 уровень'!X288</f>
        <v>53.33197125709237</v>
      </c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  <c r="EC69" s="32"/>
      <c r="ED69" s="32"/>
      <c r="EE69" s="32"/>
      <c r="EF69" s="32"/>
      <c r="EG69" s="32"/>
      <c r="EH69" s="32"/>
      <c r="EI69" s="32"/>
      <c r="EJ69" s="32"/>
      <c r="EK69" s="32"/>
      <c r="EL69" s="32"/>
      <c r="EM69" s="32"/>
      <c r="EN69" s="32"/>
      <c r="EO69" s="32"/>
      <c r="EP69" s="32"/>
      <c r="EQ69" s="32"/>
      <c r="ER69" s="32"/>
      <c r="ES69" s="32"/>
      <c r="ET69" s="32"/>
      <c r="EU69" s="32"/>
      <c r="EV69" s="32"/>
      <c r="EW69" s="32"/>
      <c r="EX69" s="32"/>
      <c r="EY69" s="32"/>
      <c r="EZ69" s="32"/>
      <c r="FA69" s="32"/>
      <c r="FB69" s="32"/>
      <c r="FC69" s="32"/>
      <c r="FD69" s="32"/>
      <c r="FE69" s="32"/>
      <c r="FF69" s="32"/>
      <c r="FG69" s="32"/>
      <c r="FH69" s="32"/>
      <c r="FI69" s="32"/>
      <c r="FJ69" s="32"/>
      <c r="FK69" s="32"/>
      <c r="FL69" s="32"/>
      <c r="FM69" s="32"/>
      <c r="FN69" s="32"/>
      <c r="FO69" s="32"/>
      <c r="FP69" s="32"/>
      <c r="FQ69" s="32"/>
      <c r="FR69" s="32"/>
      <c r="FS69" s="32"/>
      <c r="FT69" s="32"/>
      <c r="FU69" s="32"/>
      <c r="FV69" s="32"/>
      <c r="FW69" s="32"/>
      <c r="FX69" s="32"/>
      <c r="FY69" s="32"/>
      <c r="FZ69" s="32"/>
      <c r="GA69" s="32"/>
      <c r="GB69" s="32"/>
      <c r="GC69" s="32"/>
      <c r="GD69" s="32"/>
      <c r="GE69" s="32"/>
      <c r="GF69" s="32"/>
      <c r="GG69" s="32"/>
      <c r="GH69" s="32"/>
      <c r="GI69" s="32"/>
      <c r="GJ69" s="32"/>
      <c r="GK69" s="32"/>
    </row>
    <row r="70" spans="1:193" ht="45" x14ac:dyDescent="0.25">
      <c r="A70" s="77" t="s">
        <v>65</v>
      </c>
      <c r="B70" s="34">
        <f>'1 уровень'!D289</f>
        <v>1550</v>
      </c>
      <c r="C70" s="34">
        <f>'1 уровень'!E289</f>
        <v>1421</v>
      </c>
      <c r="D70" s="34">
        <f>'1 уровень'!F289</f>
        <v>1109</v>
      </c>
      <c r="E70" s="105">
        <f>'1 уровень'!G289</f>
        <v>78.043631245601688</v>
      </c>
      <c r="F70" s="322">
        <f>'1 уровень'!H289</f>
        <v>1387.3275000000001</v>
      </c>
      <c r="G70" s="322">
        <f>'1 уровень'!I289</f>
        <v>1387.3275000000001</v>
      </c>
      <c r="H70" s="322">
        <f>'1 уровень'!J289</f>
        <v>1387.3275000000001</v>
      </c>
      <c r="I70" s="322">
        <f>'1 уровень'!K289</f>
        <v>1387.3275000000001</v>
      </c>
      <c r="J70" s="322">
        <f>'1 уровень'!L289</f>
        <v>1387.3275000000001</v>
      </c>
      <c r="K70" s="322">
        <f>'1 уровень'!M289</f>
        <v>1387.3275000000001</v>
      </c>
      <c r="L70" s="322">
        <f>'1 уровень'!N289</f>
        <v>1387.3275000000001</v>
      </c>
      <c r="M70" s="322">
        <f>'1 уровень'!O289</f>
        <v>1387.3275000000001</v>
      </c>
      <c r="N70" s="322">
        <f>'1 уровень'!P289</f>
        <v>1387.3275000000001</v>
      </c>
      <c r="O70" s="322">
        <f>'1 уровень'!Q289</f>
        <v>1310.8706999999999</v>
      </c>
      <c r="P70" s="322">
        <f>'1 уровень'!R289</f>
        <v>1310.8706999999999</v>
      </c>
      <c r="Q70" s="322">
        <f>'1 уровень'!S289</f>
        <v>1220.7456749999999</v>
      </c>
      <c r="R70" s="322">
        <f>'1 уровень'!T289</f>
        <v>902.19884000000002</v>
      </c>
      <c r="S70" s="322">
        <f>'1 уровень'!U289</f>
        <v>-318.54683499999987</v>
      </c>
      <c r="T70" s="322">
        <f>'1 уровень'!V289</f>
        <v>-7.9478800000000005</v>
      </c>
      <c r="U70" s="322">
        <f>'1 уровень'!W289</f>
        <v>894.25095999999996</v>
      </c>
      <c r="V70" s="322">
        <f>'1 уровень'!X289</f>
        <v>73.905552849900545</v>
      </c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  <c r="GF70" s="32"/>
      <c r="GG70" s="32"/>
      <c r="GH70" s="32"/>
      <c r="GI70" s="32"/>
      <c r="GJ70" s="32"/>
      <c r="GK70" s="32"/>
    </row>
    <row r="71" spans="1:193" ht="30.75" thickBot="1" x14ac:dyDescent="0.3">
      <c r="A71" s="169" t="s">
        <v>79</v>
      </c>
      <c r="B71" s="228">
        <f>'1 уровень'!D290</f>
        <v>10362</v>
      </c>
      <c r="C71" s="228">
        <f>'1 уровень'!E290</f>
        <v>9499</v>
      </c>
      <c r="D71" s="228">
        <f>'1 уровень'!F290</f>
        <v>10072</v>
      </c>
      <c r="E71" s="229">
        <f>'1 уровень'!G290</f>
        <v>106.03221391725445</v>
      </c>
      <c r="F71" s="324">
        <f>'1 уровень'!H290</f>
        <v>8677.9140000000007</v>
      </c>
      <c r="G71" s="324">
        <f>'1 уровень'!I290</f>
        <v>8677.9140000000007</v>
      </c>
      <c r="H71" s="324">
        <f>'1 уровень'!J290</f>
        <v>8677.9140000000007</v>
      </c>
      <c r="I71" s="324">
        <f>'1 уровень'!K290</f>
        <v>8677.9140000000007</v>
      </c>
      <c r="J71" s="324">
        <f>'1 уровень'!L290</f>
        <v>8677.9140000000007</v>
      </c>
      <c r="K71" s="324">
        <f>'1 уровень'!M290</f>
        <v>8677.9140000000007</v>
      </c>
      <c r="L71" s="324">
        <f>'1 уровень'!N290</f>
        <v>8677.9140000000007</v>
      </c>
      <c r="M71" s="324">
        <f>'1 уровень'!O290</f>
        <v>8677.9140000000007</v>
      </c>
      <c r="N71" s="324">
        <f>'1 уровень'!P290</f>
        <v>8677.9140000000007</v>
      </c>
      <c r="O71" s="324">
        <f>'1 уровень'!Q290</f>
        <v>8403.7892400000001</v>
      </c>
      <c r="P71" s="324">
        <f>'1 уровень'!R290</f>
        <v>8403.7892400000001</v>
      </c>
      <c r="Q71" s="324">
        <f>'1 уровень'!S290</f>
        <v>7772.0046600000005</v>
      </c>
      <c r="R71" s="324">
        <f>'1 уровень'!T290</f>
        <v>8171.8375199999991</v>
      </c>
      <c r="S71" s="324">
        <f>'1 уровень'!U290</f>
        <v>399.83285999999862</v>
      </c>
      <c r="T71" s="324">
        <f>'1 уровень'!V290</f>
        <v>-8.6476500000000005</v>
      </c>
      <c r="U71" s="324">
        <f>'1 уровень'!W290</f>
        <v>8163.1898699999992</v>
      </c>
      <c r="V71" s="324">
        <f>'1 уровень'!X290</f>
        <v>105.14452676614836</v>
      </c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</row>
    <row r="72" spans="1:193" ht="15.75" thickBot="1" x14ac:dyDescent="0.3">
      <c r="A72" s="237" t="s">
        <v>62</v>
      </c>
      <c r="B72" s="231">
        <f>'1 уровень'!D291</f>
        <v>0</v>
      </c>
      <c r="C72" s="231">
        <f>'1 уровень'!E291</f>
        <v>0</v>
      </c>
      <c r="D72" s="231">
        <f>'1 уровень'!F291</f>
        <v>0</v>
      </c>
      <c r="E72" s="232">
        <f>'1 уровень'!G291</f>
        <v>0</v>
      </c>
      <c r="F72" s="333">
        <f>'1 уровень'!H291</f>
        <v>27403.272580000001</v>
      </c>
      <c r="G72" s="333">
        <f>'1 уровень'!I291</f>
        <v>27403.272580000001</v>
      </c>
      <c r="H72" s="333">
        <f>'1 уровень'!J291</f>
        <v>27403.272580000001</v>
      </c>
      <c r="I72" s="333">
        <f>'1 уровень'!K291</f>
        <v>27403.272580000001</v>
      </c>
      <c r="J72" s="333">
        <f>'1 уровень'!L291</f>
        <v>27403.272580000001</v>
      </c>
      <c r="K72" s="333">
        <f>'1 уровень'!M291</f>
        <v>27377.866279999998</v>
      </c>
      <c r="L72" s="333">
        <f>'1 уровень'!N291</f>
        <v>27377.866279999998</v>
      </c>
      <c r="M72" s="333">
        <f>'1 уровень'!O291</f>
        <v>27011.871479999998</v>
      </c>
      <c r="N72" s="333">
        <f>'1 уровень'!P291</f>
        <v>27011.871479999998</v>
      </c>
      <c r="O72" s="333">
        <f>'1 уровень'!Q291</f>
        <v>25552.125519999994</v>
      </c>
      <c r="P72" s="333">
        <f>'1 уровень'!R291</f>
        <v>25110.35052</v>
      </c>
      <c r="Q72" s="333">
        <f>'1 уровень'!S291</f>
        <v>23611.042389761904</v>
      </c>
      <c r="R72" s="333">
        <f>'1 уровень'!T291</f>
        <v>20286.624499999998</v>
      </c>
      <c r="S72" s="333">
        <f>'1 уровень'!U291</f>
        <v>-3324.4178897619058</v>
      </c>
      <c r="T72" s="333">
        <f>'1 уровень'!V291</f>
        <v>-241.30293999999998</v>
      </c>
      <c r="U72" s="333">
        <f>'1 уровень'!W291</f>
        <v>20045.32156</v>
      </c>
      <c r="V72" s="333">
        <f>'1 уровень'!X291</f>
        <v>85.920071486537068</v>
      </c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</row>
    <row r="73" spans="1:193" s="32" customFormat="1" ht="15" customHeight="1" x14ac:dyDescent="0.2">
      <c r="A73" s="133" t="s">
        <v>20</v>
      </c>
      <c r="B73" s="149"/>
      <c r="C73" s="149"/>
      <c r="D73" s="277"/>
      <c r="E73" s="150"/>
      <c r="F73" s="335"/>
      <c r="G73" s="335"/>
      <c r="H73" s="335"/>
      <c r="I73" s="335"/>
      <c r="J73" s="335"/>
      <c r="K73" s="335"/>
      <c r="L73" s="335"/>
      <c r="M73" s="335"/>
      <c r="N73" s="335"/>
      <c r="O73" s="335"/>
      <c r="P73" s="335"/>
      <c r="Q73" s="335"/>
      <c r="R73" s="336"/>
      <c r="S73" s="336"/>
      <c r="T73" s="336"/>
      <c r="U73" s="336"/>
      <c r="V73" s="335"/>
    </row>
    <row r="74" spans="1:193" ht="30" x14ac:dyDescent="0.25">
      <c r="A74" s="227" t="s">
        <v>76</v>
      </c>
      <c r="B74" s="225">
        <f>'2 уровень'!C165</f>
        <v>4633</v>
      </c>
      <c r="C74" s="225">
        <f>'2 уровень'!D165</f>
        <v>4248</v>
      </c>
      <c r="D74" s="225">
        <f>'2 уровень'!E165</f>
        <v>4674</v>
      </c>
      <c r="E74" s="226">
        <f>'2 уровень'!F165</f>
        <v>110.02824858757063</v>
      </c>
      <c r="F74" s="321">
        <f>'2 уровень'!G165</f>
        <v>11844.583999999999</v>
      </c>
      <c r="G74" s="321">
        <f>'2 уровень'!H165</f>
        <v>11844.583999999999</v>
      </c>
      <c r="H74" s="321">
        <f>'2 уровень'!I165</f>
        <v>11844.583999999999</v>
      </c>
      <c r="I74" s="321">
        <f>'2 уровень'!J165</f>
        <v>11844.583999999999</v>
      </c>
      <c r="J74" s="321">
        <f>'2 уровень'!K165</f>
        <v>11844.583999999999</v>
      </c>
      <c r="K74" s="321">
        <f>'2 уровень'!L165</f>
        <v>11629.591699999999</v>
      </c>
      <c r="L74" s="321">
        <f>'2 уровень'!M165</f>
        <v>11629.591699999999</v>
      </c>
      <c r="M74" s="321">
        <f>'2 уровень'!N165</f>
        <v>8552.2408400000004</v>
      </c>
      <c r="N74" s="321">
        <f>'2 уровень'!O165</f>
        <v>8552.2408400000004</v>
      </c>
      <c r="O74" s="321">
        <f>'2 уровень'!P165</f>
        <v>8552.2408400000004</v>
      </c>
      <c r="P74" s="321">
        <f>'2 уровень'!Q165</f>
        <v>8552.2408400000004</v>
      </c>
      <c r="Q74" s="321">
        <f>'2 уровень'!R165</f>
        <v>8211.375531047619</v>
      </c>
      <c r="R74" s="321">
        <f>'2 уровень'!S165</f>
        <v>9840.4282200000016</v>
      </c>
      <c r="S74" s="321">
        <f>'2 уровень'!T165</f>
        <v>1629.0526889523812</v>
      </c>
      <c r="T74" s="321">
        <f>'2 уровень'!U165</f>
        <v>-167.50234999999998</v>
      </c>
      <c r="U74" s="321">
        <f>'2 уровень'!V165</f>
        <v>9672.9258699999991</v>
      </c>
      <c r="V74" s="321">
        <f>'2 уровень'!W165</f>
        <v>119.83897439342353</v>
      </c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  <c r="BX74" s="32"/>
      <c r="BY74" s="32"/>
      <c r="BZ74" s="32"/>
      <c r="CA74" s="32"/>
      <c r="CB74" s="32"/>
      <c r="CC74" s="32"/>
      <c r="CD74" s="32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2"/>
      <c r="CP74" s="32"/>
      <c r="CQ74" s="32"/>
      <c r="CR74" s="32"/>
      <c r="CS74" s="32"/>
      <c r="CT74" s="32"/>
      <c r="CU74" s="32"/>
      <c r="CV74" s="32"/>
      <c r="CW74" s="32"/>
      <c r="CX74" s="32"/>
      <c r="CY74" s="32"/>
      <c r="CZ74" s="32"/>
      <c r="DA74" s="32"/>
      <c r="DB74" s="32"/>
      <c r="DC74" s="32"/>
      <c r="DD74" s="32"/>
      <c r="DE74" s="32"/>
      <c r="DF74" s="32"/>
      <c r="DG74" s="32"/>
      <c r="DH74" s="32"/>
      <c r="DI74" s="32"/>
      <c r="DJ74" s="32"/>
      <c r="DK74" s="32"/>
      <c r="DL74" s="32"/>
      <c r="DM74" s="32"/>
      <c r="DN74" s="32"/>
      <c r="DO74" s="32"/>
      <c r="DP74" s="32"/>
      <c r="DQ74" s="32"/>
      <c r="DR74" s="32"/>
      <c r="DS74" s="32"/>
      <c r="DT74" s="32"/>
      <c r="DU74" s="32"/>
      <c r="DV74" s="32"/>
      <c r="DW74" s="32"/>
      <c r="DX74" s="32"/>
      <c r="DY74" s="32"/>
      <c r="DZ74" s="32"/>
      <c r="EA74" s="32"/>
      <c r="EB74" s="32"/>
      <c r="EC74" s="32"/>
      <c r="ED74" s="32"/>
      <c r="EE74" s="32"/>
      <c r="EF74" s="32"/>
      <c r="EG74" s="32"/>
      <c r="EH74" s="32"/>
      <c r="EI74" s="32"/>
      <c r="EJ74" s="32"/>
      <c r="EK74" s="32"/>
      <c r="EL74" s="32"/>
      <c r="EM74" s="32"/>
      <c r="EN74" s="32"/>
      <c r="EO74" s="32"/>
      <c r="EP74" s="32"/>
      <c r="EQ74" s="32"/>
      <c r="ER74" s="32"/>
      <c r="ES74" s="32"/>
      <c r="ET74" s="32"/>
      <c r="EU74" s="32"/>
      <c r="EV74" s="32"/>
      <c r="EW74" s="32"/>
      <c r="EX74" s="32"/>
      <c r="EY74" s="32"/>
      <c r="EZ74" s="32"/>
      <c r="FA74" s="32"/>
      <c r="FB74" s="32"/>
      <c r="FC74" s="32"/>
      <c r="FD74" s="32"/>
      <c r="FE74" s="32"/>
      <c r="FF74" s="32"/>
      <c r="FG74" s="32"/>
      <c r="FH74" s="32"/>
      <c r="FI74" s="32"/>
      <c r="FJ74" s="32"/>
      <c r="FK74" s="32"/>
      <c r="FL74" s="32"/>
      <c r="FM74" s="32"/>
      <c r="FN74" s="32"/>
      <c r="FO74" s="32"/>
      <c r="FP74" s="32"/>
      <c r="FQ74" s="32"/>
      <c r="FR74" s="32"/>
      <c r="FS74" s="32"/>
      <c r="FT74" s="32"/>
      <c r="FU74" s="32"/>
      <c r="FV74" s="32"/>
      <c r="FW74" s="32"/>
      <c r="FX74" s="32"/>
      <c r="FY74" s="32"/>
      <c r="FZ74" s="32"/>
      <c r="GA74" s="32"/>
      <c r="GB74" s="32"/>
      <c r="GC74" s="32"/>
      <c r="GD74" s="32"/>
      <c r="GE74" s="32"/>
      <c r="GF74" s="32"/>
      <c r="GG74" s="32"/>
      <c r="GH74" s="32"/>
      <c r="GI74" s="32"/>
      <c r="GJ74" s="32"/>
      <c r="GK74" s="32"/>
    </row>
    <row r="75" spans="1:193" ht="30" x14ac:dyDescent="0.25">
      <c r="A75" s="77" t="s">
        <v>44</v>
      </c>
      <c r="B75" s="151">
        <f>'2 уровень'!C166</f>
        <v>2940</v>
      </c>
      <c r="C75" s="151">
        <f>'2 уровень'!D166</f>
        <v>2695</v>
      </c>
      <c r="D75" s="34">
        <f>'2 уровень'!E166</f>
        <v>3118</v>
      </c>
      <c r="E75" s="152">
        <f>'2 уровень'!F166</f>
        <v>115.69573283858998</v>
      </c>
      <c r="F75" s="323">
        <f>'2 уровень'!G166</f>
        <v>7803.8703600000008</v>
      </c>
      <c r="G75" s="323">
        <f>'2 уровень'!H166</f>
        <v>7803.8703600000008</v>
      </c>
      <c r="H75" s="323">
        <f>'2 уровень'!I166</f>
        <v>7803.8703600000008</v>
      </c>
      <c r="I75" s="323">
        <f>'2 уровень'!J166</f>
        <v>7803.8703600000008</v>
      </c>
      <c r="J75" s="323">
        <f>'2 уровень'!K166</f>
        <v>7803.8703600000008</v>
      </c>
      <c r="K75" s="323">
        <f>'2 уровень'!L166</f>
        <v>7588.87806</v>
      </c>
      <c r="L75" s="323">
        <f>'2 уровень'!M166</f>
        <v>7588.87806</v>
      </c>
      <c r="M75" s="323">
        <f>'2 уровень'!N166</f>
        <v>4511.5272000000004</v>
      </c>
      <c r="N75" s="323">
        <f>'2 уровень'!O166</f>
        <v>4511.5272000000004</v>
      </c>
      <c r="O75" s="323">
        <f>'2 уровень'!P166</f>
        <v>4511.5272000000004</v>
      </c>
      <c r="P75" s="323">
        <f>'2 уровень'!Q166</f>
        <v>4511.5272000000004</v>
      </c>
      <c r="Q75" s="323">
        <f>'2 уровень'!R166</f>
        <v>4507.3880277142853</v>
      </c>
      <c r="R75" s="322">
        <f>'2 уровень'!S166</f>
        <v>6177.6618499999995</v>
      </c>
      <c r="S75" s="322">
        <f>'2 уровень'!T166</f>
        <v>1670.2738222857142</v>
      </c>
      <c r="T75" s="322">
        <f>'2 уровень'!U166</f>
        <v>-132.33653999999999</v>
      </c>
      <c r="U75" s="322">
        <f>'2 уровень'!V166</f>
        <v>6045.3253100000002</v>
      </c>
      <c r="V75" s="323">
        <f>'2 уровень'!W166</f>
        <v>137.05635751827464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  <c r="CT75" s="32"/>
      <c r="CU75" s="32"/>
      <c r="CV75" s="32"/>
      <c r="CW75" s="32"/>
      <c r="CX75" s="32"/>
      <c r="CY75" s="32"/>
      <c r="CZ75" s="32"/>
      <c r="DA75" s="32"/>
      <c r="DB75" s="32"/>
      <c r="DC75" s="32"/>
      <c r="DD75" s="32"/>
      <c r="DE75" s="32"/>
      <c r="DF75" s="32"/>
      <c r="DG75" s="32"/>
      <c r="DH75" s="32"/>
      <c r="DI75" s="32"/>
      <c r="DJ75" s="32"/>
      <c r="DK75" s="32"/>
      <c r="DL75" s="32"/>
      <c r="DM75" s="32"/>
      <c r="DN75" s="32"/>
      <c r="DO75" s="32"/>
      <c r="DP75" s="32"/>
      <c r="DQ75" s="32"/>
      <c r="DR75" s="32"/>
      <c r="DS75" s="32"/>
      <c r="DT75" s="32"/>
      <c r="DU75" s="32"/>
      <c r="DV75" s="32"/>
      <c r="DW75" s="32"/>
      <c r="DX75" s="32"/>
      <c r="DY75" s="32"/>
      <c r="DZ75" s="32"/>
      <c r="EA75" s="32"/>
      <c r="EB75" s="32"/>
      <c r="EC75" s="32"/>
      <c r="ED75" s="32"/>
      <c r="EE75" s="32"/>
      <c r="EF75" s="32"/>
      <c r="EG75" s="32"/>
      <c r="EH75" s="32"/>
      <c r="EI75" s="32"/>
      <c r="EJ75" s="32"/>
      <c r="EK75" s="32"/>
      <c r="EL75" s="32"/>
      <c r="EM75" s="32"/>
      <c r="EN75" s="32"/>
      <c r="EO75" s="32"/>
      <c r="EP75" s="32"/>
      <c r="EQ75" s="32"/>
      <c r="ER75" s="32"/>
      <c r="ES75" s="32"/>
      <c r="ET75" s="32"/>
      <c r="EU75" s="32"/>
      <c r="EV75" s="32"/>
      <c r="EW75" s="32"/>
      <c r="EX75" s="32"/>
      <c r="EY75" s="32"/>
      <c r="EZ75" s="32"/>
      <c r="FA75" s="32"/>
      <c r="FB75" s="32"/>
      <c r="FC75" s="32"/>
      <c r="FD75" s="32"/>
      <c r="FE75" s="32"/>
      <c r="FF75" s="32"/>
      <c r="FG75" s="32"/>
      <c r="FH75" s="32"/>
      <c r="FI75" s="32"/>
      <c r="FJ75" s="32"/>
      <c r="FK75" s="32"/>
      <c r="FL75" s="32"/>
      <c r="FM75" s="32"/>
      <c r="FN75" s="32"/>
      <c r="FO75" s="32"/>
      <c r="FP75" s="32"/>
      <c r="FQ75" s="32"/>
      <c r="FR75" s="32"/>
      <c r="FS75" s="32"/>
      <c r="FT75" s="32"/>
      <c r="FU75" s="32"/>
      <c r="FV75" s="32"/>
      <c r="FW75" s="32"/>
      <c r="FX75" s="32"/>
      <c r="FY75" s="32"/>
      <c r="FZ75" s="32"/>
      <c r="GA75" s="32"/>
      <c r="GB75" s="32"/>
      <c r="GC75" s="32"/>
      <c r="GD75" s="32"/>
      <c r="GE75" s="32"/>
      <c r="GF75" s="32"/>
      <c r="GG75" s="32"/>
      <c r="GH75" s="32"/>
      <c r="GI75" s="32"/>
      <c r="GJ75" s="32"/>
      <c r="GK75" s="32"/>
    </row>
    <row r="76" spans="1:193" ht="30" x14ac:dyDescent="0.25">
      <c r="A76" s="77" t="s">
        <v>45</v>
      </c>
      <c r="B76" s="151">
        <f>'2 уровень'!C167</f>
        <v>1490</v>
      </c>
      <c r="C76" s="151">
        <f>'2 уровень'!D167</f>
        <v>1366</v>
      </c>
      <c r="D76" s="34">
        <f>'2 уровень'!E167</f>
        <v>1399</v>
      </c>
      <c r="E76" s="152">
        <f>'2 уровень'!F167</f>
        <v>102.41581259150804</v>
      </c>
      <c r="F76" s="323">
        <f>'2 уровень'!G167</f>
        <v>2708.6113999999998</v>
      </c>
      <c r="G76" s="323">
        <f>'2 уровень'!H167</f>
        <v>2708.6113999999998</v>
      </c>
      <c r="H76" s="323">
        <f>'2 уровень'!I167</f>
        <v>2708.6113999999998</v>
      </c>
      <c r="I76" s="323">
        <f>'2 уровень'!J167</f>
        <v>2708.6113999999998</v>
      </c>
      <c r="J76" s="323">
        <f>'2 уровень'!K167</f>
        <v>2708.6113999999998</v>
      </c>
      <c r="K76" s="323">
        <f>'2 уровень'!L167</f>
        <v>2708.6113999999998</v>
      </c>
      <c r="L76" s="323">
        <f>'2 уровень'!M167</f>
        <v>2708.6113999999998</v>
      </c>
      <c r="M76" s="323">
        <f>'2 уровень'!N167</f>
        <v>2708.6113999999998</v>
      </c>
      <c r="N76" s="323">
        <f>'2 уровень'!O167</f>
        <v>2708.6113999999998</v>
      </c>
      <c r="O76" s="323">
        <f>'2 уровень'!P167</f>
        <v>2708.6113999999998</v>
      </c>
      <c r="P76" s="323">
        <f>'2 уровень'!Q167</f>
        <v>2708.6113999999998</v>
      </c>
      <c r="Q76" s="323">
        <f>'2 уровень'!R167</f>
        <v>2482.893783333333</v>
      </c>
      <c r="R76" s="322">
        <f>'2 уровень'!S167</f>
        <v>2632.5198100000002</v>
      </c>
      <c r="S76" s="322">
        <f>'2 уровень'!T167</f>
        <v>149.62602666666714</v>
      </c>
      <c r="T76" s="322">
        <f>'2 уровень'!U167</f>
        <v>-34.509599999999999</v>
      </c>
      <c r="U76" s="322">
        <f>'2 уровень'!V167</f>
        <v>2598.0102099999999</v>
      </c>
      <c r="V76" s="323">
        <f>'2 уровень'!W167</f>
        <v>106.02627577832958</v>
      </c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  <c r="CO76" s="32"/>
      <c r="CP76" s="32"/>
      <c r="CQ76" s="32"/>
      <c r="CR76" s="32"/>
      <c r="CS76" s="32"/>
      <c r="CT76" s="32"/>
      <c r="CU76" s="32"/>
      <c r="CV76" s="32"/>
      <c r="CW76" s="32"/>
      <c r="CX76" s="32"/>
      <c r="CY76" s="32"/>
      <c r="CZ76" s="32"/>
      <c r="DA76" s="32"/>
      <c r="DB76" s="32"/>
      <c r="DC76" s="32"/>
      <c r="DD76" s="32"/>
      <c r="DE76" s="32"/>
      <c r="DF76" s="32"/>
      <c r="DG76" s="32"/>
      <c r="DH76" s="32"/>
      <c r="DI76" s="32"/>
      <c r="DJ76" s="32"/>
      <c r="DK76" s="32"/>
      <c r="DL76" s="32"/>
      <c r="DM76" s="32"/>
      <c r="DN76" s="32"/>
      <c r="DO76" s="32"/>
      <c r="DP76" s="32"/>
      <c r="DQ76" s="32"/>
      <c r="DR76" s="32"/>
      <c r="DS76" s="32"/>
      <c r="DT76" s="32"/>
      <c r="DU76" s="32"/>
      <c r="DV76" s="32"/>
      <c r="DW76" s="32"/>
      <c r="DX76" s="32"/>
      <c r="DY76" s="32"/>
      <c r="DZ76" s="32"/>
      <c r="EA76" s="32"/>
      <c r="EB76" s="32"/>
      <c r="EC76" s="32"/>
      <c r="ED76" s="32"/>
      <c r="EE76" s="32"/>
      <c r="EF76" s="32"/>
      <c r="EG76" s="32"/>
      <c r="EH76" s="32"/>
      <c r="EI76" s="32"/>
      <c r="EJ76" s="32"/>
      <c r="EK76" s="32"/>
      <c r="EL76" s="32"/>
      <c r="EM76" s="32"/>
      <c r="EN76" s="32"/>
      <c r="EO76" s="32"/>
      <c r="EP76" s="32"/>
      <c r="EQ76" s="32"/>
      <c r="ER76" s="32"/>
      <c r="ES76" s="32"/>
      <c r="ET76" s="32"/>
      <c r="EU76" s="32"/>
      <c r="EV76" s="32"/>
      <c r="EW76" s="32"/>
      <c r="EX76" s="32"/>
      <c r="EY76" s="32"/>
      <c r="EZ76" s="32"/>
      <c r="FA76" s="32"/>
      <c r="FB76" s="32"/>
      <c r="FC76" s="32"/>
      <c r="FD76" s="32"/>
      <c r="FE76" s="32"/>
      <c r="FF76" s="32"/>
      <c r="FG76" s="32"/>
      <c r="FH76" s="32"/>
      <c r="FI76" s="32"/>
      <c r="FJ76" s="32"/>
      <c r="FK76" s="32"/>
      <c r="FL76" s="32"/>
      <c r="FM76" s="32"/>
      <c r="FN76" s="32"/>
      <c r="FO76" s="32"/>
      <c r="FP76" s="32"/>
      <c r="FQ76" s="32"/>
      <c r="FR76" s="32"/>
      <c r="FS76" s="32"/>
      <c r="FT76" s="32"/>
      <c r="FU76" s="32"/>
      <c r="FV76" s="32"/>
      <c r="FW76" s="32"/>
      <c r="FX76" s="32"/>
      <c r="FY76" s="32"/>
      <c r="FZ76" s="32"/>
      <c r="GA76" s="32"/>
      <c r="GB76" s="32"/>
      <c r="GC76" s="32"/>
      <c r="GD76" s="32"/>
      <c r="GE76" s="32"/>
      <c r="GF76" s="32"/>
      <c r="GG76" s="32"/>
      <c r="GH76" s="32"/>
      <c r="GI76" s="32"/>
      <c r="GJ76" s="32"/>
      <c r="GK76" s="32"/>
    </row>
    <row r="77" spans="1:193" ht="30" x14ac:dyDescent="0.25">
      <c r="A77" s="77" t="s">
        <v>80</v>
      </c>
      <c r="B77" s="151">
        <f>'2 уровень'!C168</f>
        <v>54</v>
      </c>
      <c r="C77" s="151">
        <f>'2 уровень'!D168</f>
        <v>50</v>
      </c>
      <c r="D77" s="34">
        <f>'2 уровень'!E168</f>
        <v>59</v>
      </c>
      <c r="E77" s="152">
        <f>'2 уровень'!F168</f>
        <v>118</v>
      </c>
      <c r="F77" s="323">
        <f>'2 уровень'!G168</f>
        <v>354.35232000000002</v>
      </c>
      <c r="G77" s="323">
        <f>'2 уровень'!H168</f>
        <v>354.35232000000002</v>
      </c>
      <c r="H77" s="323">
        <f>'2 уровень'!I168</f>
        <v>354.35232000000002</v>
      </c>
      <c r="I77" s="323">
        <f>'2 уровень'!J168</f>
        <v>354.35232000000002</v>
      </c>
      <c r="J77" s="323">
        <f>'2 уровень'!K168</f>
        <v>354.35232000000002</v>
      </c>
      <c r="K77" s="323">
        <f>'2 уровень'!L168</f>
        <v>354.35232000000002</v>
      </c>
      <c r="L77" s="323">
        <f>'2 уровень'!M168</f>
        <v>354.35232000000002</v>
      </c>
      <c r="M77" s="323">
        <f>'2 уровень'!N168</f>
        <v>354.35232000000002</v>
      </c>
      <c r="N77" s="323">
        <f>'2 уровень'!O168</f>
        <v>354.35232000000002</v>
      </c>
      <c r="O77" s="323">
        <f>'2 уровень'!P168</f>
        <v>354.35232000000002</v>
      </c>
      <c r="P77" s="323">
        <f>'2 уровень'!Q168</f>
        <v>354.35232000000002</v>
      </c>
      <c r="Q77" s="323">
        <f>'2 уровень'!R168</f>
        <v>324.82296000000002</v>
      </c>
      <c r="R77" s="322">
        <f>'2 уровень'!S168</f>
        <v>387.16272000000004</v>
      </c>
      <c r="S77" s="322">
        <f>'2 уровень'!T168</f>
        <v>62.339760000000012</v>
      </c>
      <c r="T77" s="322">
        <f>'2 уровень'!U168</f>
        <v>0</v>
      </c>
      <c r="U77" s="322">
        <f>'2 уровень'!V168</f>
        <v>387.16272000000004</v>
      </c>
      <c r="V77" s="323">
        <f>'2 уровень'!W168</f>
        <v>119.1919191919192</v>
      </c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  <c r="BX77" s="32"/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  <c r="CV77" s="32"/>
      <c r="CW77" s="32"/>
      <c r="CX77" s="32"/>
      <c r="CY77" s="32"/>
      <c r="CZ77" s="32"/>
      <c r="DA77" s="32"/>
      <c r="DB77" s="32"/>
      <c r="DC77" s="32"/>
      <c r="DD77" s="32"/>
      <c r="DE77" s="32"/>
      <c r="DF77" s="32"/>
      <c r="DG77" s="32"/>
      <c r="DH77" s="32"/>
      <c r="DI77" s="32"/>
      <c r="DJ77" s="32"/>
      <c r="DK77" s="32"/>
      <c r="DL77" s="32"/>
      <c r="DM77" s="32"/>
      <c r="DN77" s="32"/>
      <c r="DO77" s="32"/>
      <c r="DP77" s="32"/>
      <c r="DQ77" s="32"/>
      <c r="DR77" s="32"/>
      <c r="DS77" s="32"/>
      <c r="DT77" s="32"/>
      <c r="DU77" s="32"/>
      <c r="DV77" s="32"/>
      <c r="DW77" s="32"/>
      <c r="DX77" s="32"/>
      <c r="DY77" s="32"/>
      <c r="DZ77" s="32"/>
      <c r="EA77" s="32"/>
      <c r="EB77" s="32"/>
      <c r="EC77" s="32"/>
      <c r="ED77" s="32"/>
      <c r="EE77" s="32"/>
      <c r="EF77" s="32"/>
      <c r="EG77" s="32"/>
      <c r="EH77" s="32"/>
      <c r="EI77" s="32"/>
      <c r="EJ77" s="32"/>
      <c r="EK77" s="32"/>
      <c r="EL77" s="32"/>
      <c r="EM77" s="32"/>
      <c r="EN77" s="32"/>
      <c r="EO77" s="32"/>
      <c r="EP77" s="32"/>
      <c r="EQ77" s="32"/>
      <c r="ER77" s="32"/>
      <c r="ES77" s="32"/>
      <c r="ET77" s="32"/>
      <c r="EU77" s="32"/>
      <c r="EV77" s="32"/>
      <c r="EW77" s="32"/>
      <c r="EX77" s="32"/>
      <c r="EY77" s="32"/>
      <c r="EZ77" s="32"/>
      <c r="FA77" s="32"/>
      <c r="FB77" s="32"/>
      <c r="FC77" s="32"/>
      <c r="FD77" s="32"/>
      <c r="FE77" s="32"/>
      <c r="FF77" s="32"/>
      <c r="FG77" s="32"/>
      <c r="FH77" s="32"/>
      <c r="FI77" s="32"/>
      <c r="FJ77" s="32"/>
      <c r="FK77" s="32"/>
      <c r="FL77" s="32"/>
      <c r="FM77" s="32"/>
      <c r="FN77" s="32"/>
      <c r="FO77" s="32"/>
      <c r="FP77" s="32"/>
      <c r="FQ77" s="32"/>
      <c r="FR77" s="32"/>
      <c r="FS77" s="32"/>
      <c r="FT77" s="32"/>
      <c r="FU77" s="32"/>
      <c r="FV77" s="32"/>
      <c r="FW77" s="32"/>
      <c r="FX77" s="32"/>
      <c r="FY77" s="32"/>
      <c r="FZ77" s="32"/>
      <c r="GA77" s="32"/>
      <c r="GB77" s="32"/>
      <c r="GC77" s="32"/>
      <c r="GD77" s="32"/>
      <c r="GE77" s="32"/>
      <c r="GF77" s="32"/>
      <c r="GG77" s="32"/>
      <c r="GH77" s="32"/>
      <c r="GI77" s="32"/>
      <c r="GJ77" s="32"/>
      <c r="GK77" s="32"/>
    </row>
    <row r="78" spans="1:193" ht="30" x14ac:dyDescent="0.25">
      <c r="A78" s="77" t="s">
        <v>67</v>
      </c>
      <c r="B78" s="151">
        <f>'2 уровень'!C169</f>
        <v>149</v>
      </c>
      <c r="C78" s="151">
        <f>'2 уровень'!D169</f>
        <v>137</v>
      </c>
      <c r="D78" s="34">
        <f>'2 уровень'!E169</f>
        <v>98</v>
      </c>
      <c r="E78" s="152">
        <f>'2 уровень'!F169</f>
        <v>71.532846715328475</v>
      </c>
      <c r="F78" s="323">
        <f>'2 уровень'!G169</f>
        <v>977.74992000000009</v>
      </c>
      <c r="G78" s="323">
        <f>'2 уровень'!H169</f>
        <v>977.74992000000009</v>
      </c>
      <c r="H78" s="323">
        <f>'2 уровень'!I169</f>
        <v>977.74992000000009</v>
      </c>
      <c r="I78" s="323">
        <f>'2 уровень'!J169</f>
        <v>977.74992000000009</v>
      </c>
      <c r="J78" s="323">
        <f>'2 уровень'!K169</f>
        <v>977.74992000000009</v>
      </c>
      <c r="K78" s="323">
        <f>'2 уровень'!L169</f>
        <v>977.74992000000009</v>
      </c>
      <c r="L78" s="323">
        <f>'2 уровень'!M169</f>
        <v>977.74992000000009</v>
      </c>
      <c r="M78" s="323">
        <f>'2 уровень'!N169</f>
        <v>977.74992000000009</v>
      </c>
      <c r="N78" s="323">
        <f>'2 уровень'!O169</f>
        <v>977.74992000000009</v>
      </c>
      <c r="O78" s="323">
        <f>'2 уровень'!P169</f>
        <v>977.74992000000009</v>
      </c>
      <c r="P78" s="323">
        <f>'2 уровень'!Q169</f>
        <v>977.74992000000009</v>
      </c>
      <c r="Q78" s="323">
        <f>'2 уровень'!R169</f>
        <v>896.27076000000011</v>
      </c>
      <c r="R78" s="322">
        <f>'2 уровень'!S169</f>
        <v>643.08384000000012</v>
      </c>
      <c r="S78" s="322">
        <f>'2 уровень'!T169</f>
        <v>-253.18691999999999</v>
      </c>
      <c r="T78" s="322">
        <f>'2 уровень'!U169</f>
        <v>-0.65621000000000007</v>
      </c>
      <c r="U78" s="322">
        <f>'2 уровень'!V169</f>
        <v>642.42763000000014</v>
      </c>
      <c r="V78" s="323">
        <f>'2 уровень'!W169</f>
        <v>71.751067724222096</v>
      </c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  <c r="CV78" s="32"/>
      <c r="CW78" s="32"/>
      <c r="CX78" s="32"/>
      <c r="CY78" s="32"/>
      <c r="CZ78" s="32"/>
      <c r="DA78" s="32"/>
      <c r="DB78" s="32"/>
      <c r="DC78" s="32"/>
      <c r="DD78" s="32"/>
      <c r="DE78" s="32"/>
      <c r="DF78" s="32"/>
      <c r="DG78" s="32"/>
      <c r="DH78" s="32"/>
      <c r="DI78" s="32"/>
      <c r="DJ78" s="32"/>
      <c r="DK78" s="32"/>
      <c r="DL78" s="32"/>
      <c r="DM78" s="32"/>
      <c r="DN78" s="32"/>
      <c r="DO78" s="32"/>
      <c r="DP78" s="32"/>
      <c r="DQ78" s="32"/>
      <c r="DR78" s="32"/>
      <c r="DS78" s="32"/>
      <c r="DT78" s="32"/>
      <c r="DU78" s="32"/>
      <c r="DV78" s="32"/>
      <c r="DW78" s="32"/>
      <c r="DX78" s="32"/>
      <c r="DY78" s="32"/>
      <c r="DZ78" s="32"/>
      <c r="EA78" s="32"/>
      <c r="EB78" s="32"/>
      <c r="EC78" s="32"/>
      <c r="ED78" s="32"/>
      <c r="EE78" s="32"/>
      <c r="EF78" s="32"/>
      <c r="EG78" s="32"/>
      <c r="EH78" s="32"/>
      <c r="EI78" s="32"/>
      <c r="EJ78" s="32"/>
      <c r="EK78" s="32"/>
      <c r="EL78" s="32"/>
      <c r="EM78" s="32"/>
      <c r="EN78" s="32"/>
      <c r="EO78" s="32"/>
      <c r="EP78" s="32"/>
      <c r="EQ78" s="32"/>
      <c r="ER78" s="32"/>
      <c r="ES78" s="32"/>
      <c r="ET78" s="32"/>
      <c r="EU78" s="32"/>
      <c r="EV78" s="32"/>
      <c r="EW78" s="32"/>
      <c r="EX78" s="32"/>
      <c r="EY78" s="32"/>
      <c r="EZ78" s="32"/>
      <c r="FA78" s="32"/>
      <c r="FB78" s="32"/>
      <c r="FC78" s="32"/>
      <c r="FD78" s="32"/>
      <c r="FE78" s="32"/>
      <c r="FF78" s="32"/>
      <c r="FG78" s="32"/>
      <c r="FH78" s="32"/>
      <c r="FI78" s="32"/>
      <c r="FJ78" s="32"/>
      <c r="FK78" s="32"/>
      <c r="FL78" s="32"/>
      <c r="FM78" s="32"/>
      <c r="FN78" s="32"/>
      <c r="FO78" s="32"/>
      <c r="FP78" s="32"/>
      <c r="FQ78" s="32"/>
      <c r="FR78" s="32"/>
      <c r="FS78" s="32"/>
      <c r="FT78" s="32"/>
      <c r="FU78" s="32"/>
      <c r="FV78" s="32"/>
      <c r="FW78" s="32"/>
      <c r="FX78" s="32"/>
      <c r="FY78" s="32"/>
      <c r="FZ78" s="32"/>
      <c r="GA78" s="32"/>
      <c r="GB78" s="32"/>
      <c r="GC78" s="32"/>
      <c r="GD78" s="32"/>
      <c r="GE78" s="32"/>
      <c r="GF78" s="32"/>
      <c r="GG78" s="32"/>
      <c r="GH78" s="32"/>
      <c r="GI78" s="32"/>
      <c r="GJ78" s="32"/>
      <c r="GK78" s="32"/>
    </row>
    <row r="79" spans="1:193" ht="30" x14ac:dyDescent="0.25">
      <c r="A79" s="227" t="s">
        <v>68</v>
      </c>
      <c r="B79" s="225">
        <f>'2 уровень'!C170</f>
        <v>11179</v>
      </c>
      <c r="C79" s="225">
        <f>'2 уровень'!D170</f>
        <v>10248</v>
      </c>
      <c r="D79" s="225">
        <f>'2 уровень'!E170</f>
        <v>7633</v>
      </c>
      <c r="E79" s="226">
        <f>'2 уровень'!F170</f>
        <v>140.34409775169308</v>
      </c>
      <c r="F79" s="321">
        <f>'2 уровень'!G170</f>
        <v>19882.97738</v>
      </c>
      <c r="G79" s="321">
        <f>'2 уровень'!H170</f>
        <v>19882.97738</v>
      </c>
      <c r="H79" s="321">
        <f>'2 уровень'!I170</f>
        <v>19882.97738</v>
      </c>
      <c r="I79" s="321">
        <f>'2 уровень'!J170</f>
        <v>19882.97738</v>
      </c>
      <c r="J79" s="321">
        <f>'2 уровень'!K170</f>
        <v>19882.97738</v>
      </c>
      <c r="K79" s="321">
        <f>'2 уровень'!L170</f>
        <v>19697.953150000001</v>
      </c>
      <c r="L79" s="321">
        <f>'2 уровень'!M170</f>
        <v>19697.953150000001</v>
      </c>
      <c r="M79" s="321">
        <f>'2 уровень'!N170</f>
        <v>22282.30315</v>
      </c>
      <c r="N79" s="321">
        <f>'2 уровень'!O170</f>
        <v>22282.30315</v>
      </c>
      <c r="O79" s="321">
        <f>'2 уровень'!P170</f>
        <v>21319.209649999997</v>
      </c>
      <c r="P79" s="321">
        <f>'2 уровень'!Q170</f>
        <v>19258.959649999997</v>
      </c>
      <c r="Q79" s="321">
        <f>'2 уровень'!R170</f>
        <v>18462.763067857144</v>
      </c>
      <c r="R79" s="321">
        <f>'2 уровень'!S170</f>
        <v>13266.023429999999</v>
      </c>
      <c r="S79" s="321">
        <f>'2 уровень'!T170</f>
        <v>-5196.7396378571439</v>
      </c>
      <c r="T79" s="321">
        <f>'2 уровень'!U170</f>
        <v>-29.90316</v>
      </c>
      <c r="U79" s="321">
        <f>'2 уровень'!V170</f>
        <v>13236.120270000001</v>
      </c>
      <c r="V79" s="321">
        <f>'2 уровень'!W170</f>
        <v>71.852860708024579</v>
      </c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  <c r="CN79" s="32"/>
      <c r="CO79" s="32"/>
      <c r="CP79" s="32"/>
      <c r="CQ79" s="32"/>
      <c r="CR79" s="32"/>
      <c r="CS79" s="32"/>
      <c r="CT79" s="32"/>
      <c r="CU79" s="32"/>
      <c r="CV79" s="32"/>
      <c r="CW79" s="32"/>
      <c r="CX79" s="32"/>
      <c r="CY79" s="32"/>
      <c r="CZ79" s="32"/>
      <c r="DA79" s="32"/>
      <c r="DB79" s="32"/>
      <c r="DC79" s="32"/>
      <c r="DD79" s="32"/>
      <c r="DE79" s="32"/>
      <c r="DF79" s="32"/>
      <c r="DG79" s="32"/>
      <c r="DH79" s="32"/>
      <c r="DI79" s="32"/>
      <c r="DJ79" s="32"/>
      <c r="DK79" s="32"/>
      <c r="DL79" s="32"/>
      <c r="DM79" s="32"/>
      <c r="DN79" s="32"/>
      <c r="DO79" s="32"/>
      <c r="DP79" s="32"/>
      <c r="DQ79" s="32"/>
      <c r="DR79" s="32"/>
      <c r="DS79" s="32"/>
      <c r="DT79" s="32"/>
      <c r="DU79" s="32"/>
      <c r="DV79" s="32"/>
      <c r="DW79" s="32"/>
      <c r="DX79" s="32"/>
      <c r="DY79" s="32"/>
      <c r="DZ79" s="32"/>
      <c r="EA79" s="32"/>
      <c r="EB79" s="32"/>
      <c r="EC79" s="32"/>
      <c r="ED79" s="32"/>
      <c r="EE79" s="32"/>
      <c r="EF79" s="32"/>
      <c r="EG79" s="32"/>
      <c r="EH79" s="32"/>
      <c r="EI79" s="32"/>
      <c r="EJ79" s="32"/>
      <c r="EK79" s="32"/>
      <c r="EL79" s="32"/>
      <c r="EM79" s="32"/>
      <c r="EN79" s="32"/>
      <c r="EO79" s="32"/>
      <c r="EP79" s="32"/>
      <c r="EQ79" s="32"/>
      <c r="ER79" s="32"/>
      <c r="ES79" s="32"/>
      <c r="ET79" s="32"/>
      <c r="EU79" s="32"/>
      <c r="EV79" s="32"/>
      <c r="EW79" s="32"/>
      <c r="EX79" s="32"/>
      <c r="EY79" s="32"/>
      <c r="EZ79" s="32"/>
      <c r="FA79" s="32"/>
      <c r="FB79" s="32"/>
      <c r="FC79" s="32"/>
      <c r="FD79" s="32"/>
      <c r="FE79" s="32"/>
      <c r="FF79" s="32"/>
      <c r="FG79" s="32"/>
      <c r="FH79" s="32"/>
      <c r="FI79" s="32"/>
      <c r="FJ79" s="32"/>
      <c r="FK79" s="32"/>
      <c r="FL79" s="32"/>
      <c r="FM79" s="32"/>
      <c r="FN79" s="32"/>
      <c r="FO79" s="32"/>
      <c r="FP79" s="32"/>
      <c r="FQ79" s="32"/>
      <c r="FR79" s="32"/>
      <c r="FS79" s="32"/>
      <c r="FT79" s="32"/>
      <c r="FU79" s="32"/>
      <c r="FV79" s="32"/>
      <c r="FW79" s="32"/>
      <c r="FX79" s="32"/>
      <c r="FY79" s="32"/>
      <c r="FZ79" s="32"/>
      <c r="GA79" s="32"/>
      <c r="GB79" s="32"/>
      <c r="GC79" s="32"/>
      <c r="GD79" s="32"/>
      <c r="GE79" s="32"/>
      <c r="GF79" s="32"/>
      <c r="GG79" s="32"/>
      <c r="GH79" s="32"/>
      <c r="GI79" s="32"/>
      <c r="GJ79" s="32"/>
      <c r="GK79" s="32"/>
    </row>
    <row r="80" spans="1:193" ht="30" x14ac:dyDescent="0.25">
      <c r="A80" s="77" t="s">
        <v>64</v>
      </c>
      <c r="B80" s="151">
        <f>'2 уровень'!C171</f>
        <v>5259</v>
      </c>
      <c r="C80" s="151">
        <f>'2 уровень'!D171</f>
        <v>4821</v>
      </c>
      <c r="D80" s="34">
        <f>'2 уровень'!E171</f>
        <v>4316</v>
      </c>
      <c r="E80" s="152">
        <f>'2 уровень'!F171</f>
        <v>163.36751575726902</v>
      </c>
      <c r="F80" s="323">
        <f>'2 уровень'!G171</f>
        <v>4236.778980000001</v>
      </c>
      <c r="G80" s="323">
        <f>'2 уровень'!H171</f>
        <v>4236.778980000001</v>
      </c>
      <c r="H80" s="323">
        <f>'2 уровень'!I171</f>
        <v>4236.778980000001</v>
      </c>
      <c r="I80" s="323">
        <f>'2 уровень'!J171</f>
        <v>4236.778980000001</v>
      </c>
      <c r="J80" s="323">
        <f>'2 уровень'!K171</f>
        <v>4236.778980000001</v>
      </c>
      <c r="K80" s="323">
        <f>'2 уровень'!L171</f>
        <v>4051.7547500000001</v>
      </c>
      <c r="L80" s="323">
        <f>'2 уровень'!M171</f>
        <v>4051.7547500000001</v>
      </c>
      <c r="M80" s="323">
        <f>'2 уровень'!N171</f>
        <v>6636.1047499999995</v>
      </c>
      <c r="N80" s="323">
        <f>'2 уровень'!O171</f>
        <v>6636.1047499999995</v>
      </c>
      <c r="O80" s="323">
        <f>'2 уровень'!P171</f>
        <v>6636.1047499999995</v>
      </c>
      <c r="P80" s="323">
        <f>'2 уровень'!Q171</f>
        <v>5575.8547500000004</v>
      </c>
      <c r="Q80" s="323">
        <f>'2 уровень'!R171</f>
        <v>5262.4768678571427</v>
      </c>
      <c r="R80" s="322">
        <f>'2 уровень'!S171</f>
        <v>5351.2859500000004</v>
      </c>
      <c r="S80" s="322">
        <f>'2 уровень'!T171</f>
        <v>88.809082142857733</v>
      </c>
      <c r="T80" s="322">
        <f>'2 уровень'!U171</f>
        <v>0</v>
      </c>
      <c r="U80" s="322">
        <f>'2 уровень'!V171</f>
        <v>5351.2859500000004</v>
      </c>
      <c r="V80" s="323">
        <f>'2 уровень'!W171</f>
        <v>101.68759092672308</v>
      </c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  <c r="BI80" s="32"/>
      <c r="BJ80" s="32"/>
      <c r="BK80" s="32"/>
      <c r="BL80" s="32"/>
      <c r="BM80" s="32"/>
      <c r="BN80" s="32"/>
      <c r="BO80" s="32"/>
      <c r="BP80" s="32"/>
      <c r="BQ80" s="32"/>
      <c r="BR80" s="32"/>
      <c r="BS80" s="32"/>
      <c r="BT80" s="32"/>
      <c r="BU80" s="32"/>
      <c r="BV80" s="32"/>
      <c r="BW80" s="32"/>
      <c r="BX80" s="32"/>
      <c r="BY80" s="32"/>
      <c r="BZ80" s="32"/>
      <c r="CA80" s="32"/>
      <c r="CB80" s="32"/>
      <c r="CC80" s="32"/>
      <c r="CD80" s="32"/>
      <c r="CE80" s="32"/>
      <c r="CF80" s="32"/>
      <c r="CG80" s="32"/>
      <c r="CH80" s="32"/>
      <c r="CI80" s="32"/>
      <c r="CJ80" s="32"/>
      <c r="CK80" s="32"/>
      <c r="CL80" s="32"/>
      <c r="CM80" s="32"/>
      <c r="CN80" s="32"/>
      <c r="CO80" s="32"/>
      <c r="CP80" s="32"/>
      <c r="CQ80" s="32"/>
      <c r="CR80" s="32"/>
      <c r="CS80" s="32"/>
      <c r="CT80" s="32"/>
      <c r="CU80" s="32"/>
      <c r="CV80" s="32"/>
      <c r="CW80" s="32"/>
      <c r="CX80" s="32"/>
      <c r="CY80" s="32"/>
      <c r="CZ80" s="32"/>
      <c r="DA80" s="32"/>
      <c r="DB80" s="32"/>
      <c r="DC80" s="32"/>
      <c r="DD80" s="32"/>
      <c r="DE80" s="32"/>
      <c r="DF80" s="32"/>
      <c r="DG80" s="32"/>
      <c r="DH80" s="32"/>
      <c r="DI80" s="32"/>
      <c r="DJ80" s="32"/>
      <c r="DK80" s="32"/>
      <c r="DL80" s="32"/>
      <c r="DM80" s="32"/>
      <c r="DN80" s="32"/>
      <c r="DO80" s="32"/>
      <c r="DP80" s="32"/>
      <c r="DQ80" s="32"/>
      <c r="DR80" s="32"/>
      <c r="DS80" s="32"/>
      <c r="DT80" s="32"/>
      <c r="DU80" s="32"/>
      <c r="DV80" s="32"/>
      <c r="DW80" s="32"/>
      <c r="DX80" s="32"/>
      <c r="DY80" s="32"/>
      <c r="DZ80" s="32"/>
      <c r="EA80" s="32"/>
      <c r="EB80" s="32"/>
      <c r="EC80" s="32"/>
      <c r="ED80" s="32"/>
      <c r="EE80" s="32"/>
      <c r="EF80" s="32"/>
      <c r="EG80" s="32"/>
      <c r="EH80" s="32"/>
      <c r="EI80" s="32"/>
      <c r="EJ80" s="32"/>
      <c r="EK80" s="32"/>
      <c r="EL80" s="32"/>
      <c r="EM80" s="32"/>
      <c r="EN80" s="32"/>
      <c r="EO80" s="32"/>
      <c r="EP80" s="32"/>
      <c r="EQ80" s="32"/>
      <c r="ER80" s="32"/>
      <c r="ES80" s="32"/>
      <c r="ET80" s="32"/>
      <c r="EU80" s="32"/>
      <c r="EV80" s="32"/>
      <c r="EW80" s="32"/>
      <c r="EX80" s="32"/>
      <c r="EY80" s="32"/>
      <c r="EZ80" s="32"/>
      <c r="FA80" s="32"/>
      <c r="FB80" s="32"/>
      <c r="FC80" s="32"/>
      <c r="FD80" s="32"/>
      <c r="FE80" s="32"/>
      <c r="FF80" s="32"/>
      <c r="FG80" s="32"/>
      <c r="FH80" s="32"/>
      <c r="FI80" s="32"/>
      <c r="FJ80" s="32"/>
      <c r="FK80" s="32"/>
      <c r="FL80" s="32"/>
      <c r="FM80" s="32"/>
      <c r="FN80" s="32"/>
      <c r="FO80" s="32"/>
      <c r="FP80" s="32"/>
      <c r="FQ80" s="32"/>
      <c r="FR80" s="32"/>
      <c r="FS80" s="32"/>
      <c r="FT80" s="32"/>
      <c r="FU80" s="32"/>
      <c r="FV80" s="32"/>
      <c r="FW80" s="32"/>
      <c r="FX80" s="32"/>
      <c r="FY80" s="32"/>
      <c r="FZ80" s="32"/>
      <c r="GA80" s="32"/>
      <c r="GB80" s="32"/>
      <c r="GC80" s="32"/>
      <c r="GD80" s="32"/>
      <c r="GE80" s="32"/>
      <c r="GF80" s="32"/>
      <c r="GG80" s="32"/>
      <c r="GH80" s="32"/>
      <c r="GI80" s="32"/>
      <c r="GJ80" s="32"/>
      <c r="GK80" s="32"/>
    </row>
    <row r="81" spans="1:193" ht="45" x14ac:dyDescent="0.25">
      <c r="A81" s="77" t="s">
        <v>102</v>
      </c>
      <c r="B81" s="151">
        <f>'2 уровень'!C172</f>
        <v>0</v>
      </c>
      <c r="C81" s="151">
        <f>'2 уровень'!D172</f>
        <v>0</v>
      </c>
      <c r="D81" s="34">
        <f>'2 уровень'!E172</f>
        <v>0</v>
      </c>
      <c r="E81" s="152">
        <f>'2 уровень'!F172</f>
        <v>0</v>
      </c>
      <c r="F81" s="323">
        <f>'2 уровень'!G172</f>
        <v>0</v>
      </c>
      <c r="G81" s="323">
        <f>'2 уровень'!H172</f>
        <v>0</v>
      </c>
      <c r="H81" s="323">
        <f>'2 уровень'!I172</f>
        <v>0</v>
      </c>
      <c r="I81" s="323">
        <f>'2 уровень'!J172</f>
        <v>0</v>
      </c>
      <c r="J81" s="323">
        <f>'2 уровень'!K172</f>
        <v>0</v>
      </c>
      <c r="K81" s="323">
        <f>'2 уровень'!L172</f>
        <v>0</v>
      </c>
      <c r="L81" s="323">
        <f>'2 уровень'!M172</f>
        <v>0</v>
      </c>
      <c r="M81" s="323">
        <f>'2 уровень'!N172</f>
        <v>0</v>
      </c>
      <c r="N81" s="323">
        <f>'2 уровень'!O172</f>
        <v>0</v>
      </c>
      <c r="O81" s="323">
        <f>'2 уровень'!P172</f>
        <v>0</v>
      </c>
      <c r="P81" s="323">
        <f>'2 уровень'!Q172</f>
        <v>0</v>
      </c>
      <c r="Q81" s="323">
        <f>'2 уровень'!R172</f>
        <v>0</v>
      </c>
      <c r="R81" s="322">
        <f>'2 уровень'!S172</f>
        <v>0</v>
      </c>
      <c r="S81" s="322">
        <f>'2 уровень'!T172</f>
        <v>0</v>
      </c>
      <c r="T81" s="322">
        <f>'2 уровень'!U172</f>
        <v>0</v>
      </c>
      <c r="U81" s="322">
        <f>'2 уровень'!V172</f>
        <v>0</v>
      </c>
      <c r="V81" s="323">
        <f>'2 уровень'!W172</f>
        <v>0</v>
      </c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  <c r="BN81" s="32"/>
      <c r="BO81" s="32"/>
      <c r="BP81" s="32"/>
      <c r="BQ81" s="32"/>
      <c r="BR81" s="32"/>
      <c r="BS81" s="32"/>
      <c r="BT81" s="32"/>
      <c r="BU81" s="32"/>
      <c r="BV81" s="32"/>
      <c r="BW81" s="32"/>
      <c r="BX81" s="32"/>
      <c r="BY81" s="32"/>
      <c r="BZ81" s="32"/>
      <c r="CA81" s="32"/>
      <c r="CB81" s="32"/>
      <c r="CC81" s="32"/>
      <c r="CD81" s="32"/>
      <c r="CE81" s="32"/>
      <c r="CF81" s="32"/>
      <c r="CG81" s="32"/>
      <c r="CH81" s="32"/>
      <c r="CI81" s="32"/>
      <c r="CJ81" s="32"/>
      <c r="CK81" s="32"/>
      <c r="CL81" s="32"/>
      <c r="CM81" s="32"/>
      <c r="CN81" s="32"/>
      <c r="CO81" s="32"/>
      <c r="CP81" s="32"/>
      <c r="CQ81" s="32"/>
      <c r="CR81" s="32"/>
      <c r="CS81" s="32"/>
      <c r="CT81" s="32"/>
      <c r="CU81" s="32"/>
      <c r="CV81" s="32"/>
      <c r="CW81" s="32"/>
      <c r="CX81" s="32"/>
      <c r="CY81" s="32"/>
      <c r="CZ81" s="32"/>
      <c r="DA81" s="32"/>
      <c r="DB81" s="32"/>
      <c r="DC81" s="32"/>
      <c r="DD81" s="32"/>
      <c r="DE81" s="32"/>
      <c r="DF81" s="32"/>
      <c r="DG81" s="32"/>
      <c r="DH81" s="32"/>
      <c r="DI81" s="32"/>
      <c r="DJ81" s="32"/>
      <c r="DK81" s="32"/>
      <c r="DL81" s="32"/>
      <c r="DM81" s="32"/>
      <c r="DN81" s="32"/>
      <c r="DO81" s="32"/>
      <c r="DP81" s="32"/>
      <c r="DQ81" s="32"/>
      <c r="DR81" s="32"/>
      <c r="DS81" s="32"/>
      <c r="DT81" s="32"/>
      <c r="DU81" s="32"/>
      <c r="DV81" s="32"/>
      <c r="DW81" s="32"/>
      <c r="DX81" s="32"/>
      <c r="DY81" s="32"/>
      <c r="DZ81" s="32"/>
      <c r="EA81" s="32"/>
      <c r="EB81" s="32"/>
      <c r="EC81" s="32"/>
      <c r="ED81" s="32"/>
      <c r="EE81" s="32"/>
      <c r="EF81" s="32"/>
      <c r="EG81" s="32"/>
      <c r="EH81" s="32"/>
      <c r="EI81" s="32"/>
      <c r="EJ81" s="32"/>
      <c r="EK81" s="32"/>
      <c r="EL81" s="32"/>
      <c r="EM81" s="32"/>
      <c r="EN81" s="32"/>
      <c r="EO81" s="32"/>
      <c r="EP81" s="32"/>
      <c r="EQ81" s="32"/>
      <c r="ER81" s="32"/>
      <c r="ES81" s="32"/>
      <c r="ET81" s="32"/>
      <c r="EU81" s="32"/>
      <c r="EV81" s="32"/>
      <c r="EW81" s="32"/>
      <c r="EX81" s="32"/>
      <c r="EY81" s="32"/>
      <c r="EZ81" s="32"/>
      <c r="FA81" s="32"/>
      <c r="FB81" s="32"/>
      <c r="FC81" s="32"/>
      <c r="FD81" s="32"/>
      <c r="FE81" s="32"/>
      <c r="FF81" s="32"/>
      <c r="FG81" s="32"/>
      <c r="FH81" s="32"/>
      <c r="FI81" s="32"/>
      <c r="FJ81" s="32"/>
      <c r="FK81" s="32"/>
      <c r="FL81" s="32"/>
      <c r="FM81" s="32"/>
      <c r="FN81" s="32"/>
      <c r="FO81" s="32"/>
      <c r="FP81" s="32"/>
      <c r="FQ81" s="32"/>
      <c r="FR81" s="32"/>
      <c r="FS81" s="32"/>
      <c r="FT81" s="32"/>
      <c r="FU81" s="32"/>
      <c r="FV81" s="32"/>
      <c r="FW81" s="32"/>
      <c r="FX81" s="32"/>
      <c r="FY81" s="32"/>
      <c r="FZ81" s="32"/>
      <c r="GA81" s="32"/>
      <c r="GB81" s="32"/>
      <c r="GC81" s="32"/>
      <c r="GD81" s="32"/>
      <c r="GE81" s="32"/>
      <c r="GF81" s="32"/>
      <c r="GG81" s="32"/>
      <c r="GH81" s="32"/>
      <c r="GI81" s="32"/>
      <c r="GJ81" s="32"/>
      <c r="GK81" s="32"/>
    </row>
    <row r="82" spans="1:193" ht="60" x14ac:dyDescent="0.25">
      <c r="A82" s="77" t="s">
        <v>46</v>
      </c>
      <c r="B82" s="151">
        <f>'2 уровень'!C173</f>
        <v>5200</v>
      </c>
      <c r="C82" s="151">
        <f>'2 уровень'!D173</f>
        <v>4767</v>
      </c>
      <c r="D82" s="34">
        <f>'2 уровень'!E173</f>
        <v>2618</v>
      </c>
      <c r="E82" s="152">
        <f>'2 уровень'!F173</f>
        <v>54.91923641703378</v>
      </c>
      <c r="F82" s="323">
        <f>'2 уровень'!G173</f>
        <v>14877.512000000001</v>
      </c>
      <c r="G82" s="323">
        <f>'2 уровень'!H173</f>
        <v>14877.512000000001</v>
      </c>
      <c r="H82" s="323">
        <f>'2 уровень'!I173</f>
        <v>14877.512000000001</v>
      </c>
      <c r="I82" s="323">
        <f>'2 уровень'!J173</f>
        <v>14877.512000000001</v>
      </c>
      <c r="J82" s="323">
        <f>'2 уровень'!K173</f>
        <v>14877.512000000001</v>
      </c>
      <c r="K82" s="323">
        <f>'2 уровень'!L173</f>
        <v>14877.512000000001</v>
      </c>
      <c r="L82" s="323">
        <f>'2 уровень'!M173</f>
        <v>14877.512000000001</v>
      </c>
      <c r="M82" s="323">
        <f>'2 уровень'!N173</f>
        <v>14877.512000000001</v>
      </c>
      <c r="N82" s="323">
        <f>'2 уровень'!O173</f>
        <v>14877.512000000001</v>
      </c>
      <c r="O82" s="323">
        <f>'2 уровень'!P173</f>
        <v>13914.4185</v>
      </c>
      <c r="P82" s="323">
        <f>'2 уровень'!Q173</f>
        <v>12914.4185</v>
      </c>
      <c r="Q82" s="323">
        <f>'2 уровень'!R173</f>
        <v>12495.657000000001</v>
      </c>
      <c r="R82" s="322">
        <f>'2 уровень'!S173</f>
        <v>7180.7100499999997</v>
      </c>
      <c r="S82" s="322">
        <f>'2 уровень'!T173</f>
        <v>-5314.9469500000014</v>
      </c>
      <c r="T82" s="322">
        <f>'2 уровень'!U173</f>
        <v>-29.90316</v>
      </c>
      <c r="U82" s="322">
        <f>'2 уровень'!V173</f>
        <v>7150.8068899999998</v>
      </c>
      <c r="V82" s="323">
        <f>'2 уровень'!W173</f>
        <v>57.465646264138002</v>
      </c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</row>
    <row r="83" spans="1:193" ht="45" x14ac:dyDescent="0.25">
      <c r="A83" s="77" t="s">
        <v>65</v>
      </c>
      <c r="B83" s="151">
        <f>'2 уровень'!C174</f>
        <v>720</v>
      </c>
      <c r="C83" s="151">
        <f>'2 уровень'!D174</f>
        <v>660</v>
      </c>
      <c r="D83" s="34">
        <f>'2 уровень'!E174</f>
        <v>699</v>
      </c>
      <c r="E83" s="152">
        <f>'2 уровень'!F174</f>
        <v>105.90909090909091</v>
      </c>
      <c r="F83" s="323">
        <f>'2 уровень'!G174</f>
        <v>768.68639999999994</v>
      </c>
      <c r="G83" s="323">
        <f>'2 уровень'!H174</f>
        <v>768.68639999999994</v>
      </c>
      <c r="H83" s="323">
        <f>'2 уровень'!I174</f>
        <v>768.68639999999994</v>
      </c>
      <c r="I83" s="323">
        <f>'2 уровень'!J174</f>
        <v>768.68639999999994</v>
      </c>
      <c r="J83" s="323">
        <f>'2 уровень'!K174</f>
        <v>768.68639999999994</v>
      </c>
      <c r="K83" s="323">
        <f>'2 уровень'!L174</f>
        <v>768.68639999999994</v>
      </c>
      <c r="L83" s="323">
        <f>'2 уровень'!M174</f>
        <v>768.68639999999994</v>
      </c>
      <c r="M83" s="323">
        <f>'2 уровень'!N174</f>
        <v>768.68639999999994</v>
      </c>
      <c r="N83" s="323">
        <f>'2 уровень'!O174</f>
        <v>768.68639999999994</v>
      </c>
      <c r="O83" s="323">
        <f>'2 уровень'!P174</f>
        <v>768.68639999999994</v>
      </c>
      <c r="P83" s="323">
        <f>'2 уровень'!Q174</f>
        <v>768.68639999999994</v>
      </c>
      <c r="Q83" s="323">
        <f>'2 уровень'!R174</f>
        <v>704.62919999999997</v>
      </c>
      <c r="R83" s="322">
        <f>'2 уровень'!S174</f>
        <v>734.02743000000009</v>
      </c>
      <c r="S83" s="322">
        <f>'2 уровень'!T174</f>
        <v>29.398230000000126</v>
      </c>
      <c r="T83" s="322">
        <f>'2 уровень'!U174</f>
        <v>0</v>
      </c>
      <c r="U83" s="322">
        <f>'2 уровень'!V174</f>
        <v>734.02743000000009</v>
      </c>
      <c r="V83" s="323">
        <f>'2 уровень'!W174</f>
        <v>104.17215607868651</v>
      </c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</row>
    <row r="84" spans="1:193" ht="30.75" thickBot="1" x14ac:dyDescent="0.3">
      <c r="A84" s="267" t="s">
        <v>79</v>
      </c>
      <c r="B84" s="238">
        <f>'2 уровень'!C175</f>
        <v>5665</v>
      </c>
      <c r="C84" s="238">
        <f>'2 уровень'!D175</f>
        <v>5193</v>
      </c>
      <c r="D84" s="228">
        <f>'2 уровень'!E175</f>
        <v>5410</v>
      </c>
      <c r="E84" s="239">
        <f>'2 уровень'!F175</f>
        <v>105.24064171122996</v>
      </c>
      <c r="F84" s="337">
        <f>'2 уровень'!G175</f>
        <v>5664.1403999999993</v>
      </c>
      <c r="G84" s="337">
        <f>'2 уровень'!H175</f>
        <v>5664.1403999999993</v>
      </c>
      <c r="H84" s="337">
        <f>'2 уровень'!I175</f>
        <v>5664.1403999999993</v>
      </c>
      <c r="I84" s="337">
        <f>'2 уровень'!J175</f>
        <v>5664.1403999999993</v>
      </c>
      <c r="J84" s="337">
        <f>'2 уровень'!K175</f>
        <v>5664.1403999999993</v>
      </c>
      <c r="K84" s="337">
        <f>'2 уровень'!L175</f>
        <v>5664.1403999999993</v>
      </c>
      <c r="L84" s="337">
        <f>'2 уровень'!M175</f>
        <v>5664.1403999999993</v>
      </c>
      <c r="M84" s="337">
        <f>'2 уровень'!N175</f>
        <v>5664.1403999999993</v>
      </c>
      <c r="N84" s="337">
        <f>'2 уровень'!O175</f>
        <v>5664.1403999999993</v>
      </c>
      <c r="O84" s="337">
        <f>'2 уровень'!P175</f>
        <v>5513.2912999999999</v>
      </c>
      <c r="P84" s="337">
        <f>'2 уровень'!Q175</f>
        <v>5513.2912999999999</v>
      </c>
      <c r="Q84" s="337">
        <f>'2 уровень'!R175</f>
        <v>5091.562633333333</v>
      </c>
      <c r="R84" s="324">
        <f>'2 уровень'!S175</f>
        <v>5277.06268</v>
      </c>
      <c r="S84" s="324">
        <f>'2 уровень'!T175</f>
        <v>185.50004666666678</v>
      </c>
      <c r="T84" s="324">
        <f>'2 уровень'!U175</f>
        <v>-36.915860000000002</v>
      </c>
      <c r="U84" s="324">
        <f>'2 уровень'!V175</f>
        <v>5240.1468199999999</v>
      </c>
      <c r="V84" s="337">
        <f>'2 уровень'!W175</f>
        <v>103.6432832123529</v>
      </c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</row>
    <row r="85" spans="1:193" ht="15.75" thickBot="1" x14ac:dyDescent="0.3">
      <c r="A85" s="230" t="s">
        <v>4</v>
      </c>
      <c r="B85" s="240">
        <f>'2 уровень'!C176</f>
        <v>0</v>
      </c>
      <c r="C85" s="240">
        <f>'2 уровень'!D176</f>
        <v>0</v>
      </c>
      <c r="D85" s="231">
        <f>'2 уровень'!E176</f>
        <v>0</v>
      </c>
      <c r="E85" s="241">
        <f>'2 уровень'!F176</f>
        <v>0</v>
      </c>
      <c r="F85" s="338">
        <f>'2 уровень'!G176</f>
        <v>37391.701780000003</v>
      </c>
      <c r="G85" s="338">
        <f>'2 уровень'!H176</f>
        <v>37391.701780000003</v>
      </c>
      <c r="H85" s="338">
        <f>'2 уровень'!I176</f>
        <v>37391.701780000003</v>
      </c>
      <c r="I85" s="338">
        <f>'2 уровень'!J176</f>
        <v>37391.701780000003</v>
      </c>
      <c r="J85" s="338">
        <f>'2 уровень'!K176</f>
        <v>37391.701780000003</v>
      </c>
      <c r="K85" s="338">
        <f>'2 уровень'!L176</f>
        <v>36991.685250000002</v>
      </c>
      <c r="L85" s="338">
        <f>'2 уровень'!M176</f>
        <v>36991.685250000002</v>
      </c>
      <c r="M85" s="338">
        <f>'2 уровень'!N176</f>
        <v>36498.684390000002</v>
      </c>
      <c r="N85" s="338">
        <f>'2 уровень'!O176</f>
        <v>36498.684390000002</v>
      </c>
      <c r="O85" s="338">
        <f>'2 уровень'!P176</f>
        <v>35384.74179</v>
      </c>
      <c r="P85" s="338">
        <f>'2 уровень'!Q176</f>
        <v>33324.49179</v>
      </c>
      <c r="Q85" s="338">
        <f>'2 уровень'!R176</f>
        <v>31765.701232238098</v>
      </c>
      <c r="R85" s="333">
        <f>'2 уровень'!S176</f>
        <v>28383.514330000002</v>
      </c>
      <c r="S85" s="333">
        <f>'2 уровень'!T176</f>
        <v>-3382.1869022380956</v>
      </c>
      <c r="T85" s="333">
        <f>'2 уровень'!U176</f>
        <v>-234.32137</v>
      </c>
      <c r="U85" s="333">
        <f>'2 уровень'!V176</f>
        <v>28149.19296</v>
      </c>
      <c r="V85" s="338">
        <f>'2 уровень'!W176</f>
        <v>89.3527082008641</v>
      </c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</row>
    <row r="86" spans="1:193" s="32" customFormat="1" ht="15" customHeight="1" x14ac:dyDescent="0.25">
      <c r="A86" s="133" t="s">
        <v>21</v>
      </c>
      <c r="B86" s="149"/>
      <c r="C86" s="149"/>
      <c r="D86" s="277"/>
      <c r="E86" s="150"/>
      <c r="F86" s="335"/>
      <c r="G86" s="335"/>
      <c r="H86" s="335"/>
      <c r="I86" s="335"/>
      <c r="J86" s="335"/>
      <c r="K86" s="335"/>
      <c r="L86" s="335"/>
      <c r="M86" s="335"/>
      <c r="N86" s="335"/>
      <c r="O86" s="335"/>
      <c r="P86" s="335"/>
      <c r="Q86" s="335"/>
      <c r="R86" s="336"/>
      <c r="S86" s="336"/>
      <c r="T86" s="336"/>
      <c r="U86" s="336"/>
      <c r="V86" s="335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  <c r="CK86" s="31"/>
      <c r="CL86" s="31"/>
      <c r="CM86" s="31"/>
      <c r="CN86" s="31"/>
      <c r="CO86" s="31"/>
      <c r="CP86" s="31"/>
      <c r="CQ86" s="31"/>
      <c r="CR86" s="31"/>
      <c r="CS86" s="31"/>
      <c r="CT86" s="31"/>
      <c r="CU86" s="31"/>
      <c r="CV86" s="31"/>
      <c r="CW86" s="31"/>
      <c r="CX86" s="31"/>
      <c r="CY86" s="31"/>
      <c r="CZ86" s="31"/>
      <c r="DA86" s="31"/>
      <c r="DB86" s="31"/>
      <c r="DC86" s="31"/>
      <c r="DD86" s="31"/>
      <c r="DE86" s="31"/>
      <c r="DF86" s="31"/>
      <c r="DG86" s="31"/>
      <c r="DH86" s="31"/>
      <c r="DI86" s="31"/>
      <c r="DJ86" s="31"/>
      <c r="DK86" s="31"/>
      <c r="DL86" s="31"/>
      <c r="DM86" s="31"/>
      <c r="DN86" s="31"/>
      <c r="DO86" s="31"/>
      <c r="DP86" s="31"/>
      <c r="DQ86" s="31"/>
      <c r="DR86" s="31"/>
      <c r="DS86" s="31"/>
      <c r="DT86" s="31"/>
      <c r="DU86" s="31"/>
      <c r="DV86" s="31"/>
      <c r="DW86" s="31"/>
      <c r="DX86" s="31"/>
      <c r="DY86" s="31"/>
      <c r="DZ86" s="31"/>
      <c r="EA86" s="31"/>
      <c r="EB86" s="31"/>
      <c r="EC86" s="31"/>
      <c r="ED86" s="31"/>
      <c r="EE86" s="31"/>
      <c r="EF86" s="31"/>
      <c r="EG86" s="31"/>
      <c r="EH86" s="31"/>
      <c r="EI86" s="31"/>
      <c r="EJ86" s="31"/>
      <c r="EK86" s="31"/>
      <c r="EL86" s="31"/>
      <c r="EM86" s="31"/>
      <c r="EN86" s="31"/>
      <c r="EO86" s="31"/>
      <c r="EP86" s="31"/>
      <c r="EQ86" s="31"/>
      <c r="ER86" s="31"/>
      <c r="ES86" s="31"/>
      <c r="ET86" s="31"/>
      <c r="EU86" s="31"/>
      <c r="EV86" s="31"/>
      <c r="EW86" s="31"/>
      <c r="EX86" s="31"/>
      <c r="EY86" s="31"/>
      <c r="EZ86" s="31"/>
      <c r="FA86" s="31"/>
      <c r="FB86" s="31"/>
      <c r="FC86" s="31"/>
      <c r="FD86" s="31"/>
      <c r="FE86" s="31"/>
      <c r="FF86" s="31"/>
      <c r="FG86" s="31"/>
      <c r="FH86" s="31"/>
      <c r="FI86" s="31"/>
      <c r="FJ86" s="31"/>
      <c r="FK86" s="31"/>
      <c r="FL86" s="31"/>
      <c r="FM86" s="31"/>
      <c r="FN86" s="31"/>
      <c r="FO86" s="31"/>
      <c r="FP86" s="31"/>
      <c r="FQ86" s="31"/>
      <c r="FR86" s="31"/>
      <c r="FS86" s="31"/>
      <c r="FT86" s="31"/>
      <c r="FU86" s="31"/>
      <c r="FV86" s="31"/>
      <c r="FW86" s="31"/>
      <c r="FX86" s="31"/>
      <c r="FY86" s="31"/>
      <c r="FZ86" s="31"/>
      <c r="GA86" s="31"/>
      <c r="GB86" s="31"/>
      <c r="GC86" s="31"/>
      <c r="GD86" s="31"/>
      <c r="GE86" s="31"/>
      <c r="GF86" s="31"/>
      <c r="GG86" s="31"/>
      <c r="GH86" s="31"/>
      <c r="GI86" s="31"/>
      <c r="GJ86" s="31"/>
      <c r="GK86" s="31"/>
    </row>
    <row r="87" spans="1:193" s="32" customFormat="1" ht="53.25" customHeight="1" x14ac:dyDescent="0.25">
      <c r="A87" s="227" t="s">
        <v>76</v>
      </c>
      <c r="B87" s="251">
        <f>'2 уровень'!C192</f>
        <v>2532</v>
      </c>
      <c r="C87" s="251">
        <f>'2 уровень'!D192</f>
        <v>2321</v>
      </c>
      <c r="D87" s="251">
        <f>'2 уровень'!E192</f>
        <v>2203</v>
      </c>
      <c r="E87" s="252">
        <f>'2 уровень'!F192</f>
        <v>94.915984489444199</v>
      </c>
      <c r="F87" s="313">
        <f>'2 уровень'!G192</f>
        <v>7808.1474800000005</v>
      </c>
      <c r="G87" s="313">
        <f>'2 уровень'!H192</f>
        <v>7808.1474800000005</v>
      </c>
      <c r="H87" s="313">
        <f>'2 уровень'!I192</f>
        <v>7808.1474800000005</v>
      </c>
      <c r="I87" s="313">
        <f>'2 уровень'!J192</f>
        <v>7808.1474800000005</v>
      </c>
      <c r="J87" s="313">
        <f>'2 уровень'!K192</f>
        <v>7808.1474800000005</v>
      </c>
      <c r="K87" s="313">
        <f>'2 уровень'!L192</f>
        <v>7122.4394800000009</v>
      </c>
      <c r="L87" s="313">
        <f>'2 уровень'!M192</f>
        <v>7122.4394800000009</v>
      </c>
      <c r="M87" s="313">
        <f>'2 уровень'!N192</f>
        <v>5248.0885800000005</v>
      </c>
      <c r="N87" s="313">
        <f>'2 уровень'!O192</f>
        <v>5248.0885800000005</v>
      </c>
      <c r="O87" s="313">
        <f>'2 уровень'!P192</f>
        <v>5089.9347600000001</v>
      </c>
      <c r="P87" s="313">
        <f>'2 уровень'!Q192</f>
        <v>5089.9347600000001</v>
      </c>
      <c r="Q87" s="313">
        <f>'2 уровень'!R192</f>
        <v>4964.8022090476188</v>
      </c>
      <c r="R87" s="313">
        <f>'2 уровень'!S192</f>
        <v>5118.9445699999997</v>
      </c>
      <c r="S87" s="313">
        <f>'2 уровень'!T192</f>
        <v>154.14236095238056</v>
      </c>
      <c r="T87" s="313">
        <f>'2 уровень'!U192</f>
        <v>-203.29229000000001</v>
      </c>
      <c r="U87" s="313">
        <f>'2 уровень'!V192</f>
        <v>4915.6522800000002</v>
      </c>
      <c r="V87" s="313">
        <f>'2 уровень'!W192</f>
        <v>103.10470295617174</v>
      </c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  <c r="CB87" s="31"/>
      <c r="CC87" s="31"/>
      <c r="CD87" s="31"/>
      <c r="CE87" s="31"/>
      <c r="CF87" s="31"/>
      <c r="CG87" s="31"/>
      <c r="CH87" s="31"/>
      <c r="CI87" s="31"/>
      <c r="CJ87" s="31"/>
      <c r="CK87" s="31"/>
      <c r="CL87" s="31"/>
      <c r="CM87" s="31"/>
      <c r="CN87" s="31"/>
      <c r="CO87" s="31"/>
      <c r="CP87" s="31"/>
      <c r="CQ87" s="31"/>
      <c r="CR87" s="31"/>
      <c r="CS87" s="31"/>
      <c r="CT87" s="31"/>
      <c r="CU87" s="31"/>
      <c r="CV87" s="31"/>
      <c r="CW87" s="31"/>
      <c r="CX87" s="31"/>
      <c r="CY87" s="31"/>
      <c r="CZ87" s="31"/>
      <c r="DA87" s="31"/>
      <c r="DB87" s="31"/>
      <c r="DC87" s="31"/>
      <c r="DD87" s="31"/>
      <c r="DE87" s="31"/>
      <c r="DF87" s="31"/>
      <c r="DG87" s="31"/>
      <c r="DH87" s="31"/>
      <c r="DI87" s="31"/>
      <c r="DJ87" s="31"/>
      <c r="DK87" s="31"/>
      <c r="DL87" s="31"/>
      <c r="DM87" s="31"/>
      <c r="DN87" s="31"/>
      <c r="DO87" s="31"/>
      <c r="DP87" s="31"/>
      <c r="DQ87" s="31"/>
      <c r="DR87" s="31"/>
      <c r="DS87" s="31"/>
      <c r="DT87" s="31"/>
      <c r="DU87" s="31"/>
      <c r="DV87" s="31"/>
      <c r="DW87" s="31"/>
      <c r="DX87" s="31"/>
      <c r="DY87" s="31"/>
      <c r="DZ87" s="31"/>
      <c r="EA87" s="31"/>
      <c r="EB87" s="31"/>
      <c r="EC87" s="31"/>
      <c r="ED87" s="31"/>
      <c r="EE87" s="31"/>
      <c r="EF87" s="31"/>
      <c r="EG87" s="31"/>
      <c r="EH87" s="31"/>
      <c r="EI87" s="31"/>
      <c r="EJ87" s="31"/>
      <c r="EK87" s="31"/>
      <c r="EL87" s="31"/>
      <c r="EM87" s="31"/>
      <c r="EN87" s="31"/>
      <c r="EO87" s="31"/>
      <c r="EP87" s="31"/>
      <c r="EQ87" s="31"/>
      <c r="ER87" s="31"/>
      <c r="ES87" s="31"/>
      <c r="ET87" s="31"/>
      <c r="EU87" s="31"/>
      <c r="EV87" s="31"/>
      <c r="EW87" s="31"/>
      <c r="EX87" s="31"/>
      <c r="EY87" s="31"/>
      <c r="EZ87" s="31"/>
      <c r="FA87" s="31"/>
      <c r="FB87" s="31"/>
      <c r="FC87" s="31"/>
      <c r="FD87" s="31"/>
      <c r="FE87" s="31"/>
      <c r="FF87" s="31"/>
      <c r="FG87" s="31"/>
      <c r="FH87" s="31"/>
      <c r="FI87" s="31"/>
      <c r="FJ87" s="31"/>
      <c r="FK87" s="31"/>
      <c r="FL87" s="31"/>
      <c r="FM87" s="31"/>
      <c r="FN87" s="31"/>
      <c r="FO87" s="31"/>
      <c r="FP87" s="31"/>
      <c r="FQ87" s="31"/>
      <c r="FR87" s="31"/>
      <c r="FS87" s="31"/>
      <c r="FT87" s="31"/>
      <c r="FU87" s="31"/>
      <c r="FV87" s="31"/>
      <c r="FW87" s="31"/>
      <c r="FX87" s="31"/>
      <c r="FY87" s="31"/>
      <c r="FZ87" s="31"/>
      <c r="GA87" s="31"/>
      <c r="GB87" s="31"/>
      <c r="GC87" s="31"/>
      <c r="GD87" s="31"/>
      <c r="GE87" s="31"/>
      <c r="GF87" s="31"/>
      <c r="GG87" s="31"/>
      <c r="GH87" s="31"/>
      <c r="GI87" s="31"/>
      <c r="GJ87" s="31"/>
      <c r="GK87" s="31"/>
    </row>
    <row r="88" spans="1:193" s="32" customFormat="1" ht="38.1" customHeight="1" x14ac:dyDescent="0.25">
      <c r="A88" s="77" t="s">
        <v>44</v>
      </c>
      <c r="B88" s="165">
        <f>'2 уровень'!C193</f>
        <v>1500</v>
      </c>
      <c r="C88" s="165">
        <f>'2 уровень'!D193</f>
        <v>1375</v>
      </c>
      <c r="D88" s="45">
        <f>'2 уровень'!E193</f>
        <v>1408</v>
      </c>
      <c r="E88" s="166">
        <f>'2 уровень'!F193</f>
        <v>102.4</v>
      </c>
      <c r="F88" s="314">
        <f>'2 уровень'!G193</f>
        <v>4957.9562999999998</v>
      </c>
      <c r="G88" s="314">
        <f>'2 уровень'!H193</f>
        <v>4957.9562999999998</v>
      </c>
      <c r="H88" s="314">
        <f>'2 уровень'!I193</f>
        <v>4957.9562999999998</v>
      </c>
      <c r="I88" s="314">
        <f>'2 уровень'!J193</f>
        <v>4957.9562999999998</v>
      </c>
      <c r="J88" s="314">
        <f>'2 уровень'!K193</f>
        <v>4957.9562999999998</v>
      </c>
      <c r="K88" s="314">
        <f>'2 уровень'!L193</f>
        <v>4272.2483000000002</v>
      </c>
      <c r="L88" s="314">
        <f>'2 уровень'!M193</f>
        <v>4272.2483000000002</v>
      </c>
      <c r="M88" s="314">
        <f>'2 уровень'!N193</f>
        <v>2397.8974000000003</v>
      </c>
      <c r="N88" s="314">
        <f>'2 уровень'!O193</f>
        <v>2397.8974000000003</v>
      </c>
      <c r="O88" s="314">
        <f>'2 уровень'!P193</f>
        <v>2397.8974000000003</v>
      </c>
      <c r="P88" s="314">
        <f>'2 уровень'!Q193</f>
        <v>2397.8974000000003</v>
      </c>
      <c r="Q88" s="314">
        <f>'2 уровень'!R193</f>
        <v>2457.5628407142863</v>
      </c>
      <c r="R88" s="315">
        <f>'2 уровень'!S193</f>
        <v>3022.3924200000001</v>
      </c>
      <c r="S88" s="315">
        <f>'2 уровень'!T193</f>
        <v>564.82957928571386</v>
      </c>
      <c r="T88" s="315">
        <f>'2 уровень'!U193</f>
        <v>-163.93322000000001</v>
      </c>
      <c r="U88" s="315">
        <f>'2 уровень'!V193</f>
        <v>2858.4592000000002</v>
      </c>
      <c r="V88" s="314">
        <f>'2 уровень'!W193</f>
        <v>122.98332192887271</v>
      </c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  <c r="CB88" s="31"/>
      <c r="CC88" s="31"/>
      <c r="CD88" s="31"/>
      <c r="CE88" s="31"/>
      <c r="CF88" s="31"/>
      <c r="CG88" s="31"/>
      <c r="CH88" s="31"/>
      <c r="CI88" s="31"/>
      <c r="CJ88" s="31"/>
      <c r="CK88" s="31"/>
      <c r="CL88" s="31"/>
      <c r="CM88" s="31"/>
      <c r="CN88" s="31"/>
      <c r="CO88" s="31"/>
      <c r="CP88" s="31"/>
      <c r="CQ88" s="31"/>
      <c r="CR88" s="31"/>
      <c r="CS88" s="31"/>
      <c r="CT88" s="31"/>
      <c r="CU88" s="31"/>
      <c r="CV88" s="31"/>
      <c r="CW88" s="31"/>
      <c r="CX88" s="31"/>
      <c r="CY88" s="31"/>
      <c r="CZ88" s="31"/>
      <c r="DA88" s="31"/>
      <c r="DB88" s="31"/>
      <c r="DC88" s="31"/>
      <c r="DD88" s="31"/>
      <c r="DE88" s="31"/>
      <c r="DF88" s="31"/>
      <c r="DG88" s="31"/>
      <c r="DH88" s="31"/>
      <c r="DI88" s="31"/>
      <c r="DJ88" s="31"/>
      <c r="DK88" s="31"/>
      <c r="DL88" s="31"/>
      <c r="DM88" s="31"/>
      <c r="DN88" s="31"/>
      <c r="DO88" s="31"/>
      <c r="DP88" s="31"/>
      <c r="DQ88" s="31"/>
      <c r="DR88" s="31"/>
      <c r="DS88" s="31"/>
      <c r="DT88" s="31"/>
      <c r="DU88" s="31"/>
      <c r="DV88" s="31"/>
      <c r="DW88" s="31"/>
      <c r="DX88" s="31"/>
      <c r="DY88" s="31"/>
      <c r="DZ88" s="31"/>
      <c r="EA88" s="31"/>
      <c r="EB88" s="31"/>
      <c r="EC88" s="31"/>
      <c r="ED88" s="31"/>
      <c r="EE88" s="31"/>
      <c r="EF88" s="31"/>
      <c r="EG88" s="31"/>
      <c r="EH88" s="31"/>
      <c r="EI88" s="31"/>
      <c r="EJ88" s="31"/>
      <c r="EK88" s="31"/>
      <c r="EL88" s="31"/>
      <c r="EM88" s="31"/>
      <c r="EN88" s="31"/>
      <c r="EO88" s="31"/>
      <c r="EP88" s="31"/>
      <c r="EQ88" s="31"/>
      <c r="ER88" s="31"/>
      <c r="ES88" s="31"/>
      <c r="ET88" s="31"/>
      <c r="EU88" s="31"/>
      <c r="EV88" s="31"/>
      <c r="EW88" s="31"/>
      <c r="EX88" s="31"/>
      <c r="EY88" s="31"/>
      <c r="EZ88" s="31"/>
      <c r="FA88" s="31"/>
      <c r="FB88" s="31"/>
      <c r="FC88" s="31"/>
      <c r="FD88" s="31"/>
      <c r="FE88" s="31"/>
      <c r="FF88" s="31"/>
      <c r="FG88" s="31"/>
      <c r="FH88" s="31"/>
      <c r="FI88" s="31"/>
      <c r="FJ88" s="31"/>
      <c r="FK88" s="31"/>
      <c r="FL88" s="31"/>
      <c r="FM88" s="31"/>
      <c r="FN88" s="31"/>
      <c r="FO88" s="31"/>
      <c r="FP88" s="31"/>
      <c r="FQ88" s="31"/>
      <c r="FR88" s="31"/>
      <c r="FS88" s="31"/>
      <c r="FT88" s="31"/>
      <c r="FU88" s="31"/>
      <c r="FV88" s="31"/>
      <c r="FW88" s="31"/>
      <c r="FX88" s="31"/>
      <c r="FY88" s="31"/>
      <c r="FZ88" s="31"/>
      <c r="GA88" s="31"/>
      <c r="GB88" s="31"/>
      <c r="GC88" s="31"/>
      <c r="GD88" s="31"/>
      <c r="GE88" s="31"/>
      <c r="GF88" s="31"/>
      <c r="GG88" s="31"/>
      <c r="GH88" s="31"/>
      <c r="GI88" s="31"/>
      <c r="GJ88" s="31"/>
      <c r="GK88" s="31"/>
    </row>
    <row r="89" spans="1:193" s="32" customFormat="1" ht="38.1" customHeight="1" x14ac:dyDescent="0.25">
      <c r="A89" s="77" t="s">
        <v>45</v>
      </c>
      <c r="B89" s="165">
        <f>'2 уровень'!C194</f>
        <v>860</v>
      </c>
      <c r="C89" s="165">
        <f>'2 уровень'!D194</f>
        <v>788</v>
      </c>
      <c r="D89" s="45">
        <f>'2 уровень'!E194</f>
        <v>665</v>
      </c>
      <c r="E89" s="166">
        <f>'2 уровень'!F194</f>
        <v>84.390862944162436</v>
      </c>
      <c r="F89" s="314">
        <f>'2 уровень'!G194</f>
        <v>1721.51342</v>
      </c>
      <c r="G89" s="314">
        <f>'2 уровень'!H194</f>
        <v>1721.51342</v>
      </c>
      <c r="H89" s="314">
        <f>'2 уровень'!I194</f>
        <v>1721.51342</v>
      </c>
      <c r="I89" s="314">
        <f>'2 уровень'!J194</f>
        <v>1721.51342</v>
      </c>
      <c r="J89" s="314">
        <f>'2 уровень'!K194</f>
        <v>1721.51342</v>
      </c>
      <c r="K89" s="314">
        <f>'2 уровень'!L194</f>
        <v>1721.51342</v>
      </c>
      <c r="L89" s="314">
        <f>'2 уровень'!M194</f>
        <v>1721.51342</v>
      </c>
      <c r="M89" s="314">
        <f>'2 уровень'!N194</f>
        <v>1721.51342</v>
      </c>
      <c r="N89" s="314">
        <f>'2 уровень'!O194</f>
        <v>1721.51342</v>
      </c>
      <c r="O89" s="314">
        <f>'2 уровень'!P194</f>
        <v>1563.3595999999998</v>
      </c>
      <c r="P89" s="314">
        <f>'2 уровень'!Q194</f>
        <v>1563.3595999999998</v>
      </c>
      <c r="Q89" s="314">
        <f>'2 уровень'!R194</f>
        <v>1472.6180883333332</v>
      </c>
      <c r="R89" s="315">
        <f>'2 уровень'!S194</f>
        <v>1243.4817499999999</v>
      </c>
      <c r="S89" s="315">
        <f>'2 уровень'!T194</f>
        <v>-229.13633833333324</v>
      </c>
      <c r="T89" s="315">
        <f>'2 уровень'!U194</f>
        <v>-39.35907000000001</v>
      </c>
      <c r="U89" s="315">
        <f>'2 уровень'!V194</f>
        <v>1204.1226799999999</v>
      </c>
      <c r="V89" s="314">
        <f>'2 уровень'!W194</f>
        <v>84.440206177783466</v>
      </c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  <c r="CC89" s="31"/>
      <c r="CD89" s="31"/>
      <c r="CE89" s="31"/>
      <c r="CF89" s="31"/>
      <c r="CG89" s="31"/>
      <c r="CH89" s="31"/>
      <c r="CI89" s="31"/>
      <c r="CJ89" s="31"/>
      <c r="CK89" s="31"/>
      <c r="CL89" s="31"/>
      <c r="CM89" s="31"/>
      <c r="CN89" s="31"/>
      <c r="CO89" s="31"/>
      <c r="CP89" s="31"/>
      <c r="CQ89" s="31"/>
      <c r="CR89" s="31"/>
      <c r="CS89" s="31"/>
      <c r="CT89" s="31"/>
      <c r="CU89" s="31"/>
      <c r="CV89" s="31"/>
      <c r="CW89" s="31"/>
      <c r="CX89" s="31"/>
      <c r="CY89" s="31"/>
      <c r="CZ89" s="31"/>
      <c r="DA89" s="31"/>
      <c r="DB89" s="31"/>
      <c r="DC89" s="31"/>
      <c r="DD89" s="31"/>
      <c r="DE89" s="31"/>
      <c r="DF89" s="31"/>
      <c r="DG89" s="31"/>
      <c r="DH89" s="31"/>
      <c r="DI89" s="31"/>
      <c r="DJ89" s="31"/>
      <c r="DK89" s="31"/>
      <c r="DL89" s="31"/>
      <c r="DM89" s="31"/>
      <c r="DN89" s="31"/>
      <c r="DO89" s="31"/>
      <c r="DP89" s="31"/>
      <c r="DQ89" s="31"/>
      <c r="DR89" s="31"/>
      <c r="DS89" s="31"/>
      <c r="DT89" s="31"/>
      <c r="DU89" s="31"/>
      <c r="DV89" s="31"/>
      <c r="DW89" s="31"/>
      <c r="DX89" s="31"/>
      <c r="DY89" s="31"/>
      <c r="DZ89" s="31"/>
      <c r="EA89" s="31"/>
      <c r="EB89" s="31"/>
      <c r="EC89" s="31"/>
      <c r="ED89" s="31"/>
      <c r="EE89" s="31"/>
      <c r="EF89" s="31"/>
      <c r="EG89" s="31"/>
      <c r="EH89" s="31"/>
      <c r="EI89" s="31"/>
      <c r="EJ89" s="31"/>
      <c r="EK89" s="31"/>
      <c r="EL89" s="31"/>
      <c r="EM89" s="31"/>
      <c r="EN89" s="31"/>
      <c r="EO89" s="31"/>
      <c r="EP89" s="31"/>
      <c r="EQ89" s="31"/>
      <c r="ER89" s="31"/>
      <c r="ES89" s="31"/>
      <c r="ET89" s="31"/>
      <c r="EU89" s="31"/>
      <c r="EV89" s="31"/>
      <c r="EW89" s="31"/>
      <c r="EX89" s="31"/>
      <c r="EY89" s="31"/>
      <c r="EZ89" s="31"/>
      <c r="FA89" s="31"/>
      <c r="FB89" s="31"/>
      <c r="FC89" s="31"/>
      <c r="FD89" s="31"/>
      <c r="FE89" s="31"/>
      <c r="FF89" s="31"/>
      <c r="FG89" s="31"/>
      <c r="FH89" s="31"/>
      <c r="FI89" s="31"/>
      <c r="FJ89" s="31"/>
      <c r="FK89" s="31"/>
      <c r="FL89" s="31"/>
      <c r="FM89" s="31"/>
      <c r="FN89" s="31"/>
      <c r="FO89" s="31"/>
      <c r="FP89" s="31"/>
      <c r="FQ89" s="31"/>
      <c r="FR89" s="31"/>
      <c r="FS89" s="31"/>
      <c r="FT89" s="31"/>
      <c r="FU89" s="31"/>
      <c r="FV89" s="31"/>
      <c r="FW89" s="31"/>
      <c r="FX89" s="31"/>
      <c r="FY89" s="31"/>
      <c r="FZ89" s="31"/>
      <c r="GA89" s="31"/>
      <c r="GB89" s="31"/>
      <c r="GC89" s="31"/>
      <c r="GD89" s="31"/>
      <c r="GE89" s="31"/>
      <c r="GF89" s="31"/>
      <c r="GG89" s="31"/>
      <c r="GH89" s="31"/>
      <c r="GI89" s="31"/>
      <c r="GJ89" s="31"/>
      <c r="GK89" s="31"/>
    </row>
    <row r="90" spans="1:193" s="32" customFormat="1" ht="45" customHeight="1" x14ac:dyDescent="0.25">
      <c r="A90" s="77" t="s">
        <v>66</v>
      </c>
      <c r="B90" s="165">
        <f>'2 уровень'!C195</f>
        <v>17</v>
      </c>
      <c r="C90" s="165">
        <f>'2 уровень'!D195</f>
        <v>16</v>
      </c>
      <c r="D90" s="45">
        <f>'2 уровень'!E195</f>
        <v>15</v>
      </c>
      <c r="E90" s="166">
        <f>'2 уровень'!F195</f>
        <v>93.75</v>
      </c>
      <c r="F90" s="314">
        <f>'2 уровень'!G195</f>
        <v>111.55536000000001</v>
      </c>
      <c r="G90" s="314">
        <f>'2 уровень'!H195</f>
        <v>111.55536000000001</v>
      </c>
      <c r="H90" s="314">
        <f>'2 уровень'!I195</f>
        <v>111.55536000000001</v>
      </c>
      <c r="I90" s="314">
        <f>'2 уровень'!J195</f>
        <v>111.55536000000001</v>
      </c>
      <c r="J90" s="314">
        <f>'2 уровень'!K195</f>
        <v>111.55536000000001</v>
      </c>
      <c r="K90" s="314">
        <f>'2 уровень'!L195</f>
        <v>111.55536000000001</v>
      </c>
      <c r="L90" s="314">
        <f>'2 уровень'!M195</f>
        <v>111.55536000000001</v>
      </c>
      <c r="M90" s="314">
        <f>'2 уровень'!N195</f>
        <v>111.55536000000001</v>
      </c>
      <c r="N90" s="314">
        <f>'2 уровень'!O195</f>
        <v>111.55536000000001</v>
      </c>
      <c r="O90" s="314">
        <f>'2 уровень'!P195</f>
        <v>111.55536000000001</v>
      </c>
      <c r="P90" s="314">
        <f>'2 уровень'!Q195</f>
        <v>111.55536000000001</v>
      </c>
      <c r="Q90" s="314">
        <f>'2 уровень'!R195</f>
        <v>102.25908000000001</v>
      </c>
      <c r="R90" s="315">
        <f>'2 уровень'!S195</f>
        <v>98.431200000000004</v>
      </c>
      <c r="S90" s="315">
        <f>'2 уровень'!T195</f>
        <v>-3.8278800000000075</v>
      </c>
      <c r="T90" s="315">
        <f>'2 уровень'!U195</f>
        <v>0</v>
      </c>
      <c r="U90" s="315">
        <f>'2 уровень'!V195</f>
        <v>98.431200000000004</v>
      </c>
      <c r="V90" s="314">
        <f>'2 уровень'!W195</f>
        <v>96.256684491978604</v>
      </c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31"/>
      <c r="CF90" s="31"/>
      <c r="CG90" s="31"/>
      <c r="CH90" s="31"/>
      <c r="CI90" s="31"/>
      <c r="CJ90" s="31"/>
      <c r="CK90" s="31"/>
      <c r="CL90" s="31"/>
      <c r="CM90" s="31"/>
      <c r="CN90" s="31"/>
      <c r="CO90" s="31"/>
      <c r="CP90" s="31"/>
      <c r="CQ90" s="31"/>
      <c r="CR90" s="31"/>
      <c r="CS90" s="31"/>
      <c r="CT90" s="31"/>
      <c r="CU90" s="31"/>
      <c r="CV90" s="31"/>
      <c r="CW90" s="31"/>
      <c r="CX90" s="31"/>
      <c r="CY90" s="31"/>
      <c r="CZ90" s="31"/>
      <c r="DA90" s="31"/>
      <c r="DB90" s="31"/>
      <c r="DC90" s="31"/>
      <c r="DD90" s="31"/>
      <c r="DE90" s="31"/>
      <c r="DF90" s="31"/>
      <c r="DG90" s="31"/>
      <c r="DH90" s="31"/>
      <c r="DI90" s="31"/>
      <c r="DJ90" s="31"/>
      <c r="DK90" s="31"/>
      <c r="DL90" s="31"/>
      <c r="DM90" s="31"/>
      <c r="DN90" s="31"/>
      <c r="DO90" s="31"/>
      <c r="DP90" s="31"/>
      <c r="DQ90" s="31"/>
      <c r="DR90" s="31"/>
      <c r="DS90" s="31"/>
      <c r="DT90" s="31"/>
      <c r="DU90" s="31"/>
      <c r="DV90" s="31"/>
      <c r="DW90" s="31"/>
      <c r="DX90" s="31"/>
      <c r="DY90" s="31"/>
      <c r="DZ90" s="31"/>
      <c r="EA90" s="31"/>
      <c r="EB90" s="31"/>
      <c r="EC90" s="31"/>
      <c r="ED90" s="31"/>
      <c r="EE90" s="31"/>
      <c r="EF90" s="31"/>
      <c r="EG90" s="31"/>
      <c r="EH90" s="31"/>
      <c r="EI90" s="31"/>
      <c r="EJ90" s="31"/>
      <c r="EK90" s="31"/>
      <c r="EL90" s="31"/>
      <c r="EM90" s="31"/>
      <c r="EN90" s="31"/>
      <c r="EO90" s="31"/>
      <c r="EP90" s="31"/>
      <c r="EQ90" s="31"/>
      <c r="ER90" s="31"/>
      <c r="ES90" s="31"/>
      <c r="ET90" s="31"/>
      <c r="EU90" s="31"/>
      <c r="EV90" s="31"/>
      <c r="EW90" s="31"/>
      <c r="EX90" s="31"/>
      <c r="EY90" s="31"/>
      <c r="EZ90" s="31"/>
      <c r="FA90" s="31"/>
      <c r="FB90" s="31"/>
      <c r="FC90" s="31"/>
      <c r="FD90" s="31"/>
      <c r="FE90" s="31"/>
      <c r="FF90" s="31"/>
      <c r="FG90" s="31"/>
      <c r="FH90" s="31"/>
      <c r="FI90" s="31"/>
      <c r="FJ90" s="31"/>
      <c r="FK90" s="31"/>
      <c r="FL90" s="31"/>
      <c r="FM90" s="31"/>
      <c r="FN90" s="31"/>
      <c r="FO90" s="31"/>
      <c r="FP90" s="31"/>
      <c r="FQ90" s="31"/>
      <c r="FR90" s="31"/>
      <c r="FS90" s="31"/>
      <c r="FT90" s="31"/>
      <c r="FU90" s="31"/>
      <c r="FV90" s="31"/>
      <c r="FW90" s="31"/>
      <c r="FX90" s="31"/>
      <c r="FY90" s="31"/>
      <c r="FZ90" s="31"/>
      <c r="GA90" s="31"/>
      <c r="GB90" s="31"/>
      <c r="GC90" s="31"/>
      <c r="GD90" s="31"/>
      <c r="GE90" s="31"/>
      <c r="GF90" s="31"/>
      <c r="GG90" s="31"/>
      <c r="GH90" s="31"/>
      <c r="GI90" s="31"/>
      <c r="GJ90" s="31"/>
      <c r="GK90" s="31"/>
    </row>
    <row r="91" spans="1:193" s="32" customFormat="1" ht="38.1" customHeight="1" x14ac:dyDescent="0.25">
      <c r="A91" s="77" t="s">
        <v>67</v>
      </c>
      <c r="B91" s="165">
        <f>'2 уровень'!C196</f>
        <v>155</v>
      </c>
      <c r="C91" s="165">
        <f>'2 уровень'!D196</f>
        <v>142</v>
      </c>
      <c r="D91" s="45">
        <f>'2 уровень'!E196</f>
        <v>115</v>
      </c>
      <c r="E91" s="166">
        <f>'2 уровень'!F196</f>
        <v>80.985915492957744</v>
      </c>
      <c r="F91" s="314">
        <f>'2 уровень'!G196</f>
        <v>1017.1224</v>
      </c>
      <c r="G91" s="314">
        <f>'2 уровень'!H196</f>
        <v>1017.1224</v>
      </c>
      <c r="H91" s="314">
        <f>'2 уровень'!I196</f>
        <v>1017.1224</v>
      </c>
      <c r="I91" s="314">
        <f>'2 уровень'!J196</f>
        <v>1017.1224</v>
      </c>
      <c r="J91" s="314">
        <f>'2 уровень'!K196</f>
        <v>1017.1224</v>
      </c>
      <c r="K91" s="314">
        <f>'2 уровень'!L196</f>
        <v>1017.1224</v>
      </c>
      <c r="L91" s="314">
        <f>'2 уровень'!M196</f>
        <v>1017.1224</v>
      </c>
      <c r="M91" s="314">
        <f>'2 уровень'!N196</f>
        <v>1017.1224</v>
      </c>
      <c r="N91" s="314">
        <f>'2 уровень'!O196</f>
        <v>1017.1224</v>
      </c>
      <c r="O91" s="314">
        <f>'2 уровень'!P196</f>
        <v>1017.1224</v>
      </c>
      <c r="P91" s="314">
        <f>'2 уровень'!Q196</f>
        <v>1017.1224</v>
      </c>
      <c r="Q91" s="314">
        <f>'2 уровень'!R196</f>
        <v>932.36220000000003</v>
      </c>
      <c r="R91" s="315">
        <f>'2 уровень'!S196</f>
        <v>754.63919999999996</v>
      </c>
      <c r="S91" s="315">
        <f>'2 уровень'!T196</f>
        <v>-177.72300000000007</v>
      </c>
      <c r="T91" s="315">
        <f>'2 уровень'!U196</f>
        <v>0</v>
      </c>
      <c r="U91" s="315">
        <f>'2 уровень'!V196</f>
        <v>754.63919999999996</v>
      </c>
      <c r="V91" s="314">
        <f>'2 уровень'!W196</f>
        <v>80.938416422287389</v>
      </c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  <c r="FG91" s="31"/>
      <c r="FH91" s="31"/>
      <c r="FI91" s="31"/>
      <c r="FJ91" s="31"/>
      <c r="FK91" s="31"/>
      <c r="FL91" s="31"/>
      <c r="FM91" s="31"/>
      <c r="FN91" s="31"/>
      <c r="FO91" s="31"/>
      <c r="FP91" s="31"/>
      <c r="FQ91" s="31"/>
      <c r="FR91" s="31"/>
      <c r="FS91" s="31"/>
      <c r="FT91" s="31"/>
      <c r="FU91" s="31"/>
      <c r="FV91" s="31"/>
      <c r="FW91" s="31"/>
      <c r="FX91" s="31"/>
      <c r="FY91" s="31"/>
      <c r="FZ91" s="31"/>
      <c r="GA91" s="31"/>
      <c r="GB91" s="31"/>
      <c r="GC91" s="31"/>
      <c r="GD91" s="31"/>
      <c r="GE91" s="31"/>
      <c r="GF91" s="31"/>
      <c r="GG91" s="31"/>
      <c r="GH91" s="31"/>
      <c r="GI91" s="31"/>
      <c r="GJ91" s="31"/>
      <c r="GK91" s="31"/>
    </row>
    <row r="92" spans="1:193" s="32" customFormat="1" ht="54" customHeight="1" x14ac:dyDescent="0.25">
      <c r="A92" s="227" t="s">
        <v>68</v>
      </c>
      <c r="B92" s="251">
        <f>'2 уровень'!C197</f>
        <v>5700</v>
      </c>
      <c r="C92" s="251">
        <f>'2 уровень'!D197</f>
        <v>5224</v>
      </c>
      <c r="D92" s="251">
        <f>'2 уровень'!E197</f>
        <v>1622</v>
      </c>
      <c r="E92" s="252">
        <f>'2 уровень'!F197</f>
        <v>31.049004594180708</v>
      </c>
      <c r="F92" s="313">
        <f>'2 уровень'!G197</f>
        <v>11607.775</v>
      </c>
      <c r="G92" s="313">
        <f>'2 уровень'!H197</f>
        <v>11607.775</v>
      </c>
      <c r="H92" s="313">
        <f>'2 уровень'!I197</f>
        <v>11607.775</v>
      </c>
      <c r="I92" s="313">
        <f>'2 уровень'!J197</f>
        <v>11607.775</v>
      </c>
      <c r="J92" s="313">
        <f>'2 уровень'!K197</f>
        <v>11607.775</v>
      </c>
      <c r="K92" s="313">
        <f>'2 уровень'!L197</f>
        <v>12448.986249999998</v>
      </c>
      <c r="L92" s="313">
        <f>'2 уровень'!M197</f>
        <v>12448.986249999998</v>
      </c>
      <c r="M92" s="313">
        <f>'2 уровень'!N197</f>
        <v>13410.194999999998</v>
      </c>
      <c r="N92" s="313">
        <f>'2 уровень'!O197</f>
        <v>13410.194999999998</v>
      </c>
      <c r="O92" s="313">
        <f>'2 уровень'!P197</f>
        <v>12410.194999999998</v>
      </c>
      <c r="P92" s="313">
        <f>'2 уровень'!Q197</f>
        <v>11349.944999999998</v>
      </c>
      <c r="Q92" s="313">
        <f>'2 уровень'!R197</f>
        <v>10933.673964285714</v>
      </c>
      <c r="R92" s="313">
        <f>'2 уровень'!S197</f>
        <v>2048.37399</v>
      </c>
      <c r="S92" s="313">
        <f>'2 уровень'!T197</f>
        <v>-8885.2999742857173</v>
      </c>
      <c r="T92" s="313">
        <f>'2 уровень'!U197</f>
        <v>-162.40272999999996</v>
      </c>
      <c r="U92" s="313">
        <f>'2 уровень'!V197</f>
        <v>1885.9712599999998</v>
      </c>
      <c r="V92" s="313">
        <f>'2 уровень'!W197</f>
        <v>18.734544277531128</v>
      </c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</row>
    <row r="93" spans="1:193" s="32" customFormat="1" ht="54" customHeight="1" x14ac:dyDescent="0.25">
      <c r="A93" s="77" t="s">
        <v>64</v>
      </c>
      <c r="B93" s="165">
        <f>'2 уровень'!C198</f>
        <v>1700</v>
      </c>
      <c r="C93" s="165">
        <f>'2 уровень'!D198</f>
        <v>1558</v>
      </c>
      <c r="D93" s="45">
        <f>'2 уровень'!E198</f>
        <v>581</v>
      </c>
      <c r="E93" s="166">
        <f>'2 уровень'!F198</f>
        <v>37.291399229781774</v>
      </c>
      <c r="F93" s="314">
        <f>'2 уровень'!G198</f>
        <v>1060.2550000000001</v>
      </c>
      <c r="G93" s="314">
        <f>'2 уровень'!H198</f>
        <v>1060.2550000000001</v>
      </c>
      <c r="H93" s="314">
        <f>'2 уровень'!I198</f>
        <v>1060.2550000000001</v>
      </c>
      <c r="I93" s="314">
        <f>'2 уровень'!J198</f>
        <v>1060.2550000000001</v>
      </c>
      <c r="J93" s="314">
        <f>'2 уровень'!K198</f>
        <v>1060.2550000000001</v>
      </c>
      <c r="K93" s="314">
        <f>'2 уровень'!L198</f>
        <v>1901.4662499999999</v>
      </c>
      <c r="L93" s="314">
        <f>'2 уровень'!M198</f>
        <v>1901.4662499999999</v>
      </c>
      <c r="M93" s="314">
        <f>'2 уровень'!N198</f>
        <v>2862.6750000000002</v>
      </c>
      <c r="N93" s="314">
        <f>'2 уровень'!O198</f>
        <v>2862.6750000000002</v>
      </c>
      <c r="O93" s="314">
        <f>'2 уровень'!P198</f>
        <v>2862.6750000000002</v>
      </c>
      <c r="P93" s="314">
        <f>'2 уровень'!Q198</f>
        <v>1802.425</v>
      </c>
      <c r="Q93" s="314">
        <f>'2 уровень'!R198</f>
        <v>1931.7806309523812</v>
      </c>
      <c r="R93" s="315">
        <f>'2 уровень'!S198</f>
        <v>710.53215</v>
      </c>
      <c r="S93" s="315">
        <f>'2 уровень'!T198</f>
        <v>-1221.2484809523812</v>
      </c>
      <c r="T93" s="315">
        <f>'2 уровень'!U198</f>
        <v>0</v>
      </c>
      <c r="U93" s="315">
        <f>'2 уровень'!V198</f>
        <v>710.53215</v>
      </c>
      <c r="V93" s="314">
        <f>'2 уровень'!W198</f>
        <v>36.781202721227345</v>
      </c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  <c r="FG93" s="31"/>
      <c r="FH93" s="31"/>
      <c r="FI93" s="31"/>
      <c r="FJ93" s="31"/>
      <c r="FK93" s="31"/>
      <c r="FL93" s="31"/>
      <c r="FM93" s="31"/>
      <c r="FN93" s="31"/>
      <c r="FO93" s="31"/>
      <c r="FP93" s="31"/>
      <c r="FQ93" s="31"/>
      <c r="FR93" s="31"/>
      <c r="FS93" s="31"/>
      <c r="FT93" s="31"/>
      <c r="FU93" s="31"/>
      <c r="FV93" s="31"/>
      <c r="FW93" s="31"/>
      <c r="FX93" s="31"/>
      <c r="FY93" s="31"/>
      <c r="FZ93" s="31"/>
      <c r="GA93" s="31"/>
      <c r="GB93" s="31"/>
      <c r="GC93" s="31"/>
      <c r="GD93" s="31"/>
      <c r="GE93" s="31"/>
      <c r="GF93" s="31"/>
      <c r="GG93" s="31"/>
      <c r="GH93" s="31"/>
      <c r="GI93" s="31"/>
      <c r="GJ93" s="31"/>
      <c r="GK93" s="31"/>
    </row>
    <row r="94" spans="1:193" s="32" customFormat="1" ht="54" customHeight="1" x14ac:dyDescent="0.25">
      <c r="A94" s="77" t="s">
        <v>102</v>
      </c>
      <c r="B94" s="165">
        <f>'2 уровень'!C199</f>
        <v>0</v>
      </c>
      <c r="C94" s="165">
        <f>'2 уровень'!D199</f>
        <v>0</v>
      </c>
      <c r="D94" s="45">
        <f>'2 уровень'!E199</f>
        <v>0</v>
      </c>
      <c r="E94" s="166">
        <f>'2 уровень'!F199</f>
        <v>0</v>
      </c>
      <c r="F94" s="314">
        <f>'2 уровень'!G199</f>
        <v>0</v>
      </c>
      <c r="G94" s="314">
        <f>'2 уровень'!H199</f>
        <v>0</v>
      </c>
      <c r="H94" s="314">
        <f>'2 уровень'!I199</f>
        <v>0</v>
      </c>
      <c r="I94" s="314">
        <f>'2 уровень'!J199</f>
        <v>0</v>
      </c>
      <c r="J94" s="314">
        <f>'2 уровень'!K199</f>
        <v>0</v>
      </c>
      <c r="K94" s="314">
        <f>'2 уровень'!L199</f>
        <v>0</v>
      </c>
      <c r="L94" s="314">
        <f>'2 уровень'!M199</f>
        <v>0</v>
      </c>
      <c r="M94" s="314">
        <f>'2 уровень'!N199</f>
        <v>0</v>
      </c>
      <c r="N94" s="314">
        <f>'2 уровень'!O199</f>
        <v>0</v>
      </c>
      <c r="O94" s="314">
        <f>'2 уровень'!P199</f>
        <v>0</v>
      </c>
      <c r="P94" s="314">
        <f>'2 уровень'!Q199</f>
        <v>0</v>
      </c>
      <c r="Q94" s="314">
        <f>'2 уровень'!R199</f>
        <v>0</v>
      </c>
      <c r="R94" s="315">
        <f>'2 уровень'!S199</f>
        <v>0</v>
      </c>
      <c r="S94" s="315">
        <f>'2 уровень'!T199</f>
        <v>0</v>
      </c>
      <c r="T94" s="315">
        <f>'2 уровень'!U199</f>
        <v>0</v>
      </c>
      <c r="U94" s="315">
        <f>'2 уровень'!V199</f>
        <v>0</v>
      </c>
      <c r="V94" s="314">
        <f>'2 уровень'!W199</f>
        <v>0</v>
      </c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  <c r="FG94" s="31"/>
      <c r="FH94" s="31"/>
      <c r="FI94" s="31"/>
      <c r="FJ94" s="31"/>
      <c r="FK94" s="31"/>
      <c r="FL94" s="31"/>
      <c r="FM94" s="31"/>
      <c r="FN94" s="31"/>
      <c r="FO94" s="31"/>
      <c r="FP94" s="31"/>
      <c r="FQ94" s="31"/>
      <c r="FR94" s="31"/>
      <c r="FS94" s="31"/>
      <c r="FT94" s="31"/>
      <c r="FU94" s="31"/>
      <c r="FV94" s="31"/>
      <c r="FW94" s="31"/>
      <c r="FX94" s="31"/>
      <c r="FY94" s="31"/>
      <c r="FZ94" s="31"/>
      <c r="GA94" s="31"/>
      <c r="GB94" s="31"/>
      <c r="GC94" s="31"/>
      <c r="GD94" s="31"/>
      <c r="GE94" s="31"/>
      <c r="GF94" s="31"/>
      <c r="GG94" s="31"/>
      <c r="GH94" s="31"/>
      <c r="GI94" s="31"/>
      <c r="GJ94" s="31"/>
      <c r="GK94" s="31"/>
    </row>
    <row r="95" spans="1:193" s="32" customFormat="1" ht="60" x14ac:dyDescent="0.25">
      <c r="A95" s="77" t="s">
        <v>46</v>
      </c>
      <c r="B95" s="165">
        <f>'2 уровень'!C200</f>
        <v>3500</v>
      </c>
      <c r="C95" s="165">
        <f>'2 уровень'!D200</f>
        <v>3208</v>
      </c>
      <c r="D95" s="45">
        <f>'2 уровень'!E200</f>
        <v>421</v>
      </c>
      <c r="E95" s="166">
        <f>'2 уровень'!F200</f>
        <v>13.123441396508728</v>
      </c>
      <c r="F95" s="314">
        <f>'2 уровень'!G200</f>
        <v>10013.709999999999</v>
      </c>
      <c r="G95" s="314">
        <f>'2 уровень'!H200</f>
        <v>10013.709999999999</v>
      </c>
      <c r="H95" s="314">
        <f>'2 уровень'!I200</f>
        <v>10013.709999999999</v>
      </c>
      <c r="I95" s="314">
        <f>'2 уровень'!J200</f>
        <v>10013.709999999999</v>
      </c>
      <c r="J95" s="314">
        <f>'2 уровень'!K200</f>
        <v>10013.709999999999</v>
      </c>
      <c r="K95" s="314">
        <f>'2 уровень'!L200</f>
        <v>10013.709999999999</v>
      </c>
      <c r="L95" s="314">
        <f>'2 уровень'!M200</f>
        <v>10013.709999999999</v>
      </c>
      <c r="M95" s="314">
        <f>'2 уровень'!N200</f>
        <v>10013.709999999999</v>
      </c>
      <c r="N95" s="314">
        <f>'2 уровень'!O200</f>
        <v>10013.709999999999</v>
      </c>
      <c r="O95" s="314">
        <f>'2 уровень'!P200</f>
        <v>9013.7099999999991</v>
      </c>
      <c r="P95" s="314">
        <f>'2 уровень'!Q200</f>
        <v>9013.7099999999991</v>
      </c>
      <c r="Q95" s="314">
        <f>'2 уровень'!R200</f>
        <v>8512.567500000001</v>
      </c>
      <c r="R95" s="315">
        <f>'2 уровень'!S200</f>
        <v>768.54051999999979</v>
      </c>
      <c r="S95" s="315">
        <f>'2 уровень'!T200</f>
        <v>-7744.0269800000015</v>
      </c>
      <c r="T95" s="315">
        <f>'2 уровень'!U200</f>
        <v>-160.69090999999997</v>
      </c>
      <c r="U95" s="315">
        <f>'2 уровень'!V200</f>
        <v>607.84960999999987</v>
      </c>
      <c r="V95" s="314">
        <f>'2 уровень'!W200</f>
        <v>9.0283045626363574</v>
      </c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  <c r="FG95" s="31"/>
      <c r="FH95" s="31"/>
      <c r="FI95" s="31"/>
      <c r="FJ95" s="31"/>
      <c r="FK95" s="31"/>
      <c r="FL95" s="31"/>
      <c r="FM95" s="31"/>
      <c r="FN95" s="31"/>
      <c r="FO95" s="31"/>
      <c r="FP95" s="31"/>
      <c r="FQ95" s="31"/>
      <c r="FR95" s="31"/>
      <c r="FS95" s="31"/>
      <c r="FT95" s="31"/>
      <c r="FU95" s="31"/>
      <c r="FV95" s="31"/>
      <c r="FW95" s="31"/>
      <c r="FX95" s="31"/>
      <c r="FY95" s="31"/>
      <c r="FZ95" s="31"/>
      <c r="GA95" s="31"/>
      <c r="GB95" s="31"/>
      <c r="GC95" s="31"/>
      <c r="GD95" s="31"/>
      <c r="GE95" s="31"/>
      <c r="GF95" s="31"/>
      <c r="GG95" s="31"/>
      <c r="GH95" s="31"/>
      <c r="GI95" s="31"/>
      <c r="GJ95" s="31"/>
      <c r="GK95" s="31"/>
    </row>
    <row r="96" spans="1:193" s="32" customFormat="1" ht="45" x14ac:dyDescent="0.25">
      <c r="A96" s="77" t="s">
        <v>65</v>
      </c>
      <c r="B96" s="165">
        <f>'2 уровень'!C201</f>
        <v>500</v>
      </c>
      <c r="C96" s="165">
        <f>'2 уровень'!D201</f>
        <v>458</v>
      </c>
      <c r="D96" s="45">
        <f>'2 уровень'!E201</f>
        <v>620</v>
      </c>
      <c r="E96" s="166">
        <f>'2 уровень'!F201</f>
        <v>135.37117903930132</v>
      </c>
      <c r="F96" s="314">
        <f>'2 уровень'!G201</f>
        <v>533.80999999999995</v>
      </c>
      <c r="G96" s="314">
        <f>'2 уровень'!H201</f>
        <v>533.80999999999995</v>
      </c>
      <c r="H96" s="314">
        <f>'2 уровень'!I201</f>
        <v>533.80999999999995</v>
      </c>
      <c r="I96" s="314">
        <f>'2 уровень'!J201</f>
        <v>533.80999999999995</v>
      </c>
      <c r="J96" s="314">
        <f>'2 уровень'!K201</f>
        <v>533.80999999999995</v>
      </c>
      <c r="K96" s="314">
        <f>'2 уровень'!L201</f>
        <v>533.80999999999995</v>
      </c>
      <c r="L96" s="314">
        <f>'2 уровень'!M201</f>
        <v>533.80999999999995</v>
      </c>
      <c r="M96" s="314">
        <f>'2 уровень'!N201</f>
        <v>533.80999999999995</v>
      </c>
      <c r="N96" s="314">
        <f>'2 уровень'!O201</f>
        <v>533.80999999999995</v>
      </c>
      <c r="O96" s="314">
        <f>'2 уровень'!P201</f>
        <v>533.80999999999995</v>
      </c>
      <c r="P96" s="314">
        <f>'2 уровень'!Q201</f>
        <v>533.80999999999995</v>
      </c>
      <c r="Q96" s="314">
        <f>'2 уровень'!R201</f>
        <v>489.32583333333326</v>
      </c>
      <c r="R96" s="315">
        <f>'2 уровень'!S201</f>
        <v>569.30132000000003</v>
      </c>
      <c r="S96" s="315">
        <f>'2 уровень'!T201</f>
        <v>79.975486666666768</v>
      </c>
      <c r="T96" s="315">
        <f>'2 уровень'!U201</f>
        <v>-1.7118199999999999</v>
      </c>
      <c r="U96" s="315">
        <f>'2 уровень'!V201</f>
        <v>567.58950000000004</v>
      </c>
      <c r="V96" s="314">
        <f>'2 уровень'!W201</f>
        <v>116.3440148094913</v>
      </c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  <c r="FG96" s="31"/>
      <c r="FH96" s="31"/>
      <c r="FI96" s="31"/>
      <c r="FJ96" s="31"/>
      <c r="FK96" s="31"/>
      <c r="FL96" s="31"/>
      <c r="FM96" s="31"/>
      <c r="FN96" s="31"/>
      <c r="FO96" s="31"/>
      <c r="FP96" s="31"/>
      <c r="FQ96" s="31"/>
      <c r="FR96" s="31"/>
      <c r="FS96" s="31"/>
      <c r="FT96" s="31"/>
      <c r="FU96" s="31"/>
      <c r="FV96" s="31"/>
      <c r="FW96" s="31"/>
      <c r="FX96" s="31"/>
      <c r="FY96" s="31"/>
      <c r="FZ96" s="31"/>
      <c r="GA96" s="31"/>
      <c r="GB96" s="31"/>
      <c r="GC96" s="31"/>
      <c r="GD96" s="31"/>
      <c r="GE96" s="31"/>
      <c r="GF96" s="31"/>
      <c r="GG96" s="31"/>
      <c r="GH96" s="31"/>
      <c r="GI96" s="31"/>
      <c r="GJ96" s="31"/>
      <c r="GK96" s="31"/>
    </row>
    <row r="97" spans="1:193" s="32" customFormat="1" ht="38.1" customHeight="1" thickBot="1" x14ac:dyDescent="0.3">
      <c r="A97" s="269" t="s">
        <v>79</v>
      </c>
      <c r="B97" s="242">
        <f>'2 уровень'!C202</f>
        <v>7150</v>
      </c>
      <c r="C97" s="242">
        <f>'2 уровень'!D202</f>
        <v>6554</v>
      </c>
      <c r="D97" s="278">
        <f>'2 уровень'!E202</f>
        <v>4886</v>
      </c>
      <c r="E97" s="243">
        <f>'2 уровень'!F202</f>
        <v>74.54989319499542</v>
      </c>
      <c r="F97" s="316">
        <f>'2 уровень'!G202</f>
        <v>6958.5230000000001</v>
      </c>
      <c r="G97" s="316">
        <f>'2 уровень'!H202</f>
        <v>6958.5230000000001</v>
      </c>
      <c r="H97" s="316">
        <f>'2 уровень'!I202</f>
        <v>6958.5230000000001</v>
      </c>
      <c r="I97" s="316">
        <f>'2 уровень'!J202</f>
        <v>6958.5230000000001</v>
      </c>
      <c r="J97" s="316">
        <f>'2 уровень'!K202</f>
        <v>6958.5230000000001</v>
      </c>
      <c r="K97" s="316">
        <f>'2 уровень'!L202</f>
        <v>6958.5230000000001</v>
      </c>
      <c r="L97" s="316">
        <f>'2 уровень'!M202</f>
        <v>6958.5230000000001</v>
      </c>
      <c r="M97" s="316">
        <f>'2 уровень'!N202</f>
        <v>6958.5230000000001</v>
      </c>
      <c r="N97" s="316">
        <f>'2 уровень'!O202</f>
        <v>6958.5230000000001</v>
      </c>
      <c r="O97" s="316">
        <f>'2 уровень'!P202</f>
        <v>6958.5230000000001</v>
      </c>
      <c r="P97" s="316">
        <f>'2 уровень'!Q202</f>
        <v>6958.5230000000001</v>
      </c>
      <c r="Q97" s="316">
        <f>'2 уровень'!R202</f>
        <v>6378.646083333334</v>
      </c>
      <c r="R97" s="317">
        <f>'2 уровень'!S202</f>
        <v>4768.7779999999993</v>
      </c>
      <c r="S97" s="317">
        <f>'2 уровень'!T202</f>
        <v>-1609.8680833333347</v>
      </c>
      <c r="T97" s="317">
        <f>'2 уровень'!U202</f>
        <v>-9.5375599999999991</v>
      </c>
      <c r="U97" s="317">
        <f>'2 уровень'!V202</f>
        <v>4759.2404399999996</v>
      </c>
      <c r="V97" s="316">
        <f>'2 уровень'!W202</f>
        <v>74.761602034329286</v>
      </c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  <c r="FG97" s="31"/>
      <c r="FH97" s="31"/>
      <c r="FI97" s="31"/>
      <c r="FJ97" s="31"/>
      <c r="FK97" s="31"/>
      <c r="FL97" s="31"/>
      <c r="FM97" s="31"/>
      <c r="FN97" s="31"/>
      <c r="FO97" s="31"/>
      <c r="FP97" s="31"/>
      <c r="FQ97" s="31"/>
      <c r="FR97" s="31"/>
      <c r="FS97" s="31"/>
      <c r="FT97" s="31"/>
      <c r="FU97" s="31"/>
      <c r="FV97" s="31"/>
      <c r="FW97" s="31"/>
      <c r="FX97" s="31"/>
      <c r="FY97" s="31"/>
      <c r="FZ97" s="31"/>
      <c r="GA97" s="31"/>
      <c r="GB97" s="31"/>
      <c r="GC97" s="31"/>
      <c r="GD97" s="31"/>
      <c r="GE97" s="31"/>
      <c r="GF97" s="31"/>
      <c r="GG97" s="31"/>
      <c r="GH97" s="31"/>
      <c r="GI97" s="31"/>
      <c r="GJ97" s="31"/>
      <c r="GK97" s="31"/>
    </row>
    <row r="98" spans="1:193" s="32" customFormat="1" ht="15" customHeight="1" thickBot="1" x14ac:dyDescent="0.25">
      <c r="A98" s="230" t="s">
        <v>63</v>
      </c>
      <c r="B98" s="244">
        <f>'2 уровень'!C203</f>
        <v>0</v>
      </c>
      <c r="C98" s="244">
        <f>'2 уровень'!D203</f>
        <v>0</v>
      </c>
      <c r="D98" s="279">
        <f>'2 уровень'!E203</f>
        <v>0</v>
      </c>
      <c r="E98" s="245">
        <f>'2 уровень'!F203</f>
        <v>0</v>
      </c>
      <c r="F98" s="318">
        <f>'2 уровень'!G203</f>
        <v>26374.445480000002</v>
      </c>
      <c r="G98" s="318">
        <f>'2 уровень'!H203</f>
        <v>26374.445480000002</v>
      </c>
      <c r="H98" s="318">
        <f>'2 уровень'!I203</f>
        <v>26374.445480000002</v>
      </c>
      <c r="I98" s="318">
        <f>'2 уровень'!J203</f>
        <v>26374.445480000002</v>
      </c>
      <c r="J98" s="318">
        <f>'2 уровень'!K203</f>
        <v>26374.445480000002</v>
      </c>
      <c r="K98" s="318">
        <f>'2 уровень'!L203</f>
        <v>26529.94873</v>
      </c>
      <c r="L98" s="318">
        <f>'2 уровень'!M203</f>
        <v>26529.94873</v>
      </c>
      <c r="M98" s="318">
        <f>'2 уровень'!N203</f>
        <v>25616.80658</v>
      </c>
      <c r="N98" s="318">
        <f>'2 уровень'!O203</f>
        <v>25616.80658</v>
      </c>
      <c r="O98" s="318">
        <f>'2 уровень'!P203</f>
        <v>24458.652759999997</v>
      </c>
      <c r="P98" s="318">
        <f>'2 уровень'!Q203</f>
        <v>23398.402759999997</v>
      </c>
      <c r="Q98" s="318">
        <f>'2 уровень'!R203</f>
        <v>22277.122256666666</v>
      </c>
      <c r="R98" s="319">
        <f>'2 уровень'!S203</f>
        <v>11936.096559999998</v>
      </c>
      <c r="S98" s="319">
        <f>'2 уровень'!T203</f>
        <v>-10341.025696666671</v>
      </c>
      <c r="T98" s="319">
        <f>'2 уровень'!U203</f>
        <v>-375.23257999999998</v>
      </c>
      <c r="U98" s="319">
        <f>'2 уровень'!V203</f>
        <v>11560.86398</v>
      </c>
      <c r="V98" s="318">
        <f>'2 уровень'!W203</f>
        <v>53.580064886648429</v>
      </c>
    </row>
    <row r="99" spans="1:193" ht="15" customHeight="1" x14ac:dyDescent="0.25">
      <c r="A99" s="133" t="s">
        <v>22</v>
      </c>
      <c r="B99" s="67"/>
      <c r="C99" s="67"/>
      <c r="D99" s="67"/>
      <c r="E99" s="108"/>
      <c r="F99" s="320"/>
      <c r="G99" s="320"/>
      <c r="H99" s="320"/>
      <c r="I99" s="320"/>
      <c r="J99" s="320"/>
      <c r="K99" s="320"/>
      <c r="L99" s="320"/>
      <c r="M99" s="320"/>
      <c r="N99" s="320"/>
      <c r="O99" s="320"/>
      <c r="P99" s="320"/>
      <c r="Q99" s="320"/>
      <c r="R99" s="320"/>
      <c r="S99" s="320"/>
      <c r="T99" s="320"/>
      <c r="U99" s="320"/>
      <c r="V99" s="320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2"/>
      <c r="BV99" s="32"/>
      <c r="BW99" s="32"/>
      <c r="BX99" s="32"/>
      <c r="BY99" s="32"/>
      <c r="BZ99" s="32"/>
      <c r="CA99" s="32"/>
      <c r="CB99" s="32"/>
      <c r="CC99" s="32"/>
      <c r="CD99" s="32"/>
      <c r="CE99" s="32"/>
      <c r="CF99" s="32"/>
      <c r="CG99" s="32"/>
      <c r="CH99" s="32"/>
      <c r="CI99" s="32"/>
      <c r="CJ99" s="32"/>
      <c r="CK99" s="32"/>
      <c r="CL99" s="32"/>
      <c r="CM99" s="32"/>
      <c r="CN99" s="32"/>
      <c r="CO99" s="32"/>
      <c r="CP99" s="32"/>
      <c r="CQ99" s="32"/>
      <c r="CR99" s="32"/>
      <c r="CS99" s="32"/>
      <c r="CT99" s="32"/>
      <c r="CU99" s="32"/>
      <c r="CV99" s="32"/>
      <c r="CW99" s="32"/>
      <c r="CX99" s="32"/>
      <c r="CY99" s="32"/>
      <c r="CZ99" s="32"/>
      <c r="DA99" s="32"/>
      <c r="DB99" s="32"/>
      <c r="DC99" s="32"/>
      <c r="DD99" s="32"/>
      <c r="DE99" s="32"/>
      <c r="DF99" s="32"/>
      <c r="DG99" s="32"/>
      <c r="DH99" s="32"/>
      <c r="DI99" s="32"/>
      <c r="DJ99" s="32"/>
      <c r="DK99" s="32"/>
      <c r="DL99" s="32"/>
      <c r="DM99" s="32"/>
      <c r="DN99" s="32"/>
      <c r="DO99" s="32"/>
      <c r="DP99" s="32"/>
      <c r="DQ99" s="32"/>
      <c r="DR99" s="32"/>
      <c r="DS99" s="32"/>
      <c r="DT99" s="32"/>
      <c r="DU99" s="32"/>
      <c r="DV99" s="32"/>
      <c r="DW99" s="32"/>
      <c r="DX99" s="32"/>
      <c r="DY99" s="32"/>
      <c r="DZ99" s="32"/>
      <c r="EA99" s="32"/>
      <c r="EB99" s="32"/>
      <c r="EC99" s="32"/>
      <c r="ED99" s="32"/>
      <c r="EE99" s="32"/>
      <c r="EF99" s="32"/>
      <c r="EG99" s="32"/>
      <c r="EH99" s="32"/>
      <c r="EI99" s="32"/>
      <c r="EJ99" s="32"/>
      <c r="EK99" s="32"/>
      <c r="EL99" s="32"/>
      <c r="EM99" s="32"/>
      <c r="EN99" s="32"/>
      <c r="EO99" s="32"/>
      <c r="EP99" s="32"/>
      <c r="EQ99" s="32"/>
      <c r="ER99" s="32"/>
      <c r="ES99" s="32"/>
      <c r="ET99" s="32"/>
      <c r="EU99" s="32"/>
      <c r="EV99" s="32"/>
      <c r="EW99" s="32"/>
      <c r="EX99" s="32"/>
      <c r="EY99" s="32"/>
      <c r="EZ99" s="32"/>
      <c r="FA99" s="32"/>
      <c r="FB99" s="32"/>
      <c r="FC99" s="32"/>
      <c r="FD99" s="32"/>
      <c r="FE99" s="32"/>
      <c r="FF99" s="32"/>
      <c r="FG99" s="32"/>
      <c r="FH99" s="32"/>
      <c r="FI99" s="32"/>
      <c r="FJ99" s="32"/>
      <c r="FK99" s="32"/>
      <c r="FL99" s="32"/>
      <c r="FM99" s="32"/>
      <c r="FN99" s="32"/>
      <c r="FO99" s="32"/>
      <c r="FP99" s="32"/>
      <c r="FQ99" s="32"/>
      <c r="FR99" s="32"/>
      <c r="FS99" s="32"/>
      <c r="FT99" s="32"/>
      <c r="FU99" s="32"/>
      <c r="FV99" s="32"/>
      <c r="FW99" s="32"/>
      <c r="FX99" s="32"/>
      <c r="FY99" s="32"/>
      <c r="FZ99" s="32"/>
      <c r="GA99" s="32"/>
      <c r="GB99" s="32"/>
      <c r="GC99" s="32"/>
      <c r="GD99" s="32"/>
      <c r="GE99" s="32"/>
      <c r="GF99" s="32"/>
      <c r="GG99" s="32"/>
      <c r="GH99" s="32"/>
      <c r="GI99" s="32"/>
      <c r="GJ99" s="32"/>
      <c r="GK99" s="32"/>
    </row>
    <row r="100" spans="1:193" ht="30" x14ac:dyDescent="0.25">
      <c r="A100" s="227" t="s">
        <v>76</v>
      </c>
      <c r="B100" s="225">
        <f>'1 уровень'!D307</f>
        <v>3640</v>
      </c>
      <c r="C100" s="225">
        <f>'1 уровень'!E307</f>
        <v>3338</v>
      </c>
      <c r="D100" s="225">
        <f>'1 уровень'!F307</f>
        <v>2507</v>
      </c>
      <c r="E100" s="226">
        <f>'1 уровень'!G307</f>
        <v>75.104853205512285</v>
      </c>
      <c r="F100" s="321">
        <f>'1 уровень'!H307</f>
        <v>8808.7148400000005</v>
      </c>
      <c r="G100" s="321">
        <f>'1 уровень'!I307</f>
        <v>8808.7148400000005</v>
      </c>
      <c r="H100" s="321">
        <f>'1 уровень'!J307</f>
        <v>8808.7148400000005</v>
      </c>
      <c r="I100" s="321">
        <f>'1 уровень'!K307</f>
        <v>8808.7148400000005</v>
      </c>
      <c r="J100" s="321">
        <f>'1 уровень'!L307</f>
        <v>8808.7148400000005</v>
      </c>
      <c r="K100" s="321">
        <f>'1 уровень'!M307</f>
        <v>9058.3858400000008</v>
      </c>
      <c r="L100" s="321">
        <f>'1 уровень'!N307</f>
        <v>9058.3858400000008</v>
      </c>
      <c r="M100" s="321">
        <f>'1 уровень'!O307</f>
        <v>7368.7448999999997</v>
      </c>
      <c r="N100" s="321">
        <f>'1 уровень'!P307</f>
        <v>7368.7448999999997</v>
      </c>
      <c r="O100" s="321">
        <f>'1 уровень'!Q307</f>
        <v>6820.2270599999993</v>
      </c>
      <c r="P100" s="321">
        <f>'1 уровень'!R307</f>
        <v>6820.2270599999993</v>
      </c>
      <c r="Q100" s="321">
        <f>'1 уровень'!S307</f>
        <v>6571.2676722857141</v>
      </c>
      <c r="R100" s="321">
        <f>'1 уровень'!T307</f>
        <v>5584.3120600000011</v>
      </c>
      <c r="S100" s="321">
        <f>'1 уровень'!U307</f>
        <v>-986.95561228571307</v>
      </c>
      <c r="T100" s="321">
        <f>'1 уровень'!V307</f>
        <v>-65.294939999999997</v>
      </c>
      <c r="U100" s="321">
        <f>'1 уровень'!W307</f>
        <v>5519.0171200000004</v>
      </c>
      <c r="V100" s="321">
        <f>'1 уровень'!X307</f>
        <v>84.980742506530476</v>
      </c>
    </row>
    <row r="101" spans="1:193" ht="30" x14ac:dyDescent="0.25">
      <c r="A101" s="77" t="s">
        <v>44</v>
      </c>
      <c r="B101" s="34">
        <f>'1 уровень'!D308</f>
        <v>2500</v>
      </c>
      <c r="C101" s="34">
        <f>'1 уровень'!E308</f>
        <v>2292</v>
      </c>
      <c r="D101" s="34">
        <f>'1 уровень'!F308</f>
        <v>1974</v>
      </c>
      <c r="E101" s="105">
        <f>'1 уровень'!G308</f>
        <v>86.125654450261777</v>
      </c>
      <c r="F101" s="322">
        <f>'1 уровень'!H308</f>
        <v>4987.9409999999998</v>
      </c>
      <c r="G101" s="322">
        <f>'1 уровень'!I308</f>
        <v>4987.9409999999998</v>
      </c>
      <c r="H101" s="322">
        <f>'1 уровень'!J308</f>
        <v>4987.9409999999998</v>
      </c>
      <c r="I101" s="322">
        <f>'1 уровень'!K308</f>
        <v>4987.9409999999998</v>
      </c>
      <c r="J101" s="322">
        <f>'1 уровень'!L308</f>
        <v>4987.9409999999998</v>
      </c>
      <c r="K101" s="322">
        <f>'1 уровень'!M308</f>
        <v>5237.6120000000001</v>
      </c>
      <c r="L101" s="322">
        <f>'1 уровень'!N308</f>
        <v>5237.6120000000001</v>
      </c>
      <c r="M101" s="322">
        <f>'1 уровень'!O308</f>
        <v>3547.9710599999999</v>
      </c>
      <c r="N101" s="322">
        <f>'1 уровень'!P308</f>
        <v>3547.9710599999999</v>
      </c>
      <c r="O101" s="322">
        <f>'1 уровень'!Q308</f>
        <v>3547.9710599999999</v>
      </c>
      <c r="P101" s="322">
        <f>'1 уровень'!R308</f>
        <v>3547.9710599999999</v>
      </c>
      <c r="Q101" s="322">
        <f>'1 уровень'!S308</f>
        <v>3434.5702122857138</v>
      </c>
      <c r="R101" s="322">
        <f>'1 уровень'!T308</f>
        <v>3470.7961900000005</v>
      </c>
      <c r="S101" s="322">
        <f>'1 уровень'!U308</f>
        <v>36.225977714286728</v>
      </c>
      <c r="T101" s="322">
        <f>'1 уровень'!V308</f>
        <v>-12.87608</v>
      </c>
      <c r="U101" s="322">
        <f>'1 уровень'!W308</f>
        <v>3457.9201100000005</v>
      </c>
      <c r="V101" s="322">
        <f>'1 уровень'!X308</f>
        <v>101.05474558606208</v>
      </c>
    </row>
    <row r="102" spans="1:193" ht="30" x14ac:dyDescent="0.25">
      <c r="A102" s="77" t="s">
        <v>45</v>
      </c>
      <c r="B102" s="34">
        <f>'1 уровень'!D309</f>
        <v>750</v>
      </c>
      <c r="C102" s="34">
        <f>'1 уровень'!E309</f>
        <v>688</v>
      </c>
      <c r="D102" s="34">
        <f>'1 уровень'!F309</f>
        <v>204</v>
      </c>
      <c r="E102" s="105">
        <f>'1 уровень'!G309</f>
        <v>29.651162790697676</v>
      </c>
      <c r="F102" s="322">
        <f>'1 уровень'!H309</f>
        <v>1688.0978400000001</v>
      </c>
      <c r="G102" s="322">
        <f>'1 уровень'!I309</f>
        <v>1688.0978400000001</v>
      </c>
      <c r="H102" s="322">
        <f>'1 уровень'!J309</f>
        <v>1688.0978400000001</v>
      </c>
      <c r="I102" s="322">
        <f>'1 уровень'!K309</f>
        <v>1688.0978400000001</v>
      </c>
      <c r="J102" s="322">
        <f>'1 уровень'!L309</f>
        <v>1688.0978400000001</v>
      </c>
      <c r="K102" s="322">
        <f>'1 уровень'!M309</f>
        <v>1688.0978400000001</v>
      </c>
      <c r="L102" s="322">
        <f>'1 уровень'!N309</f>
        <v>1688.0978400000001</v>
      </c>
      <c r="M102" s="322">
        <f>'1 уровень'!O309</f>
        <v>1688.0978400000001</v>
      </c>
      <c r="N102" s="322">
        <f>'1 уровень'!P309</f>
        <v>1688.0978400000001</v>
      </c>
      <c r="O102" s="322">
        <f>'1 уровень'!Q309</f>
        <v>1139.58</v>
      </c>
      <c r="P102" s="322">
        <f>'1 уровень'!R309</f>
        <v>1139.58</v>
      </c>
      <c r="Q102" s="322">
        <f>'1 уровень'!S309</f>
        <v>1181.7444600000001</v>
      </c>
      <c r="R102" s="322">
        <f>'1 уровень'!T309</f>
        <v>314.41227000000003</v>
      </c>
      <c r="S102" s="322">
        <f>'1 уровень'!U309</f>
        <v>-867.33219000000008</v>
      </c>
      <c r="T102" s="322">
        <f>'1 уровень'!V309</f>
        <v>-52.418860000000002</v>
      </c>
      <c r="U102" s="322">
        <f>'1 уровень'!W309</f>
        <v>261.99341000000004</v>
      </c>
      <c r="V102" s="322">
        <f>'1 уровень'!X309</f>
        <v>26.605774822079553</v>
      </c>
    </row>
    <row r="103" spans="1:193" s="32" customFormat="1" ht="30" x14ac:dyDescent="0.25">
      <c r="A103" s="77" t="s">
        <v>66</v>
      </c>
      <c r="B103" s="45">
        <f>'1 уровень'!D310</f>
        <v>160</v>
      </c>
      <c r="C103" s="45">
        <f>'1 уровень'!E310</f>
        <v>147</v>
      </c>
      <c r="D103" s="33">
        <f>'1 уровень'!F310</f>
        <v>147</v>
      </c>
      <c r="E103" s="104">
        <f>'1 уровень'!G310</f>
        <v>100</v>
      </c>
      <c r="F103" s="315">
        <f>'1 уровень'!H310</f>
        <v>874.94399999999996</v>
      </c>
      <c r="G103" s="315">
        <f>'1 уровень'!I310</f>
        <v>874.94399999999996</v>
      </c>
      <c r="H103" s="315">
        <f>'1 уровень'!J310</f>
        <v>874.94399999999996</v>
      </c>
      <c r="I103" s="315">
        <f>'1 уровень'!K310</f>
        <v>874.94399999999996</v>
      </c>
      <c r="J103" s="315">
        <f>'1 уровень'!L310</f>
        <v>874.94399999999996</v>
      </c>
      <c r="K103" s="315">
        <f>'1 уровень'!M310</f>
        <v>874.94399999999996</v>
      </c>
      <c r="L103" s="315">
        <f>'1 уровень'!N310</f>
        <v>874.94399999999996</v>
      </c>
      <c r="M103" s="315">
        <f>'1 уровень'!O310</f>
        <v>874.94399999999996</v>
      </c>
      <c r="N103" s="315">
        <f>'1 уровень'!P310</f>
        <v>874.94399999999996</v>
      </c>
      <c r="O103" s="315">
        <f>'1 уровень'!Q310</f>
        <v>874.94399999999996</v>
      </c>
      <c r="P103" s="315">
        <f>'1 уровень'!R310</f>
        <v>874.94399999999996</v>
      </c>
      <c r="Q103" s="315">
        <f>'1 уровень'!S310</f>
        <v>802.03199999999993</v>
      </c>
      <c r="R103" s="315">
        <f>'1 уровень'!T310</f>
        <v>803.85479999999995</v>
      </c>
      <c r="S103" s="315">
        <f>'1 уровень'!U310</f>
        <v>1.8228000000000293</v>
      </c>
      <c r="T103" s="315">
        <f>'1 уровень'!V310</f>
        <v>0</v>
      </c>
      <c r="U103" s="315">
        <f>'1 уровень'!W310</f>
        <v>803.85479999999995</v>
      </c>
      <c r="V103" s="315">
        <f>'1 уровень'!X310</f>
        <v>100.22727272727272</v>
      </c>
    </row>
    <row r="104" spans="1:193" ht="30" x14ac:dyDescent="0.25">
      <c r="A104" s="77" t="s">
        <v>67</v>
      </c>
      <c r="B104" s="34">
        <f>'1 уровень'!D311</f>
        <v>230</v>
      </c>
      <c r="C104" s="34">
        <f>'1 уровень'!E311</f>
        <v>211</v>
      </c>
      <c r="D104" s="34">
        <f>'1 уровень'!F311</f>
        <v>182</v>
      </c>
      <c r="E104" s="105">
        <f>'1 уровень'!G311</f>
        <v>86.255924170616112</v>
      </c>
      <c r="F104" s="322">
        <f>'1 уровень'!H311</f>
        <v>1257.732</v>
      </c>
      <c r="G104" s="322">
        <f>'1 уровень'!I311</f>
        <v>1257.732</v>
      </c>
      <c r="H104" s="322">
        <f>'1 уровень'!J311</f>
        <v>1257.732</v>
      </c>
      <c r="I104" s="322">
        <f>'1 уровень'!K311</f>
        <v>1257.732</v>
      </c>
      <c r="J104" s="322">
        <f>'1 уровень'!L311</f>
        <v>1257.732</v>
      </c>
      <c r="K104" s="322">
        <f>'1 уровень'!M311</f>
        <v>1257.732</v>
      </c>
      <c r="L104" s="322">
        <f>'1 уровень'!N311</f>
        <v>1257.732</v>
      </c>
      <c r="M104" s="322">
        <f>'1 уровень'!O311</f>
        <v>1257.732</v>
      </c>
      <c r="N104" s="322">
        <f>'1 уровень'!P311</f>
        <v>1257.732</v>
      </c>
      <c r="O104" s="322">
        <f>'1 уровень'!Q311</f>
        <v>1257.732</v>
      </c>
      <c r="P104" s="322">
        <f>'1 уровень'!R311</f>
        <v>1257.732</v>
      </c>
      <c r="Q104" s="322">
        <f>'1 уровень'!S311</f>
        <v>1152.9209999999998</v>
      </c>
      <c r="R104" s="322">
        <f>'1 уровень'!T311</f>
        <v>995.24880000000007</v>
      </c>
      <c r="S104" s="322">
        <f>'1 уровень'!U311</f>
        <v>-157.67219999999975</v>
      </c>
      <c r="T104" s="322">
        <f>'1 уровень'!V311</f>
        <v>0</v>
      </c>
      <c r="U104" s="322">
        <f>'1 уровень'!W311</f>
        <v>995.24880000000007</v>
      </c>
      <c r="V104" s="322">
        <f>'1 уровень'!X311</f>
        <v>86.324110671936779</v>
      </c>
    </row>
    <row r="105" spans="1:193" ht="30" x14ac:dyDescent="0.25">
      <c r="A105" s="227" t="s">
        <v>68</v>
      </c>
      <c r="B105" s="225">
        <f>'1 уровень'!D312</f>
        <v>9059</v>
      </c>
      <c r="C105" s="225">
        <f>'1 уровень'!E312</f>
        <v>8304</v>
      </c>
      <c r="D105" s="225">
        <f>'1 уровень'!F312</f>
        <v>3358</v>
      </c>
      <c r="E105" s="226">
        <f>'1 уровень'!G312</f>
        <v>40.438342967244701</v>
      </c>
      <c r="F105" s="321">
        <f>'1 уровень'!H312</f>
        <v>13509.033250000002</v>
      </c>
      <c r="G105" s="321">
        <f>'1 уровень'!I312</f>
        <v>13509.033250000002</v>
      </c>
      <c r="H105" s="321">
        <f>'1 уровень'!J312</f>
        <v>13509.033250000002</v>
      </c>
      <c r="I105" s="321">
        <f>'1 уровень'!K312</f>
        <v>13509.033250000002</v>
      </c>
      <c r="J105" s="321">
        <f>'1 уровень'!L312</f>
        <v>13509.033250000002</v>
      </c>
      <c r="K105" s="321">
        <f>'1 уровень'!M312</f>
        <v>13486.060950000001</v>
      </c>
      <c r="L105" s="321">
        <f>'1 уровень'!N312</f>
        <v>13486.060950000001</v>
      </c>
      <c r="M105" s="321">
        <f>'1 уровень'!O312</f>
        <v>14104.545950000002</v>
      </c>
      <c r="N105" s="321">
        <f>'1 уровень'!P312</f>
        <v>14104.545950000002</v>
      </c>
      <c r="O105" s="321">
        <f>'1 уровень'!Q312</f>
        <v>12864.545950000002</v>
      </c>
      <c r="P105" s="321">
        <f>'1 уровень'!R312</f>
        <v>12864.545950000002</v>
      </c>
      <c r="Q105" s="321">
        <f>'1 уровень'!S312</f>
        <v>12031.711269642858</v>
      </c>
      <c r="R105" s="321">
        <f>'1 уровень'!T312</f>
        <v>7655.0259299999998</v>
      </c>
      <c r="S105" s="321">
        <f>'1 уровень'!U312</f>
        <v>-4376.6853396428578</v>
      </c>
      <c r="T105" s="321">
        <f>'1 уровень'!V312</f>
        <v>-24.25553</v>
      </c>
      <c r="U105" s="321">
        <f>'1 уровень'!W312</f>
        <v>7630.7703999999994</v>
      </c>
      <c r="V105" s="321">
        <f>'1 уровень'!X312</f>
        <v>63.623750258322374</v>
      </c>
    </row>
    <row r="106" spans="1:193" ht="30" x14ac:dyDescent="0.25">
      <c r="A106" s="77" t="s">
        <v>64</v>
      </c>
      <c r="B106" s="34">
        <f>'1 уровень'!D313</f>
        <v>4200</v>
      </c>
      <c r="C106" s="34">
        <f>'1 уровень'!E313</f>
        <v>3850</v>
      </c>
      <c r="D106" s="34">
        <f>'1 уровень'!F313</f>
        <v>396</v>
      </c>
      <c r="E106" s="105">
        <f>'1 уровень'!G313</f>
        <v>10.285714285714285</v>
      </c>
      <c r="F106" s="322">
        <f>'1 уровень'!H313</f>
        <v>3115.3972999999996</v>
      </c>
      <c r="G106" s="322">
        <f>'1 уровень'!I313</f>
        <v>3115.3972999999996</v>
      </c>
      <c r="H106" s="322">
        <f>'1 уровень'!J313</f>
        <v>3115.3972999999996</v>
      </c>
      <c r="I106" s="322">
        <f>'1 уровень'!K313</f>
        <v>3115.3972999999996</v>
      </c>
      <c r="J106" s="322">
        <f>'1 уровень'!L313</f>
        <v>3115.3972999999996</v>
      </c>
      <c r="K106" s="322">
        <f>'1 уровень'!M313</f>
        <v>3092.4250000000002</v>
      </c>
      <c r="L106" s="322">
        <f>'1 уровень'!N313</f>
        <v>3092.4250000000002</v>
      </c>
      <c r="M106" s="322">
        <f>'1 уровень'!O313</f>
        <v>3710.91</v>
      </c>
      <c r="N106" s="322">
        <f>'1 уровень'!P313</f>
        <v>3710.91</v>
      </c>
      <c r="O106" s="322">
        <f>'1 уровень'!Q313</f>
        <v>3710.91</v>
      </c>
      <c r="P106" s="322">
        <f>'1 уровень'!R313</f>
        <v>3710.91</v>
      </c>
      <c r="Q106" s="322">
        <f>'1 уровень'!S313</f>
        <v>3330.87831547619</v>
      </c>
      <c r="R106" s="322">
        <f>'1 уровень'!T313</f>
        <v>571.13356999999996</v>
      </c>
      <c r="S106" s="322">
        <f>'1 уровень'!U313</f>
        <v>-2759.74474547619</v>
      </c>
      <c r="T106" s="322">
        <f>'1 уровень'!V313</f>
        <v>-3.2256799999999997</v>
      </c>
      <c r="U106" s="322">
        <f>'1 уровень'!W313</f>
        <v>567.90788999999995</v>
      </c>
      <c r="V106" s="322">
        <f>'1 уровень'!X313</f>
        <v>17.146635689041958</v>
      </c>
    </row>
    <row r="107" spans="1:193" ht="45" x14ac:dyDescent="0.25">
      <c r="A107" s="77" t="s">
        <v>102</v>
      </c>
      <c r="B107" s="34">
        <f>'1 уровень'!D314</f>
        <v>0</v>
      </c>
      <c r="C107" s="34">
        <f>'1 уровень'!E314</f>
        <v>0</v>
      </c>
      <c r="D107" s="34">
        <f>'1 уровень'!F314</f>
        <v>0</v>
      </c>
      <c r="E107" s="105">
        <f>'1 уровень'!G314</f>
        <v>0</v>
      </c>
      <c r="F107" s="322">
        <f>'1 уровень'!H314</f>
        <v>0</v>
      </c>
      <c r="G107" s="322">
        <f>'1 уровень'!I314</f>
        <v>0</v>
      </c>
      <c r="H107" s="322">
        <f>'1 уровень'!J314</f>
        <v>0</v>
      </c>
      <c r="I107" s="322">
        <f>'1 уровень'!K314</f>
        <v>0</v>
      </c>
      <c r="J107" s="322">
        <f>'1 уровень'!L314</f>
        <v>0</v>
      </c>
      <c r="K107" s="322">
        <f>'1 уровень'!M314</f>
        <v>0</v>
      </c>
      <c r="L107" s="322">
        <f>'1 уровень'!N314</f>
        <v>0</v>
      </c>
      <c r="M107" s="322">
        <f>'1 уровень'!O314</f>
        <v>0</v>
      </c>
      <c r="N107" s="322">
        <f>'1 уровень'!P314</f>
        <v>0</v>
      </c>
      <c r="O107" s="322">
        <f>'1 уровень'!Q314</f>
        <v>0</v>
      </c>
      <c r="P107" s="322">
        <f>'1 уровень'!R314</f>
        <v>0</v>
      </c>
      <c r="Q107" s="322">
        <f>'1 уровень'!S314</f>
        <v>0</v>
      </c>
      <c r="R107" s="322">
        <f>'1 уровень'!T314</f>
        <v>0</v>
      </c>
      <c r="S107" s="322">
        <f>'1 уровень'!U314</f>
        <v>0</v>
      </c>
      <c r="T107" s="322">
        <f>'1 уровень'!V314</f>
        <v>0</v>
      </c>
      <c r="U107" s="322">
        <f>'1 уровень'!W314</f>
        <v>0</v>
      </c>
      <c r="V107" s="322">
        <f>'1 уровень'!X314</f>
        <v>0</v>
      </c>
    </row>
    <row r="108" spans="1:193" ht="60" x14ac:dyDescent="0.25">
      <c r="A108" s="77" t="s">
        <v>46</v>
      </c>
      <c r="B108" s="34">
        <f>'1 уровень'!D315</f>
        <v>4400</v>
      </c>
      <c r="C108" s="34">
        <f>'1 уровень'!E315</f>
        <v>4033</v>
      </c>
      <c r="D108" s="34">
        <f>'1 уровень'!F315</f>
        <v>2824</v>
      </c>
      <c r="E108" s="105">
        <f>'1 уровень'!G315</f>
        <v>70.022315893875529</v>
      </c>
      <c r="F108" s="322">
        <f>'1 уровень'!H315</f>
        <v>9982.8080000000009</v>
      </c>
      <c r="G108" s="322">
        <f>'1 уровень'!I315</f>
        <v>9982.8080000000009</v>
      </c>
      <c r="H108" s="322">
        <f>'1 уровень'!J315</f>
        <v>9982.8080000000009</v>
      </c>
      <c r="I108" s="322">
        <f>'1 уровень'!K315</f>
        <v>9982.8080000000009</v>
      </c>
      <c r="J108" s="322">
        <f>'1 уровень'!L315</f>
        <v>9982.8080000000009</v>
      </c>
      <c r="K108" s="322">
        <f>'1 уровень'!M315</f>
        <v>9982.8080000000009</v>
      </c>
      <c r="L108" s="322">
        <f>'1 уровень'!N315</f>
        <v>9982.8080000000009</v>
      </c>
      <c r="M108" s="322">
        <f>'1 уровень'!O315</f>
        <v>9982.8080000000009</v>
      </c>
      <c r="N108" s="322">
        <f>'1 уровень'!P315</f>
        <v>9982.8080000000009</v>
      </c>
      <c r="O108" s="322">
        <f>'1 уровень'!Q315</f>
        <v>8742.8080000000009</v>
      </c>
      <c r="P108" s="322">
        <f>'1 уровень'!R315</f>
        <v>8742.8080000000009</v>
      </c>
      <c r="Q108" s="322">
        <f>'1 уровень'!S315</f>
        <v>8324.2406666666684</v>
      </c>
      <c r="R108" s="322">
        <f>'1 уровень'!T315</f>
        <v>6974.3466399999998</v>
      </c>
      <c r="S108" s="322">
        <f>'1 уровень'!U315</f>
        <v>-1349.8940266666687</v>
      </c>
      <c r="T108" s="322">
        <f>'1 уровень'!V315</f>
        <v>-21.02985</v>
      </c>
      <c r="U108" s="322">
        <f>'1 уровень'!W315</f>
        <v>6953.3167899999999</v>
      </c>
      <c r="V108" s="322">
        <f>'1 уровень'!X315</f>
        <v>83.783577617209673</v>
      </c>
    </row>
    <row r="109" spans="1:193" ht="45" x14ac:dyDescent="0.25">
      <c r="A109" s="77" t="s">
        <v>65</v>
      </c>
      <c r="B109" s="34">
        <f>'1 уровень'!D316</f>
        <v>459</v>
      </c>
      <c r="C109" s="34">
        <f>'1 уровень'!E316</f>
        <v>421</v>
      </c>
      <c r="D109" s="34">
        <f>'1 уровень'!F316</f>
        <v>138</v>
      </c>
      <c r="E109" s="105">
        <f>'1 уровень'!G316</f>
        <v>32.779097387173394</v>
      </c>
      <c r="F109" s="322">
        <f>'1 уровень'!H316</f>
        <v>410.82794999999993</v>
      </c>
      <c r="G109" s="322">
        <f>'1 уровень'!I316</f>
        <v>410.82794999999993</v>
      </c>
      <c r="H109" s="322">
        <f>'1 уровень'!J316</f>
        <v>410.82794999999993</v>
      </c>
      <c r="I109" s="322">
        <f>'1 уровень'!K316</f>
        <v>410.82794999999993</v>
      </c>
      <c r="J109" s="322">
        <f>'1 уровень'!L316</f>
        <v>410.82794999999993</v>
      </c>
      <c r="K109" s="322">
        <f>'1 уровень'!M316</f>
        <v>410.82794999999993</v>
      </c>
      <c r="L109" s="322">
        <f>'1 уровень'!N316</f>
        <v>410.82794999999993</v>
      </c>
      <c r="M109" s="322">
        <f>'1 уровень'!O316</f>
        <v>410.82794999999993</v>
      </c>
      <c r="N109" s="322">
        <f>'1 уровень'!P316</f>
        <v>410.82794999999993</v>
      </c>
      <c r="O109" s="322">
        <f>'1 уровень'!Q316</f>
        <v>410.82794999999993</v>
      </c>
      <c r="P109" s="322">
        <f>'1 уровень'!R316</f>
        <v>410.82794999999993</v>
      </c>
      <c r="Q109" s="322">
        <f>'1 уровень'!S316</f>
        <v>376.59228749999994</v>
      </c>
      <c r="R109" s="322">
        <f>'1 уровень'!T316</f>
        <v>109.54572</v>
      </c>
      <c r="S109" s="322">
        <f>'1 уровень'!U316</f>
        <v>-267.04656749999992</v>
      </c>
      <c r="T109" s="322">
        <f>'1 уровень'!V316</f>
        <v>0</v>
      </c>
      <c r="U109" s="322">
        <f>'1 уровень'!W316</f>
        <v>109.54572</v>
      </c>
      <c r="V109" s="322">
        <f>'1 уровень'!X316</f>
        <v>29.088678561958076</v>
      </c>
    </row>
    <row r="110" spans="1:193" ht="30.75" thickBot="1" x14ac:dyDescent="0.3">
      <c r="A110" s="169" t="s">
        <v>79</v>
      </c>
      <c r="B110" s="228">
        <f>'1 уровень'!D317</f>
        <v>6561</v>
      </c>
      <c r="C110" s="228">
        <f>'1 уровень'!E317</f>
        <v>6014</v>
      </c>
      <c r="D110" s="228">
        <f>'1 уровень'!F317</f>
        <v>6116</v>
      </c>
      <c r="E110" s="229">
        <f>'1 уровень'!G317</f>
        <v>101.69604256734286</v>
      </c>
      <c r="F110" s="324">
        <f>'1 уровень'!H317</f>
        <v>5920.4459999999999</v>
      </c>
      <c r="G110" s="324">
        <f>'1 уровень'!I317</f>
        <v>5920.4459999999999</v>
      </c>
      <c r="H110" s="324">
        <f>'1 уровень'!J317</f>
        <v>5920.4459999999999</v>
      </c>
      <c r="I110" s="324">
        <f>'1 уровень'!K317</f>
        <v>5920.4459999999999</v>
      </c>
      <c r="J110" s="324">
        <f>'1 уровень'!L317</f>
        <v>5920.4459999999999</v>
      </c>
      <c r="K110" s="324">
        <f>'1 уровень'!M317</f>
        <v>5920.4459999999999</v>
      </c>
      <c r="L110" s="324">
        <f>'1 уровень'!N317</f>
        <v>5920.4459999999999</v>
      </c>
      <c r="M110" s="324">
        <f>'1 уровень'!O317</f>
        <v>5920.4459999999999</v>
      </c>
      <c r="N110" s="324">
        <f>'1 уровень'!P317</f>
        <v>5920.4459999999999</v>
      </c>
      <c r="O110" s="324">
        <f>'1 уровень'!Q317</f>
        <v>5321.1022199999998</v>
      </c>
      <c r="P110" s="324">
        <f>'1 уровень'!R317</f>
        <v>5321.1022199999998</v>
      </c>
      <c r="Q110" s="324">
        <f>'1 уровень'!S317</f>
        <v>5027.5129799999995</v>
      </c>
      <c r="R110" s="324">
        <f>'1 уровень'!T317</f>
        <v>4954.8890199999996</v>
      </c>
      <c r="S110" s="324">
        <f>'1 уровень'!U317</f>
        <v>-72.623959999999897</v>
      </c>
      <c r="T110" s="324">
        <f>'1 уровень'!V317</f>
        <v>-1.62202</v>
      </c>
      <c r="U110" s="324">
        <f>'1 уровень'!W317</f>
        <v>4953.2669999999998</v>
      </c>
      <c r="V110" s="324">
        <f>'1 уровень'!X317</f>
        <v>98.555469467927665</v>
      </c>
    </row>
    <row r="111" spans="1:193" ht="15.75" thickBot="1" x14ac:dyDescent="0.3">
      <c r="A111" s="237" t="s">
        <v>61</v>
      </c>
      <c r="B111" s="231">
        <f>'1 уровень'!D318</f>
        <v>0</v>
      </c>
      <c r="C111" s="231">
        <f>'1 уровень'!E318</f>
        <v>0</v>
      </c>
      <c r="D111" s="231">
        <f>'1 уровень'!F318</f>
        <v>0</v>
      </c>
      <c r="E111" s="232">
        <f>'1 уровень'!G318</f>
        <v>0</v>
      </c>
      <c r="F111" s="333">
        <f>'1 уровень'!H318</f>
        <v>28238.194090000001</v>
      </c>
      <c r="G111" s="333">
        <f>'1 уровень'!I318</f>
        <v>28238.194090000001</v>
      </c>
      <c r="H111" s="333">
        <f>'1 уровень'!J318</f>
        <v>28238.194090000001</v>
      </c>
      <c r="I111" s="333">
        <f>'1 уровень'!K318</f>
        <v>28238.194090000001</v>
      </c>
      <c r="J111" s="333">
        <f>'1 уровень'!L318</f>
        <v>28238.194090000001</v>
      </c>
      <c r="K111" s="333">
        <f>'1 уровень'!M318</f>
        <v>28464.892790000002</v>
      </c>
      <c r="L111" s="333">
        <f>'1 уровень'!N318</f>
        <v>28464.892790000002</v>
      </c>
      <c r="M111" s="333">
        <f>'1 уровень'!O318</f>
        <v>27393.736850000001</v>
      </c>
      <c r="N111" s="333">
        <f>'1 уровень'!P318</f>
        <v>27393.736850000001</v>
      </c>
      <c r="O111" s="333">
        <f>'1 уровень'!Q318</f>
        <v>25005.875230000001</v>
      </c>
      <c r="P111" s="333">
        <f>'1 уровень'!R318</f>
        <v>25005.875230000001</v>
      </c>
      <c r="Q111" s="333">
        <f>'1 уровень'!S318</f>
        <v>23630.491921928573</v>
      </c>
      <c r="R111" s="333">
        <f>'1 уровень'!T318</f>
        <v>18194.227009999999</v>
      </c>
      <c r="S111" s="333">
        <f>'1 уровень'!U318</f>
        <v>-5436.2649119285707</v>
      </c>
      <c r="T111" s="333">
        <f>'1 уровень'!V318</f>
        <v>-91.172489999999996</v>
      </c>
      <c r="U111" s="333">
        <f>'1 уровень'!W318</f>
        <v>18103.054519999998</v>
      </c>
      <c r="V111" s="333">
        <f>'1 уровень'!X318</f>
        <v>76.994702734546792</v>
      </c>
    </row>
    <row r="112" spans="1:193" ht="15" customHeight="1" x14ac:dyDescent="0.25">
      <c r="A112" s="133" t="s">
        <v>23</v>
      </c>
      <c r="B112" s="67"/>
      <c r="C112" s="67"/>
      <c r="D112" s="67"/>
      <c r="E112" s="108"/>
      <c r="F112" s="320"/>
      <c r="G112" s="320"/>
      <c r="H112" s="320"/>
      <c r="I112" s="320"/>
      <c r="J112" s="320"/>
      <c r="K112" s="320"/>
      <c r="L112" s="320"/>
      <c r="M112" s="320"/>
      <c r="N112" s="320"/>
      <c r="O112" s="320"/>
      <c r="P112" s="320"/>
      <c r="Q112" s="320"/>
      <c r="R112" s="320"/>
      <c r="S112" s="320"/>
      <c r="T112" s="320"/>
      <c r="U112" s="320"/>
      <c r="V112" s="320"/>
    </row>
    <row r="113" spans="1:193" ht="30" x14ac:dyDescent="0.25">
      <c r="A113" s="227" t="s">
        <v>76</v>
      </c>
      <c r="B113" s="225">
        <f>'2 уровень'!C219</f>
        <v>6552</v>
      </c>
      <c r="C113" s="225">
        <f>'2 уровень'!D219</f>
        <v>6006</v>
      </c>
      <c r="D113" s="225">
        <f>'2 уровень'!E219</f>
        <v>6393</v>
      </c>
      <c r="E113" s="226">
        <f>'2 уровень'!F219</f>
        <v>106.44355644355645</v>
      </c>
      <c r="F113" s="321">
        <f>'2 уровень'!G219</f>
        <v>12237.73416</v>
      </c>
      <c r="G113" s="321">
        <f>'2 уровень'!H219</f>
        <v>12237.73416</v>
      </c>
      <c r="H113" s="321">
        <f>'2 уровень'!I219</f>
        <v>12237.73416</v>
      </c>
      <c r="I113" s="321">
        <f>'2 уровень'!J219</f>
        <v>12237.73416</v>
      </c>
      <c r="J113" s="321">
        <f>'2 уровень'!K219</f>
        <v>12237.73416</v>
      </c>
      <c r="K113" s="321">
        <f>'2 уровень'!L219</f>
        <v>13612.039360000002</v>
      </c>
      <c r="L113" s="321">
        <f>'2 уровень'!M219</f>
        <v>13612.039360000002</v>
      </c>
      <c r="M113" s="321">
        <f>'2 уровень'!N219</f>
        <v>12521.29084</v>
      </c>
      <c r="N113" s="321">
        <f>'2 уровень'!O219</f>
        <v>12521.29084</v>
      </c>
      <c r="O113" s="321">
        <f>'2 уровень'!P219</f>
        <v>12521.29084</v>
      </c>
      <c r="P113" s="321">
        <f>'2 уровень'!Q219</f>
        <v>12521.29084</v>
      </c>
      <c r="Q113" s="321">
        <f>'2 уровень'!R219</f>
        <v>11523.300049714282</v>
      </c>
      <c r="R113" s="321">
        <f>'2 уровень'!S219</f>
        <v>12782.782380000001</v>
      </c>
      <c r="S113" s="321">
        <f>'2 уровень'!T219</f>
        <v>1259.4823302857171</v>
      </c>
      <c r="T113" s="321">
        <f>'2 уровень'!U219</f>
        <v>-279.18007999999998</v>
      </c>
      <c r="U113" s="321">
        <f>'2 уровень'!V219</f>
        <v>12503.6023</v>
      </c>
      <c r="V113" s="321">
        <f>'2 уровень'!W219</f>
        <v>110.92987533824521</v>
      </c>
    </row>
    <row r="114" spans="1:193" ht="30" x14ac:dyDescent="0.25">
      <c r="A114" s="77" t="s">
        <v>44</v>
      </c>
      <c r="B114" s="34">
        <f>'2 уровень'!C220</f>
        <v>4800</v>
      </c>
      <c r="C114" s="34">
        <f>'2 уровень'!D220</f>
        <v>4400</v>
      </c>
      <c r="D114" s="34">
        <f>'2 уровень'!E220</f>
        <v>4549</v>
      </c>
      <c r="E114" s="105">
        <f>'2 уровень'!F220</f>
        <v>103.38636363636364</v>
      </c>
      <c r="F114" s="322">
        <f>'2 уровень'!G220</f>
        <v>7857.3</v>
      </c>
      <c r="G114" s="322">
        <f>'2 уровень'!H220</f>
        <v>7857.3</v>
      </c>
      <c r="H114" s="322">
        <f>'2 уровень'!I220</f>
        <v>7857.3</v>
      </c>
      <c r="I114" s="322">
        <f>'2 уровень'!J220</f>
        <v>7857.3</v>
      </c>
      <c r="J114" s="322">
        <f>'2 уровень'!K220</f>
        <v>7857.3</v>
      </c>
      <c r="K114" s="322">
        <f>'2 уровень'!L220</f>
        <v>9231.6052000000018</v>
      </c>
      <c r="L114" s="322">
        <f>'2 уровень'!M220</f>
        <v>9231.6052000000018</v>
      </c>
      <c r="M114" s="322">
        <f>'2 уровень'!N220</f>
        <v>8140.8566799999999</v>
      </c>
      <c r="N114" s="322">
        <f>'2 уровень'!O220</f>
        <v>8140.8566799999999</v>
      </c>
      <c r="O114" s="322">
        <f>'2 уровень'!P220</f>
        <v>8140.8566799999999</v>
      </c>
      <c r="P114" s="322">
        <f>'2 уровень'!Q220</f>
        <v>8140.8566799999999</v>
      </c>
      <c r="Q114" s="322">
        <f>'2 уровень'!R220</f>
        <v>7507.9020697142842</v>
      </c>
      <c r="R114" s="322">
        <f>'2 уровень'!S220</f>
        <v>8342.3857700000008</v>
      </c>
      <c r="S114" s="322">
        <f>'2 уровень'!T220</f>
        <v>834.48370028571662</v>
      </c>
      <c r="T114" s="322">
        <f>'2 уровень'!U220</f>
        <v>-145.68257</v>
      </c>
      <c r="U114" s="322">
        <f>'2 уровень'!V220</f>
        <v>8196.7031999999999</v>
      </c>
      <c r="V114" s="322">
        <f>'2 уровень'!W220</f>
        <v>111.11473874508692</v>
      </c>
    </row>
    <row r="115" spans="1:193" ht="30" x14ac:dyDescent="0.25">
      <c r="A115" s="77" t="s">
        <v>45</v>
      </c>
      <c r="B115" s="34">
        <f>'2 уровень'!C221</f>
        <v>1500</v>
      </c>
      <c r="C115" s="34">
        <f>'2 уровень'!D221</f>
        <v>1375</v>
      </c>
      <c r="D115" s="34">
        <f>'2 уровень'!E221</f>
        <v>1605</v>
      </c>
      <c r="E115" s="105">
        <f>'2 уровень'!F221</f>
        <v>116.72727272727272</v>
      </c>
      <c r="F115" s="322">
        <f>'2 уровень'!G221</f>
        <v>2726.79</v>
      </c>
      <c r="G115" s="322">
        <f>'2 уровень'!H221</f>
        <v>2726.79</v>
      </c>
      <c r="H115" s="322">
        <f>'2 уровень'!I221</f>
        <v>2726.79</v>
      </c>
      <c r="I115" s="322">
        <f>'2 уровень'!J221</f>
        <v>2726.79</v>
      </c>
      <c r="J115" s="322">
        <f>'2 уровень'!K221</f>
        <v>2726.79</v>
      </c>
      <c r="K115" s="322">
        <f>'2 уровень'!L221</f>
        <v>2726.79</v>
      </c>
      <c r="L115" s="322">
        <f>'2 уровень'!M221</f>
        <v>2726.79</v>
      </c>
      <c r="M115" s="322">
        <f>'2 уровень'!N221</f>
        <v>2726.79</v>
      </c>
      <c r="N115" s="322">
        <f>'2 уровень'!O221</f>
        <v>2726.79</v>
      </c>
      <c r="O115" s="322">
        <f>'2 уровень'!P221</f>
        <v>2726.79</v>
      </c>
      <c r="P115" s="322">
        <f>'2 уровень'!Q221</f>
        <v>2726.79</v>
      </c>
      <c r="Q115" s="322">
        <f>'2 уровень'!R221</f>
        <v>2499.5574999999999</v>
      </c>
      <c r="R115" s="322">
        <f>'2 уровень'!S221</f>
        <v>2872.0594900000001</v>
      </c>
      <c r="S115" s="322">
        <f>'2 уровень'!T221</f>
        <v>372.50199000000021</v>
      </c>
      <c r="T115" s="322">
        <f>'2 уровень'!U221</f>
        <v>-55.408659999999998</v>
      </c>
      <c r="U115" s="322">
        <f>'2 уровень'!V221</f>
        <v>2816.65083</v>
      </c>
      <c r="V115" s="322">
        <f>'2 уровень'!W221</f>
        <v>114.90271738097644</v>
      </c>
    </row>
    <row r="116" spans="1:193" ht="30" x14ac:dyDescent="0.25">
      <c r="A116" s="77" t="s">
        <v>66</v>
      </c>
      <c r="B116" s="34">
        <f>'2 уровень'!C222</f>
        <v>60</v>
      </c>
      <c r="C116" s="34">
        <f>'2 уровень'!D222</f>
        <v>55</v>
      </c>
      <c r="D116" s="34">
        <f>'2 уровень'!E222</f>
        <v>43</v>
      </c>
      <c r="E116" s="105">
        <f>'2 уровень'!F222</f>
        <v>78.181818181818187</v>
      </c>
      <c r="F116" s="322">
        <f>'2 уровень'!G222</f>
        <v>393.72480000000002</v>
      </c>
      <c r="G116" s="322">
        <f>'2 уровень'!H222</f>
        <v>393.72480000000002</v>
      </c>
      <c r="H116" s="322">
        <f>'2 уровень'!I222</f>
        <v>393.72480000000002</v>
      </c>
      <c r="I116" s="322">
        <f>'2 уровень'!J222</f>
        <v>393.72480000000002</v>
      </c>
      <c r="J116" s="322">
        <f>'2 уровень'!K222</f>
        <v>393.72480000000002</v>
      </c>
      <c r="K116" s="322">
        <f>'2 уровень'!L222</f>
        <v>393.72480000000002</v>
      </c>
      <c r="L116" s="322">
        <f>'2 уровень'!M222</f>
        <v>393.72480000000002</v>
      </c>
      <c r="M116" s="322">
        <f>'2 уровень'!N222</f>
        <v>393.72480000000002</v>
      </c>
      <c r="N116" s="322">
        <f>'2 уровень'!O222</f>
        <v>393.72480000000002</v>
      </c>
      <c r="O116" s="322">
        <f>'2 уровень'!P222</f>
        <v>393.72480000000002</v>
      </c>
      <c r="P116" s="322">
        <f>'2 уровень'!Q222</f>
        <v>393.72480000000002</v>
      </c>
      <c r="Q116" s="322">
        <f>'2 уровень'!R222</f>
        <v>360.9144</v>
      </c>
      <c r="R116" s="322">
        <f>'2 уровень'!S222</f>
        <v>282.16944000000001</v>
      </c>
      <c r="S116" s="322">
        <f>'2 уровень'!T222</f>
        <v>-78.744959999999992</v>
      </c>
      <c r="T116" s="322">
        <f>'2 уровень'!U222</f>
        <v>-17.717629999999996</v>
      </c>
      <c r="U116" s="322">
        <f>'2 уровень'!V222</f>
        <v>264.45181000000002</v>
      </c>
      <c r="V116" s="322">
        <f>'2 уровень'!W222</f>
        <v>78.181818181818187</v>
      </c>
    </row>
    <row r="117" spans="1:193" ht="30" x14ac:dyDescent="0.25">
      <c r="A117" s="77" t="s">
        <v>67</v>
      </c>
      <c r="B117" s="34">
        <f>'2 уровень'!C223</f>
        <v>192</v>
      </c>
      <c r="C117" s="34">
        <f>'2 уровень'!D223</f>
        <v>176</v>
      </c>
      <c r="D117" s="34">
        <f>'2 уровень'!E223</f>
        <v>196</v>
      </c>
      <c r="E117" s="105">
        <f>'2 уровень'!F223</f>
        <v>111.36363636363636</v>
      </c>
      <c r="F117" s="322">
        <f>'2 уровень'!G223</f>
        <v>1259.9193599999999</v>
      </c>
      <c r="G117" s="322">
        <f>'2 уровень'!H223</f>
        <v>1259.9193599999999</v>
      </c>
      <c r="H117" s="322">
        <f>'2 уровень'!I223</f>
        <v>1259.9193599999999</v>
      </c>
      <c r="I117" s="322">
        <f>'2 уровень'!J223</f>
        <v>1259.9193599999999</v>
      </c>
      <c r="J117" s="322">
        <f>'2 уровень'!K223</f>
        <v>1259.9193599999999</v>
      </c>
      <c r="K117" s="322">
        <f>'2 уровень'!L223</f>
        <v>1259.9193599999999</v>
      </c>
      <c r="L117" s="322">
        <f>'2 уровень'!M223</f>
        <v>1259.9193599999999</v>
      </c>
      <c r="M117" s="322">
        <f>'2 уровень'!N223</f>
        <v>1259.9193599999999</v>
      </c>
      <c r="N117" s="322">
        <f>'2 уровень'!O223</f>
        <v>1259.9193599999999</v>
      </c>
      <c r="O117" s="322">
        <f>'2 уровень'!P223</f>
        <v>1259.9193599999999</v>
      </c>
      <c r="P117" s="322">
        <f>'2 уровень'!Q223</f>
        <v>1259.9193599999999</v>
      </c>
      <c r="Q117" s="322">
        <f>'2 уровень'!R223</f>
        <v>1154.9260799999997</v>
      </c>
      <c r="R117" s="322">
        <f>'2 уровень'!S223</f>
        <v>1286.16768</v>
      </c>
      <c r="S117" s="322">
        <f>'2 уровень'!T223</f>
        <v>131.24160000000029</v>
      </c>
      <c r="T117" s="322">
        <f>'2 уровень'!U223</f>
        <v>-60.371220000000001</v>
      </c>
      <c r="U117" s="322">
        <f>'2 уровень'!V223</f>
        <v>1225.79646</v>
      </c>
      <c r="V117" s="322">
        <f>'2 уровень'!W223</f>
        <v>111.3636363636364</v>
      </c>
    </row>
    <row r="118" spans="1:193" ht="30" x14ac:dyDescent="0.25">
      <c r="A118" s="227" t="s">
        <v>68</v>
      </c>
      <c r="B118" s="225">
        <f>'2 уровень'!C224</f>
        <v>10869</v>
      </c>
      <c r="C118" s="225">
        <f>'2 уровень'!D224</f>
        <v>9963</v>
      </c>
      <c r="D118" s="225">
        <f>'2 уровень'!E224</f>
        <v>8324</v>
      </c>
      <c r="E118" s="226">
        <f>'2 уровень'!F224</f>
        <v>83.549131787614172</v>
      </c>
      <c r="F118" s="321">
        <f>'2 уровень'!G224</f>
        <v>21658.73054</v>
      </c>
      <c r="G118" s="321">
        <f>'2 уровень'!H224</f>
        <v>21658.73054</v>
      </c>
      <c r="H118" s="321">
        <f>'2 уровень'!I224</f>
        <v>21658.73054</v>
      </c>
      <c r="I118" s="321">
        <f>'2 уровень'!J224</f>
        <v>21658.73054</v>
      </c>
      <c r="J118" s="321">
        <f>'2 уровень'!K224</f>
        <v>21658.73054</v>
      </c>
      <c r="K118" s="321">
        <f>'2 уровень'!L224</f>
        <v>20270.376540000001</v>
      </c>
      <c r="L118" s="321">
        <f>'2 уровень'!M224</f>
        <v>20270.376540000001</v>
      </c>
      <c r="M118" s="321">
        <f>'2 уровень'!N224</f>
        <v>21835.419539999999</v>
      </c>
      <c r="N118" s="321">
        <f>'2 уровень'!O224</f>
        <v>21835.419539999999</v>
      </c>
      <c r="O118" s="321">
        <f>'2 уровень'!P224</f>
        <v>21847.419539999999</v>
      </c>
      <c r="P118" s="321">
        <f>'2 уровень'!Q224</f>
        <v>21847.419539999999</v>
      </c>
      <c r="Q118" s="321">
        <f>'2 уровень'!R224</f>
        <v>19923.853014047618</v>
      </c>
      <c r="R118" s="321">
        <f>'2 уровень'!S224</f>
        <v>17938.144310000003</v>
      </c>
      <c r="S118" s="321">
        <f>'2 уровень'!T224</f>
        <v>-1985.7087040476181</v>
      </c>
      <c r="T118" s="321">
        <f>'2 уровень'!U224</f>
        <v>-9.2930899999999994</v>
      </c>
      <c r="U118" s="321">
        <f>'2 уровень'!V224</f>
        <v>17928.851220000004</v>
      </c>
      <c r="V118" s="321">
        <f>'2 уровень'!W224</f>
        <v>90.033510573243234</v>
      </c>
    </row>
    <row r="119" spans="1:193" ht="30" x14ac:dyDescent="0.25">
      <c r="A119" s="77" t="s">
        <v>64</v>
      </c>
      <c r="B119" s="34">
        <f>'2 уровень'!C225</f>
        <v>5000</v>
      </c>
      <c r="C119" s="34">
        <f>'2 уровень'!D225</f>
        <v>4583</v>
      </c>
      <c r="D119" s="34">
        <f>'2 уровень'!E225</f>
        <v>3995</v>
      </c>
      <c r="E119" s="105">
        <f>'2 уровень'!F225</f>
        <v>87.169975998254429</v>
      </c>
      <c r="F119" s="322">
        <f>'2 уровень'!G225</f>
        <v>6149.4790000000012</v>
      </c>
      <c r="G119" s="322">
        <f>'2 уровень'!H225</f>
        <v>6149.4790000000012</v>
      </c>
      <c r="H119" s="322">
        <f>'2 уровень'!I225</f>
        <v>6149.4790000000012</v>
      </c>
      <c r="I119" s="322">
        <f>'2 уровень'!J225</f>
        <v>6149.4790000000012</v>
      </c>
      <c r="J119" s="322">
        <f>'2 уровень'!K225</f>
        <v>6149.4790000000012</v>
      </c>
      <c r="K119" s="322">
        <f>'2 уровень'!L225</f>
        <v>4761.125</v>
      </c>
      <c r="L119" s="322">
        <f>'2 уровень'!M225</f>
        <v>4761.125</v>
      </c>
      <c r="M119" s="322">
        <f>'2 уровень'!N225</f>
        <v>6326.1679999999997</v>
      </c>
      <c r="N119" s="322">
        <f>'2 уровень'!O225</f>
        <v>6326.1679999999997</v>
      </c>
      <c r="O119" s="322">
        <f>'2 уровень'!P225</f>
        <v>6326.1679999999997</v>
      </c>
      <c r="P119" s="322">
        <f>'2 уровень'!Q225</f>
        <v>6326.1679999999997</v>
      </c>
      <c r="Q119" s="322">
        <f>'2 уровень'!R225</f>
        <v>5699.0391023809525</v>
      </c>
      <c r="R119" s="322">
        <f>'2 уровень'!S225</f>
        <v>5844.8632200000002</v>
      </c>
      <c r="S119" s="322">
        <f>'2 уровень'!T225</f>
        <v>145.82411761904768</v>
      </c>
      <c r="T119" s="322">
        <f>'2 уровень'!U225</f>
        <v>-9.2930899999999994</v>
      </c>
      <c r="U119" s="322">
        <f>'2 уровень'!V225</f>
        <v>5835.5701300000001</v>
      </c>
      <c r="V119" s="322">
        <f>'2 уровень'!W225</f>
        <v>102.55874920314419</v>
      </c>
    </row>
    <row r="120" spans="1:193" ht="45" x14ac:dyDescent="0.25">
      <c r="A120" s="77" t="s">
        <v>102</v>
      </c>
      <c r="B120" s="34">
        <f>'2 уровень'!C226</f>
        <v>0</v>
      </c>
      <c r="C120" s="34">
        <f>'2 уровень'!D226</f>
        <v>0</v>
      </c>
      <c r="D120" s="34">
        <f>'2 уровень'!E226</f>
        <v>959</v>
      </c>
      <c r="E120" s="105">
        <f>'2 уровень'!F226</f>
        <v>0</v>
      </c>
      <c r="F120" s="322">
        <f>'2 уровень'!G226</f>
        <v>0</v>
      </c>
      <c r="G120" s="322">
        <f>'2 уровень'!H226</f>
        <v>0</v>
      </c>
      <c r="H120" s="322">
        <f>'2 уровень'!I226</f>
        <v>0</v>
      </c>
      <c r="I120" s="322">
        <f>'2 уровень'!J226</f>
        <v>0</v>
      </c>
      <c r="J120" s="322">
        <f>'2 уровень'!K226</f>
        <v>0</v>
      </c>
      <c r="K120" s="322">
        <f>'2 уровень'!L226</f>
        <v>0</v>
      </c>
      <c r="L120" s="322">
        <f>'2 уровень'!M226</f>
        <v>0</v>
      </c>
      <c r="M120" s="322">
        <f>'2 уровень'!N226</f>
        <v>0</v>
      </c>
      <c r="N120" s="322">
        <f>'2 уровень'!O226</f>
        <v>0</v>
      </c>
      <c r="O120" s="322">
        <f>'2 уровень'!P226</f>
        <v>0</v>
      </c>
      <c r="P120" s="322">
        <f>'2 уровень'!Q226</f>
        <v>0</v>
      </c>
      <c r="Q120" s="322">
        <f>'2 уровень'!R226</f>
        <v>0</v>
      </c>
      <c r="R120" s="322">
        <f>'2 уровень'!S226</f>
        <v>0</v>
      </c>
      <c r="S120" s="322">
        <f>'2 уровень'!T226</f>
        <v>0</v>
      </c>
      <c r="T120" s="322">
        <f>'2 уровень'!U226</f>
        <v>0</v>
      </c>
      <c r="U120" s="322">
        <f>'2 уровень'!V226</f>
        <v>1241.4877799999999</v>
      </c>
      <c r="V120" s="322">
        <f>'2 уровень'!W226</f>
        <v>0</v>
      </c>
    </row>
    <row r="121" spans="1:193" ht="60" x14ac:dyDescent="0.25">
      <c r="A121" s="77" t="s">
        <v>46</v>
      </c>
      <c r="B121" s="34">
        <f>'2 уровень'!C227</f>
        <v>5154</v>
      </c>
      <c r="C121" s="34">
        <f>'2 уровень'!D227</f>
        <v>4725</v>
      </c>
      <c r="D121" s="34">
        <f>'2 уровень'!E227</f>
        <v>4010</v>
      </c>
      <c r="E121" s="105">
        <f>'2 уровень'!F227</f>
        <v>84.867724867724874</v>
      </c>
      <c r="F121" s="322">
        <f>'2 уровень'!G227</f>
        <v>14745.90324</v>
      </c>
      <c r="G121" s="322">
        <f>'2 уровень'!H227</f>
        <v>14745.90324</v>
      </c>
      <c r="H121" s="322">
        <f>'2 уровень'!I227</f>
        <v>14745.90324</v>
      </c>
      <c r="I121" s="322">
        <f>'2 уровень'!J227</f>
        <v>14745.90324</v>
      </c>
      <c r="J121" s="322">
        <f>'2 уровень'!K227</f>
        <v>14745.90324</v>
      </c>
      <c r="K121" s="322">
        <f>'2 уровень'!L227</f>
        <v>14745.90324</v>
      </c>
      <c r="L121" s="322">
        <f>'2 уровень'!M227</f>
        <v>14745.90324</v>
      </c>
      <c r="M121" s="322">
        <f>'2 уровень'!N227</f>
        <v>14745.90324</v>
      </c>
      <c r="N121" s="322">
        <f>'2 уровень'!O227</f>
        <v>14745.90324</v>
      </c>
      <c r="O121" s="322">
        <f>'2 уровень'!P227</f>
        <v>14757.90324</v>
      </c>
      <c r="P121" s="322">
        <f>'2 уровень'!Q227</f>
        <v>14757.90324</v>
      </c>
      <c r="Q121" s="322">
        <f>'2 уровень'!R227</f>
        <v>13525.07797</v>
      </c>
      <c r="R121" s="322">
        <f>'2 уровень'!S227</f>
        <v>11749.809070000001</v>
      </c>
      <c r="S121" s="322">
        <f>'2 уровень'!T227</f>
        <v>-1775.2688999999991</v>
      </c>
      <c r="T121" s="322">
        <f>'2 уровень'!U227</f>
        <v>0</v>
      </c>
      <c r="U121" s="322">
        <f>'2 уровень'!V227</f>
        <v>11749.809070000001</v>
      </c>
      <c r="V121" s="322">
        <f>'2 уровень'!W227</f>
        <v>86.874242766380149</v>
      </c>
    </row>
    <row r="122" spans="1:193" ht="45" x14ac:dyDescent="0.25">
      <c r="A122" s="77" t="s">
        <v>65</v>
      </c>
      <c r="B122" s="34">
        <f>'2 уровень'!C228</f>
        <v>715</v>
      </c>
      <c r="C122" s="34">
        <f>'2 уровень'!D228</f>
        <v>655</v>
      </c>
      <c r="D122" s="34">
        <f>'2 уровень'!E228</f>
        <v>319</v>
      </c>
      <c r="E122" s="105">
        <f>'2 уровень'!F228</f>
        <v>48.702290076335878</v>
      </c>
      <c r="F122" s="322">
        <f>'2 уровень'!G228</f>
        <v>763.34829999999988</v>
      </c>
      <c r="G122" s="322">
        <f>'2 уровень'!H228</f>
        <v>763.34829999999988</v>
      </c>
      <c r="H122" s="322">
        <f>'2 уровень'!I228</f>
        <v>763.34829999999988</v>
      </c>
      <c r="I122" s="322">
        <f>'2 уровень'!J228</f>
        <v>763.34829999999988</v>
      </c>
      <c r="J122" s="322">
        <f>'2 уровень'!K228</f>
        <v>763.34829999999988</v>
      </c>
      <c r="K122" s="322">
        <f>'2 уровень'!L228</f>
        <v>763.34829999999988</v>
      </c>
      <c r="L122" s="322">
        <f>'2 уровень'!M228</f>
        <v>763.34829999999988</v>
      </c>
      <c r="M122" s="322">
        <f>'2 уровень'!N228</f>
        <v>763.34829999999988</v>
      </c>
      <c r="N122" s="322">
        <f>'2 уровень'!O228</f>
        <v>763.34829999999988</v>
      </c>
      <c r="O122" s="322">
        <f>'2 уровень'!P228</f>
        <v>763.34829999999988</v>
      </c>
      <c r="P122" s="322">
        <f>'2 уровень'!Q228</f>
        <v>763.34829999999988</v>
      </c>
      <c r="Q122" s="322">
        <f>'2 уровень'!R228</f>
        <v>699.73594166666658</v>
      </c>
      <c r="R122" s="322">
        <f>'2 уровень'!S228</f>
        <v>343.47201999999999</v>
      </c>
      <c r="S122" s="322">
        <f>'2 уровень'!T228</f>
        <v>-356.26392166666659</v>
      </c>
      <c r="T122" s="322">
        <f>'2 уровень'!U228</f>
        <v>0</v>
      </c>
      <c r="U122" s="322">
        <f>'2 уровень'!V228</f>
        <v>343.47201999999999</v>
      </c>
      <c r="V122" s="322">
        <f>'2 уровень'!W228</f>
        <v>49.085947933716383</v>
      </c>
    </row>
    <row r="123" spans="1:193" ht="30" x14ac:dyDescent="0.25">
      <c r="A123" s="77" t="s">
        <v>79</v>
      </c>
      <c r="B123" s="34">
        <f>'2 уровень'!C229</f>
        <v>13000</v>
      </c>
      <c r="C123" s="34">
        <f>'2 уровень'!D229</f>
        <v>11917</v>
      </c>
      <c r="D123" s="34">
        <f>'2 уровень'!E229</f>
        <v>10966</v>
      </c>
      <c r="E123" s="105">
        <f>'2 уровень'!F229</f>
        <v>92.019803641856171</v>
      </c>
      <c r="F123" s="322">
        <f>'2 уровень'!G229</f>
        <v>12651.86</v>
      </c>
      <c r="G123" s="322">
        <f>'2 уровень'!H229</f>
        <v>12651.86</v>
      </c>
      <c r="H123" s="322">
        <f>'2 уровень'!I229</f>
        <v>12651.86</v>
      </c>
      <c r="I123" s="322">
        <f>'2 уровень'!J229</f>
        <v>12651.86</v>
      </c>
      <c r="J123" s="322">
        <f>'2 уровень'!K229</f>
        <v>12651.86</v>
      </c>
      <c r="K123" s="322">
        <f>'2 уровень'!L229</f>
        <v>12651.86</v>
      </c>
      <c r="L123" s="322">
        <f>'2 уровень'!M229</f>
        <v>12651.86</v>
      </c>
      <c r="M123" s="322">
        <f>'2 уровень'!N229</f>
        <v>12651.86</v>
      </c>
      <c r="N123" s="322">
        <f>'2 уровень'!O229</f>
        <v>12651.86</v>
      </c>
      <c r="O123" s="322">
        <f>'2 уровень'!P229</f>
        <v>12651.86</v>
      </c>
      <c r="P123" s="322">
        <f>'2 уровень'!Q229</f>
        <v>12651.86</v>
      </c>
      <c r="Q123" s="322">
        <f>'2 уровень'!R229</f>
        <v>11597.538333333334</v>
      </c>
      <c r="R123" s="322">
        <f>'2 уровень'!S229</f>
        <v>10675.687740000001</v>
      </c>
      <c r="S123" s="322">
        <f>'2 уровень'!T229</f>
        <v>-921.85059333333265</v>
      </c>
      <c r="T123" s="322">
        <f>'2 уровень'!U229</f>
        <v>-13.314539999999999</v>
      </c>
      <c r="U123" s="322">
        <f>'2 уровень'!V229</f>
        <v>10662.373200000002</v>
      </c>
      <c r="V123" s="322">
        <f>'2 уровень'!W229</f>
        <v>92.051325317168605</v>
      </c>
    </row>
    <row r="124" spans="1:193" ht="15.75" thickBot="1" x14ac:dyDescent="0.3">
      <c r="A124" s="76" t="s">
        <v>63</v>
      </c>
      <c r="B124" s="34">
        <f>'2 уровень'!C230</f>
        <v>0</v>
      </c>
      <c r="C124" s="34">
        <f>'2 уровень'!D230</f>
        <v>0</v>
      </c>
      <c r="D124" s="34">
        <f>'2 уровень'!E230</f>
        <v>0</v>
      </c>
      <c r="E124" s="105">
        <f>'2 уровень'!F230</f>
        <v>0</v>
      </c>
      <c r="F124" s="322">
        <f>'2 уровень'!G230</f>
        <v>46548.324699999997</v>
      </c>
      <c r="G124" s="322">
        <f>'2 уровень'!H230</f>
        <v>46548.324699999997</v>
      </c>
      <c r="H124" s="322">
        <f>'2 уровень'!I230</f>
        <v>46548.324699999997</v>
      </c>
      <c r="I124" s="322">
        <f>'2 уровень'!J230</f>
        <v>46548.324699999997</v>
      </c>
      <c r="J124" s="322">
        <f>'2 уровень'!K230</f>
        <v>46548.324699999997</v>
      </c>
      <c r="K124" s="322">
        <f>'2 уровень'!L230</f>
        <v>46534.275900000008</v>
      </c>
      <c r="L124" s="322">
        <f>'2 уровень'!M230</f>
        <v>46534.275900000008</v>
      </c>
      <c r="M124" s="322">
        <f>'2 уровень'!N230</f>
        <v>47008.570379999997</v>
      </c>
      <c r="N124" s="322">
        <f>'2 уровень'!O230</f>
        <v>47008.570379999997</v>
      </c>
      <c r="O124" s="322">
        <f>'2 уровень'!P230</f>
        <v>47020.570379999997</v>
      </c>
      <c r="P124" s="322">
        <f>'2 уровень'!Q230</f>
        <v>47020.570379999997</v>
      </c>
      <c r="Q124" s="322">
        <f>'2 уровень'!R230</f>
        <v>43044.69139709523</v>
      </c>
      <c r="R124" s="322">
        <f>'2 уровень'!S230</f>
        <v>41396.614430000001</v>
      </c>
      <c r="S124" s="322">
        <f>'2 уровень'!T230</f>
        <v>-1648.0769670952336</v>
      </c>
      <c r="T124" s="322">
        <f>'2 уровень'!U230</f>
        <v>-301.78771</v>
      </c>
      <c r="U124" s="322">
        <f>'2 уровень'!V230</f>
        <v>41094.826720000005</v>
      </c>
      <c r="V124" s="322">
        <f>'2 уровень'!W230</f>
        <v>96.171242228475023</v>
      </c>
    </row>
    <row r="125" spans="1:193" ht="15" customHeight="1" x14ac:dyDescent="0.25">
      <c r="A125" s="66" t="s">
        <v>92</v>
      </c>
      <c r="B125" s="67"/>
      <c r="C125" s="67"/>
      <c r="D125" s="67"/>
      <c r="E125" s="108"/>
      <c r="F125" s="320"/>
      <c r="G125" s="320"/>
      <c r="H125" s="320"/>
      <c r="I125" s="320"/>
      <c r="J125" s="320"/>
      <c r="K125" s="320"/>
      <c r="L125" s="320"/>
      <c r="M125" s="320"/>
      <c r="N125" s="320"/>
      <c r="O125" s="320"/>
      <c r="P125" s="320"/>
      <c r="Q125" s="320"/>
      <c r="R125" s="320"/>
      <c r="S125" s="320"/>
      <c r="T125" s="320"/>
      <c r="U125" s="320"/>
      <c r="V125" s="320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2"/>
      <c r="BR125" s="32"/>
      <c r="BS125" s="32"/>
      <c r="BT125" s="32"/>
      <c r="BU125" s="32"/>
      <c r="BV125" s="32"/>
      <c r="BW125" s="32"/>
      <c r="BX125" s="32"/>
      <c r="BY125" s="32"/>
      <c r="BZ125" s="32"/>
      <c r="CA125" s="32"/>
      <c r="CB125" s="32"/>
      <c r="CC125" s="32"/>
      <c r="CD125" s="32"/>
      <c r="CE125" s="32"/>
      <c r="CF125" s="32"/>
      <c r="CG125" s="32"/>
      <c r="CH125" s="32"/>
      <c r="CI125" s="32"/>
      <c r="CJ125" s="32"/>
      <c r="CK125" s="32"/>
      <c r="CL125" s="32"/>
      <c r="CM125" s="32"/>
      <c r="CN125" s="32"/>
      <c r="CO125" s="32"/>
      <c r="CP125" s="32"/>
      <c r="CQ125" s="32"/>
      <c r="CR125" s="32"/>
      <c r="CS125" s="32"/>
      <c r="CT125" s="32"/>
      <c r="CU125" s="32"/>
      <c r="CV125" s="32"/>
      <c r="CW125" s="32"/>
      <c r="CX125" s="32"/>
      <c r="CY125" s="32"/>
      <c r="CZ125" s="32"/>
      <c r="DA125" s="32"/>
      <c r="DB125" s="32"/>
      <c r="DC125" s="32"/>
      <c r="DD125" s="32"/>
      <c r="DE125" s="32"/>
      <c r="DF125" s="32"/>
      <c r="DG125" s="32"/>
      <c r="DH125" s="32"/>
      <c r="DI125" s="32"/>
      <c r="DJ125" s="32"/>
      <c r="DK125" s="32"/>
      <c r="DL125" s="32"/>
      <c r="DM125" s="32"/>
      <c r="DN125" s="32"/>
      <c r="DO125" s="32"/>
      <c r="DP125" s="32"/>
      <c r="DQ125" s="32"/>
      <c r="DR125" s="32"/>
      <c r="DS125" s="32"/>
      <c r="DT125" s="32"/>
      <c r="DU125" s="32"/>
      <c r="DV125" s="32"/>
      <c r="DW125" s="32"/>
      <c r="DX125" s="32"/>
      <c r="DY125" s="32"/>
      <c r="DZ125" s="32"/>
      <c r="EA125" s="32"/>
      <c r="EB125" s="32"/>
      <c r="EC125" s="32"/>
      <c r="ED125" s="32"/>
      <c r="EE125" s="32"/>
      <c r="EF125" s="32"/>
      <c r="EG125" s="32"/>
      <c r="EH125" s="32"/>
      <c r="EI125" s="32"/>
      <c r="EJ125" s="32"/>
      <c r="EK125" s="32"/>
      <c r="EL125" s="32"/>
      <c r="EM125" s="32"/>
      <c r="EN125" s="32"/>
      <c r="EO125" s="32"/>
      <c r="EP125" s="32"/>
      <c r="EQ125" s="32"/>
      <c r="ER125" s="32"/>
      <c r="ES125" s="32"/>
      <c r="ET125" s="32"/>
      <c r="EU125" s="32"/>
      <c r="EV125" s="32"/>
      <c r="EW125" s="32"/>
      <c r="EX125" s="32"/>
      <c r="EY125" s="32"/>
      <c r="EZ125" s="32"/>
      <c r="FA125" s="32"/>
      <c r="FB125" s="32"/>
      <c r="FC125" s="32"/>
      <c r="FD125" s="32"/>
      <c r="FE125" s="32"/>
      <c r="FF125" s="32"/>
      <c r="FG125" s="32"/>
      <c r="FH125" s="32"/>
      <c r="FI125" s="32"/>
      <c r="FJ125" s="32"/>
      <c r="FK125" s="32"/>
      <c r="FL125" s="32"/>
      <c r="FM125" s="32"/>
      <c r="FN125" s="32"/>
      <c r="FO125" s="32"/>
      <c r="FP125" s="32"/>
      <c r="FQ125" s="32"/>
      <c r="FR125" s="32"/>
      <c r="FS125" s="32"/>
      <c r="FT125" s="32"/>
      <c r="FU125" s="32"/>
      <c r="FV125" s="32"/>
      <c r="FW125" s="32"/>
      <c r="FX125" s="32"/>
      <c r="FY125" s="32"/>
      <c r="FZ125" s="32"/>
      <c r="GA125" s="32"/>
      <c r="GB125" s="32"/>
      <c r="GC125" s="32"/>
      <c r="GD125" s="32"/>
      <c r="GE125" s="32"/>
      <c r="GF125" s="32"/>
      <c r="GG125" s="32"/>
      <c r="GH125" s="32"/>
      <c r="GI125" s="32"/>
      <c r="GJ125" s="32"/>
      <c r="GK125" s="32"/>
    </row>
    <row r="126" spans="1:193" ht="30" x14ac:dyDescent="0.25">
      <c r="A126" s="227" t="s">
        <v>76</v>
      </c>
      <c r="B126" s="225">
        <f>'1 уровень'!D337</f>
        <v>10286</v>
      </c>
      <c r="C126" s="225">
        <f>'1 уровень'!E337</f>
        <v>9429</v>
      </c>
      <c r="D126" s="225">
        <f>'1 уровень'!F337</f>
        <v>9288</v>
      </c>
      <c r="E126" s="226">
        <f>'1 уровень'!G337</f>
        <v>98.504613426662431</v>
      </c>
      <c r="F126" s="321">
        <f>'1 уровень'!H337</f>
        <v>21102.145199999999</v>
      </c>
      <c r="G126" s="321">
        <f>'1 уровень'!I337</f>
        <v>21102.145199999999</v>
      </c>
      <c r="H126" s="321">
        <f>'1 уровень'!J337</f>
        <v>21102.145199999999</v>
      </c>
      <c r="I126" s="321">
        <f>'1 уровень'!K337</f>
        <v>21102.145199999999</v>
      </c>
      <c r="J126" s="321">
        <f>'1 уровень'!L337</f>
        <v>21102.145199999999</v>
      </c>
      <c r="K126" s="321">
        <f>'1 уровень'!M337</f>
        <v>21908.371200000001</v>
      </c>
      <c r="L126" s="321">
        <f>'1 уровень'!N337</f>
        <v>21908.371200000001</v>
      </c>
      <c r="M126" s="321">
        <f>'1 уровень'!O337</f>
        <v>18378.7392</v>
      </c>
      <c r="N126" s="321">
        <f>'1 уровень'!P337</f>
        <v>18378.7392</v>
      </c>
      <c r="O126" s="321">
        <f>'1 уровень'!Q337</f>
        <v>17033.738399999998</v>
      </c>
      <c r="P126" s="321">
        <f>'1 уровень'!R337</f>
        <v>17033.738399999998</v>
      </c>
      <c r="Q126" s="321">
        <f>'1 уровень'!S337</f>
        <v>16314.311157142856</v>
      </c>
      <c r="R126" s="321">
        <f>'1 уровень'!T337</f>
        <v>16854.670169999998</v>
      </c>
      <c r="S126" s="321">
        <f>'1 уровень'!U337</f>
        <v>540.35901285714408</v>
      </c>
      <c r="T126" s="321">
        <f>'1 уровень'!V337</f>
        <v>-126.21066000000002</v>
      </c>
      <c r="U126" s="321">
        <f>'1 уровень'!W337</f>
        <v>16728.459510000001</v>
      </c>
      <c r="V126" s="321">
        <f>'1 уровень'!X337</f>
        <v>103.31217792557889</v>
      </c>
    </row>
    <row r="127" spans="1:193" ht="30" x14ac:dyDescent="0.25">
      <c r="A127" s="77" t="s">
        <v>44</v>
      </c>
      <c r="B127" s="34">
        <f>'1 уровень'!D338</f>
        <v>5800</v>
      </c>
      <c r="C127" s="34">
        <f>'1 уровень'!E338</f>
        <v>5317</v>
      </c>
      <c r="D127" s="34">
        <f>'1 уровень'!F338</f>
        <v>5604</v>
      </c>
      <c r="E127" s="105">
        <f>'1 уровень'!G338</f>
        <v>105.39778070340418</v>
      </c>
      <c r="F127" s="322">
        <f>'1 уровень'!H338</f>
        <v>8173.5959999999995</v>
      </c>
      <c r="G127" s="322">
        <f>'1 уровень'!I338</f>
        <v>8173.5959999999995</v>
      </c>
      <c r="H127" s="322">
        <f>'1 уровень'!J338</f>
        <v>8173.5959999999995</v>
      </c>
      <c r="I127" s="322">
        <f>'1 уровень'!K338</f>
        <v>8173.5959999999995</v>
      </c>
      <c r="J127" s="322">
        <f>'1 уровень'!L338</f>
        <v>8173.5959999999995</v>
      </c>
      <c r="K127" s="322">
        <f>'1 уровень'!M338</f>
        <v>8889.1720000000005</v>
      </c>
      <c r="L127" s="322">
        <f>'1 уровень'!N338</f>
        <v>8889.1720000000005</v>
      </c>
      <c r="M127" s="322">
        <f>'1 уровень'!O338</f>
        <v>7895.04</v>
      </c>
      <c r="N127" s="322">
        <f>'1 уровень'!P338</f>
        <v>7895.04</v>
      </c>
      <c r="O127" s="322">
        <f>'1 уровень'!Q338</f>
        <v>7895.04</v>
      </c>
      <c r="P127" s="322">
        <f>'1 уровень'!R338</f>
        <v>7895.04</v>
      </c>
      <c r="Q127" s="322">
        <f>'1 уровень'!S338</f>
        <v>7310.5082571428566</v>
      </c>
      <c r="R127" s="322">
        <f>'1 уровень'!T338</f>
        <v>8714.8332499999997</v>
      </c>
      <c r="S127" s="322">
        <f>'1 уровень'!U338</f>
        <v>1404.3249928571431</v>
      </c>
      <c r="T127" s="322">
        <f>'1 уровень'!V338</f>
        <v>-125.28193000000002</v>
      </c>
      <c r="U127" s="322">
        <f>'1 уровень'!W338</f>
        <v>8589.5513200000005</v>
      </c>
      <c r="V127" s="322">
        <f>'1 уровень'!X338</f>
        <v>119.20967658418309</v>
      </c>
    </row>
    <row r="128" spans="1:193" ht="45" x14ac:dyDescent="0.25">
      <c r="A128" s="77" t="s">
        <v>89</v>
      </c>
      <c r="B128" s="34">
        <f>'1 уровень'!D339</f>
        <v>1740</v>
      </c>
      <c r="C128" s="34">
        <f>'1 уровень'!E339</f>
        <v>1595</v>
      </c>
      <c r="D128" s="34">
        <f>'1 уровень'!F339</f>
        <v>1131</v>
      </c>
      <c r="E128" s="105">
        <f>'1 уровень'!G339</f>
        <v>70.909090909090907</v>
      </c>
      <c r="F128" s="322">
        <f>'1 уровень'!H339</f>
        <v>6128.8500000000013</v>
      </c>
      <c r="G128" s="322">
        <f>'1 уровень'!I339</f>
        <v>6128.8500000000013</v>
      </c>
      <c r="H128" s="322">
        <f>'1 уровень'!J339</f>
        <v>6128.8500000000013</v>
      </c>
      <c r="I128" s="322">
        <f>'1 уровень'!K339</f>
        <v>6128.8500000000013</v>
      </c>
      <c r="J128" s="322">
        <f>'1 уровень'!L339</f>
        <v>6128.8500000000013</v>
      </c>
      <c r="K128" s="322">
        <f>'1 уровень'!M339</f>
        <v>6219.5</v>
      </c>
      <c r="L128" s="322">
        <f>'1 уровень'!N339</f>
        <v>6219.5</v>
      </c>
      <c r="M128" s="322">
        <f>'1 уровень'!O339</f>
        <v>3684</v>
      </c>
      <c r="N128" s="322">
        <f>'1 уровень'!P339</f>
        <v>3684</v>
      </c>
      <c r="O128" s="322">
        <f>'1 уровень'!Q339</f>
        <v>3205.08</v>
      </c>
      <c r="P128" s="322">
        <f>'1 уровень'!R339</f>
        <v>3205.08</v>
      </c>
      <c r="Q128" s="322">
        <f>'1 уровень'!S339</f>
        <v>3348.1324999999997</v>
      </c>
      <c r="R128" s="322">
        <f>'1 уровень'!T339</f>
        <v>2372.0723600000001</v>
      </c>
      <c r="S128" s="322">
        <f>'1 уровень'!U339</f>
        <v>-976.06013999999959</v>
      </c>
      <c r="T128" s="322">
        <f>'1 уровень'!V339</f>
        <v>0</v>
      </c>
      <c r="U128" s="322">
        <f>'1 уровень'!W339</f>
        <v>2372.0723600000001</v>
      </c>
      <c r="V128" s="322">
        <f>'1 уровень'!X339</f>
        <v>70.847625056654735</v>
      </c>
    </row>
    <row r="129" spans="1:193" ht="30" x14ac:dyDescent="0.25">
      <c r="A129" s="77" t="s">
        <v>83</v>
      </c>
      <c r="B129" s="34">
        <f>'1 уровень'!D340</f>
        <v>2300</v>
      </c>
      <c r="C129" s="34">
        <f>'1 уровень'!E340</f>
        <v>2108</v>
      </c>
      <c r="D129" s="34">
        <f>'1 уровень'!F340</f>
        <v>2121</v>
      </c>
      <c r="E129" s="105">
        <f>'1 уровень'!G340</f>
        <v>100.61669829222011</v>
      </c>
      <c r="F129" s="322">
        <f>'1 уровень'!H340</f>
        <v>4360.7928000000002</v>
      </c>
      <c r="G129" s="322">
        <f>'1 уровень'!I340</f>
        <v>4360.7928000000002</v>
      </c>
      <c r="H129" s="322">
        <f>'1 уровень'!J340</f>
        <v>4360.7928000000002</v>
      </c>
      <c r="I129" s="322">
        <f>'1 уровень'!K340</f>
        <v>4360.7928000000002</v>
      </c>
      <c r="J129" s="322">
        <f>'1 уровень'!L340</f>
        <v>4360.7928000000002</v>
      </c>
      <c r="K129" s="322">
        <f>'1 уровень'!M340</f>
        <v>4360.7928000000002</v>
      </c>
      <c r="L129" s="322">
        <f>'1 уровень'!N340</f>
        <v>4360.7928000000002</v>
      </c>
      <c r="M129" s="322">
        <f>'1 уровень'!O340</f>
        <v>4360.7928000000002</v>
      </c>
      <c r="N129" s="322">
        <f>'1 уровень'!P340</f>
        <v>4360.7928000000002</v>
      </c>
      <c r="O129" s="322">
        <f>'1 уровень'!Q340</f>
        <v>3494.712</v>
      </c>
      <c r="P129" s="322">
        <f>'1 уровень'!R340</f>
        <v>3494.712</v>
      </c>
      <c r="Q129" s="322">
        <f>'1 уровень'!S340</f>
        <v>3420.0061999999998</v>
      </c>
      <c r="R129" s="322">
        <f>'1 уровень'!T340</f>
        <v>3302.0453600000001</v>
      </c>
      <c r="S129" s="322">
        <f>'1 уровень'!U340</f>
        <v>-117.96083999999973</v>
      </c>
      <c r="T129" s="322">
        <f>'1 уровень'!V340</f>
        <v>-0.92873000000000006</v>
      </c>
      <c r="U129" s="322">
        <f>'1 уровень'!W340</f>
        <v>3301.11663</v>
      </c>
      <c r="V129" s="322">
        <f>'1 уровень'!X340</f>
        <v>96.550858884407873</v>
      </c>
    </row>
    <row r="130" spans="1:193" ht="30" x14ac:dyDescent="0.25">
      <c r="A130" s="77" t="s">
        <v>84</v>
      </c>
      <c r="B130" s="34">
        <f>'1 уровень'!D341</f>
        <v>75</v>
      </c>
      <c r="C130" s="34">
        <f>'1 уровень'!E341</f>
        <v>69</v>
      </c>
      <c r="D130" s="34">
        <f>'1 уровень'!F341</f>
        <v>96</v>
      </c>
      <c r="E130" s="105">
        <f>'1 уровень'!G341</f>
        <v>139.13043478260869</v>
      </c>
      <c r="F130" s="322">
        <f>'1 уровень'!H341</f>
        <v>410.13</v>
      </c>
      <c r="G130" s="322">
        <f>'1 уровень'!I341</f>
        <v>410.13</v>
      </c>
      <c r="H130" s="322">
        <f>'1 уровень'!J341</f>
        <v>410.13</v>
      </c>
      <c r="I130" s="322">
        <f>'1 уровень'!K341</f>
        <v>410.13</v>
      </c>
      <c r="J130" s="322">
        <f>'1 уровень'!L341</f>
        <v>410.13</v>
      </c>
      <c r="K130" s="322">
        <f>'1 уровень'!M341</f>
        <v>410.13</v>
      </c>
      <c r="L130" s="322">
        <f>'1 уровень'!N341</f>
        <v>410.13</v>
      </c>
      <c r="M130" s="322">
        <f>'1 уровень'!O341</f>
        <v>410.13</v>
      </c>
      <c r="N130" s="322">
        <f>'1 уровень'!P341</f>
        <v>410.13</v>
      </c>
      <c r="O130" s="322">
        <f>'1 уровень'!Q341</f>
        <v>410.13</v>
      </c>
      <c r="P130" s="322">
        <f>'1 уровень'!R341</f>
        <v>410.13</v>
      </c>
      <c r="Q130" s="322">
        <f>'1 уровень'!S341</f>
        <v>375.95250000000004</v>
      </c>
      <c r="R130" s="322">
        <f>'1 уровень'!T341</f>
        <v>524.96640000000002</v>
      </c>
      <c r="S130" s="322">
        <f>'1 уровень'!U341</f>
        <v>149.01389999999998</v>
      </c>
      <c r="T130" s="322">
        <f>'1 уровень'!V341</f>
        <v>0</v>
      </c>
      <c r="U130" s="322">
        <f>'1 уровень'!W341</f>
        <v>524.96640000000002</v>
      </c>
      <c r="V130" s="322">
        <f>'1 уровень'!X341</f>
        <v>139.63636363636363</v>
      </c>
    </row>
    <row r="131" spans="1:193" ht="30" x14ac:dyDescent="0.25">
      <c r="A131" s="77" t="s">
        <v>85</v>
      </c>
      <c r="B131" s="34">
        <f>'1 уровень'!D342</f>
        <v>371</v>
      </c>
      <c r="C131" s="34">
        <f>'1 уровень'!E342</f>
        <v>340</v>
      </c>
      <c r="D131" s="34">
        <f>'1 уровень'!F342</f>
        <v>336</v>
      </c>
      <c r="E131" s="105">
        <f>'1 уровень'!G342</f>
        <v>98.82352941176471</v>
      </c>
      <c r="F131" s="322">
        <f>'1 уровень'!H342</f>
        <v>2028.7764</v>
      </c>
      <c r="G131" s="322">
        <f>'1 уровень'!I342</f>
        <v>2028.7764</v>
      </c>
      <c r="H131" s="322">
        <f>'1 уровень'!J342</f>
        <v>2028.7764</v>
      </c>
      <c r="I131" s="322">
        <f>'1 уровень'!K342</f>
        <v>2028.7764</v>
      </c>
      <c r="J131" s="322">
        <f>'1 уровень'!L342</f>
        <v>2028.7764</v>
      </c>
      <c r="K131" s="322">
        <f>'1 уровень'!M342</f>
        <v>2028.7764</v>
      </c>
      <c r="L131" s="322">
        <f>'1 уровень'!N342</f>
        <v>2028.7764</v>
      </c>
      <c r="M131" s="322">
        <f>'1 уровень'!O342</f>
        <v>2028.7764</v>
      </c>
      <c r="N131" s="322">
        <f>'1 уровень'!P342</f>
        <v>2028.7764</v>
      </c>
      <c r="O131" s="322">
        <f>'1 уровень'!Q342</f>
        <v>2028.7764</v>
      </c>
      <c r="P131" s="322">
        <f>'1 уровень'!R342</f>
        <v>2028.7764</v>
      </c>
      <c r="Q131" s="322">
        <f>'1 уровень'!S342</f>
        <v>1859.7116999999998</v>
      </c>
      <c r="R131" s="322">
        <f>'1 уровень'!T342</f>
        <v>1940.7528000000002</v>
      </c>
      <c r="S131" s="322">
        <f>'1 уровень'!U342</f>
        <v>81.04110000000037</v>
      </c>
      <c r="T131" s="322">
        <f>'1 уровень'!V342</f>
        <v>0</v>
      </c>
      <c r="U131" s="322">
        <f>'1 уровень'!W342</f>
        <v>1940.7528000000002</v>
      </c>
      <c r="V131" s="322">
        <f>'1 уровень'!X342</f>
        <v>104.35772383429112</v>
      </c>
    </row>
    <row r="132" spans="1:193" ht="45" x14ac:dyDescent="0.25">
      <c r="A132" s="77" t="s">
        <v>90</v>
      </c>
      <c r="B132" s="34">
        <f>'1 уровень'!D343</f>
        <v>71</v>
      </c>
      <c r="C132" s="34">
        <f>'1 уровень'!E343</f>
        <v>65</v>
      </c>
      <c r="D132" s="34">
        <f>'1 уровень'!F343</f>
        <v>63</v>
      </c>
      <c r="E132" s="105">
        <f>'1 уровень'!G343</f>
        <v>96.92307692307692</v>
      </c>
      <c r="F132" s="322">
        <f>'1 уровень'!H343</f>
        <v>0</v>
      </c>
      <c r="G132" s="322">
        <f>'1 уровень'!I343</f>
        <v>0</v>
      </c>
      <c r="H132" s="322">
        <f>'1 уровень'!J343</f>
        <v>0</v>
      </c>
      <c r="I132" s="322">
        <f>'1 уровень'!K343</f>
        <v>0</v>
      </c>
      <c r="J132" s="322">
        <f>'1 уровень'!L343</f>
        <v>0</v>
      </c>
      <c r="K132" s="322">
        <f>'1 уровень'!M343</f>
        <v>0</v>
      </c>
      <c r="L132" s="322">
        <f>'1 уровень'!N343</f>
        <v>0</v>
      </c>
      <c r="M132" s="322">
        <f>'1 уровень'!O343</f>
        <v>388.25639999999999</v>
      </c>
      <c r="N132" s="322">
        <f>'1 уровень'!P343</f>
        <v>388.25639999999999</v>
      </c>
      <c r="O132" s="322">
        <f>'1 уровень'!Q343</f>
        <v>388.25639999999999</v>
      </c>
      <c r="P132" s="322">
        <f>'1 уровень'!R343</f>
        <v>388.25639999999999</v>
      </c>
      <c r="Q132" s="322">
        <f>'1 уровень'!S343</f>
        <v>355.90170000000001</v>
      </c>
      <c r="R132" s="322">
        <f>'1 уровень'!T343</f>
        <v>447.87960000000004</v>
      </c>
      <c r="S132" s="322">
        <f>'1 уровень'!U343</f>
        <v>91.977900000000034</v>
      </c>
      <c r="T132" s="322">
        <f>'1 уровень'!V343</f>
        <v>0</v>
      </c>
      <c r="U132" s="322">
        <f>'1 уровень'!W343</f>
        <v>447.87960000000004</v>
      </c>
      <c r="V132" s="322">
        <f>'1 уровень'!X343</f>
        <v>125.84362479864527</v>
      </c>
    </row>
    <row r="133" spans="1:193" ht="30" x14ac:dyDescent="0.25">
      <c r="A133" s="227" t="s">
        <v>68</v>
      </c>
      <c r="B133" s="725">
        <f>'1 уровень'!D344</f>
        <v>21622</v>
      </c>
      <c r="C133" s="725">
        <f>'1 уровень'!E344</f>
        <v>19820</v>
      </c>
      <c r="D133" s="725">
        <f>'1 уровень'!F344</f>
        <v>13542</v>
      </c>
      <c r="E133" s="726">
        <f>'1 уровень'!G344</f>
        <v>68.324924318869833</v>
      </c>
      <c r="F133" s="727">
        <f>'1 уровень'!H344</f>
        <v>29614.393500000002</v>
      </c>
      <c r="G133" s="727">
        <f>'1 уровень'!I344</f>
        <v>29614.393500000002</v>
      </c>
      <c r="H133" s="727">
        <f>'1 уровень'!J344</f>
        <v>29614.393500000002</v>
      </c>
      <c r="I133" s="727">
        <f>'1 уровень'!K344</f>
        <v>29614.393500000002</v>
      </c>
      <c r="J133" s="727">
        <f>'1 уровень'!L344</f>
        <v>29614.393500000002</v>
      </c>
      <c r="K133" s="727">
        <f>'1 уровень'!M344</f>
        <v>28804.148100000002</v>
      </c>
      <c r="L133" s="727">
        <f>'1 уровень'!N344</f>
        <v>28804.148100000002</v>
      </c>
      <c r="M133" s="727">
        <f>'1 уровень'!O344</f>
        <v>32047.27976666667</v>
      </c>
      <c r="N133" s="727">
        <f>'1 уровень'!P344</f>
        <v>32047.27976666667</v>
      </c>
      <c r="O133" s="727">
        <f>'1 уровень'!Q344</f>
        <v>31677.27976666667</v>
      </c>
      <c r="P133" s="727">
        <f>'1 уровень'!R344</f>
        <v>31677.27976666667</v>
      </c>
      <c r="Q133" s="727">
        <f>'1 уровень'!S344</f>
        <v>28799.869984523808</v>
      </c>
      <c r="R133" s="727">
        <f>'1 уровень'!T344</f>
        <v>23317.343339999999</v>
      </c>
      <c r="S133" s="727">
        <f>'1 уровень'!U344</f>
        <v>-5482.5266445238112</v>
      </c>
      <c r="T133" s="727">
        <f>'1 уровень'!V344</f>
        <v>-75.314920000000001</v>
      </c>
      <c r="U133" s="727">
        <f>'1 уровень'!W344</f>
        <v>23242.028419999999</v>
      </c>
      <c r="V133" s="727">
        <f>'1 уровень'!X344</f>
        <v>80.963363211466046</v>
      </c>
    </row>
    <row r="134" spans="1:193" ht="30" x14ac:dyDescent="0.25">
      <c r="A134" s="77" t="s">
        <v>64</v>
      </c>
      <c r="B134" s="151">
        <f>'1 уровень'!D345</f>
        <v>8052</v>
      </c>
      <c r="C134" s="151">
        <f>'1 уровень'!E345</f>
        <v>7381</v>
      </c>
      <c r="D134" s="151">
        <f>'1 уровень'!F345</f>
        <v>3322</v>
      </c>
      <c r="E134" s="152">
        <f>'1 уровень'!G345</f>
        <v>45.007451564828614</v>
      </c>
      <c r="F134" s="323">
        <f>'1 уровень'!H345</f>
        <v>4417.75</v>
      </c>
      <c r="G134" s="323">
        <f>'1 уровень'!I345</f>
        <v>4417.75</v>
      </c>
      <c r="H134" s="323">
        <f>'1 уровень'!J345</f>
        <v>4417.75</v>
      </c>
      <c r="I134" s="323">
        <f>'1 уровень'!K345</f>
        <v>4417.75</v>
      </c>
      <c r="J134" s="323">
        <f>'1 уровень'!L345</f>
        <v>4417.75</v>
      </c>
      <c r="K134" s="323">
        <f>'1 уровень'!M345</f>
        <v>3607.5045999999998</v>
      </c>
      <c r="L134" s="323">
        <f>'1 уровень'!N345</f>
        <v>3607.5045999999998</v>
      </c>
      <c r="M134" s="323">
        <f>'1 уровень'!O345</f>
        <v>6850.6362666666664</v>
      </c>
      <c r="N134" s="323">
        <f>'1 уровень'!P345</f>
        <v>6850.6362666666664</v>
      </c>
      <c r="O134" s="323">
        <f>'1 уровень'!Q345</f>
        <v>6850.6362666666664</v>
      </c>
      <c r="P134" s="323">
        <f>'1 уровень'!R345</f>
        <v>6850.6362666666664</v>
      </c>
      <c r="Q134" s="323">
        <f>'1 уровень'!S345</f>
        <v>5949.6134428571422</v>
      </c>
      <c r="R134" s="323">
        <f>'1 уровень'!T345</f>
        <v>4111.0584900000003</v>
      </c>
      <c r="S134" s="323">
        <f>'1 уровень'!U345</f>
        <v>-1838.5549528571419</v>
      </c>
      <c r="T134" s="323">
        <f>'1 уровень'!V345</f>
        <v>-69.229039999999998</v>
      </c>
      <c r="U134" s="323">
        <f>'1 уровень'!W345</f>
        <v>4041.8294500000006</v>
      </c>
      <c r="V134" s="323">
        <f>'1 уровень'!X345</f>
        <v>69.097909124424987</v>
      </c>
    </row>
    <row r="135" spans="1:193" ht="45" x14ac:dyDescent="0.25">
      <c r="A135" s="77" t="s">
        <v>91</v>
      </c>
      <c r="B135" s="34">
        <f>'1 уровень'!D346</f>
        <v>500</v>
      </c>
      <c r="C135" s="34">
        <f>'1 уровень'!E346</f>
        <v>458</v>
      </c>
      <c r="D135" s="34">
        <f>'1 уровень'!F346</f>
        <v>412</v>
      </c>
      <c r="E135" s="105">
        <f>'1 уровень'!G346</f>
        <v>89.956331877729255</v>
      </c>
      <c r="F135" s="322">
        <f>'1 уровень'!H346</f>
        <v>0</v>
      </c>
      <c r="G135" s="322">
        <f>'1 уровень'!I346</f>
        <v>0</v>
      </c>
      <c r="H135" s="322">
        <f>'1 уровень'!J346</f>
        <v>0</v>
      </c>
      <c r="I135" s="322">
        <f>'1 уровень'!K346</f>
        <v>0</v>
      </c>
      <c r="J135" s="322">
        <f>'1 уровень'!L346</f>
        <v>0</v>
      </c>
      <c r="K135" s="322">
        <f>'1 уровень'!M346</f>
        <v>0</v>
      </c>
      <c r="L135" s="322">
        <f>'1 уровень'!N346</f>
        <v>0</v>
      </c>
      <c r="M135" s="322">
        <f>'1 уровень'!O346</f>
        <v>441.77499999999998</v>
      </c>
      <c r="N135" s="322">
        <f>'1 уровень'!P346</f>
        <v>441.77499999999998</v>
      </c>
      <c r="O135" s="322">
        <f>'1 уровень'!Q346</f>
        <v>441.77499999999998</v>
      </c>
      <c r="P135" s="322">
        <f>'1 уровень'!R346</f>
        <v>441.77499999999998</v>
      </c>
      <c r="Q135" s="322">
        <f>'1 уровень'!S346</f>
        <v>353.41999999999996</v>
      </c>
      <c r="R135" s="322">
        <f>'1 уровень'!T346</f>
        <v>504.27815000000004</v>
      </c>
      <c r="S135" s="322">
        <f>'1 уровень'!U346</f>
        <v>150.85815000000008</v>
      </c>
      <c r="T135" s="322">
        <f>'1 уровень'!V346</f>
        <v>0</v>
      </c>
      <c r="U135" s="322">
        <f>'1 уровень'!W346</f>
        <v>504.27815000000004</v>
      </c>
      <c r="V135" s="322">
        <f>'1 уровень'!X346</f>
        <v>142.68523286740989</v>
      </c>
    </row>
    <row r="136" spans="1:193" ht="45" x14ac:dyDescent="0.25">
      <c r="A136" s="77" t="s">
        <v>102</v>
      </c>
      <c r="B136" s="34">
        <f>'1 уровень'!D347</f>
        <v>0</v>
      </c>
      <c r="C136" s="34">
        <f>'1 уровень'!E347</f>
        <v>0</v>
      </c>
      <c r="D136" s="34">
        <f>'1 уровень'!F347</f>
        <v>7</v>
      </c>
      <c r="E136" s="105">
        <f>'1 уровень'!G347</f>
        <v>0</v>
      </c>
      <c r="F136" s="322">
        <f>'1 уровень'!H347</f>
        <v>0</v>
      </c>
      <c r="G136" s="322">
        <f>'1 уровень'!I347</f>
        <v>0</v>
      </c>
      <c r="H136" s="322">
        <f>'1 уровень'!J347</f>
        <v>0</v>
      </c>
      <c r="I136" s="322">
        <f>'1 уровень'!K347</f>
        <v>0</v>
      </c>
      <c r="J136" s="322">
        <f>'1 уровень'!L347</f>
        <v>0</v>
      </c>
      <c r="K136" s="322">
        <f>'1 уровень'!M347</f>
        <v>0</v>
      </c>
      <c r="L136" s="322">
        <f>'1 уровень'!N347</f>
        <v>0</v>
      </c>
      <c r="M136" s="322">
        <f>'1 уровень'!O347</f>
        <v>0</v>
      </c>
      <c r="N136" s="322">
        <f>'1 уровень'!P347</f>
        <v>0</v>
      </c>
      <c r="O136" s="322">
        <f>'1 уровень'!Q347</f>
        <v>0</v>
      </c>
      <c r="P136" s="322">
        <f>'1 уровень'!R347</f>
        <v>0</v>
      </c>
      <c r="Q136" s="322">
        <f>'1 уровень'!S347</f>
        <v>0</v>
      </c>
      <c r="R136" s="322">
        <f>'1 уровень'!T347</f>
        <v>0</v>
      </c>
      <c r="S136" s="322">
        <f>'1 уровень'!U347</f>
        <v>0</v>
      </c>
      <c r="T136" s="322">
        <f>'1 уровень'!V347</f>
        <v>0</v>
      </c>
      <c r="U136" s="322">
        <f>'1 уровень'!W347</f>
        <v>7.6986499999999998</v>
      </c>
      <c r="V136" s="322">
        <f>'1 уровень'!X347</f>
        <v>0</v>
      </c>
    </row>
    <row r="137" spans="1:193" ht="60" x14ac:dyDescent="0.25">
      <c r="A137" s="77" t="s">
        <v>46</v>
      </c>
      <c r="B137" s="34">
        <f>'1 уровень'!D348</f>
        <v>9500</v>
      </c>
      <c r="C137" s="34">
        <f>'1 уровень'!E348</f>
        <v>8708</v>
      </c>
      <c r="D137" s="34">
        <f>'1 уровень'!F348</f>
        <v>6904</v>
      </c>
      <c r="E137" s="105">
        <f>'1 уровень'!G348</f>
        <v>79.283417547083147</v>
      </c>
      <c r="F137" s="322">
        <f>'1 уровень'!H348</f>
        <v>21553.79</v>
      </c>
      <c r="G137" s="322">
        <f>'1 уровень'!I348</f>
        <v>21553.79</v>
      </c>
      <c r="H137" s="322">
        <f>'1 уровень'!J348</f>
        <v>21553.79</v>
      </c>
      <c r="I137" s="322">
        <f>'1 уровень'!K348</f>
        <v>21553.79</v>
      </c>
      <c r="J137" s="322">
        <f>'1 уровень'!L348</f>
        <v>21553.79</v>
      </c>
      <c r="K137" s="322">
        <f>'1 уровень'!M348</f>
        <v>21553.79</v>
      </c>
      <c r="L137" s="322">
        <f>'1 уровень'!N348</f>
        <v>21553.79</v>
      </c>
      <c r="M137" s="322">
        <f>'1 уровень'!O348</f>
        <v>21553.79</v>
      </c>
      <c r="N137" s="322">
        <f>'1 уровень'!P348</f>
        <v>21553.79</v>
      </c>
      <c r="O137" s="322">
        <f>'1 уровень'!Q348</f>
        <v>21183.79</v>
      </c>
      <c r="P137" s="322">
        <f>'1 уровень'!R348</f>
        <v>21183.79</v>
      </c>
      <c r="Q137" s="322">
        <f>'1 уровень'!S348</f>
        <v>19510.974166666667</v>
      </c>
      <c r="R137" s="322">
        <f>'1 уровень'!T348</f>
        <v>16154.563969999997</v>
      </c>
      <c r="S137" s="322">
        <f>'1 уровень'!U348</f>
        <v>-3356.4101966666694</v>
      </c>
      <c r="T137" s="322">
        <f>'1 уровень'!V348</f>
        <v>-5.70641</v>
      </c>
      <c r="U137" s="322">
        <f>'1 уровень'!W348</f>
        <v>16148.857559999997</v>
      </c>
      <c r="V137" s="322">
        <f>'1 уровень'!X348</f>
        <v>82.797321302383281</v>
      </c>
    </row>
    <row r="138" spans="1:193" ht="45" x14ac:dyDescent="0.25">
      <c r="A138" s="77" t="s">
        <v>65</v>
      </c>
      <c r="B138" s="34">
        <f>'1 уровень'!D349</f>
        <v>4070</v>
      </c>
      <c r="C138" s="34">
        <f>'1 уровень'!E349</f>
        <v>3731</v>
      </c>
      <c r="D138" s="34">
        <f>'1 уровень'!F349</f>
        <v>3316</v>
      </c>
      <c r="E138" s="105">
        <f>'1 уровень'!G349</f>
        <v>88.876976681854742</v>
      </c>
      <c r="F138" s="322">
        <f>'1 уровень'!H349</f>
        <v>3642.8535000000002</v>
      </c>
      <c r="G138" s="322">
        <f>'1 уровень'!I349</f>
        <v>3642.8535000000002</v>
      </c>
      <c r="H138" s="322">
        <f>'1 уровень'!J349</f>
        <v>3642.8535000000002</v>
      </c>
      <c r="I138" s="322">
        <f>'1 уровень'!K349</f>
        <v>3642.8535000000002</v>
      </c>
      <c r="J138" s="322">
        <f>'1 уровень'!L349</f>
        <v>3642.8535000000002</v>
      </c>
      <c r="K138" s="322">
        <f>'1 уровень'!M349</f>
        <v>3642.8535000000002</v>
      </c>
      <c r="L138" s="322">
        <f>'1 уровень'!N349</f>
        <v>3642.8535000000002</v>
      </c>
      <c r="M138" s="322">
        <f>'1 уровень'!O349</f>
        <v>3642.8535000000002</v>
      </c>
      <c r="N138" s="322">
        <f>'1 уровень'!P349</f>
        <v>3642.8535000000002</v>
      </c>
      <c r="O138" s="322">
        <f>'1 уровень'!Q349</f>
        <v>3642.8535000000002</v>
      </c>
      <c r="P138" s="322">
        <f>'1 уровень'!R349</f>
        <v>3642.8535000000002</v>
      </c>
      <c r="Q138" s="322">
        <f>'1 уровень'!S349</f>
        <v>3339.2823749999998</v>
      </c>
      <c r="R138" s="322">
        <f>'1 уровень'!T349</f>
        <v>3051.7208799999999</v>
      </c>
      <c r="S138" s="322">
        <f>'1 уровень'!U349</f>
        <v>-287.56149499999992</v>
      </c>
      <c r="T138" s="322">
        <f>'1 уровень'!V349</f>
        <v>-0.37947000000000003</v>
      </c>
      <c r="U138" s="322">
        <f>'1 уровень'!W349</f>
        <v>3051.34141</v>
      </c>
      <c r="V138" s="322">
        <f>'1 уровень'!X349</f>
        <v>91.388524158577638</v>
      </c>
    </row>
    <row r="139" spans="1:193" ht="30" x14ac:dyDescent="0.25">
      <c r="A139" s="77" t="s">
        <v>79</v>
      </c>
      <c r="B139" s="34">
        <f>'1 уровень'!D350</f>
        <v>31200</v>
      </c>
      <c r="C139" s="34">
        <f>'1 уровень'!E350</f>
        <v>28600</v>
      </c>
      <c r="D139" s="34">
        <f>'1 уровень'!F350</f>
        <v>29337</v>
      </c>
      <c r="E139" s="105">
        <f>'1 уровень'!G350</f>
        <v>102.57692307692308</v>
      </c>
      <c r="F139" s="322">
        <f>'1 уровень'!H350</f>
        <v>25303.824000000001</v>
      </c>
      <c r="G139" s="322">
        <f>'1 уровень'!I350</f>
        <v>25303.824000000001</v>
      </c>
      <c r="H139" s="322">
        <f>'1 уровень'!J350</f>
        <v>25303.824000000001</v>
      </c>
      <c r="I139" s="322">
        <f>'1 уровень'!K350</f>
        <v>25303.824000000001</v>
      </c>
      <c r="J139" s="322">
        <f>'1 уровень'!L350</f>
        <v>25303.824000000001</v>
      </c>
      <c r="K139" s="322">
        <f>'1 уровень'!M350</f>
        <v>25303.824000000001</v>
      </c>
      <c r="L139" s="322">
        <f>'1 уровень'!N350</f>
        <v>25303.824000000001</v>
      </c>
      <c r="M139" s="322">
        <f>'1 уровень'!O350</f>
        <v>25303.824000000001</v>
      </c>
      <c r="N139" s="322">
        <f>'1 уровень'!P350</f>
        <v>25303.824000000001</v>
      </c>
      <c r="O139" s="322">
        <f>'1 уровень'!Q350</f>
        <v>25303.824000000001</v>
      </c>
      <c r="P139" s="322">
        <f>'1 уровень'!R350</f>
        <v>25303.824000000001</v>
      </c>
      <c r="Q139" s="322">
        <f>'1 уровень'!S350</f>
        <v>23195.171999999999</v>
      </c>
      <c r="R139" s="322">
        <f>'1 уровень'!T350</f>
        <v>23793.704759999997</v>
      </c>
      <c r="S139" s="322">
        <f>'1 уровень'!U350</f>
        <v>598.53275999999823</v>
      </c>
      <c r="T139" s="322">
        <f>'1 уровень'!V350</f>
        <v>-11.01136</v>
      </c>
      <c r="U139" s="322">
        <f>'1 уровень'!W350</f>
        <v>23782.693399999996</v>
      </c>
      <c r="V139" s="322">
        <f>'1 уровень'!X350</f>
        <v>102.58041958041957</v>
      </c>
    </row>
    <row r="140" spans="1:193" ht="15.75" thickBot="1" x14ac:dyDescent="0.3">
      <c r="A140" s="73" t="s">
        <v>73</v>
      </c>
      <c r="B140" s="34">
        <f>'1 уровень'!D351</f>
        <v>0</v>
      </c>
      <c r="C140" s="34">
        <f>'1 уровень'!E351</f>
        <v>0</v>
      </c>
      <c r="D140" s="34">
        <f>'1 уровень'!F351</f>
        <v>0</v>
      </c>
      <c r="E140" s="105">
        <f>'1 уровень'!G351</f>
        <v>0</v>
      </c>
      <c r="F140" s="322">
        <f>'1 уровень'!H351</f>
        <v>76020.362699999998</v>
      </c>
      <c r="G140" s="322">
        <f>'1 уровень'!I351</f>
        <v>76020.362699999998</v>
      </c>
      <c r="H140" s="322">
        <f>'1 уровень'!J351</f>
        <v>76020.362699999998</v>
      </c>
      <c r="I140" s="322">
        <f>'1 уровень'!K351</f>
        <v>76020.362699999998</v>
      </c>
      <c r="J140" s="322">
        <f>'1 уровень'!L351</f>
        <v>76020.362699999998</v>
      </c>
      <c r="K140" s="322">
        <f>'1 уровень'!M351</f>
        <v>76016.343300000008</v>
      </c>
      <c r="L140" s="322">
        <f>'1 уровень'!N351</f>
        <v>76016.343300000008</v>
      </c>
      <c r="M140" s="322">
        <f>'1 уровень'!O351</f>
        <v>75729.842966666678</v>
      </c>
      <c r="N140" s="322">
        <f>'1 уровень'!P351</f>
        <v>75729.842966666678</v>
      </c>
      <c r="O140" s="322">
        <f>'1 уровень'!Q351</f>
        <v>74014.842166666669</v>
      </c>
      <c r="P140" s="322">
        <f>'1 уровень'!R351</f>
        <v>74014.842166666669</v>
      </c>
      <c r="Q140" s="322">
        <f>'1 уровень'!S351</f>
        <v>68309.353141666652</v>
      </c>
      <c r="R140" s="322">
        <f>'1 уровень'!T351</f>
        <v>63965.718269999998</v>
      </c>
      <c r="S140" s="322">
        <f>'1 уровень'!U351</f>
        <v>-4343.6348716666689</v>
      </c>
      <c r="T140" s="322">
        <f>'1 уровень'!V351</f>
        <v>-212.53694000000002</v>
      </c>
      <c r="U140" s="322">
        <f>'1 уровень'!W351</f>
        <v>63753.181329999999</v>
      </c>
      <c r="V140" s="322">
        <f>'1 уровень'!X351</f>
        <v>93.641229682473508</v>
      </c>
    </row>
    <row r="141" spans="1:193" ht="15" customHeight="1" x14ac:dyDescent="0.25">
      <c r="A141" s="66" t="s">
        <v>24</v>
      </c>
      <c r="B141" s="67"/>
      <c r="C141" s="67"/>
      <c r="D141" s="67"/>
      <c r="E141" s="108"/>
      <c r="F141" s="320"/>
      <c r="G141" s="320"/>
      <c r="H141" s="320"/>
      <c r="I141" s="320"/>
      <c r="J141" s="320"/>
      <c r="K141" s="320"/>
      <c r="L141" s="320"/>
      <c r="M141" s="320"/>
      <c r="N141" s="320"/>
      <c r="O141" s="320"/>
      <c r="P141" s="320"/>
      <c r="Q141" s="320"/>
      <c r="R141" s="320"/>
      <c r="S141" s="320"/>
      <c r="T141" s="320"/>
      <c r="U141" s="320"/>
      <c r="V141" s="320"/>
    </row>
    <row r="142" spans="1:193" ht="30" x14ac:dyDescent="0.25">
      <c r="A142" s="227" t="s">
        <v>76</v>
      </c>
      <c r="B142" s="225">
        <f>'1 уровень'!D366</f>
        <v>2551</v>
      </c>
      <c r="C142" s="225">
        <f>'1 уровень'!E366</f>
        <v>2339</v>
      </c>
      <c r="D142" s="225">
        <f>'1 уровень'!F366</f>
        <v>2854</v>
      </c>
      <c r="E142" s="226">
        <f>'1 уровень'!G366</f>
        <v>122.01795639162034</v>
      </c>
      <c r="F142" s="321">
        <f>'1 уровень'!H366</f>
        <v>5620.8364799999999</v>
      </c>
      <c r="G142" s="321">
        <f>'1 уровень'!I366</f>
        <v>5620.8364799999999</v>
      </c>
      <c r="H142" s="321">
        <f>'1 уровень'!J366</f>
        <v>5620.8364799999999</v>
      </c>
      <c r="I142" s="321">
        <f>'1 уровень'!K366</f>
        <v>5620.8364799999999</v>
      </c>
      <c r="J142" s="321">
        <f>'1 уровень'!L366</f>
        <v>5620.8364799999999</v>
      </c>
      <c r="K142" s="321">
        <f>'1 уровень'!M366</f>
        <v>5385.5364799999998</v>
      </c>
      <c r="L142" s="321">
        <f>'1 уровень'!N366</f>
        <v>5385.5364799999998</v>
      </c>
      <c r="M142" s="321">
        <f>'1 уровень'!O366</f>
        <v>4385.5566600000002</v>
      </c>
      <c r="N142" s="321">
        <f>'1 уровень'!P366</f>
        <v>4385.5566600000002</v>
      </c>
      <c r="O142" s="321">
        <f>'1 уровень'!Q366</f>
        <v>4385.5566600000002</v>
      </c>
      <c r="P142" s="321">
        <f>'1 уровень'!R366</f>
        <v>4385.5566600000002</v>
      </c>
      <c r="Q142" s="321">
        <f>'1 уровень'!S366</f>
        <v>4150.7638697142866</v>
      </c>
      <c r="R142" s="321">
        <f>'1 уровень'!T366</f>
        <v>5240.3213500000002</v>
      </c>
      <c r="S142" s="321">
        <f>'1 уровень'!U366</f>
        <v>1089.5574802857138</v>
      </c>
      <c r="T142" s="321">
        <f>'1 уровень'!V366</f>
        <v>-255.07964000000001</v>
      </c>
      <c r="U142" s="321">
        <f>'1 уровень'!W366</f>
        <v>4985.2417100000002</v>
      </c>
      <c r="V142" s="321">
        <f>'1 уровень'!X366</f>
        <v>126.24956548927251</v>
      </c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  <c r="CV142" s="32"/>
      <c r="CW142" s="32"/>
      <c r="CX142" s="32"/>
      <c r="CY142" s="32"/>
      <c r="CZ142" s="32"/>
      <c r="DA142" s="32"/>
      <c r="DB142" s="32"/>
      <c r="DC142" s="32"/>
      <c r="DD142" s="32"/>
      <c r="DE142" s="32"/>
      <c r="DF142" s="32"/>
      <c r="DG142" s="32"/>
      <c r="DH142" s="32"/>
      <c r="DI142" s="32"/>
      <c r="DJ142" s="32"/>
      <c r="DK142" s="32"/>
      <c r="DL142" s="32"/>
      <c r="DM142" s="32"/>
      <c r="DN142" s="32"/>
      <c r="DO142" s="32"/>
      <c r="DP142" s="32"/>
      <c r="DQ142" s="32"/>
      <c r="DR142" s="32"/>
      <c r="DS142" s="32"/>
      <c r="DT142" s="32"/>
      <c r="DU142" s="32"/>
      <c r="DV142" s="32"/>
      <c r="DW142" s="32"/>
      <c r="DX142" s="32"/>
      <c r="DY142" s="32"/>
      <c r="DZ142" s="32"/>
      <c r="EA142" s="32"/>
      <c r="EB142" s="32"/>
      <c r="EC142" s="32"/>
      <c r="ED142" s="32"/>
      <c r="EE142" s="32"/>
      <c r="EF142" s="32"/>
      <c r="EG142" s="32"/>
      <c r="EH142" s="32"/>
      <c r="EI142" s="32"/>
      <c r="EJ142" s="32"/>
      <c r="EK142" s="32"/>
      <c r="EL142" s="32"/>
      <c r="EM142" s="32"/>
      <c r="EN142" s="32"/>
      <c r="EO142" s="32"/>
      <c r="EP142" s="32"/>
      <c r="EQ142" s="32"/>
      <c r="ER142" s="32"/>
      <c r="ES142" s="32"/>
      <c r="ET142" s="32"/>
      <c r="EU142" s="32"/>
      <c r="EV142" s="32"/>
      <c r="EW142" s="32"/>
      <c r="EX142" s="32"/>
      <c r="EY142" s="32"/>
      <c r="EZ142" s="32"/>
      <c r="FA142" s="32"/>
      <c r="FB142" s="32"/>
      <c r="FC142" s="32"/>
      <c r="FD142" s="32"/>
      <c r="FE142" s="32"/>
      <c r="FF142" s="32"/>
      <c r="FG142" s="32"/>
      <c r="FH142" s="32"/>
      <c r="FI142" s="32"/>
      <c r="FJ142" s="32"/>
      <c r="FK142" s="32"/>
      <c r="FL142" s="32"/>
      <c r="FM142" s="32"/>
      <c r="FN142" s="32"/>
      <c r="FO142" s="32"/>
      <c r="FP142" s="32"/>
      <c r="FQ142" s="32"/>
      <c r="FR142" s="32"/>
      <c r="FS142" s="32"/>
      <c r="FT142" s="32"/>
      <c r="FU142" s="32"/>
      <c r="FV142" s="32"/>
      <c r="FW142" s="32"/>
      <c r="FX142" s="32"/>
      <c r="FY142" s="32"/>
      <c r="FZ142" s="32"/>
      <c r="GA142" s="32"/>
      <c r="GB142" s="32"/>
      <c r="GC142" s="32"/>
      <c r="GD142" s="32"/>
      <c r="GE142" s="32"/>
      <c r="GF142" s="32"/>
      <c r="GG142" s="32"/>
      <c r="GH142" s="32"/>
      <c r="GI142" s="32"/>
      <c r="GJ142" s="32"/>
      <c r="GK142" s="32"/>
    </row>
    <row r="143" spans="1:193" ht="30" x14ac:dyDescent="0.25">
      <c r="A143" s="77" t="s">
        <v>44</v>
      </c>
      <c r="B143" s="34">
        <f>'1 уровень'!D367</f>
        <v>1600</v>
      </c>
      <c r="C143" s="34">
        <f>'1 уровень'!E367</f>
        <v>1467</v>
      </c>
      <c r="D143" s="34">
        <f>'1 уровень'!F367</f>
        <v>1982</v>
      </c>
      <c r="E143" s="105">
        <f>'1 уровень'!G367</f>
        <v>135.1056578050443</v>
      </c>
      <c r="F143" s="322">
        <f>'1 уровень'!H367</f>
        <v>3488.73</v>
      </c>
      <c r="G143" s="322">
        <f>'1 уровень'!I367</f>
        <v>3488.73</v>
      </c>
      <c r="H143" s="322">
        <f>'1 уровень'!J367</f>
        <v>3488.73</v>
      </c>
      <c r="I143" s="322">
        <f>'1 уровень'!K367</f>
        <v>3488.73</v>
      </c>
      <c r="J143" s="322">
        <f>'1 уровень'!L367</f>
        <v>3488.73</v>
      </c>
      <c r="K143" s="322">
        <f>'1 уровень'!M367</f>
        <v>3253.43</v>
      </c>
      <c r="L143" s="322">
        <f>'1 уровень'!N367</f>
        <v>3253.43</v>
      </c>
      <c r="M143" s="322">
        <f>'1 уровень'!O367</f>
        <v>2253.4501800000003</v>
      </c>
      <c r="N143" s="322">
        <f>'1 уровень'!P367</f>
        <v>2253.4501800000003</v>
      </c>
      <c r="O143" s="322">
        <f>'1 уровень'!Q367</f>
        <v>2253.4501800000003</v>
      </c>
      <c r="P143" s="322">
        <f>'1 уровень'!R367</f>
        <v>2253.4501800000003</v>
      </c>
      <c r="Q143" s="322">
        <f>'1 уровень'!S367</f>
        <v>2196.3329297142864</v>
      </c>
      <c r="R143" s="322">
        <f>'1 уровень'!T367</f>
        <v>3144.4126800000004</v>
      </c>
      <c r="S143" s="322">
        <f>'1 уровень'!U367</f>
        <v>948.079750285714</v>
      </c>
      <c r="T143" s="322">
        <f>'1 уровень'!V367</f>
        <v>-76.104799999999997</v>
      </c>
      <c r="U143" s="322">
        <f>'1 уровень'!W367</f>
        <v>3068.3078800000003</v>
      </c>
      <c r="V143" s="322">
        <f>'1 уровень'!X367</f>
        <v>143.16648616696952</v>
      </c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  <c r="CV143" s="32"/>
      <c r="CW143" s="32"/>
      <c r="CX143" s="32"/>
      <c r="CY143" s="32"/>
      <c r="CZ143" s="32"/>
      <c r="DA143" s="32"/>
      <c r="DB143" s="32"/>
      <c r="DC143" s="32"/>
      <c r="DD143" s="32"/>
      <c r="DE143" s="32"/>
      <c r="DF143" s="32"/>
      <c r="DG143" s="32"/>
      <c r="DH143" s="32"/>
      <c r="DI143" s="32"/>
      <c r="DJ143" s="32"/>
      <c r="DK143" s="32"/>
      <c r="DL143" s="32"/>
      <c r="DM143" s="32"/>
      <c r="DN143" s="32"/>
      <c r="DO143" s="32"/>
      <c r="DP143" s="32"/>
      <c r="DQ143" s="32"/>
      <c r="DR143" s="32"/>
      <c r="DS143" s="32"/>
      <c r="DT143" s="32"/>
      <c r="DU143" s="32"/>
      <c r="DV143" s="32"/>
      <c r="DW143" s="32"/>
      <c r="DX143" s="32"/>
      <c r="DY143" s="32"/>
      <c r="DZ143" s="32"/>
      <c r="EA143" s="32"/>
      <c r="EB143" s="32"/>
      <c r="EC143" s="32"/>
      <c r="ED143" s="32"/>
      <c r="EE143" s="32"/>
      <c r="EF143" s="32"/>
      <c r="EG143" s="32"/>
      <c r="EH143" s="32"/>
      <c r="EI143" s="32"/>
      <c r="EJ143" s="32"/>
      <c r="EK143" s="32"/>
      <c r="EL143" s="32"/>
      <c r="EM143" s="32"/>
      <c r="EN143" s="32"/>
      <c r="EO143" s="32"/>
      <c r="EP143" s="32"/>
      <c r="EQ143" s="32"/>
      <c r="ER143" s="32"/>
      <c r="ES143" s="32"/>
      <c r="ET143" s="32"/>
      <c r="EU143" s="32"/>
      <c r="EV143" s="32"/>
      <c r="EW143" s="32"/>
      <c r="EX143" s="32"/>
      <c r="EY143" s="32"/>
      <c r="EZ143" s="32"/>
      <c r="FA143" s="32"/>
      <c r="FB143" s="32"/>
      <c r="FC143" s="32"/>
      <c r="FD143" s="32"/>
      <c r="FE143" s="32"/>
      <c r="FF143" s="32"/>
      <c r="FG143" s="32"/>
      <c r="FH143" s="32"/>
      <c r="FI143" s="32"/>
      <c r="FJ143" s="32"/>
      <c r="FK143" s="32"/>
      <c r="FL143" s="32"/>
      <c r="FM143" s="32"/>
      <c r="FN143" s="32"/>
      <c r="FO143" s="32"/>
      <c r="FP143" s="32"/>
      <c r="FQ143" s="32"/>
      <c r="FR143" s="32"/>
      <c r="FS143" s="32"/>
      <c r="FT143" s="32"/>
      <c r="FU143" s="32"/>
      <c r="FV143" s="32"/>
      <c r="FW143" s="32"/>
      <c r="FX143" s="32"/>
      <c r="FY143" s="32"/>
      <c r="FZ143" s="32"/>
      <c r="GA143" s="32"/>
      <c r="GB143" s="32"/>
      <c r="GC143" s="32"/>
      <c r="GD143" s="32"/>
      <c r="GE143" s="32"/>
      <c r="GF143" s="32"/>
      <c r="GG143" s="32"/>
      <c r="GH143" s="32"/>
      <c r="GI143" s="32"/>
      <c r="GJ143" s="32"/>
      <c r="GK143" s="32"/>
    </row>
    <row r="144" spans="1:193" ht="30" x14ac:dyDescent="0.25">
      <c r="A144" s="77" t="s">
        <v>45</v>
      </c>
      <c r="B144" s="34">
        <f>'1 уровень'!D368</f>
        <v>777</v>
      </c>
      <c r="C144" s="34">
        <f>'1 уровень'!E368</f>
        <v>712</v>
      </c>
      <c r="D144" s="34">
        <f>'1 уровень'!F368</f>
        <v>687</v>
      </c>
      <c r="E144" s="105">
        <f>'1 уровень'!G368</f>
        <v>96.488764044943821</v>
      </c>
      <c r="F144" s="322">
        <f>'1 уровень'!H368</f>
        <v>1180.6048800000001</v>
      </c>
      <c r="G144" s="322">
        <f>'1 уровень'!I368</f>
        <v>1180.6048800000001</v>
      </c>
      <c r="H144" s="322">
        <f>'1 уровень'!J368</f>
        <v>1180.6048800000001</v>
      </c>
      <c r="I144" s="322">
        <f>'1 уровень'!K368</f>
        <v>1180.6048800000001</v>
      </c>
      <c r="J144" s="322">
        <f>'1 уровень'!L368</f>
        <v>1180.6048800000001</v>
      </c>
      <c r="K144" s="322">
        <f>'1 уровень'!M368</f>
        <v>1180.6048800000001</v>
      </c>
      <c r="L144" s="322">
        <f>'1 уровень'!N368</f>
        <v>1180.6048800000001</v>
      </c>
      <c r="M144" s="322">
        <f>'1 уровень'!O368</f>
        <v>1180.6048800000001</v>
      </c>
      <c r="N144" s="322">
        <f>'1 уровень'!P368</f>
        <v>1180.6048800000001</v>
      </c>
      <c r="O144" s="322">
        <f>'1 уровень'!Q368</f>
        <v>1180.6048800000001</v>
      </c>
      <c r="P144" s="322">
        <f>'1 уровень'!R368</f>
        <v>1180.6048800000001</v>
      </c>
      <c r="Q144" s="322">
        <f>'1 уровень'!S368</f>
        <v>1082.2211400000001</v>
      </c>
      <c r="R144" s="322">
        <f>'1 уровень'!T368</f>
        <v>1084.2546699999998</v>
      </c>
      <c r="S144" s="322">
        <f>'1 уровень'!U368</f>
        <v>2.0335299999997005</v>
      </c>
      <c r="T144" s="322">
        <f>'1 уровень'!V368</f>
        <v>-47.729879999999994</v>
      </c>
      <c r="U144" s="322">
        <f>'1 уровень'!W368</f>
        <v>1036.5247899999997</v>
      </c>
      <c r="V144" s="322">
        <f>'1 уровень'!X368</f>
        <v>100.18790337065488</v>
      </c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  <c r="CV144" s="32"/>
      <c r="CW144" s="32"/>
      <c r="CX144" s="32"/>
      <c r="CY144" s="32"/>
      <c r="CZ144" s="32"/>
      <c r="DA144" s="32"/>
      <c r="DB144" s="32"/>
      <c r="DC144" s="32"/>
      <c r="DD144" s="32"/>
      <c r="DE144" s="32"/>
      <c r="DF144" s="32"/>
      <c r="DG144" s="32"/>
      <c r="DH144" s="32"/>
      <c r="DI144" s="32"/>
      <c r="DJ144" s="32"/>
      <c r="DK144" s="32"/>
      <c r="DL144" s="32"/>
      <c r="DM144" s="32"/>
      <c r="DN144" s="32"/>
      <c r="DO144" s="32"/>
      <c r="DP144" s="32"/>
      <c r="DQ144" s="32"/>
      <c r="DR144" s="32"/>
      <c r="DS144" s="32"/>
      <c r="DT144" s="32"/>
      <c r="DU144" s="32"/>
      <c r="DV144" s="32"/>
      <c r="DW144" s="32"/>
      <c r="DX144" s="32"/>
      <c r="DY144" s="32"/>
      <c r="DZ144" s="32"/>
      <c r="EA144" s="32"/>
      <c r="EB144" s="32"/>
      <c r="EC144" s="32"/>
      <c r="ED144" s="32"/>
      <c r="EE144" s="32"/>
      <c r="EF144" s="32"/>
      <c r="EG144" s="32"/>
      <c r="EH144" s="32"/>
      <c r="EI144" s="32"/>
      <c r="EJ144" s="32"/>
      <c r="EK144" s="32"/>
      <c r="EL144" s="32"/>
      <c r="EM144" s="32"/>
      <c r="EN144" s="32"/>
      <c r="EO144" s="32"/>
      <c r="EP144" s="32"/>
      <c r="EQ144" s="32"/>
      <c r="ER144" s="32"/>
      <c r="ES144" s="32"/>
      <c r="ET144" s="32"/>
      <c r="EU144" s="32"/>
      <c r="EV144" s="32"/>
      <c r="EW144" s="32"/>
      <c r="EX144" s="32"/>
      <c r="EY144" s="32"/>
      <c r="EZ144" s="32"/>
      <c r="FA144" s="32"/>
      <c r="FB144" s="32"/>
      <c r="FC144" s="32"/>
      <c r="FD144" s="32"/>
      <c r="FE144" s="32"/>
      <c r="FF144" s="32"/>
      <c r="FG144" s="32"/>
      <c r="FH144" s="32"/>
      <c r="FI144" s="32"/>
      <c r="FJ144" s="32"/>
      <c r="FK144" s="32"/>
      <c r="FL144" s="32"/>
      <c r="FM144" s="32"/>
      <c r="FN144" s="32"/>
      <c r="FO144" s="32"/>
      <c r="FP144" s="32"/>
      <c r="FQ144" s="32"/>
      <c r="FR144" s="32"/>
      <c r="FS144" s="32"/>
      <c r="FT144" s="32"/>
      <c r="FU144" s="32"/>
      <c r="FV144" s="32"/>
      <c r="FW144" s="32"/>
      <c r="FX144" s="32"/>
      <c r="FY144" s="32"/>
      <c r="FZ144" s="32"/>
      <c r="GA144" s="32"/>
      <c r="GB144" s="32"/>
      <c r="GC144" s="32"/>
      <c r="GD144" s="32"/>
      <c r="GE144" s="32"/>
      <c r="GF144" s="32"/>
      <c r="GG144" s="32"/>
      <c r="GH144" s="32"/>
      <c r="GI144" s="32"/>
      <c r="GJ144" s="32"/>
      <c r="GK144" s="32"/>
    </row>
    <row r="145" spans="1:193" ht="30" x14ac:dyDescent="0.25">
      <c r="A145" s="77" t="s">
        <v>66</v>
      </c>
      <c r="B145" s="34">
        <f>'1 уровень'!D369</f>
        <v>36</v>
      </c>
      <c r="C145" s="34">
        <f>'1 уровень'!E369</f>
        <v>33</v>
      </c>
      <c r="D145" s="34">
        <f>'1 уровень'!F369</f>
        <v>32</v>
      </c>
      <c r="E145" s="105">
        <f>'1 уровень'!G369</f>
        <v>96.969696969696969</v>
      </c>
      <c r="F145" s="322">
        <f>'1 уровень'!H369</f>
        <v>196.86240000000001</v>
      </c>
      <c r="G145" s="322">
        <f>'1 уровень'!I369</f>
        <v>196.86240000000001</v>
      </c>
      <c r="H145" s="322">
        <f>'1 уровень'!J369</f>
        <v>196.86240000000001</v>
      </c>
      <c r="I145" s="322">
        <f>'1 уровень'!K369</f>
        <v>196.86240000000001</v>
      </c>
      <c r="J145" s="322">
        <f>'1 уровень'!L369</f>
        <v>196.86240000000001</v>
      </c>
      <c r="K145" s="322">
        <f>'1 уровень'!M369</f>
        <v>196.86240000000001</v>
      </c>
      <c r="L145" s="322">
        <f>'1 уровень'!N369</f>
        <v>196.86240000000001</v>
      </c>
      <c r="M145" s="322">
        <f>'1 уровень'!O369</f>
        <v>196.86240000000001</v>
      </c>
      <c r="N145" s="322">
        <f>'1 уровень'!P369</f>
        <v>196.86240000000001</v>
      </c>
      <c r="O145" s="322">
        <f>'1 уровень'!Q369</f>
        <v>196.86240000000001</v>
      </c>
      <c r="P145" s="322">
        <f>'1 уровень'!R369</f>
        <v>196.86240000000001</v>
      </c>
      <c r="Q145" s="322">
        <f>'1 уровень'!S369</f>
        <v>180.4572</v>
      </c>
      <c r="R145" s="322">
        <f>'1 уровень'!T369</f>
        <v>174.9888</v>
      </c>
      <c r="S145" s="322">
        <f>'1 уровень'!U369</f>
        <v>-5.4684000000000026</v>
      </c>
      <c r="T145" s="322">
        <f>'1 уровень'!V369</f>
        <v>0</v>
      </c>
      <c r="U145" s="322">
        <f>'1 уровень'!W369</f>
        <v>174.9888</v>
      </c>
      <c r="V145" s="322">
        <f>'1 уровень'!X369</f>
        <v>96.969696969696969</v>
      </c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  <c r="CV145" s="32"/>
      <c r="CW145" s="32"/>
      <c r="CX145" s="32"/>
      <c r="CY145" s="32"/>
      <c r="CZ145" s="32"/>
      <c r="DA145" s="32"/>
      <c r="DB145" s="32"/>
      <c r="DC145" s="32"/>
      <c r="DD145" s="32"/>
      <c r="DE145" s="32"/>
      <c r="DF145" s="32"/>
      <c r="DG145" s="32"/>
      <c r="DH145" s="32"/>
      <c r="DI145" s="32"/>
      <c r="DJ145" s="32"/>
      <c r="DK145" s="32"/>
      <c r="DL145" s="32"/>
      <c r="DM145" s="32"/>
      <c r="DN145" s="32"/>
      <c r="DO145" s="32"/>
      <c r="DP145" s="32"/>
      <c r="DQ145" s="32"/>
      <c r="DR145" s="32"/>
      <c r="DS145" s="32"/>
      <c r="DT145" s="32"/>
      <c r="DU145" s="32"/>
      <c r="DV145" s="32"/>
      <c r="DW145" s="32"/>
      <c r="DX145" s="32"/>
      <c r="DY145" s="32"/>
      <c r="DZ145" s="32"/>
      <c r="EA145" s="32"/>
      <c r="EB145" s="32"/>
      <c r="EC145" s="32"/>
      <c r="ED145" s="32"/>
      <c r="EE145" s="32"/>
      <c r="EF145" s="32"/>
      <c r="EG145" s="32"/>
      <c r="EH145" s="32"/>
      <c r="EI145" s="32"/>
      <c r="EJ145" s="32"/>
      <c r="EK145" s="32"/>
      <c r="EL145" s="32"/>
      <c r="EM145" s="32"/>
      <c r="EN145" s="32"/>
      <c r="EO145" s="32"/>
      <c r="EP145" s="32"/>
      <c r="EQ145" s="32"/>
      <c r="ER145" s="32"/>
      <c r="ES145" s="32"/>
      <c r="ET145" s="32"/>
      <c r="EU145" s="32"/>
      <c r="EV145" s="32"/>
      <c r="EW145" s="32"/>
      <c r="EX145" s="32"/>
      <c r="EY145" s="32"/>
      <c r="EZ145" s="32"/>
      <c r="FA145" s="32"/>
      <c r="FB145" s="32"/>
      <c r="FC145" s="32"/>
      <c r="FD145" s="32"/>
      <c r="FE145" s="32"/>
      <c r="FF145" s="32"/>
      <c r="FG145" s="32"/>
      <c r="FH145" s="32"/>
      <c r="FI145" s="32"/>
      <c r="FJ145" s="32"/>
      <c r="FK145" s="32"/>
      <c r="FL145" s="32"/>
      <c r="FM145" s="32"/>
      <c r="FN145" s="32"/>
      <c r="FO145" s="32"/>
      <c r="FP145" s="32"/>
      <c r="FQ145" s="32"/>
      <c r="FR145" s="32"/>
      <c r="FS145" s="32"/>
      <c r="FT145" s="32"/>
      <c r="FU145" s="32"/>
      <c r="FV145" s="32"/>
      <c r="FW145" s="32"/>
      <c r="FX145" s="32"/>
      <c r="FY145" s="32"/>
      <c r="FZ145" s="32"/>
      <c r="GA145" s="32"/>
      <c r="GB145" s="32"/>
      <c r="GC145" s="32"/>
      <c r="GD145" s="32"/>
      <c r="GE145" s="32"/>
      <c r="GF145" s="32"/>
      <c r="GG145" s="32"/>
      <c r="GH145" s="32"/>
      <c r="GI145" s="32"/>
      <c r="GJ145" s="32"/>
      <c r="GK145" s="32"/>
    </row>
    <row r="146" spans="1:193" ht="30" x14ac:dyDescent="0.25">
      <c r="A146" s="77" t="s">
        <v>67</v>
      </c>
      <c r="B146" s="34">
        <f>'1 уровень'!D370</f>
        <v>138</v>
      </c>
      <c r="C146" s="34">
        <f>'1 уровень'!E370</f>
        <v>127</v>
      </c>
      <c r="D146" s="34">
        <f>'1 уровень'!F370</f>
        <v>153</v>
      </c>
      <c r="E146" s="105">
        <f>'1 уровень'!G370</f>
        <v>120.4724409448819</v>
      </c>
      <c r="F146" s="322">
        <f>'1 уровень'!H370</f>
        <v>754.63919999999996</v>
      </c>
      <c r="G146" s="322">
        <f>'1 уровень'!I370</f>
        <v>754.63919999999996</v>
      </c>
      <c r="H146" s="322">
        <f>'1 уровень'!J370</f>
        <v>754.63919999999996</v>
      </c>
      <c r="I146" s="322">
        <f>'1 уровень'!K370</f>
        <v>754.63919999999996</v>
      </c>
      <c r="J146" s="322">
        <f>'1 уровень'!L370</f>
        <v>754.63919999999996</v>
      </c>
      <c r="K146" s="322">
        <f>'1 уровень'!M370</f>
        <v>754.63919999999996</v>
      </c>
      <c r="L146" s="322">
        <f>'1 уровень'!N370</f>
        <v>754.63919999999996</v>
      </c>
      <c r="M146" s="322">
        <f>'1 уровень'!O370</f>
        <v>754.63919999999996</v>
      </c>
      <c r="N146" s="322">
        <f>'1 уровень'!P370</f>
        <v>754.63919999999996</v>
      </c>
      <c r="O146" s="322">
        <f>'1 уровень'!Q370</f>
        <v>754.63919999999996</v>
      </c>
      <c r="P146" s="322">
        <f>'1 уровень'!R370</f>
        <v>754.63919999999996</v>
      </c>
      <c r="Q146" s="322">
        <f>'1 уровень'!S370</f>
        <v>691.75259999999992</v>
      </c>
      <c r="R146" s="322">
        <f>'1 уровень'!T370</f>
        <v>836.66520000000003</v>
      </c>
      <c r="S146" s="322">
        <f>'1 уровень'!U370</f>
        <v>144.91260000000011</v>
      </c>
      <c r="T146" s="322">
        <f>'1 уровень'!V370</f>
        <v>-131.24496000000002</v>
      </c>
      <c r="U146" s="322">
        <f>'1 уровень'!W370</f>
        <v>705.42024000000004</v>
      </c>
      <c r="V146" s="322">
        <f>'1 уровень'!X370</f>
        <v>120.94861660079053</v>
      </c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  <c r="CV146" s="32"/>
      <c r="CW146" s="32"/>
      <c r="CX146" s="32"/>
      <c r="CY146" s="32"/>
      <c r="CZ146" s="32"/>
      <c r="DA146" s="32"/>
      <c r="DB146" s="32"/>
      <c r="DC146" s="32"/>
      <c r="DD146" s="32"/>
      <c r="DE146" s="32"/>
      <c r="DF146" s="32"/>
      <c r="DG146" s="32"/>
      <c r="DH146" s="32"/>
      <c r="DI146" s="32"/>
      <c r="DJ146" s="32"/>
      <c r="DK146" s="32"/>
      <c r="DL146" s="32"/>
      <c r="DM146" s="32"/>
      <c r="DN146" s="32"/>
      <c r="DO146" s="32"/>
      <c r="DP146" s="32"/>
      <c r="DQ146" s="32"/>
      <c r="DR146" s="32"/>
      <c r="DS146" s="32"/>
      <c r="DT146" s="32"/>
      <c r="DU146" s="32"/>
      <c r="DV146" s="32"/>
      <c r="DW146" s="32"/>
      <c r="DX146" s="32"/>
      <c r="DY146" s="32"/>
      <c r="DZ146" s="32"/>
      <c r="EA146" s="32"/>
      <c r="EB146" s="32"/>
      <c r="EC146" s="32"/>
      <c r="ED146" s="32"/>
      <c r="EE146" s="32"/>
      <c r="EF146" s="32"/>
      <c r="EG146" s="32"/>
      <c r="EH146" s="32"/>
      <c r="EI146" s="32"/>
      <c r="EJ146" s="32"/>
      <c r="EK146" s="32"/>
      <c r="EL146" s="32"/>
      <c r="EM146" s="32"/>
      <c r="EN146" s="32"/>
      <c r="EO146" s="32"/>
      <c r="EP146" s="32"/>
      <c r="EQ146" s="32"/>
      <c r="ER146" s="32"/>
      <c r="ES146" s="32"/>
      <c r="ET146" s="32"/>
      <c r="EU146" s="32"/>
      <c r="EV146" s="32"/>
      <c r="EW146" s="32"/>
      <c r="EX146" s="32"/>
      <c r="EY146" s="32"/>
      <c r="EZ146" s="32"/>
      <c r="FA146" s="32"/>
      <c r="FB146" s="32"/>
      <c r="FC146" s="32"/>
      <c r="FD146" s="32"/>
      <c r="FE146" s="32"/>
      <c r="FF146" s="32"/>
      <c r="FG146" s="32"/>
      <c r="FH146" s="32"/>
      <c r="FI146" s="32"/>
      <c r="FJ146" s="32"/>
      <c r="FK146" s="32"/>
      <c r="FL146" s="32"/>
      <c r="FM146" s="32"/>
      <c r="FN146" s="32"/>
      <c r="FO146" s="32"/>
      <c r="FP146" s="32"/>
      <c r="FQ146" s="32"/>
      <c r="FR146" s="32"/>
      <c r="FS146" s="32"/>
      <c r="FT146" s="32"/>
      <c r="FU146" s="32"/>
      <c r="FV146" s="32"/>
      <c r="FW146" s="32"/>
      <c r="FX146" s="32"/>
      <c r="FY146" s="32"/>
      <c r="FZ146" s="32"/>
      <c r="GA146" s="32"/>
      <c r="GB146" s="32"/>
      <c r="GC146" s="32"/>
      <c r="GD146" s="32"/>
      <c r="GE146" s="32"/>
      <c r="GF146" s="32"/>
      <c r="GG146" s="32"/>
      <c r="GH146" s="32"/>
      <c r="GI146" s="32"/>
      <c r="GJ146" s="32"/>
      <c r="GK146" s="32"/>
    </row>
    <row r="147" spans="1:193" ht="30" x14ac:dyDescent="0.25">
      <c r="A147" s="227" t="s">
        <v>68</v>
      </c>
      <c r="B147" s="225">
        <f>'1 уровень'!D371</f>
        <v>7182</v>
      </c>
      <c r="C147" s="225">
        <f>'1 уровень'!E371</f>
        <v>6583</v>
      </c>
      <c r="D147" s="225">
        <f>'1 уровень'!F371</f>
        <v>4267</v>
      </c>
      <c r="E147" s="226">
        <f>'1 уровень'!G371</f>
        <v>64.818471821358045</v>
      </c>
      <c r="F147" s="321">
        <f>'1 уровень'!H371</f>
        <v>9923.3527000000013</v>
      </c>
      <c r="G147" s="321">
        <f>'1 уровень'!I371</f>
        <v>9923.3527000000013</v>
      </c>
      <c r="H147" s="321">
        <f>'1 уровень'!J371</f>
        <v>9923.3527000000013</v>
      </c>
      <c r="I147" s="321">
        <f>'1 уровень'!K371</f>
        <v>9923.3527000000013</v>
      </c>
      <c r="J147" s="321">
        <f>'1 уровень'!L371</f>
        <v>9923.3527000000013</v>
      </c>
      <c r="K147" s="321">
        <f>'1 уровень'!M371</f>
        <v>10160.144100000001</v>
      </c>
      <c r="L147" s="321">
        <f>'1 уровень'!N371</f>
        <v>10160.144100000001</v>
      </c>
      <c r="M147" s="321">
        <f>'1 уровень'!O371</f>
        <v>10876.114116666668</v>
      </c>
      <c r="N147" s="321">
        <f>'1 уровень'!P371</f>
        <v>10876.114116666668</v>
      </c>
      <c r="O147" s="321">
        <f>'1 уровень'!Q371</f>
        <v>10822.170316666667</v>
      </c>
      <c r="P147" s="321">
        <f>'1 уровень'!R371</f>
        <v>10822.170316666667</v>
      </c>
      <c r="Q147" s="321">
        <f>'1 уровень'!S371</f>
        <v>9836.1841788095226</v>
      </c>
      <c r="R147" s="321">
        <f>'1 уровень'!T371</f>
        <v>7232.2383600000003</v>
      </c>
      <c r="S147" s="321">
        <f>'1 уровень'!U371</f>
        <v>-2603.9458188095232</v>
      </c>
      <c r="T147" s="321">
        <f>'1 уровень'!V371</f>
        <v>-113.80916999999999</v>
      </c>
      <c r="U147" s="321">
        <f>'1 уровень'!W371</f>
        <v>7118.4291900000007</v>
      </c>
      <c r="V147" s="321">
        <f>'1 уровень'!X371</f>
        <v>73.526870059841855</v>
      </c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  <c r="CV147" s="32"/>
      <c r="CW147" s="32"/>
      <c r="CX147" s="32"/>
      <c r="CY147" s="32"/>
      <c r="CZ147" s="32"/>
      <c r="DA147" s="32"/>
      <c r="DB147" s="32"/>
      <c r="DC147" s="32"/>
      <c r="DD147" s="32"/>
      <c r="DE147" s="32"/>
      <c r="DF147" s="32"/>
      <c r="DG147" s="32"/>
      <c r="DH147" s="32"/>
      <c r="DI147" s="32"/>
      <c r="DJ147" s="32"/>
      <c r="DK147" s="32"/>
      <c r="DL147" s="32"/>
      <c r="DM147" s="32"/>
      <c r="DN147" s="32"/>
      <c r="DO147" s="32"/>
      <c r="DP147" s="32"/>
      <c r="DQ147" s="32"/>
      <c r="DR147" s="32"/>
      <c r="DS147" s="32"/>
      <c r="DT147" s="32"/>
      <c r="DU147" s="32"/>
      <c r="DV147" s="32"/>
      <c r="DW147" s="32"/>
      <c r="DX147" s="32"/>
      <c r="DY147" s="32"/>
      <c r="DZ147" s="32"/>
      <c r="EA147" s="32"/>
      <c r="EB147" s="32"/>
      <c r="EC147" s="32"/>
      <c r="ED147" s="32"/>
      <c r="EE147" s="32"/>
      <c r="EF147" s="32"/>
      <c r="EG147" s="32"/>
      <c r="EH147" s="32"/>
      <c r="EI147" s="32"/>
      <c r="EJ147" s="32"/>
      <c r="EK147" s="32"/>
      <c r="EL147" s="32"/>
      <c r="EM147" s="32"/>
      <c r="EN147" s="32"/>
      <c r="EO147" s="32"/>
      <c r="EP147" s="32"/>
      <c r="EQ147" s="32"/>
      <c r="ER147" s="32"/>
      <c r="ES147" s="32"/>
      <c r="ET147" s="32"/>
      <c r="EU147" s="32"/>
      <c r="EV147" s="32"/>
      <c r="EW147" s="32"/>
      <c r="EX147" s="32"/>
      <c r="EY147" s="32"/>
      <c r="EZ147" s="32"/>
      <c r="FA147" s="32"/>
      <c r="FB147" s="32"/>
      <c r="FC147" s="32"/>
      <c r="FD147" s="32"/>
      <c r="FE147" s="32"/>
      <c r="FF147" s="32"/>
      <c r="FG147" s="32"/>
      <c r="FH147" s="32"/>
      <c r="FI147" s="32"/>
      <c r="FJ147" s="32"/>
      <c r="FK147" s="32"/>
      <c r="FL147" s="32"/>
      <c r="FM147" s="32"/>
      <c r="FN147" s="32"/>
      <c r="FO147" s="32"/>
      <c r="FP147" s="32"/>
      <c r="FQ147" s="32"/>
      <c r="FR147" s="32"/>
      <c r="FS147" s="32"/>
      <c r="FT147" s="32"/>
      <c r="FU147" s="32"/>
      <c r="FV147" s="32"/>
      <c r="FW147" s="32"/>
      <c r="FX147" s="32"/>
      <c r="FY147" s="32"/>
      <c r="FZ147" s="32"/>
      <c r="GA147" s="32"/>
      <c r="GB147" s="32"/>
      <c r="GC147" s="32"/>
      <c r="GD147" s="32"/>
      <c r="GE147" s="32"/>
      <c r="GF147" s="32"/>
      <c r="GG147" s="32"/>
      <c r="GH147" s="32"/>
      <c r="GI147" s="32"/>
      <c r="GJ147" s="32"/>
      <c r="GK147" s="32"/>
    </row>
    <row r="148" spans="1:193" ht="30" x14ac:dyDescent="0.25">
      <c r="A148" s="77" t="s">
        <v>64</v>
      </c>
      <c r="B148" s="34">
        <f>'1 уровень'!D372</f>
        <v>3130</v>
      </c>
      <c r="C148" s="34">
        <f>'1 уровень'!E372</f>
        <v>2869</v>
      </c>
      <c r="D148" s="34">
        <f>'1 уровень'!F372</f>
        <v>1373</v>
      </c>
      <c r="E148" s="105">
        <f>'1 уровень'!G372</f>
        <v>47.856395956779366</v>
      </c>
      <c r="F148" s="322">
        <f>'1 уровень'!H372</f>
        <v>2175.3000999999999</v>
      </c>
      <c r="G148" s="322">
        <f>'1 уровень'!I372</f>
        <v>2175.3000999999999</v>
      </c>
      <c r="H148" s="322">
        <f>'1 уровень'!J372</f>
        <v>2175.3000999999999</v>
      </c>
      <c r="I148" s="322">
        <f>'1 уровень'!K372</f>
        <v>2175.3000999999999</v>
      </c>
      <c r="J148" s="322">
        <f>'1 уровень'!L372</f>
        <v>2175.3000999999999</v>
      </c>
      <c r="K148" s="322">
        <f>'1 уровень'!M372</f>
        <v>2412.0915</v>
      </c>
      <c r="L148" s="322">
        <f>'1 уровень'!N372</f>
        <v>2412.0915</v>
      </c>
      <c r="M148" s="322">
        <f>'1 уровень'!O372</f>
        <v>3128.0615166666662</v>
      </c>
      <c r="N148" s="322">
        <f>'1 уровень'!P372</f>
        <v>3128.0615166666662</v>
      </c>
      <c r="O148" s="322">
        <f>'1 уровень'!Q372</f>
        <v>3128.0615166666662</v>
      </c>
      <c r="P148" s="322">
        <f>'1 уровень'!R372</f>
        <v>3128.0615166666662</v>
      </c>
      <c r="Q148" s="322">
        <f>'1 уровень'!S372</f>
        <v>2769.7651621428568</v>
      </c>
      <c r="R148" s="322">
        <f>'1 уровень'!T372</f>
        <v>1860.5033900000001</v>
      </c>
      <c r="S148" s="322">
        <f>'1 уровень'!U372</f>
        <v>-909.26177214285667</v>
      </c>
      <c r="T148" s="322">
        <f>'1 уровень'!V372</f>
        <v>-2.5418499999999997</v>
      </c>
      <c r="U148" s="322">
        <f>'1 уровень'!W372</f>
        <v>1857.96154</v>
      </c>
      <c r="V148" s="322">
        <f>'1 уровень'!X372</f>
        <v>67.171882130274284</v>
      </c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  <c r="CV148" s="32"/>
      <c r="CW148" s="32"/>
      <c r="CX148" s="32"/>
      <c r="CY148" s="32"/>
      <c r="CZ148" s="32"/>
      <c r="DA148" s="32"/>
      <c r="DB148" s="32"/>
      <c r="DC148" s="32"/>
      <c r="DD148" s="32"/>
      <c r="DE148" s="32"/>
      <c r="DF148" s="32"/>
      <c r="DG148" s="32"/>
      <c r="DH148" s="32"/>
      <c r="DI148" s="32"/>
      <c r="DJ148" s="32"/>
      <c r="DK148" s="32"/>
      <c r="DL148" s="32"/>
      <c r="DM148" s="32"/>
      <c r="DN148" s="32"/>
      <c r="DO148" s="32"/>
      <c r="DP148" s="32"/>
      <c r="DQ148" s="32"/>
      <c r="DR148" s="32"/>
      <c r="DS148" s="32"/>
      <c r="DT148" s="32"/>
      <c r="DU148" s="32"/>
      <c r="DV148" s="32"/>
      <c r="DW148" s="32"/>
      <c r="DX148" s="32"/>
      <c r="DY148" s="32"/>
      <c r="DZ148" s="32"/>
      <c r="EA148" s="32"/>
      <c r="EB148" s="32"/>
      <c r="EC148" s="32"/>
      <c r="ED148" s="32"/>
      <c r="EE148" s="32"/>
      <c r="EF148" s="32"/>
      <c r="EG148" s="32"/>
      <c r="EH148" s="32"/>
      <c r="EI148" s="32"/>
      <c r="EJ148" s="32"/>
      <c r="EK148" s="32"/>
      <c r="EL148" s="32"/>
      <c r="EM148" s="32"/>
      <c r="EN148" s="32"/>
      <c r="EO148" s="32"/>
      <c r="EP148" s="32"/>
      <c r="EQ148" s="32"/>
      <c r="ER148" s="32"/>
      <c r="ES148" s="32"/>
      <c r="ET148" s="32"/>
      <c r="EU148" s="32"/>
      <c r="EV148" s="32"/>
      <c r="EW148" s="32"/>
      <c r="EX148" s="32"/>
      <c r="EY148" s="32"/>
      <c r="EZ148" s="32"/>
      <c r="FA148" s="32"/>
      <c r="FB148" s="32"/>
      <c r="FC148" s="32"/>
      <c r="FD148" s="32"/>
      <c r="FE148" s="32"/>
      <c r="FF148" s="32"/>
      <c r="FG148" s="32"/>
      <c r="FH148" s="32"/>
      <c r="FI148" s="32"/>
      <c r="FJ148" s="32"/>
      <c r="FK148" s="32"/>
      <c r="FL148" s="32"/>
      <c r="FM148" s="32"/>
      <c r="FN148" s="32"/>
      <c r="FO148" s="32"/>
      <c r="FP148" s="32"/>
      <c r="FQ148" s="32"/>
      <c r="FR148" s="32"/>
      <c r="FS148" s="32"/>
      <c r="FT148" s="32"/>
      <c r="FU148" s="32"/>
      <c r="FV148" s="32"/>
      <c r="FW148" s="32"/>
      <c r="FX148" s="32"/>
      <c r="FY148" s="32"/>
      <c r="FZ148" s="32"/>
      <c r="GA148" s="32"/>
      <c r="GB148" s="32"/>
      <c r="GC148" s="32"/>
      <c r="GD148" s="32"/>
      <c r="GE148" s="32"/>
      <c r="GF148" s="32"/>
      <c r="GG148" s="32"/>
      <c r="GH148" s="32"/>
      <c r="GI148" s="32"/>
      <c r="GJ148" s="32"/>
      <c r="GK148" s="32"/>
    </row>
    <row r="149" spans="1:193" ht="45" x14ac:dyDescent="0.25">
      <c r="A149" s="77" t="s">
        <v>102</v>
      </c>
      <c r="B149" s="34">
        <f>'1 уровень'!D373</f>
        <v>0</v>
      </c>
      <c r="C149" s="34">
        <f>'1 уровень'!E373</f>
        <v>0</v>
      </c>
      <c r="D149" s="34">
        <f>'1 уровень'!F373</f>
        <v>0</v>
      </c>
      <c r="E149" s="105">
        <f>'1 уровень'!G373</f>
        <v>0</v>
      </c>
      <c r="F149" s="322">
        <f>'1 уровень'!H373</f>
        <v>0</v>
      </c>
      <c r="G149" s="322">
        <f>'1 уровень'!I373</f>
        <v>0</v>
      </c>
      <c r="H149" s="322">
        <f>'1 уровень'!J373</f>
        <v>0</v>
      </c>
      <c r="I149" s="322">
        <f>'1 уровень'!K373</f>
        <v>0</v>
      </c>
      <c r="J149" s="322">
        <f>'1 уровень'!L373</f>
        <v>0</v>
      </c>
      <c r="K149" s="322">
        <f>'1 уровень'!M373</f>
        <v>0</v>
      </c>
      <c r="L149" s="322">
        <f>'1 уровень'!N373</f>
        <v>0</v>
      </c>
      <c r="M149" s="322">
        <f>'1 уровень'!O373</f>
        <v>0</v>
      </c>
      <c r="N149" s="322">
        <f>'1 уровень'!P373</f>
        <v>0</v>
      </c>
      <c r="O149" s="322">
        <f>'1 уровень'!Q373</f>
        <v>0</v>
      </c>
      <c r="P149" s="322">
        <f>'1 уровень'!R373</f>
        <v>0</v>
      </c>
      <c r="Q149" s="322">
        <f>'1 уровень'!S373</f>
        <v>0</v>
      </c>
      <c r="R149" s="322">
        <f>'1 уровень'!T373</f>
        <v>0</v>
      </c>
      <c r="S149" s="322">
        <f>'1 уровень'!U373</f>
        <v>0</v>
      </c>
      <c r="T149" s="322">
        <f>'1 уровень'!V373</f>
        <v>0</v>
      </c>
      <c r="U149" s="322">
        <f>'1 уровень'!W373</f>
        <v>0</v>
      </c>
      <c r="V149" s="322">
        <f>'1 уровень'!X373</f>
        <v>0</v>
      </c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  <c r="CV149" s="32"/>
      <c r="CW149" s="32"/>
      <c r="CX149" s="32"/>
      <c r="CY149" s="32"/>
      <c r="CZ149" s="32"/>
      <c r="DA149" s="32"/>
      <c r="DB149" s="32"/>
      <c r="DC149" s="32"/>
      <c r="DD149" s="32"/>
      <c r="DE149" s="32"/>
      <c r="DF149" s="32"/>
      <c r="DG149" s="32"/>
      <c r="DH149" s="32"/>
      <c r="DI149" s="32"/>
      <c r="DJ149" s="32"/>
      <c r="DK149" s="32"/>
      <c r="DL149" s="32"/>
      <c r="DM149" s="32"/>
      <c r="DN149" s="32"/>
      <c r="DO149" s="32"/>
      <c r="DP149" s="32"/>
      <c r="DQ149" s="32"/>
      <c r="DR149" s="32"/>
      <c r="DS149" s="32"/>
      <c r="DT149" s="32"/>
      <c r="DU149" s="32"/>
      <c r="DV149" s="32"/>
      <c r="DW149" s="32"/>
      <c r="DX149" s="32"/>
      <c r="DY149" s="32"/>
      <c r="DZ149" s="32"/>
      <c r="EA149" s="32"/>
      <c r="EB149" s="32"/>
      <c r="EC149" s="32"/>
      <c r="ED149" s="32"/>
      <c r="EE149" s="32"/>
      <c r="EF149" s="32"/>
      <c r="EG149" s="32"/>
      <c r="EH149" s="32"/>
      <c r="EI149" s="32"/>
      <c r="EJ149" s="32"/>
      <c r="EK149" s="32"/>
      <c r="EL149" s="32"/>
      <c r="EM149" s="32"/>
      <c r="EN149" s="32"/>
      <c r="EO149" s="32"/>
      <c r="EP149" s="32"/>
      <c r="EQ149" s="32"/>
      <c r="ER149" s="32"/>
      <c r="ES149" s="32"/>
      <c r="ET149" s="32"/>
      <c r="EU149" s="32"/>
      <c r="EV149" s="32"/>
      <c r="EW149" s="32"/>
      <c r="EX149" s="32"/>
      <c r="EY149" s="32"/>
      <c r="EZ149" s="32"/>
      <c r="FA149" s="32"/>
      <c r="FB149" s="32"/>
      <c r="FC149" s="32"/>
      <c r="FD149" s="32"/>
      <c r="FE149" s="32"/>
      <c r="FF149" s="32"/>
      <c r="FG149" s="32"/>
      <c r="FH149" s="32"/>
      <c r="FI149" s="32"/>
      <c r="FJ149" s="32"/>
      <c r="FK149" s="32"/>
      <c r="FL149" s="32"/>
      <c r="FM149" s="32"/>
      <c r="FN149" s="32"/>
      <c r="FO149" s="32"/>
      <c r="FP149" s="32"/>
      <c r="FQ149" s="32"/>
      <c r="FR149" s="32"/>
      <c r="FS149" s="32"/>
      <c r="FT149" s="32"/>
      <c r="FU149" s="32"/>
      <c r="FV149" s="32"/>
      <c r="FW149" s="32"/>
      <c r="FX149" s="32"/>
      <c r="FY149" s="32"/>
      <c r="FZ149" s="32"/>
      <c r="GA149" s="32"/>
      <c r="GB149" s="32"/>
      <c r="GC149" s="32"/>
      <c r="GD149" s="32"/>
      <c r="GE149" s="32"/>
      <c r="GF149" s="32"/>
      <c r="GG149" s="32"/>
      <c r="GH149" s="32"/>
      <c r="GI149" s="32"/>
      <c r="GJ149" s="32"/>
      <c r="GK149" s="32"/>
    </row>
    <row r="150" spans="1:193" ht="60" x14ac:dyDescent="0.25">
      <c r="A150" s="77" t="s">
        <v>46</v>
      </c>
      <c r="B150" s="34">
        <f>'1 уровень'!D374</f>
        <v>3000</v>
      </c>
      <c r="C150" s="34">
        <f>'1 уровень'!E374</f>
        <v>2750</v>
      </c>
      <c r="D150" s="34">
        <f>'1 уровень'!F374</f>
        <v>2068</v>
      </c>
      <c r="E150" s="105">
        <f>'1 уровень'!G374</f>
        <v>75.2</v>
      </c>
      <c r="F150" s="322">
        <f>'1 уровень'!H374</f>
        <v>6806.4600000000009</v>
      </c>
      <c r="G150" s="322">
        <f>'1 уровень'!I374</f>
        <v>6806.4600000000009</v>
      </c>
      <c r="H150" s="322">
        <f>'1 уровень'!J374</f>
        <v>6806.4600000000009</v>
      </c>
      <c r="I150" s="322">
        <f>'1 уровень'!K374</f>
        <v>6806.4600000000009</v>
      </c>
      <c r="J150" s="322">
        <f>'1 уровень'!L374</f>
        <v>6806.4600000000009</v>
      </c>
      <c r="K150" s="322">
        <f>'1 уровень'!M374</f>
        <v>6806.4600000000009</v>
      </c>
      <c r="L150" s="322">
        <f>'1 уровень'!N374</f>
        <v>6806.4600000000009</v>
      </c>
      <c r="M150" s="322">
        <f>'1 уровень'!O374</f>
        <v>6806.4600000000009</v>
      </c>
      <c r="N150" s="322">
        <f>'1 уровень'!P374</f>
        <v>6806.4600000000009</v>
      </c>
      <c r="O150" s="322">
        <f>'1 уровень'!Q374</f>
        <v>6752.5162000000009</v>
      </c>
      <c r="P150" s="322">
        <f>'1 уровень'!R374</f>
        <v>6752.5162000000009</v>
      </c>
      <c r="Q150" s="322">
        <f>'1 уровень'!S374</f>
        <v>6203.2924666666668</v>
      </c>
      <c r="R150" s="322">
        <f>'1 уровень'!T374</f>
        <v>4700.3209800000004</v>
      </c>
      <c r="S150" s="322">
        <f>'1 уровень'!U374</f>
        <v>-1502.9714866666664</v>
      </c>
      <c r="T150" s="322">
        <f>'1 уровень'!V374</f>
        <v>-81.524929999999998</v>
      </c>
      <c r="U150" s="322">
        <f>'1 уровень'!W374</f>
        <v>4618.7960500000008</v>
      </c>
      <c r="V150" s="322">
        <f>'1 уровень'!X374</f>
        <v>75.771390842155682</v>
      </c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  <c r="CV150" s="32"/>
      <c r="CW150" s="32"/>
      <c r="CX150" s="32"/>
      <c r="CY150" s="32"/>
      <c r="CZ150" s="32"/>
      <c r="DA150" s="32"/>
      <c r="DB150" s="32"/>
      <c r="DC150" s="32"/>
      <c r="DD150" s="32"/>
      <c r="DE150" s="32"/>
      <c r="DF150" s="32"/>
      <c r="DG150" s="32"/>
      <c r="DH150" s="32"/>
      <c r="DI150" s="32"/>
      <c r="DJ150" s="32"/>
      <c r="DK150" s="32"/>
      <c r="DL150" s="32"/>
      <c r="DM150" s="32"/>
      <c r="DN150" s="32"/>
      <c r="DO150" s="32"/>
      <c r="DP150" s="32"/>
      <c r="DQ150" s="32"/>
      <c r="DR150" s="32"/>
      <c r="DS150" s="32"/>
      <c r="DT150" s="32"/>
      <c r="DU150" s="32"/>
      <c r="DV150" s="32"/>
      <c r="DW150" s="32"/>
      <c r="DX150" s="32"/>
      <c r="DY150" s="32"/>
      <c r="DZ150" s="32"/>
      <c r="EA150" s="32"/>
      <c r="EB150" s="32"/>
      <c r="EC150" s="32"/>
      <c r="ED150" s="32"/>
      <c r="EE150" s="32"/>
      <c r="EF150" s="32"/>
      <c r="EG150" s="32"/>
      <c r="EH150" s="32"/>
      <c r="EI150" s="32"/>
      <c r="EJ150" s="32"/>
      <c r="EK150" s="32"/>
      <c r="EL150" s="32"/>
      <c r="EM150" s="32"/>
      <c r="EN150" s="32"/>
      <c r="EO150" s="32"/>
      <c r="EP150" s="32"/>
      <c r="EQ150" s="32"/>
      <c r="ER150" s="32"/>
      <c r="ES150" s="32"/>
      <c r="ET150" s="32"/>
      <c r="EU150" s="32"/>
      <c r="EV150" s="32"/>
      <c r="EW150" s="32"/>
      <c r="EX150" s="32"/>
      <c r="EY150" s="32"/>
      <c r="EZ150" s="32"/>
      <c r="FA150" s="32"/>
      <c r="FB150" s="32"/>
      <c r="FC150" s="32"/>
      <c r="FD150" s="32"/>
      <c r="FE150" s="32"/>
      <c r="FF150" s="32"/>
      <c r="FG150" s="32"/>
      <c r="FH150" s="32"/>
      <c r="FI150" s="32"/>
      <c r="FJ150" s="32"/>
      <c r="FK150" s="32"/>
      <c r="FL150" s="32"/>
      <c r="FM150" s="32"/>
      <c r="FN150" s="32"/>
      <c r="FO150" s="32"/>
      <c r="FP150" s="32"/>
      <c r="FQ150" s="32"/>
      <c r="FR150" s="32"/>
      <c r="FS150" s="32"/>
      <c r="FT150" s="32"/>
      <c r="FU150" s="32"/>
      <c r="FV150" s="32"/>
      <c r="FW150" s="32"/>
      <c r="FX150" s="32"/>
      <c r="FY150" s="32"/>
      <c r="FZ150" s="32"/>
      <c r="GA150" s="32"/>
      <c r="GB150" s="32"/>
      <c r="GC150" s="32"/>
      <c r="GD150" s="32"/>
      <c r="GE150" s="32"/>
      <c r="GF150" s="32"/>
      <c r="GG150" s="32"/>
      <c r="GH150" s="32"/>
      <c r="GI150" s="32"/>
      <c r="GJ150" s="32"/>
      <c r="GK150" s="32"/>
    </row>
    <row r="151" spans="1:193" ht="45" x14ac:dyDescent="0.25">
      <c r="A151" s="77" t="s">
        <v>65</v>
      </c>
      <c r="B151" s="34">
        <f>'1 уровень'!D375</f>
        <v>1052</v>
      </c>
      <c r="C151" s="34">
        <f>'1 уровень'!E375</f>
        <v>964</v>
      </c>
      <c r="D151" s="34">
        <f>'1 уровень'!F375</f>
        <v>826</v>
      </c>
      <c r="E151" s="105">
        <f>'1 уровень'!G375</f>
        <v>85.684647302904565</v>
      </c>
      <c r="F151" s="322">
        <f>'1 уровень'!H375</f>
        <v>941.59259999999995</v>
      </c>
      <c r="G151" s="322">
        <f>'1 уровень'!I375</f>
        <v>941.59259999999995</v>
      </c>
      <c r="H151" s="322">
        <f>'1 уровень'!J375</f>
        <v>941.59259999999995</v>
      </c>
      <c r="I151" s="322">
        <f>'1 уровень'!K375</f>
        <v>941.59259999999995</v>
      </c>
      <c r="J151" s="322">
        <f>'1 уровень'!L375</f>
        <v>941.59259999999995</v>
      </c>
      <c r="K151" s="322">
        <f>'1 уровень'!M375</f>
        <v>941.59259999999995</v>
      </c>
      <c r="L151" s="322">
        <f>'1 уровень'!N375</f>
        <v>941.59259999999995</v>
      </c>
      <c r="M151" s="322">
        <f>'1 уровень'!O375</f>
        <v>941.59259999999995</v>
      </c>
      <c r="N151" s="322">
        <f>'1 уровень'!P375</f>
        <v>941.59259999999995</v>
      </c>
      <c r="O151" s="322">
        <f>'1 уровень'!Q375</f>
        <v>941.59259999999995</v>
      </c>
      <c r="P151" s="322">
        <f>'1 уровень'!R375</f>
        <v>941.59259999999995</v>
      </c>
      <c r="Q151" s="322">
        <f>'1 уровень'!S375</f>
        <v>863.12654999999995</v>
      </c>
      <c r="R151" s="322">
        <f>'1 уровень'!T375</f>
        <v>671.41399000000001</v>
      </c>
      <c r="S151" s="322">
        <f>'1 уровень'!U375</f>
        <v>-191.71255999999994</v>
      </c>
      <c r="T151" s="322">
        <f>'1 уровень'!V375</f>
        <v>-29.742390000000007</v>
      </c>
      <c r="U151" s="322">
        <f>'1 уровень'!W375</f>
        <v>641.67160000000001</v>
      </c>
      <c r="V151" s="322">
        <f>'1 уровень'!X375</f>
        <v>77.788591950971735</v>
      </c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  <c r="CV151" s="32"/>
      <c r="CW151" s="32"/>
      <c r="CX151" s="32"/>
      <c r="CY151" s="32"/>
      <c r="CZ151" s="32"/>
      <c r="DA151" s="32"/>
      <c r="DB151" s="32"/>
      <c r="DC151" s="32"/>
      <c r="DD151" s="32"/>
      <c r="DE151" s="32"/>
      <c r="DF151" s="32"/>
      <c r="DG151" s="32"/>
      <c r="DH151" s="32"/>
      <c r="DI151" s="32"/>
      <c r="DJ151" s="32"/>
      <c r="DK151" s="32"/>
      <c r="DL151" s="32"/>
      <c r="DM151" s="32"/>
      <c r="DN151" s="32"/>
      <c r="DO151" s="32"/>
      <c r="DP151" s="32"/>
      <c r="DQ151" s="32"/>
      <c r="DR151" s="32"/>
      <c r="DS151" s="32"/>
      <c r="DT151" s="32"/>
      <c r="DU151" s="32"/>
      <c r="DV151" s="32"/>
      <c r="DW151" s="32"/>
      <c r="DX151" s="32"/>
      <c r="DY151" s="32"/>
      <c r="DZ151" s="32"/>
      <c r="EA151" s="32"/>
      <c r="EB151" s="32"/>
      <c r="EC151" s="32"/>
      <c r="ED151" s="32"/>
      <c r="EE151" s="32"/>
      <c r="EF151" s="32"/>
      <c r="EG151" s="32"/>
      <c r="EH151" s="32"/>
      <c r="EI151" s="32"/>
      <c r="EJ151" s="32"/>
      <c r="EK151" s="32"/>
      <c r="EL151" s="32"/>
      <c r="EM151" s="32"/>
      <c r="EN151" s="32"/>
      <c r="EO151" s="32"/>
      <c r="EP151" s="32"/>
      <c r="EQ151" s="32"/>
      <c r="ER151" s="32"/>
      <c r="ES151" s="32"/>
      <c r="ET151" s="32"/>
      <c r="EU151" s="32"/>
      <c r="EV151" s="32"/>
      <c r="EW151" s="32"/>
      <c r="EX151" s="32"/>
      <c r="EY151" s="32"/>
      <c r="EZ151" s="32"/>
      <c r="FA151" s="32"/>
      <c r="FB151" s="32"/>
      <c r="FC151" s="32"/>
      <c r="FD151" s="32"/>
      <c r="FE151" s="32"/>
      <c r="FF151" s="32"/>
      <c r="FG151" s="32"/>
      <c r="FH151" s="32"/>
      <c r="FI151" s="32"/>
      <c r="FJ151" s="32"/>
      <c r="FK151" s="32"/>
      <c r="FL151" s="32"/>
      <c r="FM151" s="32"/>
      <c r="FN151" s="32"/>
      <c r="FO151" s="32"/>
      <c r="FP151" s="32"/>
      <c r="FQ151" s="32"/>
      <c r="FR151" s="32"/>
      <c r="FS151" s="32"/>
      <c r="FT151" s="32"/>
      <c r="FU151" s="32"/>
      <c r="FV151" s="32"/>
      <c r="FW151" s="32"/>
      <c r="FX151" s="32"/>
      <c r="FY151" s="32"/>
      <c r="FZ151" s="32"/>
      <c r="GA151" s="32"/>
      <c r="GB151" s="32"/>
      <c r="GC151" s="32"/>
      <c r="GD151" s="32"/>
      <c r="GE151" s="32"/>
      <c r="GF151" s="32"/>
      <c r="GG151" s="32"/>
      <c r="GH151" s="32"/>
      <c r="GI151" s="32"/>
      <c r="GJ151" s="32"/>
      <c r="GK151" s="32"/>
    </row>
    <row r="152" spans="1:193" ht="30" x14ac:dyDescent="0.25">
      <c r="A152" s="77" t="s">
        <v>79</v>
      </c>
      <c r="B152" s="34">
        <f>'1 уровень'!D363</f>
        <v>4953</v>
      </c>
      <c r="C152" s="34">
        <f>'1 уровень'!E363</f>
        <v>4540</v>
      </c>
      <c r="D152" s="34">
        <f>'1 уровень'!F363</f>
        <v>2500</v>
      </c>
      <c r="E152" s="105">
        <f>'1 уровень'!G363</f>
        <v>55.066079295154182</v>
      </c>
      <c r="F152" s="322">
        <f>'1 уровень'!H363</f>
        <v>4217.3040000000001</v>
      </c>
      <c r="G152" s="322">
        <f>'1 уровень'!I363</f>
        <v>4217.3040000000001</v>
      </c>
      <c r="H152" s="322">
        <f>'1 уровень'!J363</f>
        <v>4217.3040000000001</v>
      </c>
      <c r="I152" s="322">
        <f>'1 уровень'!K363</f>
        <v>4217.3040000000001</v>
      </c>
      <c r="J152" s="322">
        <f>'1 уровень'!L363</f>
        <v>4217.3040000000001</v>
      </c>
      <c r="K152" s="322">
        <f>'1 уровень'!M363</f>
        <v>4217.3040000000001</v>
      </c>
      <c r="L152" s="322">
        <f>'1 уровень'!N363</f>
        <v>4217.3040000000001</v>
      </c>
      <c r="M152" s="322">
        <f>'1 уровень'!O363</f>
        <v>4217.3040000000001</v>
      </c>
      <c r="N152" s="322">
        <f>'1 уровень'!P363</f>
        <v>4217.3040000000001</v>
      </c>
      <c r="O152" s="322">
        <f>'1 уровень'!Q363</f>
        <v>4016.9820600000003</v>
      </c>
      <c r="P152" s="322">
        <f>'1 уровень'!R363</f>
        <v>4016.9820600000003</v>
      </c>
      <c r="Q152" s="322">
        <f>'1 уровень'!S363</f>
        <v>3732.3140400000002</v>
      </c>
      <c r="R152" s="322">
        <f>'1 уровень'!T363</f>
        <v>2029.9830599999998</v>
      </c>
      <c r="S152" s="322">
        <f>'1 уровень'!U363</f>
        <v>-1702.3309800000004</v>
      </c>
      <c r="T152" s="322">
        <f>'1 уровень'!V363</f>
        <v>-5.0547200000000005</v>
      </c>
      <c r="U152" s="322">
        <f>'1 уровень'!W363</f>
        <v>2024.9283399999997</v>
      </c>
      <c r="V152" s="322">
        <f>'1 уровень'!X363</f>
        <v>54.389395914819637</v>
      </c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  <c r="EM152" s="32"/>
      <c r="EN152" s="32"/>
      <c r="EO152" s="32"/>
      <c r="EP152" s="32"/>
      <c r="EQ152" s="32"/>
      <c r="ER152" s="32"/>
      <c r="ES152" s="32"/>
      <c r="ET152" s="32"/>
      <c r="EU152" s="32"/>
      <c r="EV152" s="32"/>
      <c r="EW152" s="32"/>
      <c r="EX152" s="32"/>
      <c r="EY152" s="32"/>
      <c r="EZ152" s="32"/>
      <c r="FA152" s="32"/>
      <c r="FB152" s="32"/>
      <c r="FC152" s="32"/>
      <c r="FD152" s="32"/>
      <c r="FE152" s="32"/>
      <c r="FF152" s="32"/>
      <c r="FG152" s="32"/>
      <c r="FH152" s="32"/>
      <c r="FI152" s="32"/>
      <c r="FJ152" s="32"/>
      <c r="FK152" s="32"/>
      <c r="FL152" s="32"/>
      <c r="FM152" s="32"/>
      <c r="FN152" s="32"/>
      <c r="FO152" s="32"/>
      <c r="FP152" s="32"/>
      <c r="FQ152" s="32"/>
      <c r="FR152" s="32"/>
      <c r="FS152" s="32"/>
      <c r="FT152" s="32"/>
      <c r="FU152" s="32"/>
      <c r="FV152" s="32"/>
      <c r="FW152" s="32"/>
      <c r="FX152" s="32"/>
      <c r="FY152" s="32"/>
      <c r="FZ152" s="32"/>
      <c r="GA152" s="32"/>
      <c r="GB152" s="32"/>
      <c r="GC152" s="32"/>
      <c r="GD152" s="32"/>
      <c r="GE152" s="32"/>
      <c r="GF152" s="32"/>
      <c r="GG152" s="32"/>
      <c r="GH152" s="32"/>
      <c r="GI152" s="32"/>
      <c r="GJ152" s="32"/>
      <c r="GK152" s="32"/>
    </row>
    <row r="153" spans="1:193" ht="15.75" thickBot="1" x14ac:dyDescent="0.3">
      <c r="A153" s="73" t="s">
        <v>62</v>
      </c>
      <c r="B153" s="34">
        <f>'1 уровень'!D377</f>
        <v>0</v>
      </c>
      <c r="C153" s="34">
        <f>'1 уровень'!E377</f>
        <v>0</v>
      </c>
      <c r="D153" s="34">
        <f>'1 уровень'!F377</f>
        <v>0</v>
      </c>
      <c r="E153" s="105">
        <f>'1 уровень'!G377</f>
        <v>0</v>
      </c>
      <c r="F153" s="322">
        <f>'1 уровень'!H377</f>
        <v>19761.493180000001</v>
      </c>
      <c r="G153" s="322">
        <f>'1 уровень'!I377</f>
        <v>19761.493180000001</v>
      </c>
      <c r="H153" s="322">
        <f>'1 уровень'!J377</f>
        <v>19761.493180000001</v>
      </c>
      <c r="I153" s="322">
        <f>'1 уровень'!K377</f>
        <v>19761.493180000001</v>
      </c>
      <c r="J153" s="322">
        <f>'1 уровень'!L377</f>
        <v>19761.493180000001</v>
      </c>
      <c r="K153" s="322">
        <f>'1 уровень'!M377</f>
        <v>19762.98458</v>
      </c>
      <c r="L153" s="322">
        <f>'1 уровень'!N377</f>
        <v>19762.98458</v>
      </c>
      <c r="M153" s="322">
        <f>'1 уровень'!O377</f>
        <v>19478.97477666667</v>
      </c>
      <c r="N153" s="322">
        <f>'1 уровень'!P377</f>
        <v>19478.97477666667</v>
      </c>
      <c r="O153" s="322">
        <f>'1 уровень'!Q377</f>
        <v>19224.709036666667</v>
      </c>
      <c r="P153" s="322">
        <f>'1 уровень'!R377</f>
        <v>19224.709036666667</v>
      </c>
      <c r="Q153" s="322">
        <f>'1 уровень'!S377</f>
        <v>17719.26208852381</v>
      </c>
      <c r="R153" s="322">
        <f>'1 уровень'!T377</f>
        <v>14502.542770000002</v>
      </c>
      <c r="S153" s="322">
        <f>'1 уровень'!U377</f>
        <v>-3216.7193185238098</v>
      </c>
      <c r="T153" s="322">
        <f>'1 уровень'!V377</f>
        <v>-373.94353000000001</v>
      </c>
      <c r="U153" s="322">
        <f>'1 уровень'!W377</f>
        <v>14128.599240000001</v>
      </c>
      <c r="V153" s="322">
        <f>'1 уровень'!X377</f>
        <v>81.846200465609826</v>
      </c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2"/>
      <c r="BR153" s="32"/>
      <c r="BS153" s="32"/>
      <c r="BT153" s="32"/>
      <c r="BU153" s="32"/>
      <c r="BV153" s="32"/>
      <c r="BW153" s="32"/>
      <c r="BX153" s="32"/>
      <c r="BY153" s="32"/>
      <c r="BZ153" s="32"/>
      <c r="CA153" s="32"/>
      <c r="CB153" s="32"/>
      <c r="CC153" s="32"/>
      <c r="CD153" s="32"/>
      <c r="CE153" s="32"/>
      <c r="CF153" s="32"/>
      <c r="CG153" s="32"/>
      <c r="CH153" s="32"/>
      <c r="CI153" s="32"/>
      <c r="CJ153" s="32"/>
      <c r="CK153" s="32"/>
      <c r="CL153" s="32"/>
      <c r="CM153" s="32"/>
      <c r="CN153" s="32"/>
      <c r="CO153" s="32"/>
      <c r="CP153" s="32"/>
      <c r="CQ153" s="32"/>
      <c r="CR153" s="32"/>
      <c r="CS153" s="32"/>
      <c r="CT153" s="32"/>
      <c r="CU153" s="32"/>
      <c r="CV153" s="32"/>
      <c r="CW153" s="32"/>
      <c r="CX153" s="32"/>
      <c r="CY153" s="32"/>
      <c r="CZ153" s="32"/>
      <c r="DA153" s="32"/>
      <c r="DB153" s="32"/>
      <c r="DC153" s="32"/>
      <c r="DD153" s="32"/>
      <c r="DE153" s="32"/>
      <c r="DF153" s="32"/>
      <c r="DG153" s="32"/>
      <c r="DH153" s="32"/>
      <c r="DI153" s="32"/>
      <c r="DJ153" s="32"/>
      <c r="DK153" s="32"/>
      <c r="DL153" s="32"/>
      <c r="DM153" s="32"/>
      <c r="DN153" s="32"/>
      <c r="DO153" s="32"/>
      <c r="DP153" s="32"/>
      <c r="DQ153" s="32"/>
      <c r="DR153" s="32"/>
      <c r="DS153" s="32"/>
      <c r="DT153" s="32"/>
      <c r="DU153" s="32"/>
      <c r="DV153" s="32"/>
      <c r="DW153" s="32"/>
      <c r="DX153" s="32"/>
      <c r="DY153" s="32"/>
      <c r="DZ153" s="32"/>
      <c r="EA153" s="32"/>
      <c r="EB153" s="32"/>
      <c r="EC153" s="32"/>
      <c r="ED153" s="32"/>
      <c r="EE153" s="32"/>
      <c r="EF153" s="32"/>
      <c r="EG153" s="32"/>
      <c r="EH153" s="32"/>
      <c r="EI153" s="32"/>
      <c r="EJ153" s="32"/>
      <c r="EK153" s="32"/>
      <c r="EL153" s="32"/>
      <c r="EM153" s="32"/>
      <c r="EN153" s="32"/>
      <c r="EO153" s="32"/>
      <c r="EP153" s="32"/>
      <c r="EQ153" s="32"/>
      <c r="ER153" s="32"/>
      <c r="ES153" s="32"/>
      <c r="ET153" s="32"/>
      <c r="EU153" s="32"/>
      <c r="EV153" s="32"/>
      <c r="EW153" s="32"/>
      <c r="EX153" s="32"/>
      <c r="EY153" s="32"/>
      <c r="EZ153" s="32"/>
      <c r="FA153" s="32"/>
      <c r="FB153" s="32"/>
      <c r="FC153" s="32"/>
      <c r="FD153" s="32"/>
      <c r="FE153" s="32"/>
      <c r="FF153" s="32"/>
      <c r="FG153" s="32"/>
      <c r="FH153" s="32"/>
      <c r="FI153" s="32"/>
      <c r="FJ153" s="32"/>
      <c r="FK153" s="32"/>
      <c r="FL153" s="32"/>
      <c r="FM153" s="32"/>
      <c r="FN153" s="32"/>
      <c r="FO153" s="32"/>
      <c r="FP153" s="32"/>
      <c r="FQ153" s="32"/>
      <c r="FR153" s="32"/>
      <c r="FS153" s="32"/>
      <c r="FT153" s="32"/>
      <c r="FU153" s="32"/>
      <c r="FV153" s="32"/>
      <c r="FW153" s="32"/>
      <c r="FX153" s="32"/>
      <c r="FY153" s="32"/>
      <c r="FZ153" s="32"/>
      <c r="GA153" s="32"/>
      <c r="GB153" s="32"/>
      <c r="GC153" s="32"/>
      <c r="GD153" s="32"/>
      <c r="GE153" s="32"/>
      <c r="GF153" s="32"/>
      <c r="GG153" s="32"/>
      <c r="GH153" s="32"/>
      <c r="GI153" s="32"/>
      <c r="GJ153" s="32"/>
      <c r="GK153" s="32"/>
    </row>
    <row r="154" spans="1:193" x14ac:dyDescent="0.25">
      <c r="A154" s="66" t="s">
        <v>25</v>
      </c>
      <c r="B154" s="67"/>
      <c r="C154" s="67"/>
      <c r="D154" s="67"/>
      <c r="E154" s="108"/>
      <c r="F154" s="320"/>
      <c r="G154" s="320"/>
      <c r="H154" s="320"/>
      <c r="I154" s="320"/>
      <c r="J154" s="320"/>
      <c r="K154" s="320"/>
      <c r="L154" s="320"/>
      <c r="M154" s="320"/>
      <c r="N154" s="320"/>
      <c r="O154" s="320"/>
      <c r="P154" s="320"/>
      <c r="Q154" s="320"/>
      <c r="R154" s="320"/>
      <c r="S154" s="320"/>
      <c r="T154" s="320"/>
      <c r="U154" s="320"/>
      <c r="V154" s="320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  <c r="CV154" s="32"/>
      <c r="CW154" s="32"/>
      <c r="CX154" s="32"/>
      <c r="CY154" s="32"/>
      <c r="CZ154" s="32"/>
      <c r="DA154" s="32"/>
      <c r="DB154" s="32"/>
      <c r="DC154" s="32"/>
      <c r="DD154" s="32"/>
      <c r="DE154" s="32"/>
      <c r="DF154" s="32"/>
      <c r="DG154" s="32"/>
      <c r="DH154" s="32"/>
      <c r="DI154" s="32"/>
      <c r="DJ154" s="32"/>
      <c r="DK154" s="32"/>
      <c r="DL154" s="32"/>
      <c r="DM154" s="32"/>
      <c r="DN154" s="32"/>
      <c r="DO154" s="32"/>
      <c r="DP154" s="32"/>
      <c r="DQ154" s="32"/>
      <c r="DR154" s="32"/>
      <c r="DS154" s="32"/>
      <c r="DT154" s="32"/>
      <c r="DU154" s="32"/>
      <c r="DV154" s="32"/>
      <c r="DW154" s="32"/>
      <c r="DX154" s="32"/>
      <c r="DY154" s="32"/>
      <c r="DZ154" s="32"/>
      <c r="EA154" s="32"/>
      <c r="EB154" s="32"/>
      <c r="EC154" s="32"/>
      <c r="ED154" s="32"/>
      <c r="EE154" s="32"/>
      <c r="EF154" s="32"/>
      <c r="EG154" s="32"/>
      <c r="EH154" s="32"/>
      <c r="EI154" s="32"/>
      <c r="EJ154" s="32"/>
      <c r="EK154" s="32"/>
      <c r="EL154" s="32"/>
      <c r="EM154" s="32"/>
      <c r="EN154" s="32"/>
      <c r="EO154" s="32"/>
      <c r="EP154" s="32"/>
      <c r="EQ154" s="32"/>
      <c r="ER154" s="32"/>
      <c r="ES154" s="32"/>
      <c r="ET154" s="32"/>
      <c r="EU154" s="32"/>
      <c r="EV154" s="32"/>
      <c r="EW154" s="32"/>
      <c r="EX154" s="32"/>
      <c r="EY154" s="32"/>
      <c r="EZ154" s="32"/>
      <c r="FA154" s="32"/>
      <c r="FB154" s="32"/>
      <c r="FC154" s="32"/>
      <c r="FD154" s="32"/>
      <c r="FE154" s="32"/>
      <c r="FF154" s="32"/>
      <c r="FG154" s="32"/>
      <c r="FH154" s="32"/>
      <c r="FI154" s="32"/>
      <c r="FJ154" s="32"/>
      <c r="FK154" s="32"/>
      <c r="FL154" s="32"/>
      <c r="FM154" s="32"/>
      <c r="FN154" s="32"/>
      <c r="FO154" s="32"/>
      <c r="FP154" s="32"/>
      <c r="FQ154" s="32"/>
      <c r="FR154" s="32"/>
      <c r="FS154" s="32"/>
      <c r="FT154" s="32"/>
      <c r="FU154" s="32"/>
      <c r="FV154" s="32"/>
      <c r="FW154" s="32"/>
      <c r="FX154" s="32"/>
      <c r="FY154" s="32"/>
      <c r="FZ154" s="32"/>
      <c r="GA154" s="32"/>
      <c r="GB154" s="32"/>
      <c r="GC154" s="32"/>
      <c r="GD154" s="32"/>
      <c r="GE154" s="32"/>
      <c r="GF154" s="32"/>
      <c r="GG154" s="32"/>
      <c r="GH154" s="32"/>
      <c r="GI154" s="32"/>
      <c r="GJ154" s="32"/>
      <c r="GK154" s="32"/>
    </row>
    <row r="155" spans="1:193" ht="30" x14ac:dyDescent="0.25">
      <c r="A155" s="227" t="s">
        <v>76</v>
      </c>
      <c r="B155" s="225">
        <f>'2 уровень'!C246</f>
        <v>4281</v>
      </c>
      <c r="C155" s="225">
        <f>'2 уровень'!D246</f>
        <v>3924</v>
      </c>
      <c r="D155" s="225">
        <f>'2 уровень'!E246</f>
        <v>3966</v>
      </c>
      <c r="E155" s="226">
        <f>'2 уровень'!F246</f>
        <v>101.07033639143729</v>
      </c>
      <c r="F155" s="321">
        <f>'2 уровень'!G246</f>
        <v>12336.8351</v>
      </c>
      <c r="G155" s="321">
        <f>'2 уровень'!H246</f>
        <v>12336.8351</v>
      </c>
      <c r="H155" s="321">
        <f>'2 уровень'!I246</f>
        <v>12336.8351</v>
      </c>
      <c r="I155" s="321">
        <f>'2 уровень'!J246</f>
        <v>12336.8351</v>
      </c>
      <c r="J155" s="321">
        <f>'2 уровень'!K246</f>
        <v>12336.8351</v>
      </c>
      <c r="K155" s="321">
        <f>'2 уровень'!L246</f>
        <v>11151.1271</v>
      </c>
      <c r="L155" s="321">
        <f>'2 уровень'!M246</f>
        <v>11151.1271</v>
      </c>
      <c r="M155" s="321">
        <f>'2 уровень'!N246</f>
        <v>8551.4674799999993</v>
      </c>
      <c r="N155" s="321">
        <f>'2 уровень'!O246</f>
        <v>8551.4674799999993</v>
      </c>
      <c r="O155" s="321">
        <f>'2 уровень'!P246</f>
        <v>7678.8946799999994</v>
      </c>
      <c r="P155" s="321">
        <f>'2 уровень'!Q246</f>
        <v>7678.8946799999994</v>
      </c>
      <c r="Q155" s="321">
        <f>'2 уровень'!R246</f>
        <v>7631.0014694761931</v>
      </c>
      <c r="R155" s="321">
        <f>'2 уровень'!S246</f>
        <v>8203.9459499999994</v>
      </c>
      <c r="S155" s="321">
        <f>'2 уровень'!T246</f>
        <v>572.94448052380687</v>
      </c>
      <c r="T155" s="321">
        <f>'2 уровень'!U246</f>
        <v>-126.19589000000002</v>
      </c>
      <c r="U155" s="321">
        <f>'2 уровень'!V246</f>
        <v>8077.7500599999994</v>
      </c>
      <c r="V155" s="321">
        <f>'2 уровень'!W246</f>
        <v>107.50811650103292</v>
      </c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  <c r="CV155" s="32"/>
      <c r="CW155" s="32"/>
      <c r="CX155" s="32"/>
      <c r="CY155" s="32"/>
      <c r="CZ155" s="32"/>
      <c r="DA155" s="32"/>
      <c r="DB155" s="32"/>
      <c r="DC155" s="32"/>
      <c r="DD155" s="32"/>
      <c r="DE155" s="32"/>
      <c r="DF155" s="32"/>
      <c r="DG155" s="32"/>
      <c r="DH155" s="32"/>
      <c r="DI155" s="32"/>
      <c r="DJ155" s="32"/>
      <c r="DK155" s="32"/>
      <c r="DL155" s="32"/>
      <c r="DM155" s="32"/>
      <c r="DN155" s="32"/>
      <c r="DO155" s="32"/>
      <c r="DP155" s="32"/>
      <c r="DQ155" s="32"/>
      <c r="DR155" s="32"/>
      <c r="DS155" s="32"/>
      <c r="DT155" s="32"/>
      <c r="DU155" s="32"/>
      <c r="DV155" s="32"/>
      <c r="DW155" s="32"/>
      <c r="DX155" s="32"/>
      <c r="DY155" s="32"/>
      <c r="DZ155" s="32"/>
      <c r="EA155" s="32"/>
      <c r="EB155" s="32"/>
      <c r="EC155" s="32"/>
      <c r="ED155" s="32"/>
      <c r="EE155" s="32"/>
      <c r="EF155" s="32"/>
      <c r="EG155" s="32"/>
      <c r="EH155" s="32"/>
      <c r="EI155" s="32"/>
      <c r="EJ155" s="32"/>
      <c r="EK155" s="32"/>
      <c r="EL155" s="32"/>
      <c r="EM155" s="32"/>
      <c r="EN155" s="32"/>
      <c r="EO155" s="32"/>
      <c r="EP155" s="32"/>
      <c r="EQ155" s="32"/>
      <c r="ER155" s="32"/>
      <c r="ES155" s="32"/>
      <c r="ET155" s="32"/>
      <c r="EU155" s="32"/>
      <c r="EV155" s="32"/>
      <c r="EW155" s="32"/>
      <c r="EX155" s="32"/>
      <c r="EY155" s="32"/>
      <c r="EZ155" s="32"/>
      <c r="FA155" s="32"/>
      <c r="FB155" s="32"/>
      <c r="FC155" s="32"/>
      <c r="FD155" s="32"/>
      <c r="FE155" s="32"/>
      <c r="FF155" s="32"/>
      <c r="FG155" s="32"/>
      <c r="FH155" s="32"/>
      <c r="FI155" s="32"/>
      <c r="FJ155" s="32"/>
      <c r="FK155" s="32"/>
      <c r="FL155" s="32"/>
      <c r="FM155" s="32"/>
      <c r="FN155" s="32"/>
      <c r="FO155" s="32"/>
      <c r="FP155" s="32"/>
      <c r="FQ155" s="32"/>
      <c r="FR155" s="32"/>
      <c r="FS155" s="32"/>
      <c r="FT155" s="32"/>
      <c r="FU155" s="32"/>
      <c r="FV155" s="32"/>
      <c r="FW155" s="32"/>
      <c r="FX155" s="32"/>
      <c r="FY155" s="32"/>
      <c r="FZ155" s="32"/>
      <c r="GA155" s="32"/>
      <c r="GB155" s="32"/>
      <c r="GC155" s="32"/>
      <c r="GD155" s="32"/>
      <c r="GE155" s="32"/>
      <c r="GF155" s="32"/>
      <c r="GG155" s="32"/>
      <c r="GH155" s="32"/>
      <c r="GI155" s="32"/>
      <c r="GJ155" s="32"/>
      <c r="GK155" s="32"/>
    </row>
    <row r="156" spans="1:193" ht="30" x14ac:dyDescent="0.25">
      <c r="A156" s="77" t="s">
        <v>44</v>
      </c>
      <c r="B156" s="151">
        <f>'2 уровень'!C247</f>
        <v>3000</v>
      </c>
      <c r="C156" s="151">
        <f>'2 уровень'!D247</f>
        <v>2750</v>
      </c>
      <c r="D156" s="34">
        <f>'2 уровень'!E247</f>
        <v>3000</v>
      </c>
      <c r="E156" s="152">
        <f>'2 уровень'!F247</f>
        <v>109.09090909090908</v>
      </c>
      <c r="F156" s="323">
        <f>'2 уровень'!G247</f>
        <v>8276.8798200000001</v>
      </c>
      <c r="G156" s="323">
        <f>'2 уровень'!H247</f>
        <v>8276.8798200000001</v>
      </c>
      <c r="H156" s="323">
        <f>'2 уровень'!I247</f>
        <v>8276.8798200000001</v>
      </c>
      <c r="I156" s="323">
        <f>'2 уровень'!J247</f>
        <v>8276.8798200000001</v>
      </c>
      <c r="J156" s="323">
        <f>'2 уровень'!K247</f>
        <v>8276.8798200000001</v>
      </c>
      <c r="K156" s="323">
        <f>'2 уровень'!L247</f>
        <v>7091.1718200000005</v>
      </c>
      <c r="L156" s="323">
        <f>'2 уровень'!M247</f>
        <v>7091.1718200000005</v>
      </c>
      <c r="M156" s="323">
        <f>'2 уровень'!N247</f>
        <v>4491.5122000000001</v>
      </c>
      <c r="N156" s="323">
        <f>'2 уровень'!O247</f>
        <v>4491.5122000000001</v>
      </c>
      <c r="O156" s="323">
        <f>'2 уровень'!P247</f>
        <v>4491.5122000000001</v>
      </c>
      <c r="P156" s="323">
        <f>'2 уровень'!Q247</f>
        <v>4491.5122000000001</v>
      </c>
      <c r="Q156" s="323">
        <f>'2 уровень'!R247</f>
        <v>4491.0909961428588</v>
      </c>
      <c r="R156" s="322">
        <f>'2 уровень'!S247</f>
        <v>5648.007709999999</v>
      </c>
      <c r="S156" s="322">
        <f>'2 уровень'!T247</f>
        <v>1156.9167138571402</v>
      </c>
      <c r="T156" s="322">
        <f>'2 уровень'!U247</f>
        <v>-113.88884000000002</v>
      </c>
      <c r="U156" s="322">
        <f>'2 уровень'!V247</f>
        <v>5534.1188699999993</v>
      </c>
      <c r="V156" s="323">
        <f>'2 уровень'!W247</f>
        <v>125.76025992015636</v>
      </c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  <c r="CV156" s="32"/>
      <c r="CW156" s="32"/>
      <c r="CX156" s="32"/>
      <c r="CY156" s="32"/>
      <c r="CZ156" s="32"/>
      <c r="DA156" s="32"/>
      <c r="DB156" s="32"/>
      <c r="DC156" s="32"/>
      <c r="DD156" s="32"/>
      <c r="DE156" s="32"/>
      <c r="DF156" s="32"/>
      <c r="DG156" s="32"/>
      <c r="DH156" s="32"/>
      <c r="DI156" s="32"/>
      <c r="DJ156" s="32"/>
      <c r="DK156" s="32"/>
      <c r="DL156" s="32"/>
      <c r="DM156" s="32"/>
      <c r="DN156" s="32"/>
      <c r="DO156" s="32"/>
      <c r="DP156" s="32"/>
      <c r="DQ156" s="32"/>
      <c r="DR156" s="32"/>
      <c r="DS156" s="32"/>
      <c r="DT156" s="32"/>
      <c r="DU156" s="32"/>
      <c r="DV156" s="32"/>
      <c r="DW156" s="32"/>
      <c r="DX156" s="32"/>
      <c r="DY156" s="32"/>
      <c r="DZ156" s="32"/>
      <c r="EA156" s="32"/>
      <c r="EB156" s="32"/>
      <c r="EC156" s="32"/>
      <c r="ED156" s="32"/>
      <c r="EE156" s="32"/>
      <c r="EF156" s="32"/>
      <c r="EG156" s="32"/>
      <c r="EH156" s="32"/>
      <c r="EI156" s="32"/>
      <c r="EJ156" s="32"/>
      <c r="EK156" s="32"/>
      <c r="EL156" s="32"/>
      <c r="EM156" s="32"/>
      <c r="EN156" s="32"/>
      <c r="EO156" s="32"/>
      <c r="EP156" s="32"/>
      <c r="EQ156" s="32"/>
      <c r="ER156" s="32"/>
      <c r="ES156" s="32"/>
      <c r="ET156" s="32"/>
      <c r="EU156" s="32"/>
      <c r="EV156" s="32"/>
      <c r="EW156" s="32"/>
      <c r="EX156" s="32"/>
      <c r="EY156" s="32"/>
      <c r="EZ156" s="32"/>
      <c r="FA156" s="32"/>
      <c r="FB156" s="32"/>
      <c r="FC156" s="32"/>
      <c r="FD156" s="32"/>
      <c r="FE156" s="32"/>
      <c r="FF156" s="32"/>
      <c r="FG156" s="32"/>
      <c r="FH156" s="32"/>
      <c r="FI156" s="32"/>
      <c r="FJ156" s="32"/>
      <c r="FK156" s="32"/>
      <c r="FL156" s="32"/>
      <c r="FM156" s="32"/>
      <c r="FN156" s="32"/>
      <c r="FO156" s="32"/>
      <c r="FP156" s="32"/>
      <c r="FQ156" s="32"/>
      <c r="FR156" s="32"/>
      <c r="FS156" s="32"/>
      <c r="FT156" s="32"/>
      <c r="FU156" s="32"/>
      <c r="FV156" s="32"/>
      <c r="FW156" s="32"/>
      <c r="FX156" s="32"/>
      <c r="FY156" s="32"/>
      <c r="FZ156" s="32"/>
      <c r="GA156" s="32"/>
      <c r="GB156" s="32"/>
      <c r="GC156" s="32"/>
      <c r="GD156" s="32"/>
      <c r="GE156" s="32"/>
      <c r="GF156" s="32"/>
      <c r="GG156" s="32"/>
      <c r="GH156" s="32"/>
      <c r="GI156" s="32"/>
      <c r="GJ156" s="32"/>
      <c r="GK156" s="32"/>
    </row>
    <row r="157" spans="1:193" ht="30" x14ac:dyDescent="0.25">
      <c r="A157" s="77" t="s">
        <v>45</v>
      </c>
      <c r="B157" s="151">
        <f>'2 уровень'!C248</f>
        <v>1100</v>
      </c>
      <c r="C157" s="151">
        <f>'2 уровень'!D248</f>
        <v>1008</v>
      </c>
      <c r="D157" s="34">
        <f>'2 уровень'!E248</f>
        <v>797</v>
      </c>
      <c r="E157" s="152">
        <f>'2 уровень'!F248</f>
        <v>79.067460317460316</v>
      </c>
      <c r="F157" s="323">
        <f>'2 уровень'!G248</f>
        <v>2872.2187999999996</v>
      </c>
      <c r="G157" s="323">
        <f>'2 уровень'!H248</f>
        <v>2872.2187999999996</v>
      </c>
      <c r="H157" s="323">
        <f>'2 уровень'!I248</f>
        <v>2872.2187999999996</v>
      </c>
      <c r="I157" s="323">
        <f>'2 уровень'!J248</f>
        <v>2872.2187999999996</v>
      </c>
      <c r="J157" s="323">
        <f>'2 уровень'!K248</f>
        <v>2872.2187999999996</v>
      </c>
      <c r="K157" s="323">
        <f>'2 уровень'!L248</f>
        <v>2872.2187999999996</v>
      </c>
      <c r="L157" s="323">
        <f>'2 уровень'!M248</f>
        <v>2872.2187999999996</v>
      </c>
      <c r="M157" s="323">
        <f>'2 уровень'!N248</f>
        <v>2872.2187999999996</v>
      </c>
      <c r="N157" s="323">
        <f>'2 уровень'!O248</f>
        <v>2872.2187999999996</v>
      </c>
      <c r="O157" s="323">
        <f>'2 уровень'!P248</f>
        <v>1999.646</v>
      </c>
      <c r="P157" s="323">
        <f>'2 уровень'!Q248</f>
        <v>1999.646</v>
      </c>
      <c r="Q157" s="323">
        <f>'2 уровень'!R248</f>
        <v>2051.1520333333333</v>
      </c>
      <c r="R157" s="322">
        <f>'2 уровень'!S248</f>
        <v>1446.9467200000001</v>
      </c>
      <c r="S157" s="322">
        <f>'2 уровень'!T248</f>
        <v>-604.20531333333315</v>
      </c>
      <c r="T157" s="322">
        <f>'2 уровень'!U248</f>
        <v>-12.307049999999998</v>
      </c>
      <c r="U157" s="322">
        <f>'2 уровень'!V248</f>
        <v>1434.6396700000003</v>
      </c>
      <c r="V157" s="323">
        <f>'2 уровень'!W248</f>
        <v>70.543123887728726</v>
      </c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  <c r="DQ157" s="32"/>
      <c r="DR157" s="32"/>
      <c r="DS157" s="32"/>
      <c r="DT157" s="32"/>
      <c r="DU157" s="32"/>
      <c r="DV157" s="32"/>
      <c r="DW157" s="32"/>
      <c r="DX157" s="32"/>
      <c r="DY157" s="32"/>
      <c r="DZ157" s="32"/>
      <c r="EA157" s="32"/>
      <c r="EB157" s="32"/>
      <c r="EC157" s="32"/>
      <c r="ED157" s="32"/>
      <c r="EE157" s="32"/>
      <c r="EF157" s="32"/>
      <c r="EG157" s="32"/>
      <c r="EH157" s="32"/>
      <c r="EI157" s="32"/>
      <c r="EJ157" s="32"/>
      <c r="EK157" s="32"/>
      <c r="EL157" s="32"/>
      <c r="EM157" s="32"/>
      <c r="EN157" s="32"/>
      <c r="EO157" s="32"/>
      <c r="EP157" s="32"/>
      <c r="EQ157" s="32"/>
      <c r="ER157" s="32"/>
      <c r="ES157" s="32"/>
      <c r="ET157" s="32"/>
      <c r="EU157" s="32"/>
      <c r="EV157" s="32"/>
      <c r="EW157" s="32"/>
      <c r="EX157" s="32"/>
      <c r="EY157" s="32"/>
      <c r="EZ157" s="32"/>
      <c r="FA157" s="32"/>
      <c r="FB157" s="32"/>
      <c r="FC157" s="32"/>
      <c r="FD157" s="32"/>
      <c r="FE157" s="32"/>
      <c r="FF157" s="32"/>
      <c r="FG157" s="32"/>
      <c r="FH157" s="32"/>
      <c r="FI157" s="32"/>
      <c r="FJ157" s="32"/>
      <c r="FK157" s="32"/>
      <c r="FL157" s="32"/>
      <c r="FM157" s="32"/>
      <c r="FN157" s="32"/>
      <c r="FO157" s="32"/>
      <c r="FP157" s="32"/>
      <c r="FQ157" s="32"/>
      <c r="FR157" s="32"/>
      <c r="FS157" s="32"/>
      <c r="FT157" s="32"/>
      <c r="FU157" s="32"/>
      <c r="FV157" s="32"/>
      <c r="FW157" s="32"/>
      <c r="FX157" s="32"/>
      <c r="FY157" s="32"/>
      <c r="FZ157" s="32"/>
      <c r="GA157" s="32"/>
      <c r="GB157" s="32"/>
      <c r="GC157" s="32"/>
      <c r="GD157" s="32"/>
      <c r="GE157" s="32"/>
      <c r="GF157" s="32"/>
      <c r="GG157" s="32"/>
      <c r="GH157" s="32"/>
      <c r="GI157" s="32"/>
      <c r="GJ157" s="32"/>
      <c r="GK157" s="32"/>
    </row>
    <row r="158" spans="1:193" ht="30" x14ac:dyDescent="0.25">
      <c r="A158" s="77" t="s">
        <v>66</v>
      </c>
      <c r="B158" s="151">
        <f>'2 уровень'!C249</f>
        <v>54</v>
      </c>
      <c r="C158" s="151">
        <f>'2 уровень'!D249</f>
        <v>50</v>
      </c>
      <c r="D158" s="34">
        <f>'2 уровень'!E249</f>
        <v>48</v>
      </c>
      <c r="E158" s="152">
        <f>'2 уровень'!F249</f>
        <v>96</v>
      </c>
      <c r="F158" s="323">
        <f>'2 уровень'!G249</f>
        <v>354.35232000000002</v>
      </c>
      <c r="G158" s="323">
        <f>'2 уровень'!H249</f>
        <v>354.35232000000002</v>
      </c>
      <c r="H158" s="323">
        <f>'2 уровень'!I249</f>
        <v>354.35232000000002</v>
      </c>
      <c r="I158" s="323">
        <f>'2 уровень'!J249</f>
        <v>354.35232000000002</v>
      </c>
      <c r="J158" s="323">
        <f>'2 уровень'!K249</f>
        <v>354.35232000000002</v>
      </c>
      <c r="K158" s="323">
        <f>'2 уровень'!L249</f>
        <v>354.35232000000002</v>
      </c>
      <c r="L158" s="323">
        <f>'2 уровень'!M249</f>
        <v>354.35232000000002</v>
      </c>
      <c r="M158" s="323">
        <f>'2 уровень'!N249</f>
        <v>354.35232000000002</v>
      </c>
      <c r="N158" s="323">
        <f>'2 уровень'!O249</f>
        <v>354.35232000000002</v>
      </c>
      <c r="O158" s="323">
        <f>'2 уровень'!P249</f>
        <v>354.35232000000002</v>
      </c>
      <c r="P158" s="323">
        <f>'2 уровень'!Q249</f>
        <v>354.35232000000002</v>
      </c>
      <c r="Q158" s="323">
        <f>'2 уровень'!R249</f>
        <v>324.82296000000002</v>
      </c>
      <c r="R158" s="322">
        <f>'2 уровень'!S249</f>
        <v>314.97984000000002</v>
      </c>
      <c r="S158" s="322">
        <f>'2 уровень'!T249</f>
        <v>-9.843119999999999</v>
      </c>
      <c r="T158" s="322">
        <f>'2 уровень'!U249</f>
        <v>0</v>
      </c>
      <c r="U158" s="322">
        <f>'2 уровень'!V249</f>
        <v>314.97984000000002</v>
      </c>
      <c r="V158" s="323">
        <f>'2 уровень'!W249</f>
        <v>96.969696969696969</v>
      </c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  <c r="CV158" s="32"/>
      <c r="CW158" s="32"/>
      <c r="CX158" s="32"/>
      <c r="CY158" s="32"/>
      <c r="CZ158" s="32"/>
      <c r="DA158" s="32"/>
      <c r="DB158" s="32"/>
      <c r="DC158" s="32"/>
      <c r="DD158" s="32"/>
      <c r="DE158" s="32"/>
      <c r="DF158" s="32"/>
      <c r="DG158" s="32"/>
      <c r="DH158" s="32"/>
      <c r="DI158" s="32"/>
      <c r="DJ158" s="32"/>
      <c r="DK158" s="32"/>
      <c r="DL158" s="32"/>
      <c r="DM158" s="32"/>
      <c r="DN158" s="32"/>
      <c r="DO158" s="32"/>
      <c r="DP158" s="32"/>
      <c r="DQ158" s="32"/>
      <c r="DR158" s="32"/>
      <c r="DS158" s="32"/>
      <c r="DT158" s="32"/>
      <c r="DU158" s="32"/>
      <c r="DV158" s="32"/>
      <c r="DW158" s="32"/>
      <c r="DX158" s="32"/>
      <c r="DY158" s="32"/>
      <c r="DZ158" s="32"/>
      <c r="EA158" s="32"/>
      <c r="EB158" s="32"/>
      <c r="EC158" s="32"/>
      <c r="ED158" s="32"/>
      <c r="EE158" s="32"/>
      <c r="EF158" s="32"/>
      <c r="EG158" s="32"/>
      <c r="EH158" s="32"/>
      <c r="EI158" s="32"/>
      <c r="EJ158" s="32"/>
      <c r="EK158" s="32"/>
      <c r="EL158" s="32"/>
      <c r="EM158" s="32"/>
      <c r="EN158" s="32"/>
      <c r="EO158" s="32"/>
      <c r="EP158" s="32"/>
      <c r="EQ158" s="32"/>
      <c r="ER158" s="32"/>
      <c r="ES158" s="32"/>
      <c r="ET158" s="32"/>
      <c r="EU158" s="32"/>
      <c r="EV158" s="32"/>
      <c r="EW158" s="32"/>
      <c r="EX158" s="32"/>
      <c r="EY158" s="32"/>
      <c r="EZ158" s="32"/>
      <c r="FA158" s="32"/>
      <c r="FB158" s="32"/>
      <c r="FC158" s="32"/>
      <c r="FD158" s="32"/>
      <c r="FE158" s="32"/>
      <c r="FF158" s="32"/>
      <c r="FG158" s="32"/>
      <c r="FH158" s="32"/>
      <c r="FI158" s="32"/>
      <c r="FJ158" s="32"/>
      <c r="FK158" s="32"/>
      <c r="FL158" s="32"/>
      <c r="FM158" s="32"/>
      <c r="FN158" s="32"/>
      <c r="FO158" s="32"/>
      <c r="FP158" s="32"/>
      <c r="FQ158" s="32"/>
      <c r="FR158" s="32"/>
      <c r="FS158" s="32"/>
      <c r="FT158" s="32"/>
      <c r="FU158" s="32"/>
      <c r="FV158" s="32"/>
      <c r="FW158" s="32"/>
      <c r="FX158" s="32"/>
      <c r="FY158" s="32"/>
      <c r="FZ158" s="32"/>
      <c r="GA158" s="32"/>
      <c r="GB158" s="32"/>
      <c r="GC158" s="32"/>
      <c r="GD158" s="32"/>
      <c r="GE158" s="32"/>
      <c r="GF158" s="32"/>
      <c r="GG158" s="32"/>
      <c r="GH158" s="32"/>
      <c r="GI158" s="32"/>
      <c r="GJ158" s="32"/>
      <c r="GK158" s="32"/>
    </row>
    <row r="159" spans="1:193" ht="30" x14ac:dyDescent="0.25">
      <c r="A159" s="77" t="s">
        <v>67</v>
      </c>
      <c r="B159" s="151">
        <f>'2 уровень'!C250</f>
        <v>127</v>
      </c>
      <c r="C159" s="151">
        <f>'2 уровень'!D250</f>
        <v>116</v>
      </c>
      <c r="D159" s="34">
        <f>'2 уровень'!E250</f>
        <v>121</v>
      </c>
      <c r="E159" s="152">
        <f>'2 уровень'!F250</f>
        <v>104.31034482758621</v>
      </c>
      <c r="F159" s="323">
        <f>'2 уровень'!G250</f>
        <v>833.38416000000007</v>
      </c>
      <c r="G159" s="323">
        <f>'2 уровень'!H250</f>
        <v>833.38416000000007</v>
      </c>
      <c r="H159" s="323">
        <f>'2 уровень'!I250</f>
        <v>833.38416000000007</v>
      </c>
      <c r="I159" s="323">
        <f>'2 уровень'!J250</f>
        <v>833.38416000000007</v>
      </c>
      <c r="J159" s="323">
        <f>'2 уровень'!K250</f>
        <v>833.38416000000007</v>
      </c>
      <c r="K159" s="323">
        <f>'2 уровень'!L250</f>
        <v>833.38416000000007</v>
      </c>
      <c r="L159" s="323">
        <f>'2 уровень'!M250</f>
        <v>833.38416000000007</v>
      </c>
      <c r="M159" s="323">
        <f>'2 уровень'!N250</f>
        <v>833.38416000000007</v>
      </c>
      <c r="N159" s="323">
        <f>'2 уровень'!O250</f>
        <v>833.38416000000007</v>
      </c>
      <c r="O159" s="323">
        <f>'2 уровень'!P250</f>
        <v>833.38416000000007</v>
      </c>
      <c r="P159" s="323">
        <f>'2 уровень'!Q250</f>
        <v>833.38416000000007</v>
      </c>
      <c r="Q159" s="323">
        <f>'2 уровень'!R250</f>
        <v>763.9354800000001</v>
      </c>
      <c r="R159" s="322">
        <f>'2 уровень'!S250</f>
        <v>794.01167999999996</v>
      </c>
      <c r="S159" s="322">
        <f>'2 уровень'!T250</f>
        <v>30.076199999999858</v>
      </c>
      <c r="T159" s="322">
        <f>'2 уровень'!U250</f>
        <v>0</v>
      </c>
      <c r="U159" s="322">
        <f>'2 уровень'!V250</f>
        <v>794.01167999999996</v>
      </c>
      <c r="V159" s="323">
        <f>'2 уровень'!W250</f>
        <v>103.93700787401572</v>
      </c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  <c r="CV159" s="32"/>
      <c r="CW159" s="32"/>
      <c r="CX159" s="32"/>
      <c r="CY159" s="32"/>
      <c r="CZ159" s="32"/>
      <c r="DA159" s="32"/>
      <c r="DB159" s="32"/>
      <c r="DC159" s="32"/>
      <c r="DD159" s="32"/>
      <c r="DE159" s="32"/>
      <c r="DF159" s="32"/>
      <c r="DG159" s="32"/>
      <c r="DH159" s="32"/>
      <c r="DI159" s="32"/>
      <c r="DJ159" s="32"/>
      <c r="DK159" s="32"/>
      <c r="DL159" s="32"/>
      <c r="DM159" s="32"/>
      <c r="DN159" s="32"/>
      <c r="DO159" s="32"/>
      <c r="DP159" s="32"/>
      <c r="DQ159" s="32"/>
      <c r="DR159" s="32"/>
      <c r="DS159" s="32"/>
      <c r="DT159" s="32"/>
      <c r="DU159" s="32"/>
      <c r="DV159" s="32"/>
      <c r="DW159" s="32"/>
      <c r="DX159" s="32"/>
      <c r="DY159" s="32"/>
      <c r="DZ159" s="32"/>
      <c r="EA159" s="32"/>
      <c r="EB159" s="32"/>
      <c r="EC159" s="32"/>
      <c r="ED159" s="32"/>
      <c r="EE159" s="32"/>
      <c r="EF159" s="32"/>
      <c r="EG159" s="32"/>
      <c r="EH159" s="32"/>
      <c r="EI159" s="32"/>
      <c r="EJ159" s="32"/>
      <c r="EK159" s="32"/>
      <c r="EL159" s="32"/>
      <c r="EM159" s="32"/>
      <c r="EN159" s="32"/>
      <c r="EO159" s="32"/>
      <c r="EP159" s="32"/>
      <c r="EQ159" s="32"/>
      <c r="ER159" s="32"/>
      <c r="ES159" s="32"/>
      <c r="ET159" s="32"/>
      <c r="EU159" s="32"/>
      <c r="EV159" s="32"/>
      <c r="EW159" s="32"/>
      <c r="EX159" s="32"/>
      <c r="EY159" s="32"/>
      <c r="EZ159" s="32"/>
      <c r="FA159" s="32"/>
      <c r="FB159" s="32"/>
      <c r="FC159" s="32"/>
      <c r="FD159" s="32"/>
      <c r="FE159" s="32"/>
      <c r="FF159" s="32"/>
      <c r="FG159" s="32"/>
      <c r="FH159" s="32"/>
      <c r="FI159" s="32"/>
      <c r="FJ159" s="32"/>
      <c r="FK159" s="32"/>
      <c r="FL159" s="32"/>
      <c r="FM159" s="32"/>
      <c r="FN159" s="32"/>
      <c r="FO159" s="32"/>
      <c r="FP159" s="32"/>
      <c r="FQ159" s="32"/>
      <c r="FR159" s="32"/>
      <c r="FS159" s="32"/>
      <c r="FT159" s="32"/>
      <c r="FU159" s="32"/>
      <c r="FV159" s="32"/>
      <c r="FW159" s="32"/>
      <c r="FX159" s="32"/>
      <c r="FY159" s="32"/>
      <c r="FZ159" s="32"/>
      <c r="GA159" s="32"/>
      <c r="GB159" s="32"/>
      <c r="GC159" s="32"/>
      <c r="GD159" s="32"/>
      <c r="GE159" s="32"/>
      <c r="GF159" s="32"/>
      <c r="GG159" s="32"/>
      <c r="GH159" s="32"/>
      <c r="GI159" s="32"/>
      <c r="GJ159" s="32"/>
      <c r="GK159" s="32"/>
    </row>
    <row r="160" spans="1:193" ht="30" x14ac:dyDescent="0.25">
      <c r="A160" s="227" t="s">
        <v>68</v>
      </c>
      <c r="B160" s="225">
        <f>'2 уровень'!C251</f>
        <v>11112</v>
      </c>
      <c r="C160" s="225">
        <f>'2 уровень'!D251</f>
        <v>10186</v>
      </c>
      <c r="D160" s="225">
        <f>'2 уровень'!E251</f>
        <v>7683</v>
      </c>
      <c r="E160" s="226">
        <f>'2 уровень'!F251</f>
        <v>75.427056744551351</v>
      </c>
      <c r="F160" s="321">
        <f>'2 уровень'!G251</f>
        <v>21890.559840000002</v>
      </c>
      <c r="G160" s="321">
        <f>'2 уровень'!H251</f>
        <v>21890.559840000002</v>
      </c>
      <c r="H160" s="321">
        <f>'2 уровень'!I251</f>
        <v>21890.559840000002</v>
      </c>
      <c r="I160" s="321">
        <f>'2 уровень'!J251</f>
        <v>21890.559840000002</v>
      </c>
      <c r="J160" s="321">
        <f>'2 уровень'!K251</f>
        <v>21890.559840000002</v>
      </c>
      <c r="K160" s="321">
        <f>'2 уровень'!L251</f>
        <v>22853.96459</v>
      </c>
      <c r="L160" s="321">
        <f>'2 уровень'!M251</f>
        <v>22853.96459</v>
      </c>
      <c r="M160" s="321">
        <f>'2 уровень'!N251</f>
        <v>24818.69484</v>
      </c>
      <c r="N160" s="321">
        <f>'2 уровень'!O251</f>
        <v>24818.69484</v>
      </c>
      <c r="O160" s="321">
        <f>'2 уровень'!P251</f>
        <v>24818.69484</v>
      </c>
      <c r="P160" s="321">
        <f>'2 уровень'!Q251</f>
        <v>22698.19484</v>
      </c>
      <c r="Q160" s="321">
        <f>'2 уровень'!R251</f>
        <v>21403.656219999997</v>
      </c>
      <c r="R160" s="321">
        <f>'2 уровень'!S251</f>
        <v>17651.348420000002</v>
      </c>
      <c r="S160" s="321">
        <f>'2 уровень'!T251</f>
        <v>-3752.3077999999996</v>
      </c>
      <c r="T160" s="321">
        <f>'2 уровень'!U251</f>
        <v>-91.472210000000004</v>
      </c>
      <c r="U160" s="321">
        <f>'2 уровень'!V251</f>
        <v>17559.876210000002</v>
      </c>
      <c r="V160" s="321">
        <f>'2 уровень'!W251</f>
        <v>82.468846623999852</v>
      </c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  <c r="CV160" s="32"/>
      <c r="CW160" s="32"/>
      <c r="CX160" s="32"/>
      <c r="CY160" s="32"/>
      <c r="CZ160" s="32"/>
      <c r="DA160" s="32"/>
      <c r="DB160" s="32"/>
      <c r="DC160" s="32"/>
      <c r="DD160" s="32"/>
      <c r="DE160" s="32"/>
      <c r="DF160" s="32"/>
      <c r="DG160" s="32"/>
      <c r="DH160" s="32"/>
      <c r="DI160" s="32"/>
      <c r="DJ160" s="32"/>
      <c r="DK160" s="32"/>
      <c r="DL160" s="32"/>
      <c r="DM160" s="32"/>
      <c r="DN160" s="32"/>
      <c r="DO160" s="32"/>
      <c r="DP160" s="32"/>
      <c r="DQ160" s="32"/>
      <c r="DR160" s="32"/>
      <c r="DS160" s="32"/>
      <c r="DT160" s="32"/>
      <c r="DU160" s="32"/>
      <c r="DV160" s="32"/>
      <c r="DW160" s="32"/>
      <c r="DX160" s="32"/>
      <c r="DY160" s="32"/>
      <c r="DZ160" s="32"/>
      <c r="EA160" s="32"/>
      <c r="EB160" s="32"/>
      <c r="EC160" s="32"/>
      <c r="ED160" s="32"/>
      <c r="EE160" s="32"/>
      <c r="EF160" s="32"/>
      <c r="EG160" s="32"/>
      <c r="EH160" s="32"/>
      <c r="EI160" s="32"/>
      <c r="EJ160" s="32"/>
      <c r="EK160" s="32"/>
      <c r="EL160" s="32"/>
      <c r="EM160" s="32"/>
      <c r="EN160" s="32"/>
      <c r="EO160" s="32"/>
      <c r="EP160" s="32"/>
      <c r="EQ160" s="32"/>
      <c r="ER160" s="32"/>
      <c r="ES160" s="32"/>
      <c r="ET160" s="32"/>
      <c r="EU160" s="32"/>
      <c r="EV160" s="32"/>
      <c r="EW160" s="32"/>
      <c r="EX160" s="32"/>
      <c r="EY160" s="32"/>
      <c r="EZ160" s="32"/>
      <c r="FA160" s="32"/>
      <c r="FB160" s="32"/>
      <c r="FC160" s="32"/>
      <c r="FD160" s="32"/>
      <c r="FE160" s="32"/>
      <c r="FF160" s="32"/>
      <c r="FG160" s="32"/>
      <c r="FH160" s="32"/>
      <c r="FI160" s="32"/>
      <c r="FJ160" s="32"/>
      <c r="FK160" s="32"/>
      <c r="FL160" s="32"/>
      <c r="FM160" s="32"/>
      <c r="FN160" s="32"/>
      <c r="FO160" s="32"/>
      <c r="FP160" s="32"/>
      <c r="FQ160" s="32"/>
      <c r="FR160" s="32"/>
      <c r="FS160" s="32"/>
      <c r="FT160" s="32"/>
      <c r="FU160" s="32"/>
      <c r="FV160" s="32"/>
      <c r="FW160" s="32"/>
      <c r="FX160" s="32"/>
      <c r="FY160" s="32"/>
      <c r="FZ160" s="32"/>
      <c r="GA160" s="32"/>
      <c r="GB160" s="32"/>
      <c r="GC160" s="32"/>
      <c r="GD160" s="32"/>
      <c r="GE160" s="32"/>
      <c r="GF160" s="32"/>
      <c r="GG160" s="32"/>
      <c r="GH160" s="32"/>
      <c r="GI160" s="32"/>
      <c r="GJ160" s="32"/>
      <c r="GK160" s="32"/>
    </row>
    <row r="161" spans="1:193" ht="30" x14ac:dyDescent="0.25">
      <c r="A161" s="77" t="s">
        <v>64</v>
      </c>
      <c r="B161" s="151">
        <f>'2 уровень'!C252</f>
        <v>2900</v>
      </c>
      <c r="C161" s="151">
        <f>'2 уровень'!D252</f>
        <v>2658</v>
      </c>
      <c r="D161" s="34">
        <f>'2 уровень'!E252</f>
        <v>1272</v>
      </c>
      <c r="E161" s="152">
        <f>'2 уровень'!F252</f>
        <v>47.855530474040634</v>
      </c>
      <c r="F161" s="323">
        <f>'2 уровень'!G252</f>
        <v>2120.5100000000002</v>
      </c>
      <c r="G161" s="323">
        <f>'2 уровень'!H252</f>
        <v>2120.5100000000002</v>
      </c>
      <c r="H161" s="323">
        <f>'2 уровень'!I252</f>
        <v>2120.5100000000002</v>
      </c>
      <c r="I161" s="323">
        <f>'2 уровень'!J252</f>
        <v>2120.5100000000002</v>
      </c>
      <c r="J161" s="323">
        <f>'2 уровень'!K252</f>
        <v>2120.5100000000002</v>
      </c>
      <c r="K161" s="323">
        <f>'2 уровень'!L252</f>
        <v>3083.9147499999999</v>
      </c>
      <c r="L161" s="323">
        <f>'2 уровень'!M252</f>
        <v>3083.9147499999999</v>
      </c>
      <c r="M161" s="323">
        <f>'2 уровень'!N252</f>
        <v>5048.6450000000013</v>
      </c>
      <c r="N161" s="323">
        <f>'2 уровень'!O252</f>
        <v>5048.6450000000013</v>
      </c>
      <c r="O161" s="323">
        <f>'2 уровень'!P252</f>
        <v>5048.6450000000013</v>
      </c>
      <c r="P161" s="323">
        <f>'2 уровень'!Q252</f>
        <v>2928.145</v>
      </c>
      <c r="Q161" s="323">
        <f>'2 уровень'!R252</f>
        <v>3281.1105333333335</v>
      </c>
      <c r="R161" s="322">
        <f>'2 уровень'!S252</f>
        <v>2028.9974800000002</v>
      </c>
      <c r="S161" s="322">
        <f>'2 уровень'!T252</f>
        <v>-1252.1130533333333</v>
      </c>
      <c r="T161" s="322">
        <f>'2 уровень'!U252</f>
        <v>-2.2296300000000002</v>
      </c>
      <c r="U161" s="322">
        <f>'2 уровень'!V252</f>
        <v>2026.7678500000002</v>
      </c>
      <c r="V161" s="323">
        <f>'2 уровень'!W252</f>
        <v>61.838742077936303</v>
      </c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  <c r="CV161" s="32"/>
      <c r="CW161" s="32"/>
      <c r="CX161" s="32"/>
      <c r="CY161" s="32"/>
      <c r="CZ161" s="32"/>
      <c r="DA161" s="32"/>
      <c r="DB161" s="32"/>
      <c r="DC161" s="32"/>
      <c r="DD161" s="32"/>
      <c r="DE161" s="32"/>
      <c r="DF161" s="32"/>
      <c r="DG161" s="32"/>
      <c r="DH161" s="32"/>
      <c r="DI161" s="32"/>
      <c r="DJ161" s="32"/>
      <c r="DK161" s="32"/>
      <c r="DL161" s="32"/>
      <c r="DM161" s="32"/>
      <c r="DN161" s="32"/>
      <c r="DO161" s="32"/>
      <c r="DP161" s="32"/>
      <c r="DQ161" s="32"/>
      <c r="DR161" s="32"/>
      <c r="DS161" s="32"/>
      <c r="DT161" s="32"/>
      <c r="DU161" s="32"/>
      <c r="DV161" s="32"/>
      <c r="DW161" s="32"/>
      <c r="DX161" s="32"/>
      <c r="DY161" s="32"/>
      <c r="DZ161" s="32"/>
      <c r="EA161" s="32"/>
      <c r="EB161" s="32"/>
      <c r="EC161" s="32"/>
      <c r="ED161" s="32"/>
      <c r="EE161" s="32"/>
      <c r="EF161" s="32"/>
      <c r="EG161" s="32"/>
      <c r="EH161" s="32"/>
      <c r="EI161" s="32"/>
      <c r="EJ161" s="32"/>
      <c r="EK161" s="32"/>
      <c r="EL161" s="32"/>
      <c r="EM161" s="32"/>
      <c r="EN161" s="32"/>
      <c r="EO161" s="32"/>
      <c r="EP161" s="32"/>
      <c r="EQ161" s="32"/>
      <c r="ER161" s="32"/>
      <c r="ES161" s="32"/>
      <c r="ET161" s="32"/>
      <c r="EU161" s="32"/>
      <c r="EV161" s="32"/>
      <c r="EW161" s="32"/>
      <c r="EX161" s="32"/>
      <c r="EY161" s="32"/>
      <c r="EZ161" s="32"/>
      <c r="FA161" s="32"/>
      <c r="FB161" s="32"/>
      <c r="FC161" s="32"/>
      <c r="FD161" s="32"/>
      <c r="FE161" s="32"/>
      <c r="FF161" s="32"/>
      <c r="FG161" s="32"/>
      <c r="FH161" s="32"/>
      <c r="FI161" s="32"/>
      <c r="FJ161" s="32"/>
      <c r="FK161" s="32"/>
      <c r="FL161" s="32"/>
      <c r="FM161" s="32"/>
      <c r="FN161" s="32"/>
      <c r="FO161" s="32"/>
      <c r="FP161" s="32"/>
      <c r="FQ161" s="32"/>
      <c r="FR161" s="32"/>
      <c r="FS161" s="32"/>
      <c r="FT161" s="32"/>
      <c r="FU161" s="32"/>
      <c r="FV161" s="32"/>
      <c r="FW161" s="32"/>
      <c r="FX161" s="32"/>
      <c r="FY161" s="32"/>
      <c r="FZ161" s="32"/>
      <c r="GA161" s="32"/>
      <c r="GB161" s="32"/>
      <c r="GC161" s="32"/>
      <c r="GD161" s="32"/>
      <c r="GE161" s="32"/>
      <c r="GF161" s="32"/>
      <c r="GG161" s="32"/>
      <c r="GH161" s="32"/>
      <c r="GI161" s="32"/>
      <c r="GJ161" s="32"/>
      <c r="GK161" s="32"/>
    </row>
    <row r="162" spans="1:193" ht="45" x14ac:dyDescent="0.25">
      <c r="A162" s="77" t="s">
        <v>102</v>
      </c>
      <c r="B162" s="151">
        <f>'2 уровень'!C253</f>
        <v>0</v>
      </c>
      <c r="C162" s="151">
        <f>'2 уровень'!D253</f>
        <v>0</v>
      </c>
      <c r="D162" s="34">
        <f>'2 уровень'!E253</f>
        <v>0</v>
      </c>
      <c r="E162" s="152">
        <f>'2 уровень'!F253</f>
        <v>0</v>
      </c>
      <c r="F162" s="323">
        <f>'2 уровень'!G253</f>
        <v>0</v>
      </c>
      <c r="G162" s="323">
        <f>'2 уровень'!H253</f>
        <v>0</v>
      </c>
      <c r="H162" s="323">
        <f>'2 уровень'!I253</f>
        <v>0</v>
      </c>
      <c r="I162" s="323">
        <f>'2 уровень'!J253</f>
        <v>0</v>
      </c>
      <c r="J162" s="323">
        <f>'2 уровень'!K253</f>
        <v>0</v>
      </c>
      <c r="K162" s="323">
        <f>'2 уровень'!L253</f>
        <v>0</v>
      </c>
      <c r="L162" s="323">
        <f>'2 уровень'!M253</f>
        <v>0</v>
      </c>
      <c r="M162" s="323">
        <f>'2 уровень'!N253</f>
        <v>0</v>
      </c>
      <c r="N162" s="323">
        <f>'2 уровень'!O253</f>
        <v>0</v>
      </c>
      <c r="O162" s="323">
        <f>'2 уровень'!P253</f>
        <v>0</v>
      </c>
      <c r="P162" s="323">
        <f>'2 уровень'!Q253</f>
        <v>0</v>
      </c>
      <c r="Q162" s="323">
        <f>'2 уровень'!R253</f>
        <v>0</v>
      </c>
      <c r="R162" s="322">
        <f>'2 уровень'!S253</f>
        <v>0</v>
      </c>
      <c r="S162" s="322">
        <f>'2 уровень'!T253</f>
        <v>0</v>
      </c>
      <c r="T162" s="322">
        <f>'2 уровень'!U253</f>
        <v>0</v>
      </c>
      <c r="U162" s="322">
        <f>'2 уровень'!V253</f>
        <v>0</v>
      </c>
      <c r="V162" s="323">
        <f>'2 уровень'!W253</f>
        <v>0</v>
      </c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  <c r="CV162" s="32"/>
      <c r="CW162" s="32"/>
      <c r="CX162" s="32"/>
      <c r="CY162" s="32"/>
      <c r="CZ162" s="32"/>
      <c r="DA162" s="32"/>
      <c r="DB162" s="32"/>
      <c r="DC162" s="32"/>
      <c r="DD162" s="32"/>
      <c r="DE162" s="32"/>
      <c r="DF162" s="32"/>
      <c r="DG162" s="32"/>
      <c r="DH162" s="32"/>
      <c r="DI162" s="32"/>
      <c r="DJ162" s="32"/>
      <c r="DK162" s="32"/>
      <c r="DL162" s="32"/>
      <c r="DM162" s="32"/>
      <c r="DN162" s="32"/>
      <c r="DO162" s="32"/>
      <c r="DP162" s="32"/>
      <c r="DQ162" s="32"/>
      <c r="DR162" s="32"/>
      <c r="DS162" s="32"/>
      <c r="DT162" s="32"/>
      <c r="DU162" s="32"/>
      <c r="DV162" s="32"/>
      <c r="DW162" s="32"/>
      <c r="DX162" s="32"/>
      <c r="DY162" s="32"/>
      <c r="DZ162" s="32"/>
      <c r="EA162" s="32"/>
      <c r="EB162" s="32"/>
      <c r="EC162" s="32"/>
      <c r="ED162" s="32"/>
      <c r="EE162" s="32"/>
      <c r="EF162" s="32"/>
      <c r="EG162" s="32"/>
      <c r="EH162" s="32"/>
      <c r="EI162" s="32"/>
      <c r="EJ162" s="32"/>
      <c r="EK162" s="32"/>
      <c r="EL162" s="32"/>
      <c r="EM162" s="32"/>
      <c r="EN162" s="32"/>
      <c r="EO162" s="32"/>
      <c r="EP162" s="32"/>
      <c r="EQ162" s="32"/>
      <c r="ER162" s="32"/>
      <c r="ES162" s="32"/>
      <c r="ET162" s="32"/>
      <c r="EU162" s="32"/>
      <c r="EV162" s="32"/>
      <c r="EW162" s="32"/>
      <c r="EX162" s="32"/>
      <c r="EY162" s="32"/>
      <c r="EZ162" s="32"/>
      <c r="FA162" s="32"/>
      <c r="FB162" s="32"/>
      <c r="FC162" s="32"/>
      <c r="FD162" s="32"/>
      <c r="FE162" s="32"/>
      <c r="FF162" s="32"/>
      <c r="FG162" s="32"/>
      <c r="FH162" s="32"/>
      <c r="FI162" s="32"/>
      <c r="FJ162" s="32"/>
      <c r="FK162" s="32"/>
      <c r="FL162" s="32"/>
      <c r="FM162" s="32"/>
      <c r="FN162" s="32"/>
      <c r="FO162" s="32"/>
      <c r="FP162" s="32"/>
      <c r="FQ162" s="32"/>
      <c r="FR162" s="32"/>
      <c r="FS162" s="32"/>
      <c r="FT162" s="32"/>
      <c r="FU162" s="32"/>
      <c r="FV162" s="32"/>
      <c r="FW162" s="32"/>
      <c r="FX162" s="32"/>
      <c r="FY162" s="32"/>
      <c r="FZ162" s="32"/>
      <c r="GA162" s="32"/>
      <c r="GB162" s="32"/>
      <c r="GC162" s="32"/>
      <c r="GD162" s="32"/>
      <c r="GE162" s="32"/>
      <c r="GF162" s="32"/>
      <c r="GG162" s="32"/>
      <c r="GH162" s="32"/>
      <c r="GI162" s="32"/>
      <c r="GJ162" s="32"/>
      <c r="GK162" s="32"/>
    </row>
    <row r="163" spans="1:193" ht="60" x14ac:dyDescent="0.25">
      <c r="A163" s="77" t="s">
        <v>46</v>
      </c>
      <c r="B163" s="151">
        <f>'2 уровень'!C254</f>
        <v>6135</v>
      </c>
      <c r="C163" s="151">
        <f>'2 уровень'!D254</f>
        <v>5624</v>
      </c>
      <c r="D163" s="34">
        <f>'2 уровень'!E254</f>
        <v>4486</v>
      </c>
      <c r="E163" s="152">
        <f>'2 уровень'!F254</f>
        <v>79.765291607396875</v>
      </c>
      <c r="F163" s="323">
        <f>'2 уровень'!G254</f>
        <v>17552.6031</v>
      </c>
      <c r="G163" s="323">
        <f>'2 уровень'!H254</f>
        <v>17552.6031</v>
      </c>
      <c r="H163" s="323">
        <f>'2 уровень'!I254</f>
        <v>17552.6031</v>
      </c>
      <c r="I163" s="323">
        <f>'2 уровень'!J254</f>
        <v>17552.6031</v>
      </c>
      <c r="J163" s="323">
        <f>'2 уровень'!K254</f>
        <v>17552.6031</v>
      </c>
      <c r="K163" s="323">
        <f>'2 уровень'!L254</f>
        <v>17552.6031</v>
      </c>
      <c r="L163" s="323">
        <f>'2 уровень'!M254</f>
        <v>17552.6031</v>
      </c>
      <c r="M163" s="323">
        <f>'2 уровень'!N254</f>
        <v>17552.6031</v>
      </c>
      <c r="N163" s="323">
        <f>'2 уровень'!O254</f>
        <v>17552.6031</v>
      </c>
      <c r="O163" s="323">
        <f>'2 уровень'!P254</f>
        <v>17552.6031</v>
      </c>
      <c r="P163" s="323">
        <f>'2 уровень'!Q254</f>
        <v>17552.6031</v>
      </c>
      <c r="Q163" s="323">
        <f>'2 уровень'!R254</f>
        <v>16089.886175</v>
      </c>
      <c r="R163" s="322">
        <f>'2 уровень'!S254</f>
        <v>13468.09892</v>
      </c>
      <c r="S163" s="322">
        <f>'2 уровень'!T254</f>
        <v>-2621.7872549999993</v>
      </c>
      <c r="T163" s="322">
        <f>'2 уровень'!U254</f>
        <v>-89.242580000000004</v>
      </c>
      <c r="U163" s="322">
        <f>'2 уровень'!V254</f>
        <v>13378.85634</v>
      </c>
      <c r="V163" s="323">
        <f>'2 уровень'!W254</f>
        <v>83.705371023235358</v>
      </c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  <c r="CV163" s="32"/>
      <c r="CW163" s="32"/>
      <c r="CX163" s="32"/>
      <c r="CY163" s="32"/>
      <c r="CZ163" s="32"/>
      <c r="DA163" s="32"/>
      <c r="DB163" s="32"/>
      <c r="DC163" s="32"/>
      <c r="DD163" s="32"/>
      <c r="DE163" s="32"/>
      <c r="DF163" s="32"/>
      <c r="DG163" s="32"/>
      <c r="DH163" s="32"/>
      <c r="DI163" s="32"/>
      <c r="DJ163" s="32"/>
      <c r="DK163" s="32"/>
      <c r="DL163" s="32"/>
      <c r="DM163" s="32"/>
      <c r="DN163" s="32"/>
      <c r="DO163" s="32"/>
      <c r="DP163" s="32"/>
      <c r="DQ163" s="32"/>
      <c r="DR163" s="32"/>
      <c r="DS163" s="32"/>
      <c r="DT163" s="32"/>
      <c r="DU163" s="32"/>
      <c r="DV163" s="32"/>
      <c r="DW163" s="32"/>
      <c r="DX163" s="32"/>
      <c r="DY163" s="32"/>
      <c r="DZ163" s="32"/>
      <c r="EA163" s="32"/>
      <c r="EB163" s="32"/>
      <c r="EC163" s="32"/>
      <c r="ED163" s="32"/>
      <c r="EE163" s="32"/>
      <c r="EF163" s="32"/>
      <c r="EG163" s="32"/>
      <c r="EH163" s="32"/>
      <c r="EI163" s="32"/>
      <c r="EJ163" s="32"/>
      <c r="EK163" s="32"/>
      <c r="EL163" s="32"/>
      <c r="EM163" s="32"/>
      <c r="EN163" s="32"/>
      <c r="EO163" s="32"/>
      <c r="EP163" s="32"/>
      <c r="EQ163" s="32"/>
      <c r="ER163" s="32"/>
      <c r="ES163" s="32"/>
      <c r="ET163" s="32"/>
      <c r="EU163" s="32"/>
      <c r="EV163" s="32"/>
      <c r="EW163" s="32"/>
      <c r="EX163" s="32"/>
      <c r="EY163" s="32"/>
      <c r="EZ163" s="32"/>
      <c r="FA163" s="32"/>
      <c r="FB163" s="32"/>
      <c r="FC163" s="32"/>
      <c r="FD163" s="32"/>
      <c r="FE163" s="32"/>
      <c r="FF163" s="32"/>
      <c r="FG163" s="32"/>
      <c r="FH163" s="32"/>
      <c r="FI163" s="32"/>
      <c r="FJ163" s="32"/>
      <c r="FK163" s="32"/>
      <c r="FL163" s="32"/>
      <c r="FM163" s="32"/>
      <c r="FN163" s="32"/>
      <c r="FO163" s="32"/>
      <c r="FP163" s="32"/>
      <c r="FQ163" s="32"/>
      <c r="FR163" s="32"/>
      <c r="FS163" s="32"/>
      <c r="FT163" s="32"/>
      <c r="FU163" s="32"/>
      <c r="FV163" s="32"/>
      <c r="FW163" s="32"/>
      <c r="FX163" s="32"/>
      <c r="FY163" s="32"/>
      <c r="FZ163" s="32"/>
      <c r="GA163" s="32"/>
      <c r="GB163" s="32"/>
      <c r="GC163" s="32"/>
      <c r="GD163" s="32"/>
      <c r="GE163" s="32"/>
      <c r="GF163" s="32"/>
      <c r="GG163" s="32"/>
      <c r="GH163" s="32"/>
      <c r="GI163" s="32"/>
      <c r="GJ163" s="32"/>
      <c r="GK163" s="32"/>
    </row>
    <row r="164" spans="1:193" ht="45" x14ac:dyDescent="0.25">
      <c r="A164" s="77" t="s">
        <v>65</v>
      </c>
      <c r="B164" s="151">
        <f>'2 уровень'!C255</f>
        <v>2077</v>
      </c>
      <c r="C164" s="151">
        <f>'2 уровень'!D255</f>
        <v>1904</v>
      </c>
      <c r="D164" s="34">
        <f>'2 уровень'!E255</f>
        <v>1925</v>
      </c>
      <c r="E164" s="152">
        <f>'2 уровень'!F255</f>
        <v>101.10294117647058</v>
      </c>
      <c r="F164" s="323">
        <f>'2 уровень'!G255</f>
        <v>2217.4467399999999</v>
      </c>
      <c r="G164" s="323">
        <f>'2 уровень'!H255</f>
        <v>2217.4467399999999</v>
      </c>
      <c r="H164" s="323">
        <f>'2 уровень'!I255</f>
        <v>2217.4467399999999</v>
      </c>
      <c r="I164" s="323">
        <f>'2 уровень'!J255</f>
        <v>2217.4467399999999</v>
      </c>
      <c r="J164" s="323">
        <f>'2 уровень'!K255</f>
        <v>2217.4467399999999</v>
      </c>
      <c r="K164" s="323">
        <f>'2 уровень'!L255</f>
        <v>2217.4467399999999</v>
      </c>
      <c r="L164" s="323">
        <f>'2 уровень'!M255</f>
        <v>2217.4467399999999</v>
      </c>
      <c r="M164" s="323">
        <f>'2 уровень'!N255</f>
        <v>2217.4467399999999</v>
      </c>
      <c r="N164" s="323">
        <f>'2 уровень'!O255</f>
        <v>2217.4467399999999</v>
      </c>
      <c r="O164" s="323">
        <f>'2 уровень'!P255</f>
        <v>2217.4467399999999</v>
      </c>
      <c r="P164" s="323">
        <f>'2 уровень'!Q255</f>
        <v>2217.4467399999999</v>
      </c>
      <c r="Q164" s="323">
        <f>'2 уровень'!R255</f>
        <v>2032.6595116666667</v>
      </c>
      <c r="R164" s="322">
        <f>'2 уровень'!S255</f>
        <v>2154.2520199999999</v>
      </c>
      <c r="S164" s="322">
        <f>'2 уровень'!T255</f>
        <v>121.59250833333317</v>
      </c>
      <c r="T164" s="322">
        <f>'2 уровень'!U255</f>
        <v>0</v>
      </c>
      <c r="U164" s="322">
        <f>'2 уровень'!V255</f>
        <v>2154.2520199999999</v>
      </c>
      <c r="V164" s="323">
        <f>'2 уровень'!W255</f>
        <v>105.98194176818301</v>
      </c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  <c r="CV164" s="32"/>
      <c r="CW164" s="32"/>
      <c r="CX164" s="32"/>
      <c r="CY164" s="32"/>
      <c r="CZ164" s="32"/>
      <c r="DA164" s="32"/>
      <c r="DB164" s="32"/>
      <c r="DC164" s="32"/>
      <c r="DD164" s="32"/>
      <c r="DE164" s="32"/>
      <c r="DF164" s="32"/>
      <c r="DG164" s="32"/>
      <c r="DH164" s="32"/>
      <c r="DI164" s="32"/>
      <c r="DJ164" s="32"/>
      <c r="DK164" s="32"/>
      <c r="DL164" s="32"/>
      <c r="DM164" s="32"/>
      <c r="DN164" s="32"/>
      <c r="DO164" s="32"/>
      <c r="DP164" s="32"/>
      <c r="DQ164" s="32"/>
      <c r="DR164" s="32"/>
      <c r="DS164" s="32"/>
      <c r="DT164" s="32"/>
      <c r="DU164" s="32"/>
      <c r="DV164" s="32"/>
      <c r="DW164" s="32"/>
      <c r="DX164" s="32"/>
      <c r="DY164" s="32"/>
      <c r="DZ164" s="32"/>
      <c r="EA164" s="32"/>
      <c r="EB164" s="32"/>
      <c r="EC164" s="32"/>
      <c r="ED164" s="32"/>
      <c r="EE164" s="32"/>
      <c r="EF164" s="32"/>
      <c r="EG164" s="32"/>
      <c r="EH164" s="32"/>
      <c r="EI164" s="32"/>
      <c r="EJ164" s="32"/>
      <c r="EK164" s="32"/>
      <c r="EL164" s="32"/>
      <c r="EM164" s="32"/>
      <c r="EN164" s="32"/>
      <c r="EO164" s="32"/>
      <c r="EP164" s="32"/>
      <c r="EQ164" s="32"/>
      <c r="ER164" s="32"/>
      <c r="ES164" s="32"/>
      <c r="ET164" s="32"/>
      <c r="EU164" s="32"/>
      <c r="EV164" s="32"/>
      <c r="EW164" s="32"/>
      <c r="EX164" s="32"/>
      <c r="EY164" s="32"/>
      <c r="EZ164" s="32"/>
      <c r="FA164" s="32"/>
      <c r="FB164" s="32"/>
      <c r="FC164" s="32"/>
      <c r="FD164" s="32"/>
      <c r="FE164" s="32"/>
      <c r="FF164" s="32"/>
      <c r="FG164" s="32"/>
      <c r="FH164" s="32"/>
      <c r="FI164" s="32"/>
      <c r="FJ164" s="32"/>
      <c r="FK164" s="32"/>
      <c r="FL164" s="32"/>
      <c r="FM164" s="32"/>
      <c r="FN164" s="32"/>
      <c r="FO164" s="32"/>
      <c r="FP164" s="32"/>
      <c r="FQ164" s="32"/>
      <c r="FR164" s="32"/>
      <c r="FS164" s="32"/>
      <c r="FT164" s="32"/>
      <c r="FU164" s="32"/>
      <c r="FV164" s="32"/>
      <c r="FW164" s="32"/>
      <c r="FX164" s="32"/>
      <c r="FY164" s="32"/>
      <c r="FZ164" s="32"/>
      <c r="GA164" s="32"/>
      <c r="GB164" s="32"/>
      <c r="GC164" s="32"/>
      <c r="GD164" s="32"/>
      <c r="GE164" s="32"/>
      <c r="GF164" s="32"/>
      <c r="GG164" s="32"/>
      <c r="GH164" s="32"/>
      <c r="GI164" s="32"/>
      <c r="GJ164" s="32"/>
      <c r="GK164" s="32"/>
    </row>
    <row r="165" spans="1:193" ht="30" x14ac:dyDescent="0.25">
      <c r="A165" s="77" t="s">
        <v>79</v>
      </c>
      <c r="B165" s="151">
        <f>'2 уровень'!C256</f>
        <v>6530</v>
      </c>
      <c r="C165" s="151">
        <f>'2 уровень'!D256</f>
        <v>5986</v>
      </c>
      <c r="D165" s="34">
        <f>'2 уровень'!E256</f>
        <v>5513</v>
      </c>
      <c r="E165" s="152">
        <f>'2 уровень'!F256</f>
        <v>92.09822920147009</v>
      </c>
      <c r="F165" s="323">
        <f>'2 уровень'!G256</f>
        <v>8077.7259999999997</v>
      </c>
      <c r="G165" s="323">
        <f>'2 уровень'!H256</f>
        <v>8077.7259999999997</v>
      </c>
      <c r="H165" s="323">
        <f>'2 уровень'!I256</f>
        <v>8077.7259999999997</v>
      </c>
      <c r="I165" s="323">
        <f>'2 уровень'!J256</f>
        <v>8077.7259999999997</v>
      </c>
      <c r="J165" s="323">
        <f>'2 уровень'!K256</f>
        <v>8077.7259999999997</v>
      </c>
      <c r="K165" s="323">
        <f>'2 уровень'!L256</f>
        <v>8077.7259999999997</v>
      </c>
      <c r="L165" s="323">
        <f>'2 уровень'!M256</f>
        <v>8077.7259999999997</v>
      </c>
      <c r="M165" s="323">
        <f>'2 уровень'!N256</f>
        <v>8077.7259999999997</v>
      </c>
      <c r="N165" s="323">
        <f>'2 уровень'!O256</f>
        <v>8077.7259999999997</v>
      </c>
      <c r="O165" s="323">
        <f>'2 уровень'!P256</f>
        <v>6355.1266000000005</v>
      </c>
      <c r="P165" s="323">
        <f>'2 уровень'!Q256</f>
        <v>6355.1266000000005</v>
      </c>
      <c r="Q165" s="323">
        <f>'2 уровень'!R256</f>
        <v>6256.1825666666664</v>
      </c>
      <c r="R165" s="322">
        <f>'2 уровень'!S256</f>
        <v>5371.20118</v>
      </c>
      <c r="S165" s="322">
        <f>'2 уровень'!T256</f>
        <v>-884.98138666666637</v>
      </c>
      <c r="T165" s="322">
        <f>'2 уровень'!U256</f>
        <v>-17.910619999999998</v>
      </c>
      <c r="U165" s="322">
        <f>'2 уровень'!V256</f>
        <v>5353.2905600000004</v>
      </c>
      <c r="V165" s="323">
        <f>'2 уровень'!W256</f>
        <v>85.854290899662956</v>
      </c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2"/>
      <c r="EM165" s="32"/>
      <c r="EN165" s="32"/>
      <c r="EO165" s="32"/>
      <c r="EP165" s="32"/>
      <c r="EQ165" s="32"/>
      <c r="ER165" s="32"/>
      <c r="ES165" s="32"/>
      <c r="ET165" s="32"/>
      <c r="EU165" s="32"/>
      <c r="EV165" s="32"/>
      <c r="EW165" s="32"/>
      <c r="EX165" s="32"/>
      <c r="EY165" s="32"/>
      <c r="EZ165" s="32"/>
      <c r="FA165" s="32"/>
      <c r="FB165" s="32"/>
      <c r="FC165" s="32"/>
      <c r="FD165" s="32"/>
      <c r="FE165" s="32"/>
      <c r="FF165" s="32"/>
      <c r="FG165" s="32"/>
      <c r="FH165" s="32"/>
      <c r="FI165" s="32"/>
      <c r="FJ165" s="32"/>
      <c r="FK165" s="32"/>
      <c r="FL165" s="32"/>
      <c r="FM165" s="32"/>
      <c r="FN165" s="32"/>
      <c r="FO165" s="32"/>
      <c r="FP165" s="32"/>
      <c r="FQ165" s="32"/>
      <c r="FR165" s="32"/>
      <c r="FS165" s="32"/>
      <c r="FT165" s="32"/>
      <c r="FU165" s="32"/>
      <c r="FV165" s="32"/>
      <c r="FW165" s="32"/>
      <c r="FX165" s="32"/>
      <c r="FY165" s="32"/>
      <c r="FZ165" s="32"/>
      <c r="GA165" s="32"/>
      <c r="GB165" s="32"/>
      <c r="GC165" s="32"/>
      <c r="GD165" s="32"/>
      <c r="GE165" s="32"/>
      <c r="GF165" s="32"/>
      <c r="GG165" s="32"/>
      <c r="GH165" s="32"/>
      <c r="GI165" s="32"/>
      <c r="GJ165" s="32"/>
      <c r="GK165" s="32"/>
    </row>
    <row r="166" spans="1:193" ht="15.75" thickBot="1" x14ac:dyDescent="0.3">
      <c r="A166" s="76" t="s">
        <v>4</v>
      </c>
      <c r="B166" s="151">
        <f>'2 уровень'!C257</f>
        <v>0</v>
      </c>
      <c r="C166" s="151">
        <f>'2 уровень'!D257</f>
        <v>0</v>
      </c>
      <c r="D166" s="34">
        <f>'2 уровень'!E257</f>
        <v>0</v>
      </c>
      <c r="E166" s="152">
        <f>'2 уровень'!F257</f>
        <v>0</v>
      </c>
      <c r="F166" s="323">
        <f>'2 уровень'!G257</f>
        <v>42305.120940000001</v>
      </c>
      <c r="G166" s="323">
        <f>'2 уровень'!H257</f>
        <v>42305.120940000001</v>
      </c>
      <c r="H166" s="323">
        <f>'2 уровень'!I257</f>
        <v>42305.120940000001</v>
      </c>
      <c r="I166" s="323">
        <f>'2 уровень'!J257</f>
        <v>42305.120940000001</v>
      </c>
      <c r="J166" s="323">
        <f>'2 уровень'!K257</f>
        <v>42305.120940000001</v>
      </c>
      <c r="K166" s="323">
        <f>'2 уровень'!L257</f>
        <v>42082.817690000003</v>
      </c>
      <c r="L166" s="323">
        <f>'2 уровень'!M257</f>
        <v>42082.817690000003</v>
      </c>
      <c r="M166" s="323">
        <f>'2 уровень'!N257</f>
        <v>41447.888320000005</v>
      </c>
      <c r="N166" s="323">
        <f>'2 уровень'!O257</f>
        <v>41447.888320000005</v>
      </c>
      <c r="O166" s="323">
        <f>'2 уровень'!P257</f>
        <v>38852.716120000005</v>
      </c>
      <c r="P166" s="323">
        <f>'2 уровень'!Q257</f>
        <v>36732.216120000005</v>
      </c>
      <c r="Q166" s="323">
        <f>'2 уровень'!R257</f>
        <v>35290.840256142852</v>
      </c>
      <c r="R166" s="322">
        <f>'2 уровень'!S257</f>
        <v>31226.495550000003</v>
      </c>
      <c r="S166" s="322">
        <f>'2 уровень'!T257</f>
        <v>-4064.3447061428592</v>
      </c>
      <c r="T166" s="322">
        <f>'2 уровень'!U257</f>
        <v>-235.57872000000003</v>
      </c>
      <c r="U166" s="322">
        <f>'2 уровень'!V257</f>
        <v>30990.916830000002</v>
      </c>
      <c r="V166" s="323">
        <f>'2 уровень'!W257</f>
        <v>88.48328723078393</v>
      </c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  <c r="BM166" s="32"/>
      <c r="BN166" s="32"/>
      <c r="BO166" s="32"/>
      <c r="BP166" s="32"/>
      <c r="BQ166" s="32"/>
      <c r="BR166" s="32"/>
      <c r="BS166" s="32"/>
      <c r="BT166" s="32"/>
      <c r="BU166" s="32"/>
      <c r="BV166" s="32"/>
      <c r="BW166" s="32"/>
      <c r="BX166" s="32"/>
      <c r="BY166" s="32"/>
      <c r="BZ166" s="32"/>
      <c r="CA166" s="32"/>
      <c r="CB166" s="32"/>
      <c r="CC166" s="32"/>
      <c r="CD166" s="32"/>
      <c r="CE166" s="32"/>
      <c r="CF166" s="32"/>
      <c r="CG166" s="32"/>
      <c r="CH166" s="32"/>
      <c r="CI166" s="32"/>
      <c r="CJ166" s="32"/>
      <c r="CK166" s="32"/>
      <c r="CL166" s="32"/>
      <c r="CM166" s="32"/>
      <c r="CN166" s="32"/>
      <c r="CO166" s="32"/>
      <c r="CP166" s="32"/>
      <c r="CQ166" s="32"/>
      <c r="CR166" s="32"/>
      <c r="CS166" s="32"/>
      <c r="CT166" s="32"/>
      <c r="CU166" s="32"/>
      <c r="CV166" s="32"/>
      <c r="CW166" s="32"/>
      <c r="CX166" s="32"/>
      <c r="CY166" s="32"/>
      <c r="CZ166" s="32"/>
      <c r="DA166" s="32"/>
      <c r="DB166" s="32"/>
      <c r="DC166" s="32"/>
      <c r="DD166" s="32"/>
      <c r="DE166" s="32"/>
      <c r="DF166" s="32"/>
      <c r="DG166" s="32"/>
      <c r="DH166" s="32"/>
      <c r="DI166" s="32"/>
      <c r="DJ166" s="32"/>
      <c r="DK166" s="32"/>
      <c r="DL166" s="32"/>
      <c r="DM166" s="32"/>
      <c r="DN166" s="32"/>
      <c r="DO166" s="32"/>
      <c r="DP166" s="32"/>
      <c r="DQ166" s="32"/>
      <c r="DR166" s="32"/>
      <c r="DS166" s="32"/>
      <c r="DT166" s="32"/>
      <c r="DU166" s="32"/>
      <c r="DV166" s="32"/>
      <c r="DW166" s="32"/>
      <c r="DX166" s="32"/>
      <c r="DY166" s="32"/>
      <c r="DZ166" s="32"/>
      <c r="EA166" s="32"/>
      <c r="EB166" s="32"/>
      <c r="EC166" s="32"/>
      <c r="ED166" s="32"/>
      <c r="EE166" s="32"/>
      <c r="EF166" s="32"/>
      <c r="EG166" s="32"/>
      <c r="EH166" s="32"/>
      <c r="EI166" s="32"/>
      <c r="EJ166" s="32"/>
      <c r="EK166" s="32"/>
      <c r="EL166" s="32"/>
      <c r="EM166" s="32"/>
      <c r="EN166" s="32"/>
      <c r="EO166" s="32"/>
      <c r="EP166" s="32"/>
      <c r="EQ166" s="32"/>
      <c r="ER166" s="32"/>
      <c r="ES166" s="32"/>
      <c r="ET166" s="32"/>
      <c r="EU166" s="32"/>
      <c r="EV166" s="32"/>
      <c r="EW166" s="32"/>
      <c r="EX166" s="32"/>
      <c r="EY166" s="32"/>
      <c r="EZ166" s="32"/>
      <c r="FA166" s="32"/>
      <c r="FB166" s="32"/>
      <c r="FC166" s="32"/>
      <c r="FD166" s="32"/>
      <c r="FE166" s="32"/>
      <c r="FF166" s="32"/>
      <c r="FG166" s="32"/>
      <c r="FH166" s="32"/>
      <c r="FI166" s="32"/>
      <c r="FJ166" s="32"/>
      <c r="FK166" s="32"/>
      <c r="FL166" s="32"/>
      <c r="FM166" s="32"/>
      <c r="FN166" s="32"/>
      <c r="FO166" s="32"/>
      <c r="FP166" s="32"/>
      <c r="FQ166" s="32"/>
      <c r="FR166" s="32"/>
      <c r="FS166" s="32"/>
      <c r="FT166" s="32"/>
      <c r="FU166" s="32"/>
      <c r="FV166" s="32"/>
      <c r="FW166" s="32"/>
      <c r="FX166" s="32"/>
      <c r="FY166" s="32"/>
      <c r="FZ166" s="32"/>
      <c r="GA166" s="32"/>
      <c r="GB166" s="32"/>
      <c r="GC166" s="32"/>
      <c r="GD166" s="32"/>
      <c r="GE166" s="32"/>
      <c r="GF166" s="32"/>
      <c r="GG166" s="32"/>
      <c r="GH166" s="32"/>
      <c r="GI166" s="32"/>
      <c r="GJ166" s="32"/>
      <c r="GK166" s="32"/>
    </row>
    <row r="167" spans="1:193" ht="15" customHeight="1" x14ac:dyDescent="0.25">
      <c r="A167" s="66" t="s">
        <v>14</v>
      </c>
      <c r="B167" s="67"/>
      <c r="C167" s="67"/>
      <c r="D167" s="67"/>
      <c r="E167" s="108"/>
      <c r="F167" s="320"/>
      <c r="G167" s="320"/>
      <c r="H167" s="320"/>
      <c r="I167" s="320"/>
      <c r="J167" s="320"/>
      <c r="K167" s="320"/>
      <c r="L167" s="320"/>
      <c r="M167" s="320"/>
      <c r="N167" s="320"/>
      <c r="O167" s="320"/>
      <c r="P167" s="320"/>
      <c r="Q167" s="320"/>
      <c r="R167" s="320"/>
      <c r="S167" s="320"/>
      <c r="T167" s="320"/>
      <c r="U167" s="320"/>
      <c r="V167" s="320"/>
    </row>
    <row r="168" spans="1:193" ht="30" x14ac:dyDescent="0.25">
      <c r="A168" s="227" t="s">
        <v>76</v>
      </c>
      <c r="B168" s="225">
        <f>'2 уровень'!C273</f>
        <v>9384</v>
      </c>
      <c r="C168" s="225">
        <f>'2 уровень'!D273</f>
        <v>8603</v>
      </c>
      <c r="D168" s="225">
        <f>'2 уровень'!E273</f>
        <v>6919</v>
      </c>
      <c r="E168" s="226">
        <f>'2 уровень'!F273</f>
        <v>80.425432988492389</v>
      </c>
      <c r="F168" s="321">
        <f>'2 уровень'!G273</f>
        <v>16697.628219999999</v>
      </c>
      <c r="G168" s="321">
        <f>'2 уровень'!H273</f>
        <v>16697.628219999999</v>
      </c>
      <c r="H168" s="321">
        <f>'2 уровень'!I273</f>
        <v>16697.628219999999</v>
      </c>
      <c r="I168" s="321">
        <f>'2 уровень'!J273</f>
        <v>16697.628219999999</v>
      </c>
      <c r="J168" s="321">
        <f>'2 уровень'!K273</f>
        <v>16697.628219999999</v>
      </c>
      <c r="K168" s="321">
        <f>'2 уровень'!L273</f>
        <v>15811.92022</v>
      </c>
      <c r="L168" s="321">
        <f>'2 уровень'!M273</f>
        <v>15811.92022</v>
      </c>
      <c r="M168" s="321">
        <f>'2 уровень'!N273</f>
        <v>15908.134680000001</v>
      </c>
      <c r="N168" s="321">
        <f>'2 уровень'!O273</f>
        <v>15908.134680000001</v>
      </c>
      <c r="O168" s="321">
        <f>'2 уровень'!P273</f>
        <v>15908.134680000001</v>
      </c>
      <c r="P168" s="321">
        <f>'2 уровень'!Q273</f>
        <v>15908.134680000001</v>
      </c>
      <c r="Q168" s="321">
        <f>'2 уровень'!R273</f>
        <v>14623.95248395238</v>
      </c>
      <c r="R168" s="321">
        <f>'2 уровень'!S273</f>
        <v>13728.433679999998</v>
      </c>
      <c r="S168" s="321">
        <f>'2 уровень'!T273</f>
        <v>-895.51880395238368</v>
      </c>
      <c r="T168" s="321">
        <f>'2 уровень'!U273</f>
        <v>-413.82560999999993</v>
      </c>
      <c r="U168" s="321">
        <f>'2 уровень'!V273</f>
        <v>13314.60807</v>
      </c>
      <c r="V168" s="321">
        <f>'2 уровень'!W273</f>
        <v>93.876355896703842</v>
      </c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2"/>
      <c r="BR168" s="32"/>
      <c r="BS168" s="32"/>
      <c r="BT168" s="32"/>
      <c r="BU168" s="32"/>
      <c r="BV168" s="32"/>
      <c r="BW168" s="32"/>
      <c r="BX168" s="32"/>
      <c r="BY168" s="32"/>
      <c r="BZ168" s="32"/>
      <c r="CA168" s="32"/>
      <c r="CB168" s="32"/>
      <c r="CC168" s="32"/>
      <c r="CD168" s="32"/>
      <c r="CE168" s="32"/>
      <c r="CF168" s="32"/>
      <c r="CG168" s="32"/>
      <c r="CH168" s="32"/>
      <c r="CI168" s="32"/>
      <c r="CJ168" s="32"/>
      <c r="CK168" s="32"/>
      <c r="CL168" s="32"/>
      <c r="CM168" s="32"/>
      <c r="CN168" s="32"/>
      <c r="CO168" s="32"/>
      <c r="CP168" s="32"/>
      <c r="CQ168" s="32"/>
      <c r="CR168" s="32"/>
      <c r="CS168" s="32"/>
      <c r="CT168" s="32"/>
      <c r="CU168" s="32"/>
      <c r="CV168" s="32"/>
      <c r="CW168" s="32"/>
      <c r="CX168" s="32"/>
      <c r="CY168" s="32"/>
      <c r="CZ168" s="32"/>
      <c r="DA168" s="32"/>
      <c r="DB168" s="32"/>
      <c r="DC168" s="32"/>
      <c r="DD168" s="32"/>
      <c r="DE168" s="32"/>
      <c r="DF168" s="32"/>
      <c r="DG168" s="32"/>
      <c r="DH168" s="32"/>
      <c r="DI168" s="32"/>
      <c r="DJ168" s="32"/>
      <c r="DK168" s="32"/>
      <c r="DL168" s="32"/>
      <c r="DM168" s="32"/>
      <c r="DN168" s="32"/>
      <c r="DO168" s="32"/>
      <c r="DP168" s="32"/>
      <c r="DQ168" s="32"/>
      <c r="DR168" s="32"/>
      <c r="DS168" s="32"/>
      <c r="DT168" s="32"/>
      <c r="DU168" s="32"/>
      <c r="DV168" s="32"/>
      <c r="DW168" s="32"/>
      <c r="DX168" s="32"/>
      <c r="DY168" s="32"/>
      <c r="DZ168" s="32"/>
      <c r="EA168" s="32"/>
      <c r="EB168" s="32"/>
      <c r="EC168" s="32"/>
      <c r="ED168" s="32"/>
      <c r="EE168" s="32"/>
      <c r="EF168" s="32"/>
      <c r="EG168" s="32"/>
      <c r="EH168" s="32"/>
      <c r="EI168" s="32"/>
      <c r="EJ168" s="32"/>
      <c r="EK168" s="32"/>
      <c r="EL168" s="32"/>
      <c r="EM168" s="32"/>
      <c r="EN168" s="32"/>
      <c r="EO168" s="32"/>
      <c r="EP168" s="32"/>
      <c r="EQ168" s="32"/>
      <c r="ER168" s="32"/>
      <c r="ES168" s="32"/>
      <c r="ET168" s="32"/>
      <c r="EU168" s="32"/>
      <c r="EV168" s="32"/>
      <c r="EW168" s="32"/>
      <c r="EX168" s="32"/>
      <c r="EY168" s="32"/>
      <c r="EZ168" s="32"/>
      <c r="FA168" s="32"/>
      <c r="FB168" s="32"/>
      <c r="FC168" s="32"/>
      <c r="FD168" s="32"/>
      <c r="FE168" s="32"/>
      <c r="FF168" s="32"/>
      <c r="FG168" s="32"/>
      <c r="FH168" s="32"/>
      <c r="FI168" s="32"/>
      <c r="FJ168" s="32"/>
      <c r="FK168" s="32"/>
      <c r="FL168" s="32"/>
      <c r="FM168" s="32"/>
      <c r="FN168" s="32"/>
      <c r="FO168" s="32"/>
      <c r="FP168" s="32"/>
      <c r="FQ168" s="32"/>
      <c r="FR168" s="32"/>
      <c r="FS168" s="32"/>
      <c r="FT168" s="32"/>
      <c r="FU168" s="32"/>
      <c r="FV168" s="32"/>
      <c r="FW168" s="32"/>
      <c r="FX168" s="32"/>
      <c r="FY168" s="32"/>
      <c r="FZ168" s="32"/>
      <c r="GA168" s="32"/>
      <c r="GB168" s="32"/>
      <c r="GC168" s="32"/>
      <c r="GD168" s="32"/>
      <c r="GE168" s="32"/>
      <c r="GF168" s="32"/>
      <c r="GG168" s="32"/>
      <c r="GH168" s="32"/>
      <c r="GI168" s="32"/>
      <c r="GJ168" s="32"/>
      <c r="GK168" s="32"/>
    </row>
    <row r="169" spans="1:193" ht="30" x14ac:dyDescent="0.25">
      <c r="A169" s="77" t="s">
        <v>44</v>
      </c>
      <c r="B169" s="34">
        <f>'2 уровень'!C274</f>
        <v>7000</v>
      </c>
      <c r="C169" s="34">
        <f>'2 уровень'!D274</f>
        <v>6417</v>
      </c>
      <c r="D169" s="34">
        <f>'2 уровень'!E274</f>
        <v>5361</v>
      </c>
      <c r="E169" s="105">
        <f>'2 уровень'!F274</f>
        <v>83.543712014960263</v>
      </c>
      <c r="F169" s="322">
        <f>'2 уровень'!G274</f>
        <v>11177.794980000001</v>
      </c>
      <c r="G169" s="322">
        <f>'2 уровень'!H274</f>
        <v>11177.794980000001</v>
      </c>
      <c r="H169" s="322">
        <f>'2 уровень'!I274</f>
        <v>11177.794980000001</v>
      </c>
      <c r="I169" s="322">
        <f>'2 уровень'!J274</f>
        <v>11177.794980000001</v>
      </c>
      <c r="J169" s="322">
        <f>'2 уровень'!K274</f>
        <v>11177.794980000001</v>
      </c>
      <c r="K169" s="322">
        <f>'2 уровень'!L274</f>
        <v>10292.08698</v>
      </c>
      <c r="L169" s="322">
        <f>'2 уровень'!M274</f>
        <v>10292.08698</v>
      </c>
      <c r="M169" s="322">
        <f>'2 уровень'!N274</f>
        <v>10388.301440000001</v>
      </c>
      <c r="N169" s="322">
        <f>'2 уровень'!O274</f>
        <v>10388.301440000001</v>
      </c>
      <c r="O169" s="322">
        <f>'2 уровень'!P274</f>
        <v>10388.301440000001</v>
      </c>
      <c r="P169" s="322">
        <f>'2 уровень'!Q274</f>
        <v>10388.301440000001</v>
      </c>
      <c r="Q169" s="322">
        <f>'2 уровень'!R274</f>
        <v>9564.1053472857147</v>
      </c>
      <c r="R169" s="322">
        <f>'2 уровень'!S274</f>
        <v>9612.6921799999982</v>
      </c>
      <c r="S169" s="322">
        <f>'2 уровень'!T274</f>
        <v>48.586832714283446</v>
      </c>
      <c r="T169" s="322">
        <f>'2 уровень'!U274</f>
        <v>-268.56733999999994</v>
      </c>
      <c r="U169" s="322">
        <f>'2 уровень'!V274</f>
        <v>9344.1248399999986</v>
      </c>
      <c r="V169" s="322">
        <f>'2 уровень'!W274</f>
        <v>100.50801231218216</v>
      </c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2"/>
      <c r="BS169" s="32"/>
      <c r="BT169" s="32"/>
      <c r="BU169" s="32"/>
      <c r="BV169" s="32"/>
      <c r="BW169" s="32"/>
      <c r="BX169" s="32"/>
      <c r="BY169" s="32"/>
      <c r="BZ169" s="32"/>
      <c r="CA169" s="32"/>
      <c r="CB169" s="32"/>
      <c r="CC169" s="32"/>
      <c r="CD169" s="32"/>
      <c r="CE169" s="32"/>
      <c r="CF169" s="32"/>
      <c r="CG169" s="32"/>
      <c r="CH169" s="32"/>
      <c r="CI169" s="32"/>
      <c r="CJ169" s="32"/>
      <c r="CK169" s="32"/>
      <c r="CL169" s="32"/>
      <c r="CM169" s="32"/>
      <c r="CN169" s="32"/>
      <c r="CO169" s="32"/>
      <c r="CP169" s="32"/>
      <c r="CQ169" s="32"/>
      <c r="CR169" s="32"/>
      <c r="CS169" s="32"/>
      <c r="CT169" s="32"/>
      <c r="CU169" s="32"/>
      <c r="CV169" s="32"/>
      <c r="CW169" s="32"/>
      <c r="CX169" s="32"/>
      <c r="CY169" s="32"/>
      <c r="CZ169" s="32"/>
      <c r="DA169" s="32"/>
      <c r="DB169" s="32"/>
      <c r="DC169" s="32"/>
      <c r="DD169" s="32"/>
      <c r="DE169" s="32"/>
      <c r="DF169" s="32"/>
      <c r="DG169" s="32"/>
      <c r="DH169" s="32"/>
      <c r="DI169" s="32"/>
      <c r="DJ169" s="32"/>
      <c r="DK169" s="32"/>
      <c r="DL169" s="32"/>
      <c r="DM169" s="32"/>
      <c r="DN169" s="32"/>
      <c r="DO169" s="32"/>
      <c r="DP169" s="32"/>
      <c r="DQ169" s="32"/>
      <c r="DR169" s="32"/>
      <c r="DS169" s="32"/>
      <c r="DT169" s="32"/>
      <c r="DU169" s="32"/>
      <c r="DV169" s="32"/>
      <c r="DW169" s="32"/>
      <c r="DX169" s="32"/>
      <c r="DY169" s="32"/>
      <c r="DZ169" s="32"/>
      <c r="EA169" s="32"/>
      <c r="EB169" s="32"/>
      <c r="EC169" s="32"/>
      <c r="ED169" s="32"/>
      <c r="EE169" s="32"/>
      <c r="EF169" s="32"/>
      <c r="EG169" s="32"/>
      <c r="EH169" s="32"/>
      <c r="EI169" s="32"/>
      <c r="EJ169" s="32"/>
      <c r="EK169" s="32"/>
      <c r="EL169" s="32"/>
      <c r="EM169" s="32"/>
      <c r="EN169" s="32"/>
      <c r="EO169" s="32"/>
      <c r="EP169" s="32"/>
      <c r="EQ169" s="32"/>
      <c r="ER169" s="32"/>
      <c r="ES169" s="32"/>
      <c r="ET169" s="32"/>
      <c r="EU169" s="32"/>
      <c r="EV169" s="32"/>
      <c r="EW169" s="32"/>
      <c r="EX169" s="32"/>
      <c r="EY169" s="32"/>
      <c r="EZ169" s="32"/>
      <c r="FA169" s="32"/>
      <c r="FB169" s="32"/>
      <c r="FC169" s="32"/>
      <c r="FD169" s="32"/>
      <c r="FE169" s="32"/>
      <c r="FF169" s="32"/>
      <c r="FG169" s="32"/>
      <c r="FH169" s="32"/>
      <c r="FI169" s="32"/>
      <c r="FJ169" s="32"/>
      <c r="FK169" s="32"/>
      <c r="FL169" s="32"/>
      <c r="FM169" s="32"/>
      <c r="FN169" s="32"/>
      <c r="FO169" s="32"/>
      <c r="FP169" s="32"/>
      <c r="FQ169" s="32"/>
      <c r="FR169" s="32"/>
      <c r="FS169" s="32"/>
      <c r="FT169" s="32"/>
      <c r="FU169" s="32"/>
      <c r="FV169" s="32"/>
      <c r="FW169" s="32"/>
      <c r="FX169" s="32"/>
      <c r="FY169" s="32"/>
      <c r="FZ169" s="32"/>
      <c r="GA169" s="32"/>
      <c r="GB169" s="32"/>
      <c r="GC169" s="32"/>
      <c r="GD169" s="32"/>
      <c r="GE169" s="32"/>
      <c r="GF169" s="32"/>
      <c r="GG169" s="32"/>
      <c r="GH169" s="32"/>
      <c r="GI169" s="32"/>
      <c r="GJ169" s="32"/>
      <c r="GK169" s="32"/>
    </row>
    <row r="170" spans="1:193" ht="30" x14ac:dyDescent="0.25">
      <c r="A170" s="77" t="s">
        <v>45</v>
      </c>
      <c r="B170" s="34">
        <f>'2 уровень'!C275</f>
        <v>2134</v>
      </c>
      <c r="C170" s="34">
        <f>'2 уровень'!D275</f>
        <v>1956</v>
      </c>
      <c r="D170" s="34">
        <f>'2 уровень'!E275</f>
        <v>1302</v>
      </c>
      <c r="E170" s="105">
        <f>'2 уровень'!F275</f>
        <v>66.564417177914109</v>
      </c>
      <c r="F170" s="322">
        <f>'2 уровень'!G275</f>
        <v>3879.31324</v>
      </c>
      <c r="G170" s="322">
        <f>'2 уровень'!H275</f>
        <v>3879.31324</v>
      </c>
      <c r="H170" s="322">
        <f>'2 уровень'!I275</f>
        <v>3879.31324</v>
      </c>
      <c r="I170" s="322">
        <f>'2 уровень'!J275</f>
        <v>3879.31324</v>
      </c>
      <c r="J170" s="322">
        <f>'2 уровень'!K275</f>
        <v>3879.31324</v>
      </c>
      <c r="K170" s="322">
        <f>'2 уровень'!L275</f>
        <v>3879.31324</v>
      </c>
      <c r="L170" s="322">
        <f>'2 уровень'!M275</f>
        <v>3879.31324</v>
      </c>
      <c r="M170" s="322">
        <f>'2 уровень'!N275</f>
        <v>3879.31324</v>
      </c>
      <c r="N170" s="322">
        <f>'2 уровень'!O275</f>
        <v>3879.31324</v>
      </c>
      <c r="O170" s="322">
        <f>'2 уровень'!P275</f>
        <v>3879.31324</v>
      </c>
      <c r="P170" s="322">
        <f>'2 уровень'!Q275</f>
        <v>3879.31324</v>
      </c>
      <c r="Q170" s="322">
        <f>'2 уровень'!R275</f>
        <v>3556.0371366666664</v>
      </c>
      <c r="R170" s="322">
        <f>'2 уровень'!S275</f>
        <v>2435.8490199999992</v>
      </c>
      <c r="S170" s="322">
        <f>'2 уровень'!T275</f>
        <v>-1120.1881166666672</v>
      </c>
      <c r="T170" s="322">
        <f>'2 уровень'!U275</f>
        <v>-57.982600000000005</v>
      </c>
      <c r="U170" s="322">
        <f>'2 уровень'!V275</f>
        <v>2377.8664199999994</v>
      </c>
      <c r="V170" s="322">
        <f>'2 уровень'!W275</f>
        <v>68.49897586511986</v>
      </c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32"/>
      <c r="BK170" s="32"/>
      <c r="BL170" s="32"/>
      <c r="BM170" s="32"/>
      <c r="BN170" s="32"/>
      <c r="BO170" s="32"/>
      <c r="BP170" s="32"/>
      <c r="BQ170" s="32"/>
      <c r="BR170" s="32"/>
      <c r="BS170" s="32"/>
      <c r="BT170" s="32"/>
      <c r="BU170" s="32"/>
      <c r="BV170" s="32"/>
      <c r="BW170" s="32"/>
      <c r="BX170" s="32"/>
      <c r="BY170" s="32"/>
      <c r="BZ170" s="32"/>
      <c r="CA170" s="32"/>
      <c r="CB170" s="32"/>
      <c r="CC170" s="32"/>
      <c r="CD170" s="32"/>
      <c r="CE170" s="32"/>
      <c r="CF170" s="32"/>
      <c r="CG170" s="32"/>
      <c r="CH170" s="32"/>
      <c r="CI170" s="32"/>
      <c r="CJ170" s="32"/>
      <c r="CK170" s="32"/>
      <c r="CL170" s="32"/>
      <c r="CM170" s="32"/>
      <c r="CN170" s="32"/>
      <c r="CO170" s="32"/>
      <c r="CP170" s="32"/>
      <c r="CQ170" s="32"/>
      <c r="CR170" s="32"/>
      <c r="CS170" s="32"/>
      <c r="CT170" s="32"/>
      <c r="CU170" s="32"/>
      <c r="CV170" s="32"/>
      <c r="CW170" s="32"/>
      <c r="CX170" s="32"/>
      <c r="CY170" s="32"/>
      <c r="CZ170" s="32"/>
      <c r="DA170" s="32"/>
      <c r="DB170" s="32"/>
      <c r="DC170" s="32"/>
      <c r="DD170" s="32"/>
      <c r="DE170" s="32"/>
      <c r="DF170" s="32"/>
      <c r="DG170" s="32"/>
      <c r="DH170" s="32"/>
      <c r="DI170" s="32"/>
      <c r="DJ170" s="32"/>
      <c r="DK170" s="32"/>
      <c r="DL170" s="32"/>
      <c r="DM170" s="32"/>
      <c r="DN170" s="32"/>
      <c r="DO170" s="32"/>
      <c r="DP170" s="32"/>
      <c r="DQ170" s="32"/>
      <c r="DR170" s="32"/>
      <c r="DS170" s="32"/>
      <c r="DT170" s="32"/>
      <c r="DU170" s="32"/>
      <c r="DV170" s="32"/>
      <c r="DW170" s="32"/>
      <c r="DX170" s="32"/>
      <c r="DY170" s="32"/>
      <c r="DZ170" s="32"/>
      <c r="EA170" s="32"/>
      <c r="EB170" s="32"/>
      <c r="EC170" s="32"/>
      <c r="ED170" s="32"/>
      <c r="EE170" s="32"/>
      <c r="EF170" s="32"/>
      <c r="EG170" s="32"/>
      <c r="EH170" s="32"/>
      <c r="EI170" s="32"/>
      <c r="EJ170" s="32"/>
      <c r="EK170" s="32"/>
      <c r="EL170" s="32"/>
      <c r="EM170" s="32"/>
      <c r="EN170" s="32"/>
      <c r="EO170" s="32"/>
      <c r="EP170" s="32"/>
      <c r="EQ170" s="32"/>
      <c r="ER170" s="32"/>
      <c r="ES170" s="32"/>
      <c r="ET170" s="32"/>
      <c r="EU170" s="32"/>
      <c r="EV170" s="32"/>
      <c r="EW170" s="32"/>
      <c r="EX170" s="32"/>
      <c r="EY170" s="32"/>
      <c r="EZ170" s="32"/>
      <c r="FA170" s="32"/>
      <c r="FB170" s="32"/>
      <c r="FC170" s="32"/>
      <c r="FD170" s="32"/>
      <c r="FE170" s="32"/>
      <c r="FF170" s="32"/>
      <c r="FG170" s="32"/>
      <c r="FH170" s="32"/>
      <c r="FI170" s="32"/>
      <c r="FJ170" s="32"/>
      <c r="FK170" s="32"/>
      <c r="FL170" s="32"/>
      <c r="FM170" s="32"/>
      <c r="FN170" s="32"/>
      <c r="FO170" s="32"/>
      <c r="FP170" s="32"/>
      <c r="FQ170" s="32"/>
      <c r="FR170" s="32"/>
      <c r="FS170" s="32"/>
      <c r="FT170" s="32"/>
      <c r="FU170" s="32"/>
      <c r="FV170" s="32"/>
      <c r="FW170" s="32"/>
      <c r="FX170" s="32"/>
      <c r="FY170" s="32"/>
      <c r="FZ170" s="32"/>
      <c r="GA170" s="32"/>
      <c r="GB170" s="32"/>
      <c r="GC170" s="32"/>
      <c r="GD170" s="32"/>
      <c r="GE170" s="32"/>
      <c r="GF170" s="32"/>
      <c r="GG170" s="32"/>
      <c r="GH170" s="32"/>
      <c r="GI170" s="32"/>
      <c r="GJ170" s="32"/>
      <c r="GK170" s="32"/>
    </row>
    <row r="171" spans="1:193" ht="30" x14ac:dyDescent="0.25">
      <c r="A171" s="77" t="s">
        <v>66</v>
      </c>
      <c r="B171" s="34">
        <f>'2 уровень'!C276</f>
        <v>90</v>
      </c>
      <c r="C171" s="34">
        <f>'2 уровень'!D276</f>
        <v>83</v>
      </c>
      <c r="D171" s="34">
        <f>'2 уровень'!E276</f>
        <v>100</v>
      </c>
      <c r="E171" s="105">
        <f>'2 уровень'!F276</f>
        <v>120.48192771084338</v>
      </c>
      <c r="F171" s="322">
        <f>'2 уровень'!G276</f>
        <v>590.58719999999994</v>
      </c>
      <c r="G171" s="322">
        <f>'2 уровень'!H276</f>
        <v>590.58719999999994</v>
      </c>
      <c r="H171" s="322">
        <f>'2 уровень'!I276</f>
        <v>590.58719999999994</v>
      </c>
      <c r="I171" s="322">
        <f>'2 уровень'!J276</f>
        <v>590.58719999999994</v>
      </c>
      <c r="J171" s="322">
        <f>'2 уровень'!K276</f>
        <v>590.58719999999994</v>
      </c>
      <c r="K171" s="322">
        <f>'2 уровень'!L276</f>
        <v>590.58719999999994</v>
      </c>
      <c r="L171" s="322">
        <f>'2 уровень'!M276</f>
        <v>590.58719999999994</v>
      </c>
      <c r="M171" s="322">
        <f>'2 уровень'!N276</f>
        <v>590.58719999999994</v>
      </c>
      <c r="N171" s="322">
        <f>'2 уровень'!O276</f>
        <v>590.58719999999994</v>
      </c>
      <c r="O171" s="322">
        <f>'2 уровень'!P276</f>
        <v>590.58719999999994</v>
      </c>
      <c r="P171" s="322">
        <f>'2 уровень'!Q276</f>
        <v>590.58719999999994</v>
      </c>
      <c r="Q171" s="322">
        <f>'2 уровень'!R276</f>
        <v>541.37159999999994</v>
      </c>
      <c r="R171" s="322">
        <f>'2 уровень'!S276</f>
        <v>656.20799999999997</v>
      </c>
      <c r="S171" s="322">
        <f>'2 уровень'!T276</f>
        <v>114.83640000000003</v>
      </c>
      <c r="T171" s="322">
        <f>'2 уровень'!U276</f>
        <v>-86.619460000000004</v>
      </c>
      <c r="U171" s="322">
        <f>'2 уровень'!V276</f>
        <v>569.58853999999997</v>
      </c>
      <c r="V171" s="322">
        <f>'2 уровень'!W276</f>
        <v>121.21212121212122</v>
      </c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32"/>
      <c r="BQ171" s="32"/>
      <c r="BR171" s="32"/>
      <c r="BS171" s="32"/>
      <c r="BT171" s="32"/>
      <c r="BU171" s="32"/>
      <c r="BV171" s="32"/>
      <c r="BW171" s="32"/>
      <c r="BX171" s="32"/>
      <c r="BY171" s="32"/>
      <c r="BZ171" s="32"/>
      <c r="CA171" s="32"/>
      <c r="CB171" s="32"/>
      <c r="CC171" s="32"/>
      <c r="CD171" s="32"/>
      <c r="CE171" s="32"/>
      <c r="CF171" s="32"/>
      <c r="CG171" s="32"/>
      <c r="CH171" s="32"/>
      <c r="CI171" s="32"/>
      <c r="CJ171" s="32"/>
      <c r="CK171" s="32"/>
      <c r="CL171" s="32"/>
      <c r="CM171" s="32"/>
      <c r="CN171" s="32"/>
      <c r="CO171" s="32"/>
      <c r="CP171" s="32"/>
      <c r="CQ171" s="32"/>
      <c r="CR171" s="32"/>
      <c r="CS171" s="32"/>
      <c r="CT171" s="32"/>
      <c r="CU171" s="32"/>
      <c r="CV171" s="32"/>
      <c r="CW171" s="32"/>
      <c r="CX171" s="32"/>
      <c r="CY171" s="32"/>
      <c r="CZ171" s="32"/>
      <c r="DA171" s="32"/>
      <c r="DB171" s="32"/>
      <c r="DC171" s="32"/>
      <c r="DD171" s="32"/>
      <c r="DE171" s="32"/>
      <c r="DF171" s="32"/>
      <c r="DG171" s="32"/>
      <c r="DH171" s="32"/>
      <c r="DI171" s="32"/>
      <c r="DJ171" s="32"/>
      <c r="DK171" s="32"/>
      <c r="DL171" s="32"/>
      <c r="DM171" s="32"/>
      <c r="DN171" s="32"/>
      <c r="DO171" s="32"/>
      <c r="DP171" s="32"/>
      <c r="DQ171" s="32"/>
      <c r="DR171" s="32"/>
      <c r="DS171" s="32"/>
      <c r="DT171" s="32"/>
      <c r="DU171" s="32"/>
      <c r="DV171" s="32"/>
      <c r="DW171" s="32"/>
      <c r="DX171" s="32"/>
      <c r="DY171" s="32"/>
      <c r="DZ171" s="32"/>
      <c r="EA171" s="32"/>
      <c r="EB171" s="32"/>
      <c r="EC171" s="32"/>
      <c r="ED171" s="32"/>
      <c r="EE171" s="32"/>
      <c r="EF171" s="32"/>
      <c r="EG171" s="32"/>
      <c r="EH171" s="32"/>
      <c r="EI171" s="32"/>
      <c r="EJ171" s="32"/>
      <c r="EK171" s="32"/>
      <c r="EL171" s="32"/>
      <c r="EM171" s="32"/>
      <c r="EN171" s="32"/>
      <c r="EO171" s="32"/>
      <c r="EP171" s="32"/>
      <c r="EQ171" s="32"/>
      <c r="ER171" s="32"/>
      <c r="ES171" s="32"/>
      <c r="ET171" s="32"/>
      <c r="EU171" s="32"/>
      <c r="EV171" s="32"/>
      <c r="EW171" s="32"/>
      <c r="EX171" s="32"/>
      <c r="EY171" s="32"/>
      <c r="EZ171" s="32"/>
      <c r="FA171" s="32"/>
      <c r="FB171" s="32"/>
      <c r="FC171" s="32"/>
      <c r="FD171" s="32"/>
      <c r="FE171" s="32"/>
      <c r="FF171" s="32"/>
      <c r="FG171" s="32"/>
      <c r="FH171" s="32"/>
      <c r="FI171" s="32"/>
      <c r="FJ171" s="32"/>
      <c r="FK171" s="32"/>
      <c r="FL171" s="32"/>
      <c r="FM171" s="32"/>
      <c r="FN171" s="32"/>
      <c r="FO171" s="32"/>
      <c r="FP171" s="32"/>
      <c r="FQ171" s="32"/>
      <c r="FR171" s="32"/>
      <c r="FS171" s="32"/>
      <c r="FT171" s="32"/>
      <c r="FU171" s="32"/>
      <c r="FV171" s="32"/>
      <c r="FW171" s="32"/>
      <c r="FX171" s="32"/>
      <c r="FY171" s="32"/>
      <c r="FZ171" s="32"/>
      <c r="GA171" s="32"/>
      <c r="GB171" s="32"/>
      <c r="GC171" s="32"/>
      <c r="GD171" s="32"/>
      <c r="GE171" s="32"/>
      <c r="GF171" s="32"/>
      <c r="GG171" s="32"/>
      <c r="GH171" s="32"/>
      <c r="GI171" s="32"/>
      <c r="GJ171" s="32"/>
      <c r="GK171" s="32"/>
    </row>
    <row r="172" spans="1:193" ht="30" x14ac:dyDescent="0.25">
      <c r="A172" s="77" t="s">
        <v>67</v>
      </c>
      <c r="B172" s="34">
        <f>'2 уровень'!C277</f>
        <v>160</v>
      </c>
      <c r="C172" s="34">
        <f>'2 уровень'!D277</f>
        <v>147</v>
      </c>
      <c r="D172" s="34">
        <f>'2 уровень'!E277</f>
        <v>156</v>
      </c>
      <c r="E172" s="105">
        <f>'2 уровень'!F277</f>
        <v>106.12244897959184</v>
      </c>
      <c r="F172" s="322">
        <f>'2 уровень'!G277</f>
        <v>1049.9328</v>
      </c>
      <c r="G172" s="322">
        <f>'2 уровень'!H277</f>
        <v>1049.9328</v>
      </c>
      <c r="H172" s="322">
        <f>'2 уровень'!I277</f>
        <v>1049.9328</v>
      </c>
      <c r="I172" s="322">
        <f>'2 уровень'!J277</f>
        <v>1049.9328</v>
      </c>
      <c r="J172" s="322">
        <f>'2 уровень'!K277</f>
        <v>1049.9328</v>
      </c>
      <c r="K172" s="322">
        <f>'2 уровень'!L277</f>
        <v>1049.9328</v>
      </c>
      <c r="L172" s="322">
        <f>'2 уровень'!M277</f>
        <v>1049.9328</v>
      </c>
      <c r="M172" s="322">
        <f>'2 уровень'!N277</f>
        <v>1049.9328</v>
      </c>
      <c r="N172" s="322">
        <f>'2 уровень'!O277</f>
        <v>1049.9328</v>
      </c>
      <c r="O172" s="322">
        <f>'2 уровень'!P277</f>
        <v>1049.9328</v>
      </c>
      <c r="P172" s="322">
        <f>'2 уровень'!Q277</f>
        <v>1049.9328</v>
      </c>
      <c r="Q172" s="322">
        <f>'2 уровень'!R277</f>
        <v>962.4384</v>
      </c>
      <c r="R172" s="322">
        <f>'2 уровень'!S277</f>
        <v>1023.68448</v>
      </c>
      <c r="S172" s="322">
        <f>'2 уровень'!T277</f>
        <v>61.246080000000006</v>
      </c>
      <c r="T172" s="322">
        <f>'2 уровень'!U277</f>
        <v>-0.65621000000000007</v>
      </c>
      <c r="U172" s="322">
        <f>'2 уровень'!V277</f>
        <v>1023.02827</v>
      </c>
      <c r="V172" s="322">
        <f>'2 уровень'!W277</f>
        <v>106.36363636363637</v>
      </c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  <c r="BI172" s="32"/>
      <c r="BJ172" s="32"/>
      <c r="BK172" s="32"/>
      <c r="BL172" s="32"/>
      <c r="BM172" s="32"/>
      <c r="BN172" s="32"/>
      <c r="BO172" s="32"/>
      <c r="BP172" s="32"/>
      <c r="BQ172" s="32"/>
      <c r="BR172" s="32"/>
      <c r="BS172" s="32"/>
      <c r="BT172" s="32"/>
      <c r="BU172" s="32"/>
      <c r="BV172" s="32"/>
      <c r="BW172" s="32"/>
      <c r="BX172" s="32"/>
      <c r="BY172" s="32"/>
      <c r="BZ172" s="32"/>
      <c r="CA172" s="32"/>
      <c r="CB172" s="32"/>
      <c r="CC172" s="32"/>
      <c r="CD172" s="32"/>
      <c r="CE172" s="32"/>
      <c r="CF172" s="32"/>
      <c r="CG172" s="32"/>
      <c r="CH172" s="32"/>
      <c r="CI172" s="32"/>
      <c r="CJ172" s="32"/>
      <c r="CK172" s="32"/>
      <c r="CL172" s="32"/>
      <c r="CM172" s="32"/>
      <c r="CN172" s="32"/>
      <c r="CO172" s="32"/>
      <c r="CP172" s="32"/>
      <c r="CQ172" s="32"/>
      <c r="CR172" s="32"/>
      <c r="CS172" s="32"/>
      <c r="CT172" s="32"/>
      <c r="CU172" s="32"/>
      <c r="CV172" s="32"/>
      <c r="CW172" s="32"/>
      <c r="CX172" s="32"/>
      <c r="CY172" s="32"/>
      <c r="CZ172" s="32"/>
      <c r="DA172" s="32"/>
      <c r="DB172" s="32"/>
      <c r="DC172" s="32"/>
      <c r="DD172" s="32"/>
      <c r="DE172" s="32"/>
      <c r="DF172" s="32"/>
      <c r="DG172" s="32"/>
      <c r="DH172" s="32"/>
      <c r="DI172" s="32"/>
      <c r="DJ172" s="32"/>
      <c r="DK172" s="32"/>
      <c r="DL172" s="32"/>
      <c r="DM172" s="32"/>
      <c r="DN172" s="32"/>
      <c r="DO172" s="32"/>
      <c r="DP172" s="32"/>
      <c r="DQ172" s="32"/>
      <c r="DR172" s="32"/>
      <c r="DS172" s="32"/>
      <c r="DT172" s="32"/>
      <c r="DU172" s="32"/>
      <c r="DV172" s="32"/>
      <c r="DW172" s="32"/>
      <c r="DX172" s="32"/>
      <c r="DY172" s="32"/>
      <c r="DZ172" s="32"/>
      <c r="EA172" s="32"/>
      <c r="EB172" s="32"/>
      <c r="EC172" s="32"/>
      <c r="ED172" s="32"/>
      <c r="EE172" s="32"/>
      <c r="EF172" s="32"/>
      <c r="EG172" s="32"/>
      <c r="EH172" s="32"/>
      <c r="EI172" s="32"/>
      <c r="EJ172" s="32"/>
      <c r="EK172" s="32"/>
      <c r="EL172" s="32"/>
      <c r="EM172" s="32"/>
      <c r="EN172" s="32"/>
      <c r="EO172" s="32"/>
      <c r="EP172" s="32"/>
      <c r="EQ172" s="32"/>
      <c r="ER172" s="32"/>
      <c r="ES172" s="32"/>
      <c r="ET172" s="32"/>
      <c r="EU172" s="32"/>
      <c r="EV172" s="32"/>
      <c r="EW172" s="32"/>
      <c r="EX172" s="32"/>
      <c r="EY172" s="32"/>
      <c r="EZ172" s="32"/>
      <c r="FA172" s="32"/>
      <c r="FB172" s="32"/>
      <c r="FC172" s="32"/>
      <c r="FD172" s="32"/>
      <c r="FE172" s="32"/>
      <c r="FF172" s="32"/>
      <c r="FG172" s="32"/>
      <c r="FH172" s="32"/>
      <c r="FI172" s="32"/>
      <c r="FJ172" s="32"/>
      <c r="FK172" s="32"/>
      <c r="FL172" s="32"/>
      <c r="FM172" s="32"/>
      <c r="FN172" s="32"/>
      <c r="FO172" s="32"/>
      <c r="FP172" s="32"/>
      <c r="FQ172" s="32"/>
      <c r="FR172" s="32"/>
      <c r="FS172" s="32"/>
      <c r="FT172" s="32"/>
      <c r="FU172" s="32"/>
      <c r="FV172" s="32"/>
      <c r="FW172" s="32"/>
      <c r="FX172" s="32"/>
      <c r="FY172" s="32"/>
      <c r="FZ172" s="32"/>
      <c r="GA172" s="32"/>
      <c r="GB172" s="32"/>
      <c r="GC172" s="32"/>
      <c r="GD172" s="32"/>
      <c r="GE172" s="32"/>
      <c r="GF172" s="32"/>
      <c r="GG172" s="32"/>
      <c r="GH172" s="32"/>
      <c r="GI172" s="32"/>
      <c r="GJ172" s="32"/>
      <c r="GK172" s="32"/>
    </row>
    <row r="173" spans="1:193" ht="30" x14ac:dyDescent="0.25">
      <c r="A173" s="227" t="s">
        <v>68</v>
      </c>
      <c r="B173" s="225">
        <f>'2 уровень'!C278</f>
        <v>13846</v>
      </c>
      <c r="C173" s="225">
        <f>'2 уровень'!D278</f>
        <v>12692</v>
      </c>
      <c r="D173" s="225">
        <f>'2 уровень'!E278</f>
        <v>10239</v>
      </c>
      <c r="E173" s="226">
        <f>'2 уровень'!F278</f>
        <v>80.672864796722337</v>
      </c>
      <c r="F173" s="321">
        <f>'2 уровень'!G278</f>
        <v>25720.484</v>
      </c>
      <c r="G173" s="321">
        <f>'2 уровень'!H278</f>
        <v>25720.484</v>
      </c>
      <c r="H173" s="321">
        <f>'2 уровень'!I278</f>
        <v>25720.484</v>
      </c>
      <c r="I173" s="321">
        <f>'2 уровень'!J278</f>
        <v>25720.484</v>
      </c>
      <c r="J173" s="321">
        <f>'2 уровень'!K278</f>
        <v>25720.484</v>
      </c>
      <c r="K173" s="321">
        <f>'2 уровень'!L278</f>
        <v>27115.6355</v>
      </c>
      <c r="L173" s="321">
        <f>'2 уровень'!M278</f>
        <v>27115.6355</v>
      </c>
      <c r="M173" s="321">
        <f>'2 уровень'!N278</f>
        <v>27783.710500000001</v>
      </c>
      <c r="N173" s="321">
        <f>'2 уровень'!O278</f>
        <v>27783.710500000001</v>
      </c>
      <c r="O173" s="321">
        <f>'2 уровень'!P278</f>
        <v>26312.760800000004</v>
      </c>
      <c r="P173" s="321">
        <f>'2 уровень'!Q278</f>
        <v>24934.435800000003</v>
      </c>
      <c r="Q173" s="321">
        <f>'2 уровень'!R278</f>
        <v>23637.618842857144</v>
      </c>
      <c r="R173" s="321">
        <f>'2 уровень'!S278</f>
        <v>20244.259579999998</v>
      </c>
      <c r="S173" s="321">
        <f>'2 уровень'!T278</f>
        <v>-3393.3592628571446</v>
      </c>
      <c r="T173" s="321">
        <f>'2 уровень'!U278</f>
        <v>-3.8708200000000001</v>
      </c>
      <c r="U173" s="321">
        <f>'2 уровень'!V278</f>
        <v>20240.388760000002</v>
      </c>
      <c r="V173" s="321">
        <f>'2 уровень'!W278</f>
        <v>85.64424240268788</v>
      </c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  <c r="BI173" s="32"/>
      <c r="BJ173" s="32"/>
      <c r="BK173" s="32"/>
      <c r="BL173" s="32"/>
      <c r="BM173" s="32"/>
      <c r="BN173" s="32"/>
      <c r="BO173" s="32"/>
      <c r="BP173" s="32"/>
      <c r="BQ173" s="32"/>
      <c r="BR173" s="32"/>
      <c r="BS173" s="32"/>
      <c r="BT173" s="32"/>
      <c r="BU173" s="32"/>
      <c r="BV173" s="32"/>
      <c r="BW173" s="32"/>
      <c r="BX173" s="32"/>
      <c r="BY173" s="32"/>
      <c r="BZ173" s="32"/>
      <c r="CA173" s="32"/>
      <c r="CB173" s="32"/>
      <c r="CC173" s="32"/>
      <c r="CD173" s="32"/>
      <c r="CE173" s="32"/>
      <c r="CF173" s="32"/>
      <c r="CG173" s="32"/>
      <c r="CH173" s="32"/>
      <c r="CI173" s="32"/>
      <c r="CJ173" s="32"/>
      <c r="CK173" s="32"/>
      <c r="CL173" s="32"/>
      <c r="CM173" s="32"/>
      <c r="CN173" s="32"/>
      <c r="CO173" s="32"/>
      <c r="CP173" s="32"/>
      <c r="CQ173" s="32"/>
      <c r="CR173" s="32"/>
      <c r="CS173" s="32"/>
      <c r="CT173" s="32"/>
      <c r="CU173" s="32"/>
      <c r="CV173" s="32"/>
      <c r="CW173" s="32"/>
      <c r="CX173" s="32"/>
      <c r="CY173" s="32"/>
      <c r="CZ173" s="32"/>
      <c r="DA173" s="32"/>
      <c r="DB173" s="32"/>
      <c r="DC173" s="32"/>
      <c r="DD173" s="32"/>
      <c r="DE173" s="32"/>
      <c r="DF173" s="32"/>
      <c r="DG173" s="32"/>
      <c r="DH173" s="32"/>
      <c r="DI173" s="32"/>
      <c r="DJ173" s="32"/>
      <c r="DK173" s="32"/>
      <c r="DL173" s="32"/>
      <c r="DM173" s="32"/>
      <c r="DN173" s="32"/>
      <c r="DO173" s="32"/>
      <c r="DP173" s="32"/>
      <c r="DQ173" s="32"/>
      <c r="DR173" s="32"/>
      <c r="DS173" s="32"/>
      <c r="DT173" s="32"/>
      <c r="DU173" s="32"/>
      <c r="DV173" s="32"/>
      <c r="DW173" s="32"/>
      <c r="DX173" s="32"/>
      <c r="DY173" s="32"/>
      <c r="DZ173" s="32"/>
      <c r="EA173" s="32"/>
      <c r="EB173" s="32"/>
      <c r="EC173" s="32"/>
      <c r="ED173" s="32"/>
      <c r="EE173" s="32"/>
      <c r="EF173" s="32"/>
      <c r="EG173" s="32"/>
      <c r="EH173" s="32"/>
      <c r="EI173" s="32"/>
      <c r="EJ173" s="32"/>
      <c r="EK173" s="32"/>
      <c r="EL173" s="32"/>
      <c r="EM173" s="32"/>
      <c r="EN173" s="32"/>
      <c r="EO173" s="32"/>
      <c r="EP173" s="32"/>
      <c r="EQ173" s="32"/>
      <c r="ER173" s="32"/>
      <c r="ES173" s="32"/>
      <c r="ET173" s="32"/>
      <c r="EU173" s="32"/>
      <c r="EV173" s="32"/>
      <c r="EW173" s="32"/>
      <c r="EX173" s="32"/>
      <c r="EY173" s="32"/>
      <c r="EZ173" s="32"/>
      <c r="FA173" s="32"/>
      <c r="FB173" s="32"/>
      <c r="FC173" s="32"/>
      <c r="FD173" s="32"/>
      <c r="FE173" s="32"/>
      <c r="FF173" s="32"/>
      <c r="FG173" s="32"/>
      <c r="FH173" s="32"/>
      <c r="FI173" s="32"/>
      <c r="FJ173" s="32"/>
      <c r="FK173" s="32"/>
      <c r="FL173" s="32"/>
      <c r="FM173" s="32"/>
      <c r="FN173" s="32"/>
      <c r="FO173" s="32"/>
      <c r="FP173" s="32"/>
      <c r="FQ173" s="32"/>
      <c r="FR173" s="32"/>
      <c r="FS173" s="32"/>
      <c r="FT173" s="32"/>
      <c r="FU173" s="32"/>
      <c r="FV173" s="32"/>
      <c r="FW173" s="32"/>
      <c r="FX173" s="32"/>
      <c r="FY173" s="32"/>
      <c r="FZ173" s="32"/>
      <c r="GA173" s="32"/>
      <c r="GB173" s="32"/>
      <c r="GC173" s="32"/>
      <c r="GD173" s="32"/>
      <c r="GE173" s="32"/>
      <c r="GF173" s="32"/>
      <c r="GG173" s="32"/>
      <c r="GH173" s="32"/>
      <c r="GI173" s="32"/>
      <c r="GJ173" s="32"/>
      <c r="GK173" s="32"/>
    </row>
    <row r="174" spans="1:193" ht="30" x14ac:dyDescent="0.25">
      <c r="A174" s="77" t="s">
        <v>64</v>
      </c>
      <c r="B174" s="34">
        <f>'2 уровень'!C279</f>
        <v>4646</v>
      </c>
      <c r="C174" s="34">
        <f>'2 уровень'!D279</f>
        <v>4259</v>
      </c>
      <c r="D174" s="34">
        <f>'2 уровень'!E279</f>
        <v>2753</v>
      </c>
      <c r="E174" s="105">
        <f>'2 уровень'!F279</f>
        <v>64.639586757454808</v>
      </c>
      <c r="F174" s="322">
        <f>'2 уровень'!G279</f>
        <v>4241.0200000000004</v>
      </c>
      <c r="G174" s="322">
        <f>'2 уровень'!H279</f>
        <v>4241.0200000000004</v>
      </c>
      <c r="H174" s="322">
        <f>'2 уровень'!I279</f>
        <v>4241.0200000000004</v>
      </c>
      <c r="I174" s="322">
        <f>'2 уровень'!J279</f>
        <v>4241.0200000000004</v>
      </c>
      <c r="J174" s="322">
        <f>'2 уровень'!K279</f>
        <v>4241.0200000000004</v>
      </c>
      <c r="K174" s="322">
        <f>'2 уровень'!L279</f>
        <v>5636.1715000000004</v>
      </c>
      <c r="L174" s="322">
        <f>'2 уровень'!M279</f>
        <v>5636.1715000000004</v>
      </c>
      <c r="M174" s="322">
        <f>'2 уровень'!N279</f>
        <v>6304.2465000000002</v>
      </c>
      <c r="N174" s="322">
        <f>'2 уровень'!O279</f>
        <v>6304.2465000000002</v>
      </c>
      <c r="O174" s="322">
        <f>'2 уровень'!P279</f>
        <v>6304.2465000000002</v>
      </c>
      <c r="P174" s="322">
        <f>'2 уровень'!Q279</f>
        <v>4925.9215000000004</v>
      </c>
      <c r="Q174" s="322">
        <f>'2 уровень'!R279</f>
        <v>4928.7433095238102</v>
      </c>
      <c r="R174" s="322">
        <f>'2 уровень'!S279</f>
        <v>4089.1096699999998</v>
      </c>
      <c r="S174" s="322">
        <f>'2 уровень'!T279</f>
        <v>-839.63363952381042</v>
      </c>
      <c r="T174" s="322">
        <f>'2 уровень'!U279</f>
        <v>-3.8708200000000001</v>
      </c>
      <c r="U174" s="322">
        <f>'2 уровень'!V279</f>
        <v>4085.2388499999997</v>
      </c>
      <c r="V174" s="322">
        <f>'2 уровень'!W279</f>
        <v>82.9645492411547</v>
      </c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  <c r="BI174" s="32"/>
      <c r="BJ174" s="32"/>
      <c r="BK174" s="32"/>
      <c r="BL174" s="32"/>
      <c r="BM174" s="32"/>
      <c r="BN174" s="32"/>
      <c r="BO174" s="32"/>
      <c r="BP174" s="32"/>
      <c r="BQ174" s="32"/>
      <c r="BR174" s="32"/>
      <c r="BS174" s="32"/>
      <c r="BT174" s="32"/>
      <c r="BU174" s="32"/>
      <c r="BV174" s="32"/>
      <c r="BW174" s="32"/>
      <c r="BX174" s="32"/>
      <c r="BY174" s="32"/>
      <c r="BZ174" s="32"/>
      <c r="CA174" s="32"/>
      <c r="CB174" s="32"/>
      <c r="CC174" s="32"/>
      <c r="CD174" s="32"/>
      <c r="CE174" s="32"/>
      <c r="CF174" s="32"/>
      <c r="CG174" s="32"/>
      <c r="CH174" s="32"/>
      <c r="CI174" s="32"/>
      <c r="CJ174" s="32"/>
      <c r="CK174" s="32"/>
      <c r="CL174" s="32"/>
      <c r="CM174" s="32"/>
      <c r="CN174" s="32"/>
      <c r="CO174" s="32"/>
      <c r="CP174" s="32"/>
      <c r="CQ174" s="32"/>
      <c r="CR174" s="32"/>
      <c r="CS174" s="32"/>
      <c r="CT174" s="32"/>
      <c r="CU174" s="32"/>
      <c r="CV174" s="32"/>
      <c r="CW174" s="32"/>
      <c r="CX174" s="32"/>
      <c r="CY174" s="32"/>
      <c r="CZ174" s="32"/>
      <c r="DA174" s="32"/>
      <c r="DB174" s="32"/>
      <c r="DC174" s="32"/>
      <c r="DD174" s="32"/>
      <c r="DE174" s="32"/>
      <c r="DF174" s="32"/>
      <c r="DG174" s="32"/>
      <c r="DH174" s="32"/>
      <c r="DI174" s="32"/>
      <c r="DJ174" s="32"/>
      <c r="DK174" s="32"/>
      <c r="DL174" s="32"/>
      <c r="DM174" s="32"/>
      <c r="DN174" s="32"/>
      <c r="DO174" s="32"/>
      <c r="DP174" s="32"/>
      <c r="DQ174" s="32"/>
      <c r="DR174" s="32"/>
      <c r="DS174" s="32"/>
      <c r="DT174" s="32"/>
      <c r="DU174" s="32"/>
      <c r="DV174" s="32"/>
      <c r="DW174" s="32"/>
      <c r="DX174" s="32"/>
      <c r="DY174" s="32"/>
      <c r="DZ174" s="32"/>
      <c r="EA174" s="32"/>
      <c r="EB174" s="32"/>
      <c r="EC174" s="32"/>
      <c r="ED174" s="32"/>
      <c r="EE174" s="32"/>
      <c r="EF174" s="32"/>
      <c r="EG174" s="32"/>
      <c r="EH174" s="32"/>
      <c r="EI174" s="32"/>
      <c r="EJ174" s="32"/>
      <c r="EK174" s="32"/>
      <c r="EL174" s="32"/>
      <c r="EM174" s="32"/>
      <c r="EN174" s="32"/>
      <c r="EO174" s="32"/>
      <c r="EP174" s="32"/>
      <c r="EQ174" s="32"/>
      <c r="ER174" s="32"/>
      <c r="ES174" s="32"/>
      <c r="ET174" s="32"/>
      <c r="EU174" s="32"/>
      <c r="EV174" s="32"/>
      <c r="EW174" s="32"/>
      <c r="EX174" s="32"/>
      <c r="EY174" s="32"/>
      <c r="EZ174" s="32"/>
      <c r="FA174" s="32"/>
      <c r="FB174" s="32"/>
      <c r="FC174" s="32"/>
      <c r="FD174" s="32"/>
      <c r="FE174" s="32"/>
      <c r="FF174" s="32"/>
      <c r="FG174" s="32"/>
      <c r="FH174" s="32"/>
      <c r="FI174" s="32"/>
      <c r="FJ174" s="32"/>
      <c r="FK174" s="32"/>
      <c r="FL174" s="32"/>
      <c r="FM174" s="32"/>
      <c r="FN174" s="32"/>
      <c r="FO174" s="32"/>
      <c r="FP174" s="32"/>
      <c r="FQ174" s="32"/>
      <c r="FR174" s="32"/>
      <c r="FS174" s="32"/>
      <c r="FT174" s="32"/>
      <c r="FU174" s="32"/>
      <c r="FV174" s="32"/>
      <c r="FW174" s="32"/>
      <c r="FX174" s="32"/>
      <c r="FY174" s="32"/>
      <c r="FZ174" s="32"/>
      <c r="GA174" s="32"/>
      <c r="GB174" s="32"/>
      <c r="GC174" s="32"/>
      <c r="GD174" s="32"/>
      <c r="GE174" s="32"/>
      <c r="GF174" s="32"/>
      <c r="GG174" s="32"/>
      <c r="GH174" s="32"/>
      <c r="GI174" s="32"/>
      <c r="GJ174" s="32"/>
      <c r="GK174" s="32"/>
    </row>
    <row r="175" spans="1:193" ht="45" x14ac:dyDescent="0.25">
      <c r="A175" s="77" t="s">
        <v>102</v>
      </c>
      <c r="B175" s="34">
        <f>'2 уровень'!C280</f>
        <v>0</v>
      </c>
      <c r="C175" s="34">
        <f>'2 уровень'!D280</f>
        <v>0</v>
      </c>
      <c r="D175" s="34">
        <f>'2 уровень'!E280</f>
        <v>4</v>
      </c>
      <c r="E175" s="105">
        <f>'2 уровень'!F280</f>
        <v>0</v>
      </c>
      <c r="F175" s="322">
        <f>'2 уровень'!G280</f>
        <v>0</v>
      </c>
      <c r="G175" s="322">
        <f>'2 уровень'!H280</f>
        <v>0</v>
      </c>
      <c r="H175" s="322">
        <f>'2 уровень'!I280</f>
        <v>0</v>
      </c>
      <c r="I175" s="322">
        <f>'2 уровень'!J280</f>
        <v>0</v>
      </c>
      <c r="J175" s="322">
        <f>'2 уровень'!K280</f>
        <v>0</v>
      </c>
      <c r="K175" s="322">
        <f>'2 уровень'!L280</f>
        <v>0</v>
      </c>
      <c r="L175" s="322">
        <f>'2 уровень'!M280</f>
        <v>0</v>
      </c>
      <c r="M175" s="322">
        <f>'2 уровень'!N280</f>
        <v>0</v>
      </c>
      <c r="N175" s="322">
        <f>'2 уровень'!O280</f>
        <v>0</v>
      </c>
      <c r="O175" s="322">
        <f>'2 уровень'!P280</f>
        <v>0</v>
      </c>
      <c r="P175" s="322">
        <f>'2 уровень'!Q280</f>
        <v>0</v>
      </c>
      <c r="Q175" s="322">
        <f>'2 уровень'!R280</f>
        <v>0</v>
      </c>
      <c r="R175" s="322">
        <f>'2 уровень'!S280</f>
        <v>0</v>
      </c>
      <c r="S175" s="322">
        <f>'2 уровень'!T280</f>
        <v>0</v>
      </c>
      <c r="T175" s="322">
        <f>'2 уровень'!U280</f>
        <v>0</v>
      </c>
      <c r="U175" s="322">
        <f>'2 уровень'!V280</f>
        <v>5.2263500000000001</v>
      </c>
      <c r="V175" s="322">
        <f>'2 уровень'!W280</f>
        <v>0</v>
      </c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  <c r="BM175" s="32"/>
      <c r="BN175" s="32"/>
      <c r="BO175" s="32"/>
      <c r="BP175" s="32"/>
      <c r="BQ175" s="32"/>
      <c r="BR175" s="32"/>
      <c r="BS175" s="32"/>
      <c r="BT175" s="32"/>
      <c r="BU175" s="32"/>
      <c r="BV175" s="32"/>
      <c r="BW175" s="32"/>
      <c r="BX175" s="32"/>
      <c r="BY175" s="32"/>
      <c r="BZ175" s="32"/>
      <c r="CA175" s="32"/>
      <c r="CB175" s="32"/>
      <c r="CC175" s="32"/>
      <c r="CD175" s="32"/>
      <c r="CE175" s="32"/>
      <c r="CF175" s="32"/>
      <c r="CG175" s="32"/>
      <c r="CH175" s="32"/>
      <c r="CI175" s="32"/>
      <c r="CJ175" s="32"/>
      <c r="CK175" s="32"/>
      <c r="CL175" s="32"/>
      <c r="CM175" s="32"/>
      <c r="CN175" s="32"/>
      <c r="CO175" s="32"/>
      <c r="CP175" s="32"/>
      <c r="CQ175" s="32"/>
      <c r="CR175" s="32"/>
      <c r="CS175" s="32"/>
      <c r="CT175" s="32"/>
      <c r="CU175" s="32"/>
      <c r="CV175" s="32"/>
      <c r="CW175" s="32"/>
      <c r="CX175" s="32"/>
      <c r="CY175" s="32"/>
      <c r="CZ175" s="32"/>
      <c r="DA175" s="32"/>
      <c r="DB175" s="32"/>
      <c r="DC175" s="32"/>
      <c r="DD175" s="32"/>
      <c r="DE175" s="32"/>
      <c r="DF175" s="32"/>
      <c r="DG175" s="32"/>
      <c r="DH175" s="32"/>
      <c r="DI175" s="32"/>
      <c r="DJ175" s="32"/>
      <c r="DK175" s="32"/>
      <c r="DL175" s="32"/>
      <c r="DM175" s="32"/>
      <c r="DN175" s="32"/>
      <c r="DO175" s="32"/>
      <c r="DP175" s="32"/>
      <c r="DQ175" s="32"/>
      <c r="DR175" s="32"/>
      <c r="DS175" s="32"/>
      <c r="DT175" s="32"/>
      <c r="DU175" s="32"/>
      <c r="DV175" s="32"/>
      <c r="DW175" s="32"/>
      <c r="DX175" s="32"/>
      <c r="DY175" s="32"/>
      <c r="DZ175" s="32"/>
      <c r="EA175" s="32"/>
      <c r="EB175" s="32"/>
      <c r="EC175" s="32"/>
      <c r="ED175" s="32"/>
      <c r="EE175" s="32"/>
      <c r="EF175" s="32"/>
      <c r="EG175" s="32"/>
      <c r="EH175" s="32"/>
      <c r="EI175" s="32"/>
      <c r="EJ175" s="32"/>
      <c r="EK175" s="32"/>
      <c r="EL175" s="32"/>
      <c r="EM175" s="32"/>
      <c r="EN175" s="32"/>
      <c r="EO175" s="32"/>
      <c r="EP175" s="32"/>
      <c r="EQ175" s="32"/>
      <c r="ER175" s="32"/>
      <c r="ES175" s="32"/>
      <c r="ET175" s="32"/>
      <c r="EU175" s="32"/>
      <c r="EV175" s="32"/>
      <c r="EW175" s="32"/>
      <c r="EX175" s="32"/>
      <c r="EY175" s="32"/>
      <c r="EZ175" s="32"/>
      <c r="FA175" s="32"/>
      <c r="FB175" s="32"/>
      <c r="FC175" s="32"/>
      <c r="FD175" s="32"/>
      <c r="FE175" s="32"/>
      <c r="FF175" s="32"/>
      <c r="FG175" s="32"/>
      <c r="FH175" s="32"/>
      <c r="FI175" s="32"/>
      <c r="FJ175" s="32"/>
      <c r="FK175" s="32"/>
      <c r="FL175" s="32"/>
      <c r="FM175" s="32"/>
      <c r="FN175" s="32"/>
      <c r="FO175" s="32"/>
      <c r="FP175" s="32"/>
      <c r="FQ175" s="32"/>
      <c r="FR175" s="32"/>
      <c r="FS175" s="32"/>
      <c r="FT175" s="32"/>
      <c r="FU175" s="32"/>
      <c r="FV175" s="32"/>
      <c r="FW175" s="32"/>
      <c r="FX175" s="32"/>
      <c r="FY175" s="32"/>
      <c r="FZ175" s="32"/>
      <c r="GA175" s="32"/>
      <c r="GB175" s="32"/>
      <c r="GC175" s="32"/>
      <c r="GD175" s="32"/>
      <c r="GE175" s="32"/>
      <c r="GF175" s="32"/>
      <c r="GG175" s="32"/>
      <c r="GH175" s="32"/>
      <c r="GI175" s="32"/>
      <c r="GJ175" s="32"/>
      <c r="GK175" s="32"/>
    </row>
    <row r="176" spans="1:193" ht="60" x14ac:dyDescent="0.25">
      <c r="A176" s="77" t="s">
        <v>46</v>
      </c>
      <c r="B176" s="34">
        <f>'2 уровень'!C281</f>
        <v>6500</v>
      </c>
      <c r="C176" s="34">
        <f>'2 уровень'!D281</f>
        <v>5958</v>
      </c>
      <c r="D176" s="34">
        <f>'2 уровень'!E281</f>
        <v>5120</v>
      </c>
      <c r="E176" s="105">
        <f>'2 уровень'!F281</f>
        <v>85.934877475662972</v>
      </c>
      <c r="F176" s="322">
        <f>'2 уровень'!G281</f>
        <v>18596.89</v>
      </c>
      <c r="G176" s="322">
        <f>'2 уровень'!H281</f>
        <v>18596.89</v>
      </c>
      <c r="H176" s="322">
        <f>'2 уровень'!I281</f>
        <v>18596.89</v>
      </c>
      <c r="I176" s="322">
        <f>'2 уровень'!J281</f>
        <v>18596.89</v>
      </c>
      <c r="J176" s="322">
        <f>'2 уровень'!K281</f>
        <v>18596.89</v>
      </c>
      <c r="K176" s="322">
        <f>'2 уровень'!L281</f>
        <v>18596.89</v>
      </c>
      <c r="L176" s="322">
        <f>'2 уровень'!M281</f>
        <v>18596.89</v>
      </c>
      <c r="M176" s="322">
        <f>'2 уровень'!N281</f>
        <v>18596.89</v>
      </c>
      <c r="N176" s="322">
        <f>'2 уровень'!O281</f>
        <v>18596.89</v>
      </c>
      <c r="O176" s="322">
        <f>'2 уровень'!P281</f>
        <v>17125.940300000002</v>
      </c>
      <c r="P176" s="322">
        <f>'2 уровень'!Q281</f>
        <v>17125.940300000002</v>
      </c>
      <c r="Q176" s="322">
        <f>'2 уровень'!R281</f>
        <v>16066.516033333335</v>
      </c>
      <c r="R176" s="322">
        <f>'2 уровень'!S281</f>
        <v>13593.430899999999</v>
      </c>
      <c r="S176" s="322">
        <f>'2 уровень'!T281</f>
        <v>-2473.0851333333358</v>
      </c>
      <c r="T176" s="322">
        <f>'2 уровень'!U281</f>
        <v>0</v>
      </c>
      <c r="U176" s="322">
        <f>'2 уровень'!V281</f>
        <v>13593.430899999999</v>
      </c>
      <c r="V176" s="322">
        <f>'2 уровень'!W281</f>
        <v>84.607209626515129</v>
      </c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  <c r="BI176" s="32"/>
      <c r="BJ176" s="32"/>
      <c r="BK176" s="32"/>
      <c r="BL176" s="32"/>
      <c r="BM176" s="32"/>
      <c r="BN176" s="32"/>
      <c r="BO176" s="32"/>
      <c r="BP176" s="32"/>
      <c r="BQ176" s="32"/>
      <c r="BR176" s="32"/>
      <c r="BS176" s="32"/>
      <c r="BT176" s="32"/>
      <c r="BU176" s="32"/>
      <c r="BV176" s="32"/>
      <c r="BW176" s="32"/>
      <c r="BX176" s="32"/>
      <c r="BY176" s="32"/>
      <c r="BZ176" s="32"/>
      <c r="CA176" s="32"/>
      <c r="CB176" s="32"/>
      <c r="CC176" s="32"/>
      <c r="CD176" s="32"/>
      <c r="CE176" s="32"/>
      <c r="CF176" s="32"/>
      <c r="CG176" s="32"/>
      <c r="CH176" s="32"/>
      <c r="CI176" s="32"/>
      <c r="CJ176" s="32"/>
      <c r="CK176" s="32"/>
      <c r="CL176" s="32"/>
      <c r="CM176" s="32"/>
      <c r="CN176" s="32"/>
      <c r="CO176" s="32"/>
      <c r="CP176" s="32"/>
      <c r="CQ176" s="32"/>
      <c r="CR176" s="32"/>
      <c r="CS176" s="32"/>
      <c r="CT176" s="32"/>
      <c r="CU176" s="32"/>
      <c r="CV176" s="32"/>
      <c r="CW176" s="32"/>
      <c r="CX176" s="32"/>
      <c r="CY176" s="32"/>
      <c r="CZ176" s="32"/>
      <c r="DA176" s="32"/>
      <c r="DB176" s="32"/>
      <c r="DC176" s="32"/>
      <c r="DD176" s="32"/>
      <c r="DE176" s="32"/>
      <c r="DF176" s="32"/>
      <c r="DG176" s="32"/>
      <c r="DH176" s="32"/>
      <c r="DI176" s="32"/>
      <c r="DJ176" s="32"/>
      <c r="DK176" s="32"/>
      <c r="DL176" s="32"/>
      <c r="DM176" s="32"/>
      <c r="DN176" s="32"/>
      <c r="DO176" s="32"/>
      <c r="DP176" s="32"/>
      <c r="DQ176" s="32"/>
      <c r="DR176" s="32"/>
      <c r="DS176" s="32"/>
      <c r="DT176" s="32"/>
      <c r="DU176" s="32"/>
      <c r="DV176" s="32"/>
      <c r="DW176" s="32"/>
      <c r="DX176" s="32"/>
      <c r="DY176" s="32"/>
      <c r="DZ176" s="32"/>
      <c r="EA176" s="32"/>
      <c r="EB176" s="32"/>
      <c r="EC176" s="32"/>
      <c r="ED176" s="32"/>
      <c r="EE176" s="32"/>
      <c r="EF176" s="32"/>
      <c r="EG176" s="32"/>
      <c r="EH176" s="32"/>
      <c r="EI176" s="32"/>
      <c r="EJ176" s="32"/>
      <c r="EK176" s="32"/>
      <c r="EL176" s="32"/>
      <c r="EM176" s="32"/>
      <c r="EN176" s="32"/>
      <c r="EO176" s="32"/>
      <c r="EP176" s="32"/>
      <c r="EQ176" s="32"/>
      <c r="ER176" s="32"/>
      <c r="ES176" s="32"/>
      <c r="ET176" s="32"/>
      <c r="EU176" s="32"/>
      <c r="EV176" s="32"/>
      <c r="EW176" s="32"/>
      <c r="EX176" s="32"/>
      <c r="EY176" s="32"/>
      <c r="EZ176" s="32"/>
      <c r="FA176" s="32"/>
      <c r="FB176" s="32"/>
      <c r="FC176" s="32"/>
      <c r="FD176" s="32"/>
      <c r="FE176" s="32"/>
      <c r="FF176" s="32"/>
      <c r="FG176" s="32"/>
      <c r="FH176" s="32"/>
      <c r="FI176" s="32"/>
      <c r="FJ176" s="32"/>
      <c r="FK176" s="32"/>
      <c r="FL176" s="32"/>
      <c r="FM176" s="32"/>
      <c r="FN176" s="32"/>
      <c r="FO176" s="32"/>
      <c r="FP176" s="32"/>
      <c r="FQ176" s="32"/>
      <c r="FR176" s="32"/>
      <c r="FS176" s="32"/>
      <c r="FT176" s="32"/>
      <c r="FU176" s="32"/>
      <c r="FV176" s="32"/>
      <c r="FW176" s="32"/>
      <c r="FX176" s="32"/>
      <c r="FY176" s="32"/>
      <c r="FZ176" s="32"/>
      <c r="GA176" s="32"/>
      <c r="GB176" s="32"/>
      <c r="GC176" s="32"/>
      <c r="GD176" s="32"/>
      <c r="GE176" s="32"/>
      <c r="GF176" s="32"/>
      <c r="GG176" s="32"/>
      <c r="GH176" s="32"/>
      <c r="GI176" s="32"/>
      <c r="GJ176" s="32"/>
      <c r="GK176" s="32"/>
    </row>
    <row r="177" spans="1:193" ht="45" x14ac:dyDescent="0.25">
      <c r="A177" s="77" t="s">
        <v>65</v>
      </c>
      <c r="B177" s="34">
        <f>'2 уровень'!C282</f>
        <v>2700</v>
      </c>
      <c r="C177" s="34">
        <f>'2 уровень'!D282</f>
        <v>2475</v>
      </c>
      <c r="D177" s="34">
        <f>'2 уровень'!E282</f>
        <v>2366</v>
      </c>
      <c r="E177" s="105">
        <f>'2 уровень'!F282</f>
        <v>95.595959595959599</v>
      </c>
      <c r="F177" s="322">
        <f>'2 уровень'!G282</f>
        <v>2882.5739999999996</v>
      </c>
      <c r="G177" s="322">
        <f>'2 уровень'!H282</f>
        <v>2882.5739999999996</v>
      </c>
      <c r="H177" s="322">
        <f>'2 уровень'!I282</f>
        <v>2882.5739999999996</v>
      </c>
      <c r="I177" s="322">
        <f>'2 уровень'!J282</f>
        <v>2882.5739999999996</v>
      </c>
      <c r="J177" s="322">
        <f>'2 уровень'!K282</f>
        <v>2882.5739999999996</v>
      </c>
      <c r="K177" s="322">
        <f>'2 уровень'!L282</f>
        <v>2882.5739999999996</v>
      </c>
      <c r="L177" s="322">
        <f>'2 уровень'!M282</f>
        <v>2882.5739999999996</v>
      </c>
      <c r="M177" s="322">
        <f>'2 уровень'!N282</f>
        <v>2882.5739999999996</v>
      </c>
      <c r="N177" s="322">
        <f>'2 уровень'!O282</f>
        <v>2882.5739999999996</v>
      </c>
      <c r="O177" s="322">
        <f>'2 уровень'!P282</f>
        <v>2882.5739999999996</v>
      </c>
      <c r="P177" s="322">
        <f>'2 уровень'!Q282</f>
        <v>2882.5739999999996</v>
      </c>
      <c r="Q177" s="322">
        <f>'2 уровень'!R282</f>
        <v>2642.3594999999996</v>
      </c>
      <c r="R177" s="322">
        <f>'2 уровень'!S282</f>
        <v>2561.7190100000012</v>
      </c>
      <c r="S177" s="322">
        <f>'2 уровень'!T282</f>
        <v>-80.640489999998408</v>
      </c>
      <c r="T177" s="322">
        <f>'2 уровень'!U282</f>
        <v>0</v>
      </c>
      <c r="U177" s="322">
        <f>'2 уровень'!V282</f>
        <v>2561.7190100000012</v>
      </c>
      <c r="V177" s="322">
        <f>'2 уровень'!W282</f>
        <v>96.948163563663527</v>
      </c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2"/>
      <c r="BF177" s="32"/>
      <c r="BG177" s="32"/>
      <c r="BH177" s="32"/>
      <c r="BI177" s="32"/>
      <c r="BJ177" s="32"/>
      <c r="BK177" s="32"/>
      <c r="BL177" s="32"/>
      <c r="BM177" s="32"/>
      <c r="BN177" s="32"/>
      <c r="BO177" s="32"/>
      <c r="BP177" s="32"/>
      <c r="BQ177" s="32"/>
      <c r="BR177" s="32"/>
      <c r="BS177" s="32"/>
      <c r="BT177" s="32"/>
      <c r="BU177" s="32"/>
      <c r="BV177" s="32"/>
      <c r="BW177" s="32"/>
      <c r="BX177" s="32"/>
      <c r="BY177" s="32"/>
      <c r="BZ177" s="32"/>
      <c r="CA177" s="32"/>
      <c r="CB177" s="32"/>
      <c r="CC177" s="32"/>
      <c r="CD177" s="32"/>
      <c r="CE177" s="32"/>
      <c r="CF177" s="32"/>
      <c r="CG177" s="32"/>
      <c r="CH177" s="32"/>
      <c r="CI177" s="32"/>
      <c r="CJ177" s="32"/>
      <c r="CK177" s="32"/>
      <c r="CL177" s="32"/>
      <c r="CM177" s="32"/>
      <c r="CN177" s="32"/>
      <c r="CO177" s="32"/>
      <c r="CP177" s="32"/>
      <c r="CQ177" s="32"/>
      <c r="CR177" s="32"/>
      <c r="CS177" s="32"/>
      <c r="CT177" s="32"/>
      <c r="CU177" s="32"/>
      <c r="CV177" s="32"/>
      <c r="CW177" s="32"/>
      <c r="CX177" s="32"/>
      <c r="CY177" s="32"/>
      <c r="CZ177" s="32"/>
      <c r="DA177" s="32"/>
      <c r="DB177" s="32"/>
      <c r="DC177" s="32"/>
      <c r="DD177" s="32"/>
      <c r="DE177" s="32"/>
      <c r="DF177" s="32"/>
      <c r="DG177" s="32"/>
      <c r="DH177" s="32"/>
      <c r="DI177" s="32"/>
      <c r="DJ177" s="32"/>
      <c r="DK177" s="32"/>
      <c r="DL177" s="32"/>
      <c r="DM177" s="32"/>
      <c r="DN177" s="32"/>
      <c r="DO177" s="32"/>
      <c r="DP177" s="32"/>
      <c r="DQ177" s="32"/>
      <c r="DR177" s="32"/>
      <c r="DS177" s="32"/>
      <c r="DT177" s="32"/>
      <c r="DU177" s="32"/>
      <c r="DV177" s="32"/>
      <c r="DW177" s="32"/>
      <c r="DX177" s="32"/>
      <c r="DY177" s="32"/>
      <c r="DZ177" s="32"/>
      <c r="EA177" s="32"/>
      <c r="EB177" s="32"/>
      <c r="EC177" s="32"/>
      <c r="ED177" s="32"/>
      <c r="EE177" s="32"/>
      <c r="EF177" s="32"/>
      <c r="EG177" s="32"/>
      <c r="EH177" s="32"/>
      <c r="EI177" s="32"/>
      <c r="EJ177" s="32"/>
      <c r="EK177" s="32"/>
      <c r="EL177" s="32"/>
      <c r="EM177" s="32"/>
      <c r="EN177" s="32"/>
      <c r="EO177" s="32"/>
      <c r="EP177" s="32"/>
      <c r="EQ177" s="32"/>
      <c r="ER177" s="32"/>
      <c r="ES177" s="32"/>
      <c r="ET177" s="32"/>
      <c r="EU177" s="32"/>
      <c r="EV177" s="32"/>
      <c r="EW177" s="32"/>
      <c r="EX177" s="32"/>
      <c r="EY177" s="32"/>
      <c r="EZ177" s="32"/>
      <c r="FA177" s="32"/>
      <c r="FB177" s="32"/>
      <c r="FC177" s="32"/>
      <c r="FD177" s="32"/>
      <c r="FE177" s="32"/>
      <c r="FF177" s="32"/>
      <c r="FG177" s="32"/>
      <c r="FH177" s="32"/>
      <c r="FI177" s="32"/>
      <c r="FJ177" s="32"/>
      <c r="FK177" s="32"/>
      <c r="FL177" s="32"/>
      <c r="FM177" s="32"/>
      <c r="FN177" s="32"/>
      <c r="FO177" s="32"/>
      <c r="FP177" s="32"/>
      <c r="FQ177" s="32"/>
      <c r="FR177" s="32"/>
      <c r="FS177" s="32"/>
      <c r="FT177" s="32"/>
      <c r="FU177" s="32"/>
      <c r="FV177" s="32"/>
      <c r="FW177" s="32"/>
      <c r="FX177" s="32"/>
      <c r="FY177" s="32"/>
      <c r="FZ177" s="32"/>
      <c r="GA177" s="32"/>
      <c r="GB177" s="32"/>
      <c r="GC177" s="32"/>
      <c r="GD177" s="32"/>
      <c r="GE177" s="32"/>
      <c r="GF177" s="32"/>
      <c r="GG177" s="32"/>
      <c r="GH177" s="32"/>
      <c r="GI177" s="32"/>
      <c r="GJ177" s="32"/>
      <c r="GK177" s="32"/>
    </row>
    <row r="178" spans="1:193" ht="30" x14ac:dyDescent="0.25">
      <c r="A178" s="77" t="s">
        <v>79</v>
      </c>
      <c r="B178" s="34">
        <f>'2 уровень'!C283</f>
        <v>22158</v>
      </c>
      <c r="C178" s="34">
        <f>'2 уровень'!D283</f>
        <v>20312</v>
      </c>
      <c r="D178" s="34">
        <f>'2 уровень'!E283</f>
        <v>19502</v>
      </c>
      <c r="E178" s="105">
        <f>'2 уровень'!F283</f>
        <v>96.012209531311541</v>
      </c>
      <c r="F178" s="322">
        <f>'2 уровень'!G283</f>
        <v>23843.89</v>
      </c>
      <c r="G178" s="322">
        <f>'2 уровень'!H283</f>
        <v>23843.89</v>
      </c>
      <c r="H178" s="322">
        <f>'2 уровень'!I283</f>
        <v>23843.89</v>
      </c>
      <c r="I178" s="322">
        <f>'2 уровень'!J283</f>
        <v>23843.89</v>
      </c>
      <c r="J178" s="322">
        <f>'2 уровень'!K283</f>
        <v>23843.89</v>
      </c>
      <c r="K178" s="322">
        <f>'2 уровень'!L283</f>
        <v>23843.89</v>
      </c>
      <c r="L178" s="322">
        <f>'2 уровень'!M283</f>
        <v>23843.89</v>
      </c>
      <c r="M178" s="322">
        <f>'2 уровень'!N283</f>
        <v>23843.89</v>
      </c>
      <c r="N178" s="322">
        <f>'2 уровень'!O283</f>
        <v>23843.89</v>
      </c>
      <c r="O178" s="322">
        <f>'2 уровень'!P283</f>
        <v>21564.608760000003</v>
      </c>
      <c r="P178" s="322">
        <f>'2 уровень'!Q283</f>
        <v>21564.608760000003</v>
      </c>
      <c r="Q178" s="322">
        <f>'2 уровень'!R283</f>
        <v>20337.378340000003</v>
      </c>
      <c r="R178" s="322">
        <f>'2 уровень'!S283</f>
        <v>18989.468639999999</v>
      </c>
      <c r="S178" s="322">
        <f>'2 уровень'!T283</f>
        <v>-1347.9097000000038</v>
      </c>
      <c r="T178" s="322">
        <f>'2 уровень'!U283</f>
        <v>-21.410840000000004</v>
      </c>
      <c r="U178" s="322">
        <f>'2 уровень'!V283</f>
        <v>18968.057799999999</v>
      </c>
      <c r="V178" s="322">
        <f>'2 уровень'!W283</f>
        <v>93.37225439058237</v>
      </c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  <c r="BI178" s="32"/>
      <c r="BJ178" s="32"/>
      <c r="BK178" s="32"/>
      <c r="BL178" s="32"/>
      <c r="BM178" s="32"/>
      <c r="BN178" s="32"/>
      <c r="BO178" s="32"/>
      <c r="BP178" s="32"/>
      <c r="BQ178" s="32"/>
      <c r="BR178" s="32"/>
      <c r="BS178" s="32"/>
      <c r="BT178" s="32"/>
      <c r="BU178" s="32"/>
      <c r="BV178" s="32"/>
      <c r="BW178" s="32"/>
      <c r="BX178" s="32"/>
      <c r="BY178" s="32"/>
      <c r="BZ178" s="32"/>
      <c r="CA178" s="32"/>
      <c r="CB178" s="32"/>
      <c r="CC178" s="32"/>
      <c r="CD178" s="32"/>
      <c r="CE178" s="32"/>
      <c r="CF178" s="32"/>
      <c r="CG178" s="32"/>
      <c r="CH178" s="32"/>
      <c r="CI178" s="32"/>
      <c r="CJ178" s="32"/>
      <c r="CK178" s="32"/>
      <c r="CL178" s="32"/>
      <c r="CM178" s="32"/>
      <c r="CN178" s="32"/>
      <c r="CO178" s="32"/>
      <c r="CP178" s="32"/>
      <c r="CQ178" s="32"/>
      <c r="CR178" s="32"/>
      <c r="CS178" s="32"/>
      <c r="CT178" s="32"/>
      <c r="CU178" s="32"/>
      <c r="CV178" s="32"/>
      <c r="CW178" s="32"/>
      <c r="CX178" s="32"/>
      <c r="CY178" s="32"/>
      <c r="CZ178" s="32"/>
      <c r="DA178" s="32"/>
      <c r="DB178" s="32"/>
      <c r="DC178" s="32"/>
      <c r="DD178" s="32"/>
      <c r="DE178" s="32"/>
      <c r="DF178" s="32"/>
      <c r="DG178" s="32"/>
      <c r="DH178" s="32"/>
      <c r="DI178" s="32"/>
      <c r="DJ178" s="32"/>
      <c r="DK178" s="32"/>
      <c r="DL178" s="32"/>
      <c r="DM178" s="32"/>
      <c r="DN178" s="32"/>
      <c r="DO178" s="32"/>
      <c r="DP178" s="32"/>
      <c r="DQ178" s="32"/>
      <c r="DR178" s="32"/>
      <c r="DS178" s="32"/>
      <c r="DT178" s="32"/>
      <c r="DU178" s="32"/>
      <c r="DV178" s="32"/>
      <c r="DW178" s="32"/>
      <c r="DX178" s="32"/>
      <c r="DY178" s="32"/>
      <c r="DZ178" s="32"/>
      <c r="EA178" s="32"/>
      <c r="EB178" s="32"/>
      <c r="EC178" s="32"/>
      <c r="ED178" s="32"/>
      <c r="EE178" s="32"/>
      <c r="EF178" s="32"/>
      <c r="EG178" s="32"/>
      <c r="EH178" s="32"/>
      <c r="EI178" s="32"/>
      <c r="EJ178" s="32"/>
      <c r="EK178" s="32"/>
      <c r="EL178" s="32"/>
      <c r="EM178" s="32"/>
      <c r="EN178" s="32"/>
      <c r="EO178" s="32"/>
      <c r="EP178" s="32"/>
      <c r="EQ178" s="32"/>
      <c r="ER178" s="32"/>
      <c r="ES178" s="32"/>
      <c r="ET178" s="32"/>
      <c r="EU178" s="32"/>
      <c r="EV178" s="32"/>
      <c r="EW178" s="32"/>
      <c r="EX178" s="32"/>
      <c r="EY178" s="32"/>
      <c r="EZ178" s="32"/>
      <c r="FA178" s="32"/>
      <c r="FB178" s="32"/>
      <c r="FC178" s="32"/>
      <c r="FD178" s="32"/>
      <c r="FE178" s="32"/>
      <c r="FF178" s="32"/>
      <c r="FG178" s="32"/>
      <c r="FH178" s="32"/>
      <c r="FI178" s="32"/>
      <c r="FJ178" s="32"/>
      <c r="FK178" s="32"/>
      <c r="FL178" s="32"/>
      <c r="FM178" s="32"/>
      <c r="FN178" s="32"/>
      <c r="FO178" s="32"/>
      <c r="FP178" s="32"/>
      <c r="FQ178" s="32"/>
      <c r="FR178" s="32"/>
      <c r="FS178" s="32"/>
      <c r="FT178" s="32"/>
      <c r="FU178" s="32"/>
      <c r="FV178" s="32"/>
      <c r="FW178" s="32"/>
      <c r="FX178" s="32"/>
      <c r="FY178" s="32"/>
      <c r="FZ178" s="32"/>
      <c r="GA178" s="32"/>
      <c r="GB178" s="32"/>
      <c r="GC178" s="32"/>
      <c r="GD178" s="32"/>
      <c r="GE178" s="32"/>
      <c r="GF178" s="32"/>
      <c r="GG178" s="32"/>
      <c r="GH178" s="32"/>
      <c r="GI178" s="32"/>
      <c r="GJ178" s="32"/>
      <c r="GK178" s="32"/>
    </row>
    <row r="179" spans="1:193" ht="15.75" thickBot="1" x14ac:dyDescent="0.3">
      <c r="A179" s="76" t="s">
        <v>4</v>
      </c>
      <c r="B179" s="34">
        <f>'2 уровень'!C284</f>
        <v>0</v>
      </c>
      <c r="C179" s="34">
        <f>'2 уровень'!D284</f>
        <v>0</v>
      </c>
      <c r="D179" s="34">
        <f>'2 уровень'!E284</f>
        <v>0</v>
      </c>
      <c r="E179" s="105">
        <f>'2 уровень'!F284</f>
        <v>0</v>
      </c>
      <c r="F179" s="322">
        <f>'2 уровень'!G284</f>
        <v>66262.002219999995</v>
      </c>
      <c r="G179" s="322">
        <f>'2 уровень'!H284</f>
        <v>66262.002219999995</v>
      </c>
      <c r="H179" s="322">
        <f>'2 уровень'!I284</f>
        <v>66262.002219999995</v>
      </c>
      <c r="I179" s="322">
        <f>'2 уровень'!J284</f>
        <v>66262.002219999995</v>
      </c>
      <c r="J179" s="322">
        <f>'2 уровень'!K284</f>
        <v>66262.002219999995</v>
      </c>
      <c r="K179" s="322">
        <f>'2 уровень'!L284</f>
        <v>66771.445720000003</v>
      </c>
      <c r="L179" s="322">
        <f>'2 уровень'!M284</f>
        <v>66771.445720000003</v>
      </c>
      <c r="M179" s="322">
        <f>'2 уровень'!N284</f>
        <v>67535.735180000003</v>
      </c>
      <c r="N179" s="322">
        <f>'2 уровень'!O284</f>
        <v>67535.735180000003</v>
      </c>
      <c r="O179" s="322">
        <f>'2 уровень'!P284</f>
        <v>63785.504240000009</v>
      </c>
      <c r="P179" s="322">
        <f>'2 уровень'!Q284</f>
        <v>62407.179240000005</v>
      </c>
      <c r="Q179" s="322">
        <f>'2 уровень'!R284</f>
        <v>58598.949666809531</v>
      </c>
      <c r="R179" s="322">
        <f>'2 уровень'!S284</f>
        <v>52962.161899999999</v>
      </c>
      <c r="S179" s="322">
        <f>'2 уровень'!T284</f>
        <v>-5636.7877668095316</v>
      </c>
      <c r="T179" s="322">
        <f>'2 уровень'!U284</f>
        <v>-439.10726999999991</v>
      </c>
      <c r="U179" s="322">
        <f>'2 уровень'!V284</f>
        <v>52523.054629999999</v>
      </c>
      <c r="V179" s="322">
        <f>'2 уровень'!W284</f>
        <v>90.380735834242756</v>
      </c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  <c r="BI179" s="32"/>
      <c r="BJ179" s="32"/>
      <c r="BK179" s="32"/>
      <c r="BL179" s="32"/>
      <c r="BM179" s="32"/>
      <c r="BN179" s="32"/>
      <c r="BO179" s="32"/>
      <c r="BP179" s="32"/>
      <c r="BQ179" s="32"/>
      <c r="BR179" s="32"/>
      <c r="BS179" s="32"/>
      <c r="BT179" s="32"/>
      <c r="BU179" s="32"/>
      <c r="BV179" s="32"/>
      <c r="BW179" s="32"/>
      <c r="BX179" s="32"/>
      <c r="BY179" s="32"/>
      <c r="BZ179" s="32"/>
      <c r="CA179" s="32"/>
      <c r="CB179" s="32"/>
      <c r="CC179" s="32"/>
      <c r="CD179" s="32"/>
      <c r="CE179" s="32"/>
      <c r="CF179" s="32"/>
      <c r="CG179" s="32"/>
      <c r="CH179" s="32"/>
      <c r="CI179" s="32"/>
      <c r="CJ179" s="32"/>
      <c r="CK179" s="32"/>
      <c r="CL179" s="32"/>
      <c r="CM179" s="32"/>
      <c r="CN179" s="32"/>
      <c r="CO179" s="32"/>
      <c r="CP179" s="32"/>
      <c r="CQ179" s="32"/>
      <c r="CR179" s="32"/>
      <c r="CS179" s="32"/>
      <c r="CT179" s="32"/>
      <c r="CU179" s="32"/>
      <c r="CV179" s="32"/>
      <c r="CW179" s="32"/>
      <c r="CX179" s="32"/>
      <c r="CY179" s="32"/>
      <c r="CZ179" s="32"/>
      <c r="DA179" s="32"/>
      <c r="DB179" s="32"/>
      <c r="DC179" s="32"/>
      <c r="DD179" s="32"/>
      <c r="DE179" s="32"/>
      <c r="DF179" s="32"/>
      <c r="DG179" s="32"/>
      <c r="DH179" s="32"/>
      <c r="DI179" s="32"/>
      <c r="DJ179" s="32"/>
      <c r="DK179" s="32"/>
      <c r="DL179" s="32"/>
      <c r="DM179" s="32"/>
      <c r="DN179" s="32"/>
      <c r="DO179" s="32"/>
      <c r="DP179" s="32"/>
      <c r="DQ179" s="32"/>
      <c r="DR179" s="32"/>
      <c r="DS179" s="32"/>
      <c r="DT179" s="32"/>
      <c r="DU179" s="32"/>
      <c r="DV179" s="32"/>
      <c r="DW179" s="32"/>
      <c r="DX179" s="32"/>
      <c r="DY179" s="32"/>
      <c r="DZ179" s="32"/>
      <c r="EA179" s="32"/>
      <c r="EB179" s="32"/>
      <c r="EC179" s="32"/>
      <c r="ED179" s="32"/>
      <c r="EE179" s="32"/>
      <c r="EF179" s="32"/>
      <c r="EG179" s="32"/>
      <c r="EH179" s="32"/>
      <c r="EI179" s="32"/>
      <c r="EJ179" s="32"/>
      <c r="EK179" s="32"/>
      <c r="EL179" s="32"/>
      <c r="EM179" s="32"/>
      <c r="EN179" s="32"/>
      <c r="EO179" s="32"/>
      <c r="EP179" s="32"/>
      <c r="EQ179" s="32"/>
      <c r="ER179" s="32"/>
      <c r="ES179" s="32"/>
      <c r="ET179" s="32"/>
      <c r="EU179" s="32"/>
      <c r="EV179" s="32"/>
      <c r="EW179" s="32"/>
      <c r="EX179" s="32"/>
      <c r="EY179" s="32"/>
      <c r="EZ179" s="32"/>
      <c r="FA179" s="32"/>
      <c r="FB179" s="32"/>
      <c r="FC179" s="32"/>
      <c r="FD179" s="32"/>
      <c r="FE179" s="32"/>
      <c r="FF179" s="32"/>
      <c r="FG179" s="32"/>
      <c r="FH179" s="32"/>
      <c r="FI179" s="32"/>
      <c r="FJ179" s="32"/>
      <c r="FK179" s="32"/>
      <c r="FL179" s="32"/>
      <c r="FM179" s="32"/>
      <c r="FN179" s="32"/>
      <c r="FO179" s="32"/>
      <c r="FP179" s="32"/>
      <c r="FQ179" s="32"/>
      <c r="FR179" s="32"/>
      <c r="FS179" s="32"/>
      <c r="FT179" s="32"/>
      <c r="FU179" s="32"/>
      <c r="FV179" s="32"/>
      <c r="FW179" s="32"/>
      <c r="FX179" s="32"/>
      <c r="FY179" s="32"/>
      <c r="FZ179" s="32"/>
      <c r="GA179" s="32"/>
      <c r="GB179" s="32"/>
      <c r="GC179" s="32"/>
      <c r="GD179" s="32"/>
      <c r="GE179" s="32"/>
      <c r="GF179" s="32"/>
      <c r="GG179" s="32"/>
      <c r="GH179" s="32"/>
      <c r="GI179" s="32"/>
      <c r="GJ179" s="32"/>
      <c r="GK179" s="32"/>
    </row>
    <row r="180" spans="1:193" ht="15" customHeight="1" x14ac:dyDescent="0.25">
      <c r="A180" s="66" t="s">
        <v>26</v>
      </c>
      <c r="B180" s="67"/>
      <c r="C180" s="67"/>
      <c r="D180" s="67"/>
      <c r="E180" s="108"/>
      <c r="F180" s="320"/>
      <c r="G180" s="320"/>
      <c r="H180" s="320"/>
      <c r="I180" s="320"/>
      <c r="J180" s="320"/>
      <c r="K180" s="320"/>
      <c r="L180" s="320"/>
      <c r="M180" s="320"/>
      <c r="N180" s="320"/>
      <c r="O180" s="320"/>
      <c r="P180" s="320"/>
      <c r="Q180" s="320"/>
      <c r="R180" s="320"/>
      <c r="S180" s="320"/>
      <c r="T180" s="320"/>
      <c r="U180" s="320"/>
      <c r="V180" s="320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  <c r="BI180" s="32"/>
      <c r="BJ180" s="32"/>
      <c r="BK180" s="32"/>
      <c r="BL180" s="32"/>
      <c r="BM180" s="32"/>
      <c r="BN180" s="32"/>
      <c r="BO180" s="32"/>
      <c r="BP180" s="32"/>
      <c r="BQ180" s="32"/>
      <c r="BR180" s="32"/>
      <c r="BS180" s="32"/>
      <c r="BT180" s="32"/>
      <c r="BU180" s="32"/>
      <c r="BV180" s="32"/>
      <c r="BW180" s="32"/>
      <c r="BX180" s="32"/>
      <c r="BY180" s="32"/>
      <c r="BZ180" s="32"/>
      <c r="CA180" s="32"/>
      <c r="CB180" s="32"/>
      <c r="CC180" s="32"/>
      <c r="CD180" s="32"/>
      <c r="CE180" s="32"/>
      <c r="CF180" s="32"/>
      <c r="CG180" s="32"/>
      <c r="CH180" s="32"/>
      <c r="CI180" s="32"/>
      <c r="CJ180" s="32"/>
      <c r="CK180" s="32"/>
      <c r="CL180" s="32"/>
      <c r="CM180" s="32"/>
      <c r="CN180" s="32"/>
      <c r="CO180" s="32"/>
      <c r="CP180" s="32"/>
      <c r="CQ180" s="32"/>
      <c r="CR180" s="32"/>
      <c r="CS180" s="32"/>
      <c r="CT180" s="32"/>
      <c r="CU180" s="32"/>
      <c r="CV180" s="32"/>
      <c r="CW180" s="32"/>
      <c r="CX180" s="32"/>
      <c r="CY180" s="32"/>
      <c r="CZ180" s="32"/>
      <c r="DA180" s="32"/>
      <c r="DB180" s="32"/>
      <c r="DC180" s="32"/>
      <c r="DD180" s="32"/>
      <c r="DE180" s="32"/>
      <c r="DF180" s="32"/>
      <c r="DG180" s="32"/>
      <c r="DH180" s="32"/>
      <c r="DI180" s="32"/>
      <c r="DJ180" s="32"/>
      <c r="DK180" s="32"/>
      <c r="DL180" s="32"/>
      <c r="DM180" s="32"/>
      <c r="DN180" s="32"/>
      <c r="DO180" s="32"/>
      <c r="DP180" s="32"/>
      <c r="DQ180" s="32"/>
      <c r="DR180" s="32"/>
      <c r="DS180" s="32"/>
      <c r="DT180" s="32"/>
      <c r="DU180" s="32"/>
      <c r="DV180" s="32"/>
      <c r="DW180" s="32"/>
      <c r="DX180" s="32"/>
      <c r="DY180" s="32"/>
      <c r="DZ180" s="32"/>
      <c r="EA180" s="32"/>
      <c r="EB180" s="32"/>
      <c r="EC180" s="32"/>
      <c r="ED180" s="32"/>
      <c r="EE180" s="32"/>
      <c r="EF180" s="32"/>
      <c r="EG180" s="32"/>
      <c r="EH180" s="32"/>
      <c r="EI180" s="32"/>
      <c r="EJ180" s="32"/>
      <c r="EK180" s="32"/>
      <c r="EL180" s="32"/>
      <c r="EM180" s="32"/>
      <c r="EN180" s="32"/>
      <c r="EO180" s="32"/>
      <c r="EP180" s="32"/>
      <c r="EQ180" s="32"/>
      <c r="ER180" s="32"/>
      <c r="ES180" s="32"/>
      <c r="ET180" s="32"/>
      <c r="EU180" s="32"/>
      <c r="EV180" s="32"/>
      <c r="EW180" s="32"/>
      <c r="EX180" s="32"/>
      <c r="EY180" s="32"/>
      <c r="EZ180" s="32"/>
      <c r="FA180" s="32"/>
      <c r="FB180" s="32"/>
      <c r="FC180" s="32"/>
      <c r="FD180" s="32"/>
      <c r="FE180" s="32"/>
      <c r="FF180" s="32"/>
      <c r="FG180" s="32"/>
      <c r="FH180" s="32"/>
      <c r="FI180" s="32"/>
      <c r="FJ180" s="32"/>
      <c r="FK180" s="32"/>
      <c r="FL180" s="32"/>
      <c r="FM180" s="32"/>
      <c r="FN180" s="32"/>
      <c r="FO180" s="32"/>
      <c r="FP180" s="32"/>
      <c r="FQ180" s="32"/>
      <c r="FR180" s="32"/>
      <c r="FS180" s="32"/>
      <c r="FT180" s="32"/>
      <c r="FU180" s="32"/>
      <c r="FV180" s="32"/>
      <c r="FW180" s="32"/>
      <c r="FX180" s="32"/>
      <c r="FY180" s="32"/>
      <c r="FZ180" s="32"/>
      <c r="GA180" s="32"/>
      <c r="GB180" s="32"/>
      <c r="GC180" s="32"/>
      <c r="GD180" s="32"/>
      <c r="GE180" s="32"/>
      <c r="GF180" s="32"/>
      <c r="GG180" s="32"/>
      <c r="GH180" s="32"/>
      <c r="GI180" s="32"/>
      <c r="GJ180" s="32"/>
      <c r="GK180" s="32"/>
    </row>
    <row r="181" spans="1:193" ht="30" x14ac:dyDescent="0.25">
      <c r="A181" s="227" t="s">
        <v>76</v>
      </c>
      <c r="B181" s="225">
        <f>'2 уровень'!C300</f>
        <v>5259</v>
      </c>
      <c r="C181" s="225">
        <f>'2 уровень'!D300</f>
        <v>4821</v>
      </c>
      <c r="D181" s="225">
        <f>'2 уровень'!E300</f>
        <v>5084</v>
      </c>
      <c r="E181" s="226">
        <f>'2 уровень'!F300</f>
        <v>105.4552997303464</v>
      </c>
      <c r="F181" s="321">
        <f>'2 уровень'!G300</f>
        <v>11593.43578</v>
      </c>
      <c r="G181" s="321">
        <f>'2 уровень'!H300</f>
        <v>11593.43578</v>
      </c>
      <c r="H181" s="321">
        <f>'2 уровень'!I300</f>
        <v>11593.43578</v>
      </c>
      <c r="I181" s="321">
        <f>'2 уровень'!J300</f>
        <v>11593.43578</v>
      </c>
      <c r="J181" s="321">
        <f>'2 уровень'!K300</f>
        <v>11593.43578</v>
      </c>
      <c r="K181" s="321">
        <f>'2 уровень'!L300</f>
        <v>11407.727779999999</v>
      </c>
      <c r="L181" s="321">
        <f>'2 уровень'!M300</f>
        <v>11407.727779999999</v>
      </c>
      <c r="M181" s="321">
        <f>'2 уровень'!N300</f>
        <v>9619.6209399999989</v>
      </c>
      <c r="N181" s="321">
        <f>'2 уровень'!O300</f>
        <v>9619.6209399999989</v>
      </c>
      <c r="O181" s="321">
        <f>'2 уровень'!P300</f>
        <v>9619.6209399999989</v>
      </c>
      <c r="P181" s="321">
        <f>'2 уровень'!Q300</f>
        <v>9619.6209399999989</v>
      </c>
      <c r="Q181" s="321">
        <f>'2 уровень'!R300</f>
        <v>9037.65237395238</v>
      </c>
      <c r="R181" s="321">
        <f>'2 уровень'!S300</f>
        <v>10620.185870000001</v>
      </c>
      <c r="S181" s="321">
        <f>'2 уровень'!T300</f>
        <v>1582.5334960476191</v>
      </c>
      <c r="T181" s="321">
        <f>'2 уровень'!U300</f>
        <v>-98.012810000000002</v>
      </c>
      <c r="U181" s="321">
        <f>'2 уровень'!V300</f>
        <v>10522.173060000001</v>
      </c>
      <c r="V181" s="321">
        <f>'2 уровень'!W300</f>
        <v>117.51044884851598</v>
      </c>
    </row>
    <row r="182" spans="1:193" ht="30" x14ac:dyDescent="0.25">
      <c r="A182" s="77" t="s">
        <v>44</v>
      </c>
      <c r="B182" s="34">
        <f>'2 уровень'!C301</f>
        <v>3600</v>
      </c>
      <c r="C182" s="34">
        <f>'2 уровень'!D301</f>
        <v>3300</v>
      </c>
      <c r="D182" s="34">
        <f>'2 уровень'!E301</f>
        <v>3432</v>
      </c>
      <c r="E182" s="105">
        <f>'2 уровень'!F301</f>
        <v>104</v>
      </c>
      <c r="F182" s="322">
        <f>'2 уровень'!G301</f>
        <v>7486.4354400000002</v>
      </c>
      <c r="G182" s="322">
        <f>'2 уровень'!H301</f>
        <v>7486.4354400000002</v>
      </c>
      <c r="H182" s="322">
        <f>'2 уровень'!I301</f>
        <v>7486.4354400000002</v>
      </c>
      <c r="I182" s="322">
        <f>'2 уровень'!J301</f>
        <v>7486.4354400000002</v>
      </c>
      <c r="J182" s="322">
        <f>'2 уровень'!K301</f>
        <v>7486.4354400000002</v>
      </c>
      <c r="K182" s="322">
        <f>'2 уровень'!L301</f>
        <v>7300.7274400000006</v>
      </c>
      <c r="L182" s="322">
        <f>'2 уровень'!M301</f>
        <v>7300.7274400000006</v>
      </c>
      <c r="M182" s="322">
        <f>'2 уровень'!N301</f>
        <v>5512.6205999999993</v>
      </c>
      <c r="N182" s="322">
        <f>'2 уровень'!O301</f>
        <v>5512.6205999999993</v>
      </c>
      <c r="O182" s="322">
        <f>'2 уровень'!P301</f>
        <v>5512.6205999999993</v>
      </c>
      <c r="P182" s="322">
        <f>'2 уровень'!Q301</f>
        <v>5512.6205999999993</v>
      </c>
      <c r="Q182" s="322">
        <f>'2 уровень'!R301</f>
        <v>5272.9020622857142</v>
      </c>
      <c r="R182" s="322">
        <f>'2 уровень'!S301</f>
        <v>6682.92767</v>
      </c>
      <c r="S182" s="322">
        <f>'2 уровень'!T301</f>
        <v>1410.0256077142858</v>
      </c>
      <c r="T182" s="322">
        <f>'2 уровень'!U301</f>
        <v>-54.82734</v>
      </c>
      <c r="U182" s="322">
        <f>'2 уровень'!V301</f>
        <v>6628.1003300000002</v>
      </c>
      <c r="V182" s="322">
        <f>'2 уровень'!W301</f>
        <v>126.74097851730369</v>
      </c>
    </row>
    <row r="183" spans="1:193" ht="30" x14ac:dyDescent="0.25">
      <c r="A183" s="77" t="s">
        <v>45</v>
      </c>
      <c r="B183" s="34">
        <f>'2 уровень'!C302</f>
        <v>1429</v>
      </c>
      <c r="C183" s="34">
        <f>'2 уровень'!D302</f>
        <v>1310</v>
      </c>
      <c r="D183" s="34">
        <f>'2 уровень'!E302</f>
        <v>1483</v>
      </c>
      <c r="E183" s="105">
        <f>'2 уровень'!F302</f>
        <v>113.20610687022901</v>
      </c>
      <c r="F183" s="322">
        <f>'2 уровень'!G302</f>
        <v>2597.7219399999999</v>
      </c>
      <c r="G183" s="322">
        <f>'2 уровень'!H302</f>
        <v>2597.7219399999999</v>
      </c>
      <c r="H183" s="322">
        <f>'2 уровень'!I302</f>
        <v>2597.7219399999999</v>
      </c>
      <c r="I183" s="322">
        <f>'2 уровень'!J302</f>
        <v>2597.7219399999999</v>
      </c>
      <c r="J183" s="322">
        <f>'2 уровень'!K302</f>
        <v>2597.7219399999999</v>
      </c>
      <c r="K183" s="322">
        <f>'2 уровень'!L302</f>
        <v>2597.7219399999999</v>
      </c>
      <c r="L183" s="322">
        <f>'2 уровень'!M302</f>
        <v>2597.7219399999999</v>
      </c>
      <c r="M183" s="322">
        <f>'2 уровень'!N302</f>
        <v>2597.7219399999999</v>
      </c>
      <c r="N183" s="322">
        <f>'2 уровень'!O302</f>
        <v>2597.7219399999999</v>
      </c>
      <c r="O183" s="322">
        <f>'2 уровень'!P302</f>
        <v>2597.7219399999999</v>
      </c>
      <c r="P183" s="322">
        <f>'2 уровень'!Q302</f>
        <v>2597.7219399999999</v>
      </c>
      <c r="Q183" s="322">
        <f>'2 уровень'!R302</f>
        <v>2381.2451116666666</v>
      </c>
      <c r="R183" s="322">
        <f>'2 уровень'!S302</f>
        <v>2828.2666799999997</v>
      </c>
      <c r="S183" s="322">
        <f>'2 уровень'!T302</f>
        <v>447.02156833333311</v>
      </c>
      <c r="T183" s="322">
        <f>'2 уровень'!U302</f>
        <v>-43.185469999999995</v>
      </c>
      <c r="U183" s="322">
        <f>'2 уровень'!V302</f>
        <v>2785.0812099999998</v>
      </c>
      <c r="V183" s="322">
        <f>'2 уровень'!W302</f>
        <v>118.77259783729095</v>
      </c>
    </row>
    <row r="184" spans="1:193" ht="30" x14ac:dyDescent="0.25">
      <c r="A184" s="77" t="s">
        <v>66</v>
      </c>
      <c r="B184" s="34">
        <f>'2 уровень'!C303</f>
        <v>80</v>
      </c>
      <c r="C184" s="34">
        <f>'2 уровень'!D303</f>
        <v>73</v>
      </c>
      <c r="D184" s="34">
        <f>'2 уровень'!E303</f>
        <v>70</v>
      </c>
      <c r="E184" s="105">
        <f>'2 уровень'!F303</f>
        <v>95.890410958904098</v>
      </c>
      <c r="F184" s="322">
        <f>'2 уровень'!G303</f>
        <v>524.96640000000002</v>
      </c>
      <c r="G184" s="322">
        <f>'2 уровень'!H303</f>
        <v>524.96640000000002</v>
      </c>
      <c r="H184" s="322">
        <f>'2 уровень'!I303</f>
        <v>524.96640000000002</v>
      </c>
      <c r="I184" s="322">
        <f>'2 уровень'!J303</f>
        <v>524.96640000000002</v>
      </c>
      <c r="J184" s="322">
        <f>'2 уровень'!K303</f>
        <v>524.96640000000002</v>
      </c>
      <c r="K184" s="322">
        <f>'2 уровень'!L303</f>
        <v>524.96640000000002</v>
      </c>
      <c r="L184" s="322">
        <f>'2 уровень'!M303</f>
        <v>524.96640000000002</v>
      </c>
      <c r="M184" s="322">
        <f>'2 уровень'!N303</f>
        <v>524.96640000000002</v>
      </c>
      <c r="N184" s="322">
        <f>'2 уровень'!O303</f>
        <v>524.96640000000002</v>
      </c>
      <c r="O184" s="322">
        <f>'2 уровень'!P303</f>
        <v>524.96640000000002</v>
      </c>
      <c r="P184" s="322">
        <f>'2 уровень'!Q303</f>
        <v>524.96640000000002</v>
      </c>
      <c r="Q184" s="322">
        <f>'2 уровень'!R303</f>
        <v>481.2192</v>
      </c>
      <c r="R184" s="322">
        <f>'2 уровень'!S303</f>
        <v>459.34559999999999</v>
      </c>
      <c r="S184" s="322">
        <f>'2 уровень'!T303</f>
        <v>-21.87360000000001</v>
      </c>
      <c r="T184" s="322">
        <f>'2 уровень'!U303</f>
        <v>0</v>
      </c>
      <c r="U184" s="322">
        <f>'2 уровень'!V303</f>
        <v>459.34559999999999</v>
      </c>
      <c r="V184" s="322">
        <f>'2 уровень'!W303</f>
        <v>95.454545454545453</v>
      </c>
    </row>
    <row r="185" spans="1:193" ht="30" x14ac:dyDescent="0.25">
      <c r="A185" s="77" t="s">
        <v>67</v>
      </c>
      <c r="B185" s="34">
        <f>'2 уровень'!C304</f>
        <v>150</v>
      </c>
      <c r="C185" s="34">
        <f>'2 уровень'!D304</f>
        <v>138</v>
      </c>
      <c r="D185" s="34">
        <f>'2 уровень'!E304</f>
        <v>99</v>
      </c>
      <c r="E185" s="105">
        <f>'2 уровень'!F304</f>
        <v>71.739130434782609</v>
      </c>
      <c r="F185" s="322">
        <f>'2 уровень'!G304</f>
        <v>984.31200000000001</v>
      </c>
      <c r="G185" s="322">
        <f>'2 уровень'!H304</f>
        <v>984.31200000000001</v>
      </c>
      <c r="H185" s="322">
        <f>'2 уровень'!I304</f>
        <v>984.31200000000001</v>
      </c>
      <c r="I185" s="322">
        <f>'2 уровень'!J304</f>
        <v>984.31200000000001</v>
      </c>
      <c r="J185" s="322">
        <f>'2 уровень'!K304</f>
        <v>984.31200000000001</v>
      </c>
      <c r="K185" s="322">
        <f>'2 уровень'!L304</f>
        <v>984.31200000000001</v>
      </c>
      <c r="L185" s="322">
        <f>'2 уровень'!M304</f>
        <v>984.31200000000001</v>
      </c>
      <c r="M185" s="322">
        <f>'2 уровень'!N304</f>
        <v>984.31200000000001</v>
      </c>
      <c r="N185" s="322">
        <f>'2 уровень'!O304</f>
        <v>984.31200000000001</v>
      </c>
      <c r="O185" s="322">
        <f>'2 уровень'!P304</f>
        <v>984.31200000000001</v>
      </c>
      <c r="P185" s="322">
        <f>'2 уровень'!Q304</f>
        <v>984.31200000000001</v>
      </c>
      <c r="Q185" s="322">
        <f>'2 уровень'!R304</f>
        <v>902.28599999999994</v>
      </c>
      <c r="R185" s="322">
        <f>'2 уровень'!S304</f>
        <v>649.64592000000005</v>
      </c>
      <c r="S185" s="322">
        <f>'2 уровень'!T304</f>
        <v>-252.6400799999999</v>
      </c>
      <c r="T185" s="322">
        <f>'2 уровень'!U304</f>
        <v>0</v>
      </c>
      <c r="U185" s="322">
        <f>'2 уровень'!V304</f>
        <v>649.64592000000005</v>
      </c>
      <c r="V185" s="322">
        <f>'2 уровень'!W304</f>
        <v>72.000000000000014</v>
      </c>
    </row>
    <row r="186" spans="1:193" ht="30" x14ac:dyDescent="0.25">
      <c r="A186" s="227" t="s">
        <v>68</v>
      </c>
      <c r="B186" s="225">
        <f>'2 уровень'!C305</f>
        <v>14860</v>
      </c>
      <c r="C186" s="225">
        <f>'2 уровень'!D305</f>
        <v>13622</v>
      </c>
      <c r="D186" s="225">
        <f>'2 уровень'!E305</f>
        <v>6665</v>
      </c>
      <c r="E186" s="226">
        <f>'2 уровень'!F305</f>
        <v>48.928204375275293</v>
      </c>
      <c r="F186" s="321">
        <f>'2 уровень'!G305</f>
        <v>24845.197199999999</v>
      </c>
      <c r="G186" s="321">
        <f>'2 уровень'!H305</f>
        <v>24845.197199999999</v>
      </c>
      <c r="H186" s="321">
        <f>'2 уровень'!I305</f>
        <v>24845.197199999999</v>
      </c>
      <c r="I186" s="321">
        <f>'2 уровень'!J305</f>
        <v>24845.197199999999</v>
      </c>
      <c r="J186" s="321">
        <f>'2 уровень'!K305</f>
        <v>24845.197199999999</v>
      </c>
      <c r="K186" s="321">
        <f>'2 уровень'!L305</f>
        <v>25089.136200000001</v>
      </c>
      <c r="L186" s="321">
        <f>'2 уровень'!M305</f>
        <v>25089.136200000001</v>
      </c>
      <c r="M186" s="321">
        <f>'2 уровень'!N305</f>
        <v>26460.467199999999</v>
      </c>
      <c r="N186" s="321">
        <f>'2 уровень'!O305</f>
        <v>26460.467199999999</v>
      </c>
      <c r="O186" s="321">
        <f>'2 уровень'!P305</f>
        <v>26460.467199999999</v>
      </c>
      <c r="P186" s="321">
        <f>'2 уровень'!Q305</f>
        <v>25400.217199999999</v>
      </c>
      <c r="Q186" s="321">
        <f>'2 уровень'!R305</f>
        <v>23550.79447142857</v>
      </c>
      <c r="R186" s="321">
        <f>'2 уровень'!S305</f>
        <v>14841.83827</v>
      </c>
      <c r="S186" s="321">
        <f>'2 уровень'!T305</f>
        <v>-8708.9562014285711</v>
      </c>
      <c r="T186" s="321">
        <f>'2 уровень'!U305</f>
        <v>-103.1185</v>
      </c>
      <c r="U186" s="321">
        <f>'2 уровень'!V305</f>
        <v>14738.71977</v>
      </c>
      <c r="V186" s="321">
        <f>'2 уровень'!W305</f>
        <v>63.020541782596204</v>
      </c>
    </row>
    <row r="187" spans="1:193" ht="30" x14ac:dyDescent="0.25">
      <c r="A187" s="77" t="s">
        <v>64</v>
      </c>
      <c r="B187" s="34">
        <f>'2 уровень'!C306</f>
        <v>4800</v>
      </c>
      <c r="C187" s="34">
        <f>'2 уровень'!D306</f>
        <v>4400</v>
      </c>
      <c r="D187" s="34">
        <f>'2 уровень'!E306</f>
        <v>2486</v>
      </c>
      <c r="E187" s="105">
        <f>'2 уровень'!F306</f>
        <v>56.499999999999993</v>
      </c>
      <c r="F187" s="322">
        <f>'2 уровень'!G306</f>
        <v>4241.0200000000004</v>
      </c>
      <c r="G187" s="322">
        <f>'2 уровень'!H306</f>
        <v>4241.0200000000004</v>
      </c>
      <c r="H187" s="322">
        <f>'2 уровень'!I306</f>
        <v>4241.0200000000004</v>
      </c>
      <c r="I187" s="322">
        <f>'2 уровень'!J306</f>
        <v>4241.0200000000004</v>
      </c>
      <c r="J187" s="322">
        <f>'2 уровень'!K306</f>
        <v>4241.0200000000004</v>
      </c>
      <c r="K187" s="322">
        <f>'2 уровень'!L306</f>
        <v>4484.9589999999998</v>
      </c>
      <c r="L187" s="322">
        <f>'2 уровень'!M306</f>
        <v>4484.9589999999998</v>
      </c>
      <c r="M187" s="322">
        <f>'2 уровень'!N306</f>
        <v>5856.29</v>
      </c>
      <c r="N187" s="322">
        <f>'2 уровень'!O306</f>
        <v>5856.29</v>
      </c>
      <c r="O187" s="322">
        <f>'2 уровень'!P306</f>
        <v>5856.29</v>
      </c>
      <c r="P187" s="322">
        <f>'2 уровень'!Q306</f>
        <v>4796.04</v>
      </c>
      <c r="Q187" s="322">
        <f>'2 уровень'!R306</f>
        <v>4663.6320380952384</v>
      </c>
      <c r="R187" s="322">
        <f>'2 уровень'!S306</f>
        <v>3545.5262699999998</v>
      </c>
      <c r="S187" s="322">
        <f>'2 уровень'!T306</f>
        <v>-1118.1057680952385</v>
      </c>
      <c r="T187" s="322">
        <f>'2 уровень'!U306</f>
        <v>-7.0635200000000005</v>
      </c>
      <c r="U187" s="322">
        <f>'2 уровень'!V306</f>
        <v>3538.4627499999997</v>
      </c>
      <c r="V187" s="322">
        <f>'2 уровень'!W306</f>
        <v>76.025000279569539</v>
      </c>
    </row>
    <row r="188" spans="1:193" ht="45" x14ac:dyDescent="0.25">
      <c r="A188" s="77" t="s">
        <v>102</v>
      </c>
      <c r="B188" s="34">
        <f>'2 уровень'!C307</f>
        <v>0</v>
      </c>
      <c r="C188" s="34">
        <f>'2 уровень'!D307</f>
        <v>0</v>
      </c>
      <c r="D188" s="34">
        <f>'2 уровень'!E307</f>
        <v>0</v>
      </c>
      <c r="E188" s="105">
        <f>'2 уровень'!F307</f>
        <v>0</v>
      </c>
      <c r="F188" s="322">
        <f>'2 уровень'!G307</f>
        <v>0</v>
      </c>
      <c r="G188" s="322">
        <f>'2 уровень'!H307</f>
        <v>0</v>
      </c>
      <c r="H188" s="322">
        <f>'2 уровень'!I307</f>
        <v>0</v>
      </c>
      <c r="I188" s="322">
        <f>'2 уровень'!J307</f>
        <v>0</v>
      </c>
      <c r="J188" s="322">
        <f>'2 уровень'!K307</f>
        <v>0</v>
      </c>
      <c r="K188" s="322">
        <f>'2 уровень'!L307</f>
        <v>0</v>
      </c>
      <c r="L188" s="322">
        <f>'2 уровень'!M307</f>
        <v>0</v>
      </c>
      <c r="M188" s="322">
        <f>'2 уровень'!N307</f>
        <v>0</v>
      </c>
      <c r="N188" s="322">
        <f>'2 уровень'!O307</f>
        <v>0</v>
      </c>
      <c r="O188" s="322">
        <f>'2 уровень'!P307</f>
        <v>0</v>
      </c>
      <c r="P188" s="322">
        <f>'2 уровень'!Q307</f>
        <v>0</v>
      </c>
      <c r="Q188" s="322">
        <f>'2 уровень'!R307</f>
        <v>0</v>
      </c>
      <c r="R188" s="322">
        <f>'2 уровень'!S307</f>
        <v>0</v>
      </c>
      <c r="S188" s="322">
        <f>'2 уровень'!T307</f>
        <v>0</v>
      </c>
      <c r="T188" s="322">
        <f>'2 уровень'!U307</f>
        <v>0</v>
      </c>
      <c r="U188" s="322">
        <f>'2 уровень'!V307</f>
        <v>0</v>
      </c>
      <c r="V188" s="322">
        <f>'2 уровень'!W307</f>
        <v>0</v>
      </c>
    </row>
    <row r="189" spans="1:193" ht="60" x14ac:dyDescent="0.25">
      <c r="A189" s="77" t="s">
        <v>46</v>
      </c>
      <c r="B189" s="34">
        <f>'2 уровень'!C308</f>
        <v>5500</v>
      </c>
      <c r="C189" s="34">
        <f>'2 уровень'!D308</f>
        <v>5042</v>
      </c>
      <c r="D189" s="34">
        <f>'2 уровень'!E308</f>
        <v>2761</v>
      </c>
      <c r="E189" s="105">
        <f>'2 уровень'!F308</f>
        <v>54.760015866719556</v>
      </c>
      <c r="F189" s="322">
        <f>'2 уровень'!G308</f>
        <v>15735.83</v>
      </c>
      <c r="G189" s="322">
        <f>'2 уровень'!H308</f>
        <v>15735.83</v>
      </c>
      <c r="H189" s="322">
        <f>'2 уровень'!I308</f>
        <v>15735.83</v>
      </c>
      <c r="I189" s="322">
        <f>'2 уровень'!J308</f>
        <v>15735.83</v>
      </c>
      <c r="J189" s="322">
        <f>'2 уровень'!K308</f>
        <v>15735.83</v>
      </c>
      <c r="K189" s="322">
        <f>'2 уровень'!L308</f>
        <v>15735.83</v>
      </c>
      <c r="L189" s="322">
        <f>'2 уровень'!M308</f>
        <v>15735.83</v>
      </c>
      <c r="M189" s="322">
        <f>'2 уровень'!N308</f>
        <v>15735.83</v>
      </c>
      <c r="N189" s="322">
        <f>'2 уровень'!O308</f>
        <v>15735.83</v>
      </c>
      <c r="O189" s="322">
        <f>'2 уровень'!P308</f>
        <v>15735.83</v>
      </c>
      <c r="P189" s="322">
        <f>'2 уровень'!Q308</f>
        <v>15735.83</v>
      </c>
      <c r="Q189" s="322">
        <f>'2 уровень'!R308</f>
        <v>14424.510833333334</v>
      </c>
      <c r="R189" s="322">
        <f>'2 уровень'!S308</f>
        <v>9710.10635</v>
      </c>
      <c r="S189" s="322">
        <f>'2 уровень'!T308</f>
        <v>-4714.4044833333337</v>
      </c>
      <c r="T189" s="322">
        <f>'2 уровень'!U308</f>
        <v>-96.05498</v>
      </c>
      <c r="U189" s="322">
        <f>'2 уровень'!V308</f>
        <v>9614.0513699999992</v>
      </c>
      <c r="V189" s="322">
        <f>'2 уровень'!W308</f>
        <v>67.316711548797187</v>
      </c>
    </row>
    <row r="190" spans="1:193" ht="45" x14ac:dyDescent="0.25">
      <c r="A190" s="77" t="s">
        <v>65</v>
      </c>
      <c r="B190" s="34">
        <f>'2 уровень'!C309</f>
        <v>4560</v>
      </c>
      <c r="C190" s="34">
        <f>'2 уровень'!D309</f>
        <v>4180</v>
      </c>
      <c r="D190" s="34">
        <f>'2 уровень'!E309</f>
        <v>1418</v>
      </c>
      <c r="E190" s="105">
        <f>'2 уровень'!F309</f>
        <v>33.923444976076553</v>
      </c>
      <c r="F190" s="322">
        <f>'2 уровень'!G309</f>
        <v>4868.3471999999992</v>
      </c>
      <c r="G190" s="322">
        <f>'2 уровень'!H309</f>
        <v>4868.3471999999992</v>
      </c>
      <c r="H190" s="322">
        <f>'2 уровень'!I309</f>
        <v>4868.3471999999992</v>
      </c>
      <c r="I190" s="322">
        <f>'2 уровень'!J309</f>
        <v>4868.3471999999992</v>
      </c>
      <c r="J190" s="322">
        <f>'2 уровень'!K309</f>
        <v>4868.3471999999992</v>
      </c>
      <c r="K190" s="322">
        <f>'2 уровень'!L309</f>
        <v>4868.3471999999992</v>
      </c>
      <c r="L190" s="322">
        <f>'2 уровень'!M309</f>
        <v>4868.3471999999992</v>
      </c>
      <c r="M190" s="322">
        <f>'2 уровень'!N309</f>
        <v>4868.3471999999992</v>
      </c>
      <c r="N190" s="322">
        <f>'2 уровень'!O309</f>
        <v>4868.3471999999992</v>
      </c>
      <c r="O190" s="322">
        <f>'2 уровень'!P309</f>
        <v>4868.3471999999992</v>
      </c>
      <c r="P190" s="322">
        <f>'2 уровень'!Q309</f>
        <v>4868.3471999999992</v>
      </c>
      <c r="Q190" s="322">
        <f>'2 уровень'!R309</f>
        <v>4462.6515999999992</v>
      </c>
      <c r="R190" s="322">
        <f>'2 уровень'!S309</f>
        <v>1586.2056500000001</v>
      </c>
      <c r="S190" s="322">
        <f>'2 уровень'!T309</f>
        <v>-2876.4459499999994</v>
      </c>
      <c r="T190" s="322">
        <f>'2 уровень'!U309</f>
        <v>0</v>
      </c>
      <c r="U190" s="322">
        <f>'2 уровень'!V309</f>
        <v>1586.2056500000001</v>
      </c>
      <c r="V190" s="322">
        <f>'2 уровень'!W309</f>
        <v>35.544017148907621</v>
      </c>
    </row>
    <row r="191" spans="1:193" ht="30" x14ac:dyDescent="0.25">
      <c r="A191" s="77" t="s">
        <v>79</v>
      </c>
      <c r="B191" s="34">
        <f>'2 уровень'!C310</f>
        <v>6066</v>
      </c>
      <c r="C191" s="34">
        <f>'2 уровень'!D310</f>
        <v>5561</v>
      </c>
      <c r="D191" s="34">
        <f>'2 уровень'!E310</f>
        <v>6730</v>
      </c>
      <c r="E191" s="105">
        <f>'2 уровень'!F310</f>
        <v>121.02139902895163</v>
      </c>
      <c r="F191" s="322">
        <f>'2 уровень'!G310</f>
        <v>8758.98</v>
      </c>
      <c r="G191" s="322">
        <f>'2 уровень'!H310</f>
        <v>8758.98</v>
      </c>
      <c r="H191" s="322">
        <f>'2 уровень'!I310</f>
        <v>8758.98</v>
      </c>
      <c r="I191" s="322">
        <f>'2 уровень'!J310</f>
        <v>8758.98</v>
      </c>
      <c r="J191" s="322">
        <f>'2 уровень'!K310</f>
        <v>8758.98</v>
      </c>
      <c r="K191" s="322">
        <f>'2 уровень'!L310</f>
        <v>8758.98</v>
      </c>
      <c r="L191" s="322">
        <f>'2 уровень'!M310</f>
        <v>8758.98</v>
      </c>
      <c r="M191" s="322">
        <f>'2 уровень'!N310</f>
        <v>8758.98</v>
      </c>
      <c r="N191" s="322">
        <f>'2 уровень'!O310</f>
        <v>8758.98</v>
      </c>
      <c r="O191" s="322">
        <f>'2 уровень'!P310</f>
        <v>5903.5525200000002</v>
      </c>
      <c r="P191" s="322">
        <f>'2 уровень'!Q310</f>
        <v>5903.5525200000002</v>
      </c>
      <c r="Q191" s="322">
        <f>'2 уровень'!R310</f>
        <v>6125.44668</v>
      </c>
      <c r="R191" s="322">
        <f>'2 уровень'!S310</f>
        <v>6545.8777200000004</v>
      </c>
      <c r="S191" s="322">
        <f>'2 уровень'!T310</f>
        <v>420.43104000000039</v>
      </c>
      <c r="T191" s="322">
        <f>'2 уровень'!U310</f>
        <v>-9.2092700000000001</v>
      </c>
      <c r="U191" s="322">
        <f>'2 уровень'!V310</f>
        <v>6536.6684500000001</v>
      </c>
      <c r="V191" s="322">
        <f>'2 уровень'!W310</f>
        <v>106.86367969494756</v>
      </c>
    </row>
    <row r="192" spans="1:193" ht="15.75" thickBot="1" x14ac:dyDescent="0.3">
      <c r="A192" s="76" t="s">
        <v>4</v>
      </c>
      <c r="B192" s="34">
        <f>'2 уровень'!C311</f>
        <v>0</v>
      </c>
      <c r="C192" s="34">
        <f>'2 уровень'!D311</f>
        <v>0</v>
      </c>
      <c r="D192" s="34">
        <f>'2 уровень'!E311</f>
        <v>0</v>
      </c>
      <c r="E192" s="105">
        <f>'2 уровень'!F311</f>
        <v>0</v>
      </c>
      <c r="F192" s="322">
        <f>'2 уровень'!G311</f>
        <v>45197.612979999991</v>
      </c>
      <c r="G192" s="322">
        <f>'2 уровень'!H311</f>
        <v>45197.612979999991</v>
      </c>
      <c r="H192" s="322">
        <f>'2 уровень'!I311</f>
        <v>45197.612979999991</v>
      </c>
      <c r="I192" s="322">
        <f>'2 уровень'!J311</f>
        <v>45197.612979999991</v>
      </c>
      <c r="J192" s="322">
        <f>'2 уровень'!K311</f>
        <v>45197.612979999991</v>
      </c>
      <c r="K192" s="322">
        <f>'2 уровень'!L311</f>
        <v>45255.843980000005</v>
      </c>
      <c r="L192" s="322">
        <f>'2 уровень'!M311</f>
        <v>45255.843980000005</v>
      </c>
      <c r="M192" s="322">
        <f>'2 уровень'!N311</f>
        <v>44839.068140000003</v>
      </c>
      <c r="N192" s="322">
        <f>'2 уровень'!O311</f>
        <v>44839.068140000003</v>
      </c>
      <c r="O192" s="322">
        <f>'2 уровень'!P311</f>
        <v>41983.640659999997</v>
      </c>
      <c r="P192" s="322">
        <f>'2 уровень'!Q311</f>
        <v>40923.390659999997</v>
      </c>
      <c r="Q192" s="322">
        <f>'2 уровень'!R311</f>
        <v>38713.893525380947</v>
      </c>
      <c r="R192" s="322">
        <f>'2 уровень'!S311</f>
        <v>32007.901860000002</v>
      </c>
      <c r="S192" s="322">
        <f>'2 уровень'!T311</f>
        <v>-6705.9916653809514</v>
      </c>
      <c r="T192" s="322">
        <f>'2 уровень'!U311</f>
        <v>-210.34057999999999</v>
      </c>
      <c r="U192" s="322">
        <f>'2 уровень'!V311</f>
        <v>31797.561280000002</v>
      </c>
      <c r="V192" s="322">
        <f>'2 уровень'!W311</f>
        <v>82.678074833820375</v>
      </c>
    </row>
    <row r="193" spans="1:193" ht="15" customHeight="1" x14ac:dyDescent="0.25">
      <c r="A193" s="133" t="s">
        <v>27</v>
      </c>
      <c r="B193" s="67"/>
      <c r="C193" s="67"/>
      <c r="D193" s="67"/>
      <c r="E193" s="108"/>
      <c r="F193" s="320"/>
      <c r="G193" s="320"/>
      <c r="H193" s="320"/>
      <c r="I193" s="320"/>
      <c r="J193" s="320"/>
      <c r="K193" s="320"/>
      <c r="L193" s="320"/>
      <c r="M193" s="320"/>
      <c r="N193" s="320"/>
      <c r="O193" s="320"/>
      <c r="P193" s="320"/>
      <c r="Q193" s="320"/>
      <c r="R193" s="320"/>
      <c r="S193" s="320"/>
      <c r="T193" s="320"/>
      <c r="U193" s="320"/>
      <c r="V193" s="320"/>
    </row>
    <row r="194" spans="1:193" ht="30" x14ac:dyDescent="0.25">
      <c r="A194" s="227" t="s">
        <v>76</v>
      </c>
      <c r="B194" s="225">
        <f>'Охотск '!B22</f>
        <v>1491</v>
      </c>
      <c r="C194" s="225">
        <f>'Охотск '!C22</f>
        <v>1367</v>
      </c>
      <c r="D194" s="225">
        <f>'Охотск '!D22</f>
        <v>840</v>
      </c>
      <c r="E194" s="226">
        <f>'Охотск '!E22</f>
        <v>61.448427212874911</v>
      </c>
      <c r="F194" s="321">
        <f>'Охотск '!F22</f>
        <v>5570.6135199999999</v>
      </c>
      <c r="G194" s="321">
        <f>'Охотск '!G22</f>
        <v>5570.6135199999999</v>
      </c>
      <c r="H194" s="321">
        <f>'Охотск '!H22</f>
        <v>5570.6135199999999</v>
      </c>
      <c r="I194" s="321">
        <f>'Охотск '!I22</f>
        <v>5570.6135199999999</v>
      </c>
      <c r="J194" s="321">
        <f>'Охотск '!J22</f>
        <v>5570.6135199999999</v>
      </c>
      <c r="K194" s="321">
        <f>'Охотск '!K22</f>
        <v>5200.6135199999999</v>
      </c>
      <c r="L194" s="321">
        <f>'Охотск '!L22</f>
        <v>5200.6135199999999</v>
      </c>
      <c r="M194" s="321">
        <f>'Охотск '!M22</f>
        <v>4182.28352</v>
      </c>
      <c r="N194" s="321">
        <f>'Охотск '!N22</f>
        <v>4182.28352</v>
      </c>
      <c r="O194" s="321">
        <f>'Охотск '!O22</f>
        <v>4182.28352</v>
      </c>
      <c r="P194" s="321">
        <f>'Охотск '!P22</f>
        <v>4182.28352</v>
      </c>
      <c r="Q194" s="321">
        <f>'Охотск '!Q22</f>
        <v>3974.5888695238091</v>
      </c>
      <c r="R194" s="321">
        <f>'Охотск '!R22</f>
        <v>2665.7394899999999</v>
      </c>
      <c r="S194" s="321">
        <f>'Охотск '!S22</f>
        <v>-1308.8493795238091</v>
      </c>
      <c r="T194" s="321">
        <f>'Охотск '!T22</f>
        <v>-151.0881</v>
      </c>
      <c r="U194" s="321">
        <f>'Охотск '!U22</f>
        <v>2514.65139</v>
      </c>
      <c r="V194" s="321">
        <f>'Охотск '!V22</f>
        <v>67.069565620742537</v>
      </c>
    </row>
    <row r="195" spans="1:193" ht="30" x14ac:dyDescent="0.25">
      <c r="A195" s="77" t="s">
        <v>44</v>
      </c>
      <c r="B195" s="34">
        <f>'Охотск '!B23</f>
        <v>1000</v>
      </c>
      <c r="C195" s="34">
        <f>'Охотск '!C23</f>
        <v>917</v>
      </c>
      <c r="D195" s="34">
        <f>'Охотск '!D23</f>
        <v>753</v>
      </c>
      <c r="E195" s="105">
        <f>'Охотск '!E23</f>
        <v>82.115594329334783</v>
      </c>
      <c r="F195" s="322">
        <f>'Охотск '!F23</f>
        <v>3736.2</v>
      </c>
      <c r="G195" s="322">
        <f>'Охотск '!G23</f>
        <v>3736.2</v>
      </c>
      <c r="H195" s="322">
        <f>'Охотск '!H23</f>
        <v>3736.2</v>
      </c>
      <c r="I195" s="322">
        <f>'Охотск '!I23</f>
        <v>3736.2</v>
      </c>
      <c r="J195" s="322">
        <f>'Охотск '!J23</f>
        <v>3736.2</v>
      </c>
      <c r="K195" s="322">
        <f>'Охотск '!K23</f>
        <v>3366.2</v>
      </c>
      <c r="L195" s="322">
        <f>'Охотск '!L23</f>
        <v>3366.2</v>
      </c>
      <c r="M195" s="322">
        <f>'Охотск '!M23</f>
        <v>2347.87</v>
      </c>
      <c r="N195" s="322">
        <f>'Охотск '!N23</f>
        <v>2347.87</v>
      </c>
      <c r="O195" s="322">
        <f>'Охотск '!O23</f>
        <v>2347.87</v>
      </c>
      <c r="P195" s="322">
        <f>'Охотск '!P23</f>
        <v>2347.87</v>
      </c>
      <c r="Q195" s="322">
        <f>'Охотск '!Q23</f>
        <v>2293.0431428571428</v>
      </c>
      <c r="R195" s="322">
        <f>'Охотск '!R23</f>
        <v>2036.9754200000002</v>
      </c>
      <c r="S195" s="322">
        <f>'Охотск '!S23</f>
        <v>-256.0677228571426</v>
      </c>
      <c r="T195" s="322">
        <f>'Охотск '!T23</f>
        <v>-93.32186999999999</v>
      </c>
      <c r="U195" s="322">
        <f>'Охотск '!U23</f>
        <v>1943.6535500000002</v>
      </c>
      <c r="V195" s="322">
        <f>'Охотск '!V23</f>
        <v>88.832843217329042</v>
      </c>
    </row>
    <row r="196" spans="1:193" ht="30" x14ac:dyDescent="0.25">
      <c r="A196" s="77" t="s">
        <v>45</v>
      </c>
      <c r="B196" s="34">
        <f>'Охотск '!B24</f>
        <v>431</v>
      </c>
      <c r="C196" s="34">
        <f>'Охотск '!C24</f>
        <v>395</v>
      </c>
      <c r="D196" s="34">
        <f>'Охотск '!D24</f>
        <v>41</v>
      </c>
      <c r="E196" s="105">
        <f>'Охотск '!E24</f>
        <v>10.379746835443038</v>
      </c>
      <c r="F196" s="322">
        <f>'Охотск '!F24</f>
        <v>1232.1083199999998</v>
      </c>
      <c r="G196" s="322">
        <f>'Охотск '!G24</f>
        <v>1232.1083199999998</v>
      </c>
      <c r="H196" s="322">
        <f>'Охотск '!H24</f>
        <v>1232.1083199999998</v>
      </c>
      <c r="I196" s="322">
        <f>'Охотск '!I24</f>
        <v>1232.1083199999998</v>
      </c>
      <c r="J196" s="322">
        <f>'Охотск '!J24</f>
        <v>1232.1083199999998</v>
      </c>
      <c r="K196" s="322">
        <f>'Охотск '!K24</f>
        <v>1232.1083199999998</v>
      </c>
      <c r="L196" s="322">
        <f>'Охотск '!L24</f>
        <v>1232.1083199999998</v>
      </c>
      <c r="M196" s="322">
        <f>'Охотск '!M24</f>
        <v>1232.1083199999998</v>
      </c>
      <c r="N196" s="322">
        <f>'Охотск '!N24</f>
        <v>1232.1083199999998</v>
      </c>
      <c r="O196" s="322">
        <f>'Охотск '!O24</f>
        <v>1232.1083199999998</v>
      </c>
      <c r="P196" s="322">
        <f>'Охотск '!P24</f>
        <v>1232.1083199999998</v>
      </c>
      <c r="Q196" s="322">
        <f>'Охотск '!Q24</f>
        <v>1129.4326266666665</v>
      </c>
      <c r="R196" s="322">
        <f>'Охотск '!R24</f>
        <v>116.80465</v>
      </c>
      <c r="S196" s="322">
        <f>'Охотск '!S24</f>
        <v>-1012.6279766666664</v>
      </c>
      <c r="T196" s="322">
        <f>'Охотск '!T24</f>
        <v>-7.5741300000000003</v>
      </c>
      <c r="U196" s="322">
        <f>'Охотск '!U24</f>
        <v>109.23052</v>
      </c>
      <c r="V196" s="322">
        <f>'Охотск '!V24</f>
        <v>10.341887354957116</v>
      </c>
    </row>
    <row r="197" spans="1:193" ht="30" x14ac:dyDescent="0.25">
      <c r="A197" s="77" t="s">
        <v>66</v>
      </c>
      <c r="B197" s="34">
        <f>'Охотск '!B25</f>
        <v>20</v>
      </c>
      <c r="C197" s="34">
        <f>'Охотск '!C25</f>
        <v>18</v>
      </c>
      <c r="D197" s="34">
        <f>'Охотск '!D25</f>
        <v>6</v>
      </c>
      <c r="E197" s="105">
        <f>'Охотск '!E25</f>
        <v>33.333333333333329</v>
      </c>
      <c r="F197" s="322">
        <f>'Охотск '!F25</f>
        <v>200.76839999999999</v>
      </c>
      <c r="G197" s="322">
        <f>'Охотск '!G25</f>
        <v>200.76839999999999</v>
      </c>
      <c r="H197" s="322">
        <f>'Охотск '!H25</f>
        <v>200.76839999999999</v>
      </c>
      <c r="I197" s="322">
        <f>'Охотск '!I25</f>
        <v>200.76839999999999</v>
      </c>
      <c r="J197" s="322">
        <f>'Охотск '!J25</f>
        <v>200.76839999999999</v>
      </c>
      <c r="K197" s="322">
        <f>'Охотск '!K25</f>
        <v>200.76839999999999</v>
      </c>
      <c r="L197" s="322">
        <f>'Охотск '!L25</f>
        <v>200.76839999999999</v>
      </c>
      <c r="M197" s="322">
        <f>'Охотск '!M25</f>
        <v>200.76839999999999</v>
      </c>
      <c r="N197" s="322">
        <f>'Охотск '!N25</f>
        <v>200.76839999999999</v>
      </c>
      <c r="O197" s="322">
        <f>'Охотск '!O25</f>
        <v>200.76839999999999</v>
      </c>
      <c r="P197" s="322">
        <f>'Охотск '!P25</f>
        <v>200.76839999999999</v>
      </c>
      <c r="Q197" s="322">
        <f>'Охотск '!Q25</f>
        <v>184.03769999999997</v>
      </c>
      <c r="R197" s="322">
        <f>'Охотск '!R25</f>
        <v>110.42261999999999</v>
      </c>
      <c r="S197" s="322">
        <f>'Охотск '!S25</f>
        <v>-73.615079999999978</v>
      </c>
      <c r="T197" s="322">
        <f>'Охотск '!T25</f>
        <v>-50.192099999999996</v>
      </c>
      <c r="U197" s="322">
        <f>'Охотск '!U25</f>
        <v>60.230519999999999</v>
      </c>
      <c r="V197" s="322">
        <f>'Охотск '!V25</f>
        <v>60.000000000000007</v>
      </c>
    </row>
    <row r="198" spans="1:193" ht="30" x14ac:dyDescent="0.25">
      <c r="A198" s="77" t="s">
        <v>67</v>
      </c>
      <c r="B198" s="34">
        <f>'Охотск '!B26</f>
        <v>40</v>
      </c>
      <c r="C198" s="34">
        <f>'Охотск '!C26</f>
        <v>37</v>
      </c>
      <c r="D198" s="34">
        <f>'Охотск '!D26</f>
        <v>40</v>
      </c>
      <c r="E198" s="105">
        <f>'Охотск '!E26</f>
        <v>108.10810810810811</v>
      </c>
      <c r="F198" s="322">
        <f>'Охотск '!F26</f>
        <v>401.53679999999997</v>
      </c>
      <c r="G198" s="322">
        <f>'Охотск '!G26</f>
        <v>401.53679999999997</v>
      </c>
      <c r="H198" s="322">
        <f>'Охотск '!H26</f>
        <v>401.53679999999997</v>
      </c>
      <c r="I198" s="322">
        <f>'Охотск '!I26</f>
        <v>401.53679999999997</v>
      </c>
      <c r="J198" s="322">
        <f>'Охотск '!J26</f>
        <v>401.53679999999997</v>
      </c>
      <c r="K198" s="322">
        <f>'Охотск '!K26</f>
        <v>401.53679999999997</v>
      </c>
      <c r="L198" s="322">
        <f>'Охотск '!L26</f>
        <v>401.53679999999997</v>
      </c>
      <c r="M198" s="322">
        <f>'Охотск '!M26</f>
        <v>401.53679999999997</v>
      </c>
      <c r="N198" s="322">
        <f>'Охотск '!N26</f>
        <v>401.53679999999997</v>
      </c>
      <c r="O198" s="322">
        <f>'Охотск '!O26</f>
        <v>401.53679999999997</v>
      </c>
      <c r="P198" s="322">
        <f>'Охотск '!P26</f>
        <v>401.53679999999997</v>
      </c>
      <c r="Q198" s="322">
        <f>'Охотск '!Q26</f>
        <v>368.07539999999995</v>
      </c>
      <c r="R198" s="322">
        <f>'Охотск '!R26</f>
        <v>401.53679999999997</v>
      </c>
      <c r="S198" s="322">
        <f>'Охотск '!S26</f>
        <v>33.461400000000026</v>
      </c>
      <c r="T198" s="322">
        <f>'Охотск '!T26</f>
        <v>0</v>
      </c>
      <c r="U198" s="322">
        <f>'Охотск '!U26</f>
        <v>401.53679999999997</v>
      </c>
      <c r="V198" s="322">
        <f>'Охотск '!V26</f>
        <v>109.09090909090911</v>
      </c>
    </row>
    <row r="199" spans="1:193" ht="30" x14ac:dyDescent="0.25">
      <c r="A199" s="227" t="s">
        <v>68</v>
      </c>
      <c r="B199" s="225">
        <f>'Охотск '!B27</f>
        <v>2484</v>
      </c>
      <c r="C199" s="225">
        <f>'Охотск '!C27</f>
        <v>2276</v>
      </c>
      <c r="D199" s="225">
        <f>'Охотск '!D27</f>
        <v>1314</v>
      </c>
      <c r="E199" s="226">
        <f>'Охотск '!E27</f>
        <v>57.732864674868189</v>
      </c>
      <c r="F199" s="321">
        <f>'Охотск '!F27</f>
        <v>6646.9333500000012</v>
      </c>
      <c r="G199" s="321">
        <f>'Охотск '!G27</f>
        <v>6646.9333500000012</v>
      </c>
      <c r="H199" s="321">
        <f>'Охотск '!H27</f>
        <v>6646.9333500000012</v>
      </c>
      <c r="I199" s="321">
        <f>'Охотск '!I27</f>
        <v>6646.9333500000012</v>
      </c>
      <c r="J199" s="321">
        <f>'Охотск '!J27</f>
        <v>6646.9333500000012</v>
      </c>
      <c r="K199" s="321">
        <f>'Охотск '!K27</f>
        <v>7212.4338500000013</v>
      </c>
      <c r="L199" s="321">
        <f>'Охотск '!L27</f>
        <v>7212.4338500000013</v>
      </c>
      <c r="M199" s="321">
        <f>'Охотск '!M27</f>
        <v>8280.5761833333345</v>
      </c>
      <c r="N199" s="321">
        <f>'Охотск '!N27</f>
        <v>8280.5761833333345</v>
      </c>
      <c r="O199" s="321">
        <f>'Охотск '!O27</f>
        <v>8280.5761833333345</v>
      </c>
      <c r="P199" s="321">
        <f>'Охотск '!P27</f>
        <v>7805.5261833333334</v>
      </c>
      <c r="Q199" s="321">
        <f>'Охотск '!Q27</f>
        <v>7194.7258184523816</v>
      </c>
      <c r="R199" s="321">
        <f>'Охотск '!R27</f>
        <v>5404.80393</v>
      </c>
      <c r="S199" s="321">
        <f>'Охотск '!S27</f>
        <v>-1789.9218884523821</v>
      </c>
      <c r="T199" s="321">
        <f>'Охотск '!T27</f>
        <v>-32.815010000000001</v>
      </c>
      <c r="U199" s="321">
        <f>'Охотск '!U27</f>
        <v>5371.9889199999998</v>
      </c>
      <c r="V199" s="321">
        <f>'Охотск '!V27</f>
        <v>75.121749825938451</v>
      </c>
    </row>
    <row r="200" spans="1:193" ht="30" x14ac:dyDescent="0.25">
      <c r="A200" s="77" t="s">
        <v>64</v>
      </c>
      <c r="B200" s="34">
        <f>'Охотск '!B28</f>
        <v>1065</v>
      </c>
      <c r="C200" s="34">
        <f>'Охотск '!C28</f>
        <v>976</v>
      </c>
      <c r="D200" s="34">
        <f>'Охотск '!D28</f>
        <v>198</v>
      </c>
      <c r="E200" s="105">
        <f>'Охотск '!E28</f>
        <v>20.28688524590164</v>
      </c>
      <c r="F200" s="322">
        <f>'Охотск '!F28</f>
        <v>633.40200000000004</v>
      </c>
      <c r="G200" s="322">
        <f>'Охотск '!G28</f>
        <v>633.40200000000004</v>
      </c>
      <c r="H200" s="322">
        <f>'Охотск '!H28</f>
        <v>633.40200000000004</v>
      </c>
      <c r="I200" s="322">
        <f>'Охотск '!I28</f>
        <v>633.40200000000004</v>
      </c>
      <c r="J200" s="322">
        <f>'Охотск '!J28</f>
        <v>633.40200000000004</v>
      </c>
      <c r="K200" s="322">
        <f>'Охотск '!K28</f>
        <v>1198.9024999999999</v>
      </c>
      <c r="L200" s="322">
        <f>'Охотск '!L28</f>
        <v>1198.9024999999999</v>
      </c>
      <c r="M200" s="322">
        <f>'Охотск '!M28</f>
        <v>2267.0448333333334</v>
      </c>
      <c r="N200" s="322">
        <f>'Охотск '!N28</f>
        <v>2267.0448333333334</v>
      </c>
      <c r="O200" s="322">
        <f>'Охотск '!O28</f>
        <v>2267.0448333333334</v>
      </c>
      <c r="P200" s="322">
        <f>'Охотск '!P28</f>
        <v>1791.9948333333334</v>
      </c>
      <c r="Q200" s="322">
        <f>'Охотск '!Q28</f>
        <v>1682.3220809523809</v>
      </c>
      <c r="R200" s="322">
        <f>'Охотск '!R28</f>
        <v>480.31183999999996</v>
      </c>
      <c r="S200" s="322">
        <f>'Охотск '!S28</f>
        <v>-1202.0102409523811</v>
      </c>
      <c r="T200" s="322">
        <f>'Охотск '!T28</f>
        <v>0</v>
      </c>
      <c r="U200" s="322">
        <f>'Охотск '!U28</f>
        <v>480.31183999999996</v>
      </c>
      <c r="V200" s="322">
        <f>'Охотск '!V28</f>
        <v>28.550528191848386</v>
      </c>
    </row>
    <row r="201" spans="1:193" ht="45" x14ac:dyDescent="0.25">
      <c r="A201" s="77" t="s">
        <v>102</v>
      </c>
      <c r="B201" s="34">
        <f>'Охотск '!B29</f>
        <v>0</v>
      </c>
      <c r="C201" s="34">
        <f>'Охотск '!C29</f>
        <v>0</v>
      </c>
      <c r="D201" s="34">
        <f>'Охотск '!D29</f>
        <v>0</v>
      </c>
      <c r="E201" s="105">
        <f>'Охотск '!E29</f>
        <v>0</v>
      </c>
      <c r="F201" s="322">
        <f>'Охотск '!F29</f>
        <v>0</v>
      </c>
      <c r="G201" s="322">
        <f>'Охотск '!G29</f>
        <v>0</v>
      </c>
      <c r="H201" s="322">
        <f>'Охотск '!H29</f>
        <v>0</v>
      </c>
      <c r="I201" s="322">
        <f>'Охотск '!I29</f>
        <v>0</v>
      </c>
      <c r="J201" s="322">
        <f>'Охотск '!J29</f>
        <v>0</v>
      </c>
      <c r="K201" s="322">
        <f>'Охотск '!K29</f>
        <v>0</v>
      </c>
      <c r="L201" s="322">
        <f>'Охотск '!L29</f>
        <v>0</v>
      </c>
      <c r="M201" s="322">
        <f>'Охотск '!M29</f>
        <v>0</v>
      </c>
      <c r="N201" s="322">
        <f>'Охотск '!N29</f>
        <v>0</v>
      </c>
      <c r="O201" s="322">
        <f>'Охотск '!O29</f>
        <v>0</v>
      </c>
      <c r="P201" s="322">
        <f>'Охотск '!P29</f>
        <v>0</v>
      </c>
      <c r="Q201" s="322">
        <f>'Охотск '!Q29</f>
        <v>0</v>
      </c>
      <c r="R201" s="322">
        <f>'Охотск '!R29</f>
        <v>0</v>
      </c>
      <c r="S201" s="322">
        <f>'Охотск '!S29</f>
        <v>0</v>
      </c>
      <c r="T201" s="322">
        <f>'Охотск '!T29</f>
        <v>0</v>
      </c>
      <c r="U201" s="322">
        <f>'Охотск '!U29</f>
        <v>0</v>
      </c>
      <c r="V201" s="322">
        <f>'Охотск '!V29</f>
        <v>0</v>
      </c>
    </row>
    <row r="202" spans="1:193" ht="60" x14ac:dyDescent="0.25">
      <c r="A202" s="77" t="s">
        <v>46</v>
      </c>
      <c r="B202" s="34">
        <f>'Охотск '!B30</f>
        <v>1328</v>
      </c>
      <c r="C202" s="34">
        <f>'Охотск '!C30</f>
        <v>1217</v>
      </c>
      <c r="D202" s="34">
        <f>'Охотск '!D30</f>
        <v>1058</v>
      </c>
      <c r="E202" s="105">
        <f>'Охотск '!E30</f>
        <v>86.935086277732125</v>
      </c>
      <c r="F202" s="322">
        <f>'Охотск '!F30</f>
        <v>5880.8488000000007</v>
      </c>
      <c r="G202" s="322">
        <f>'Охотск '!G30</f>
        <v>5880.8488000000007</v>
      </c>
      <c r="H202" s="322">
        <f>'Охотск '!H30</f>
        <v>5880.8488000000007</v>
      </c>
      <c r="I202" s="322">
        <f>'Охотск '!I30</f>
        <v>5880.8488000000007</v>
      </c>
      <c r="J202" s="322">
        <f>'Охотск '!J30</f>
        <v>5880.8488000000007</v>
      </c>
      <c r="K202" s="322">
        <f>'Охотск '!K30</f>
        <v>5880.8488000000007</v>
      </c>
      <c r="L202" s="322">
        <f>'Охотск '!L30</f>
        <v>5880.8488000000007</v>
      </c>
      <c r="M202" s="322">
        <f>'Охотск '!M30</f>
        <v>5880.8488000000007</v>
      </c>
      <c r="N202" s="322">
        <f>'Охотск '!N30</f>
        <v>5880.8488000000007</v>
      </c>
      <c r="O202" s="322">
        <f>'Охотск '!O30</f>
        <v>5880.8488000000007</v>
      </c>
      <c r="P202" s="322">
        <f>'Охотск '!P30</f>
        <v>5880.8488000000007</v>
      </c>
      <c r="Q202" s="322">
        <f>'Охотск '!Q30</f>
        <v>5390.7780666666677</v>
      </c>
      <c r="R202" s="322">
        <f>'Охотск '!R30</f>
        <v>4835.03226</v>
      </c>
      <c r="S202" s="322">
        <f>'Охотск '!S30</f>
        <v>-555.7458066666677</v>
      </c>
      <c r="T202" s="322">
        <f>'Охотск '!T30</f>
        <v>-32.815010000000001</v>
      </c>
      <c r="U202" s="322">
        <f>'Охотск '!U30</f>
        <v>4802.2172499999997</v>
      </c>
      <c r="V202" s="322">
        <f>'Охотск '!V30</f>
        <v>89.690805301315109</v>
      </c>
    </row>
    <row r="203" spans="1:193" ht="45" x14ac:dyDescent="0.25">
      <c r="A203" s="77" t="s">
        <v>65</v>
      </c>
      <c r="B203" s="34">
        <f>'Охотск '!B31</f>
        <v>91</v>
      </c>
      <c r="C203" s="34">
        <f>'Охотск '!C31</f>
        <v>83</v>
      </c>
      <c r="D203" s="34">
        <f>'Охотск '!D31</f>
        <v>58</v>
      </c>
      <c r="E203" s="105">
        <f>'Охотск '!E31</f>
        <v>69.879518072289159</v>
      </c>
      <c r="F203" s="322">
        <f>'Охотск '!F31</f>
        <v>132.68254999999999</v>
      </c>
      <c r="G203" s="322">
        <f>'Охотск '!G31</f>
        <v>132.68254999999999</v>
      </c>
      <c r="H203" s="322">
        <f>'Охотск '!H31</f>
        <v>132.68254999999999</v>
      </c>
      <c r="I203" s="322">
        <f>'Охотск '!I31</f>
        <v>132.68254999999999</v>
      </c>
      <c r="J203" s="322">
        <f>'Охотск '!J31</f>
        <v>132.68254999999999</v>
      </c>
      <c r="K203" s="322">
        <f>'Охотск '!K31</f>
        <v>132.68254999999999</v>
      </c>
      <c r="L203" s="322">
        <f>'Охотск '!L31</f>
        <v>132.68254999999999</v>
      </c>
      <c r="M203" s="322">
        <f>'Охотск '!M31</f>
        <v>132.68254999999999</v>
      </c>
      <c r="N203" s="322">
        <f>'Охотск '!N31</f>
        <v>132.68254999999999</v>
      </c>
      <c r="O203" s="322">
        <f>'Охотск '!O31</f>
        <v>132.68254999999999</v>
      </c>
      <c r="P203" s="322">
        <f>'Охотск '!P31</f>
        <v>132.68254999999999</v>
      </c>
      <c r="Q203" s="322">
        <f>'Охотск '!Q31</f>
        <v>121.62567083333333</v>
      </c>
      <c r="R203" s="322">
        <f>'Охотск '!R31</f>
        <v>89.459830000000011</v>
      </c>
      <c r="S203" s="322">
        <f>'Охотск '!S31</f>
        <v>-32.16584083333332</v>
      </c>
      <c r="T203" s="322">
        <f>'Охотск '!T31</f>
        <v>0</v>
      </c>
      <c r="U203" s="322">
        <f>'Охотск '!U31</f>
        <v>89.459830000000011</v>
      </c>
      <c r="V203" s="322">
        <f>'Охотск '!V31</f>
        <v>73.553411370358674</v>
      </c>
    </row>
    <row r="204" spans="1:193" ht="30" x14ac:dyDescent="0.25">
      <c r="A204" s="267" t="s">
        <v>79</v>
      </c>
      <c r="B204" s="34">
        <f>'Охотск '!B32</f>
        <v>5000</v>
      </c>
      <c r="C204" s="34">
        <f>'Охотск '!C32</f>
        <v>4583</v>
      </c>
      <c r="D204" s="34">
        <f>'Охотск '!D32</f>
        <v>5623</v>
      </c>
      <c r="E204" s="105">
        <f>'Охотск '!E32</f>
        <v>122.69255945886974</v>
      </c>
      <c r="F204" s="322">
        <f>'Охотск '!F32</f>
        <v>7444</v>
      </c>
      <c r="G204" s="322">
        <f>'Охотск '!G32</f>
        <v>7444</v>
      </c>
      <c r="H204" s="322">
        <f>'Охотск '!H32</f>
        <v>7444</v>
      </c>
      <c r="I204" s="322">
        <f>'Охотск '!I32</f>
        <v>7444</v>
      </c>
      <c r="J204" s="322">
        <f>'Охотск '!J32</f>
        <v>7444</v>
      </c>
      <c r="K204" s="322">
        <f>'Охотск '!K32</f>
        <v>7444</v>
      </c>
      <c r="L204" s="322">
        <f>'Охотск '!L32</f>
        <v>7444</v>
      </c>
      <c r="M204" s="322">
        <f>'Охотск '!M32</f>
        <v>7444</v>
      </c>
      <c r="N204" s="322">
        <f>'Охотск '!N32</f>
        <v>7444</v>
      </c>
      <c r="O204" s="322">
        <f>'Охотск '!O32</f>
        <v>7444</v>
      </c>
      <c r="P204" s="322">
        <f>'Охотск '!P32</f>
        <v>7444</v>
      </c>
      <c r="Q204" s="322">
        <f>'Охотск '!Q32</f>
        <v>6823.666666666667</v>
      </c>
      <c r="R204" s="322">
        <f>'Охотск '!R32</f>
        <v>8371.5223999999998</v>
      </c>
      <c r="S204" s="322">
        <f>'Охотск '!S32</f>
        <v>1547.8557333333329</v>
      </c>
      <c r="T204" s="322">
        <f>'Охотск '!T32</f>
        <v>-0.59551999999999994</v>
      </c>
      <c r="U204" s="322">
        <f>'Охотск '!U32</f>
        <v>8370.9268799999991</v>
      </c>
      <c r="V204" s="322">
        <f>'Охотск '!V32</f>
        <v>122.68363636363635</v>
      </c>
    </row>
    <row r="205" spans="1:193" ht="15.75" thickBot="1" x14ac:dyDescent="0.3">
      <c r="A205" s="76" t="s">
        <v>4</v>
      </c>
      <c r="B205" s="34">
        <f>'Охотск '!B33</f>
        <v>0</v>
      </c>
      <c r="C205" s="34">
        <f>'Охотск '!C33</f>
        <v>0</v>
      </c>
      <c r="D205" s="34">
        <f>'Охотск '!D33</f>
        <v>0</v>
      </c>
      <c r="E205" s="105">
        <f>'Охотск '!E33</f>
        <v>0</v>
      </c>
      <c r="F205" s="322">
        <f>'Охотск '!F33</f>
        <v>19661.546870000002</v>
      </c>
      <c r="G205" s="322">
        <f>'Охотск '!G33</f>
        <v>19661.546870000002</v>
      </c>
      <c r="H205" s="322">
        <f>'Охотск '!H33</f>
        <v>19661.546870000002</v>
      </c>
      <c r="I205" s="322">
        <f>'Охотск '!I33</f>
        <v>19661.546870000002</v>
      </c>
      <c r="J205" s="322">
        <f>'Охотск '!J33</f>
        <v>19661.546870000002</v>
      </c>
      <c r="K205" s="322">
        <f>'Охотск '!K33</f>
        <v>19857.04737</v>
      </c>
      <c r="L205" s="322">
        <f>'Охотск '!L33</f>
        <v>19857.04737</v>
      </c>
      <c r="M205" s="322">
        <f>'Охотск '!M33</f>
        <v>19906.859703333335</v>
      </c>
      <c r="N205" s="322">
        <f>'Охотск '!N33</f>
        <v>19906.859703333335</v>
      </c>
      <c r="O205" s="322">
        <f>'Охотск '!O33</f>
        <v>19906.859703333335</v>
      </c>
      <c r="P205" s="322">
        <f>'Охотск '!P33</f>
        <v>19431.809703333332</v>
      </c>
      <c r="Q205" s="322">
        <f>'Охотск '!Q33</f>
        <v>18192.615245119046</v>
      </c>
      <c r="R205" s="322">
        <f>'Охотск '!R33</f>
        <v>16442.06582</v>
      </c>
      <c r="S205" s="322">
        <f>'Охотск '!S33</f>
        <v>-1550.9155346428583</v>
      </c>
      <c r="T205" s="322">
        <f>'Охотск '!T33</f>
        <v>-184.49862999999999</v>
      </c>
      <c r="U205" s="322">
        <f>'Охотск '!U33</f>
        <v>16257.567189999998</v>
      </c>
      <c r="V205" s="322">
        <f>'Охотск '!V33</f>
        <v>90.377692258463455</v>
      </c>
    </row>
    <row r="206" spans="1:193" ht="15" customHeight="1" x14ac:dyDescent="0.25">
      <c r="A206" s="66" t="s">
        <v>28</v>
      </c>
      <c r="B206" s="67"/>
      <c r="C206" s="67"/>
      <c r="D206" s="67"/>
      <c r="E206" s="108"/>
      <c r="F206" s="320"/>
      <c r="G206" s="320"/>
      <c r="H206" s="320"/>
      <c r="I206" s="320"/>
      <c r="J206" s="320"/>
      <c r="K206" s="320"/>
      <c r="L206" s="320"/>
      <c r="M206" s="320"/>
      <c r="N206" s="320"/>
      <c r="O206" s="320"/>
      <c r="P206" s="320"/>
      <c r="Q206" s="320"/>
      <c r="R206" s="320"/>
      <c r="S206" s="320"/>
      <c r="T206" s="320"/>
      <c r="U206" s="320"/>
      <c r="V206" s="320"/>
    </row>
    <row r="207" spans="1:193" s="114" customFormat="1" ht="30" x14ac:dyDescent="0.25">
      <c r="A207" s="227" t="s">
        <v>76</v>
      </c>
      <c r="B207" s="246">
        <f>'2 уровень'!C327</f>
        <v>3600.1</v>
      </c>
      <c r="C207" s="246">
        <f>'2 уровень'!D327</f>
        <v>3300</v>
      </c>
      <c r="D207" s="246">
        <f>'2 уровень'!E327</f>
        <v>3803</v>
      </c>
      <c r="E207" s="247">
        <f>'2 уровень'!F327</f>
        <v>115.24242424242424</v>
      </c>
      <c r="F207" s="321">
        <f>'2 уровень'!G327</f>
        <v>8317.8076860000001</v>
      </c>
      <c r="G207" s="321">
        <f>'2 уровень'!H327</f>
        <v>8317.8076860000001</v>
      </c>
      <c r="H207" s="321">
        <f>'2 уровень'!I327</f>
        <v>8317.8076860000001</v>
      </c>
      <c r="I207" s="321">
        <f>'2 уровень'!J327</f>
        <v>8317.8076860000001</v>
      </c>
      <c r="J207" s="321">
        <f>'2 уровень'!K327</f>
        <v>8317.8076860000001</v>
      </c>
      <c r="K207" s="321">
        <f>'2 уровень'!L327</f>
        <v>9625.2624059999998</v>
      </c>
      <c r="L207" s="321">
        <f>'2 уровень'!M327</f>
        <v>9625.2624059999998</v>
      </c>
      <c r="M207" s="321">
        <f>'2 уровень'!N327</f>
        <v>7649.5068659999997</v>
      </c>
      <c r="N207" s="321">
        <f>'2 уровень'!O327</f>
        <v>7649.5068659999997</v>
      </c>
      <c r="O207" s="321">
        <f>'2 уровень'!P327</f>
        <v>7649.5068659999997</v>
      </c>
      <c r="P207" s="321">
        <f>'2 уровень'!Q327</f>
        <v>7649.5068659999997</v>
      </c>
      <c r="Q207" s="321">
        <f>'2 уровень'!R327</f>
        <v>7164.7280877857138</v>
      </c>
      <c r="R207" s="321">
        <f>'2 уровень'!S327</f>
        <v>8620.7057999999997</v>
      </c>
      <c r="S207" s="321">
        <f>'2 уровень'!T327</f>
        <v>1455.9777122142868</v>
      </c>
      <c r="T207" s="321">
        <f>'2 уровень'!U327</f>
        <v>-41.063559999999995</v>
      </c>
      <c r="U207" s="321">
        <f>'2 уровень'!V327</f>
        <v>8579.642240000001</v>
      </c>
      <c r="V207" s="321">
        <f>'2 уровень'!W327</f>
        <v>120.32146502107189</v>
      </c>
      <c r="W207" s="148"/>
      <c r="X207" s="148"/>
      <c r="Y207" s="148"/>
      <c r="Z207" s="148"/>
      <c r="AA207" s="148"/>
      <c r="AB207" s="148"/>
      <c r="AC207" s="148"/>
      <c r="AD207" s="148"/>
      <c r="AE207" s="148"/>
      <c r="AF207" s="148"/>
      <c r="AG207" s="148"/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  <c r="BI207" s="148"/>
      <c r="BJ207" s="148"/>
      <c r="BK207" s="148"/>
      <c r="BL207" s="148"/>
      <c r="BM207" s="148"/>
      <c r="BN207" s="148"/>
      <c r="BO207" s="148"/>
      <c r="BP207" s="148"/>
      <c r="BQ207" s="148"/>
      <c r="BR207" s="148"/>
      <c r="BS207" s="148"/>
      <c r="BT207" s="148"/>
      <c r="BU207" s="148"/>
      <c r="BV207" s="148"/>
      <c r="BW207" s="148"/>
      <c r="BX207" s="148"/>
      <c r="BY207" s="148"/>
      <c r="BZ207" s="148"/>
      <c r="CA207" s="148"/>
      <c r="CB207" s="148"/>
      <c r="CC207" s="148"/>
      <c r="CD207" s="148"/>
      <c r="CE207" s="148"/>
      <c r="CF207" s="148"/>
      <c r="CG207" s="148"/>
      <c r="CH207" s="148"/>
      <c r="CI207" s="148"/>
      <c r="CJ207" s="148"/>
      <c r="CK207" s="148"/>
      <c r="CL207" s="148"/>
      <c r="CM207" s="148"/>
      <c r="CN207" s="148"/>
      <c r="CO207" s="148"/>
      <c r="CP207" s="148"/>
      <c r="CQ207" s="148"/>
      <c r="CR207" s="148"/>
      <c r="CS207" s="148"/>
      <c r="CT207" s="148"/>
      <c r="CU207" s="148"/>
      <c r="CV207" s="148"/>
      <c r="CW207" s="148"/>
      <c r="CX207" s="148"/>
      <c r="CY207" s="148"/>
      <c r="CZ207" s="148"/>
      <c r="DA207" s="148"/>
      <c r="DB207" s="148"/>
      <c r="DC207" s="148"/>
      <c r="DD207" s="148"/>
      <c r="DE207" s="148"/>
      <c r="DF207" s="148"/>
      <c r="DG207" s="148"/>
      <c r="DH207" s="148"/>
      <c r="DI207" s="148"/>
      <c r="DJ207" s="148"/>
      <c r="DK207" s="148"/>
      <c r="DL207" s="148"/>
      <c r="DM207" s="148"/>
      <c r="DN207" s="148"/>
      <c r="DO207" s="148"/>
      <c r="DP207" s="148"/>
      <c r="DQ207" s="148"/>
      <c r="DR207" s="148"/>
      <c r="DS207" s="148"/>
      <c r="DT207" s="148"/>
      <c r="DU207" s="148"/>
      <c r="DV207" s="148"/>
      <c r="DW207" s="148"/>
      <c r="DX207" s="148"/>
      <c r="DY207" s="148"/>
      <c r="DZ207" s="148"/>
      <c r="EA207" s="148"/>
      <c r="EB207" s="148"/>
      <c r="EC207" s="148"/>
      <c r="ED207" s="148"/>
      <c r="EE207" s="148"/>
      <c r="EF207" s="148"/>
      <c r="EG207" s="148"/>
      <c r="EH207" s="148"/>
      <c r="EI207" s="148"/>
      <c r="EJ207" s="148"/>
      <c r="EK207" s="148"/>
      <c r="EL207" s="148"/>
      <c r="EM207" s="148"/>
      <c r="EN207" s="148"/>
      <c r="EO207" s="148"/>
      <c r="EP207" s="148"/>
      <c r="EQ207" s="148"/>
      <c r="ER207" s="148"/>
      <c r="ES207" s="148"/>
      <c r="ET207" s="148"/>
      <c r="EU207" s="148"/>
      <c r="EV207" s="148"/>
      <c r="EW207" s="148"/>
      <c r="EX207" s="148"/>
      <c r="EY207" s="148"/>
      <c r="EZ207" s="148"/>
      <c r="FA207" s="148"/>
      <c r="FB207" s="148"/>
      <c r="FC207" s="148"/>
      <c r="FD207" s="148"/>
      <c r="FE207" s="148"/>
      <c r="FF207" s="148"/>
      <c r="FG207" s="148"/>
      <c r="FH207" s="148"/>
      <c r="FI207" s="148"/>
      <c r="FJ207" s="148"/>
      <c r="FK207" s="148"/>
      <c r="FL207" s="148"/>
      <c r="FM207" s="148"/>
      <c r="FN207" s="148"/>
      <c r="FO207" s="148"/>
      <c r="FP207" s="148"/>
      <c r="FQ207" s="148"/>
      <c r="FR207" s="148"/>
      <c r="FS207" s="148"/>
      <c r="FT207" s="148"/>
      <c r="FU207" s="148"/>
      <c r="FV207" s="148"/>
      <c r="FW207" s="148"/>
      <c r="FX207" s="148"/>
      <c r="FY207" s="148"/>
      <c r="FZ207" s="148"/>
      <c r="GA207" s="148"/>
      <c r="GB207" s="148"/>
      <c r="GC207" s="148"/>
      <c r="GD207" s="148"/>
      <c r="GE207" s="148"/>
      <c r="GF207" s="148"/>
      <c r="GG207" s="148"/>
      <c r="GH207" s="148"/>
      <c r="GI207" s="148"/>
      <c r="GJ207" s="148"/>
      <c r="GK207" s="148"/>
    </row>
    <row r="208" spans="1:193" s="114" customFormat="1" ht="30" x14ac:dyDescent="0.25">
      <c r="A208" s="77" t="s">
        <v>44</v>
      </c>
      <c r="B208" s="163">
        <f>'2 уровень'!C328</f>
        <v>2400</v>
      </c>
      <c r="C208" s="163">
        <f>'2 уровень'!D328</f>
        <v>2200</v>
      </c>
      <c r="D208" s="280">
        <f>'2 уровень'!E328</f>
        <v>2490</v>
      </c>
      <c r="E208" s="164">
        <f>'2 уровень'!F328</f>
        <v>113.18181818181819</v>
      </c>
      <c r="F208" s="323">
        <f>'2 уровень'!G328</f>
        <v>4693.9510200000004</v>
      </c>
      <c r="G208" s="323">
        <f>'2 уровень'!H328</f>
        <v>4693.9510200000004</v>
      </c>
      <c r="H208" s="323">
        <f>'2 уровень'!I328</f>
        <v>4693.9510200000004</v>
      </c>
      <c r="I208" s="323">
        <f>'2 уровень'!J328</f>
        <v>4693.9510200000004</v>
      </c>
      <c r="J208" s="323">
        <f>'2 уровень'!K328</f>
        <v>4693.9510200000004</v>
      </c>
      <c r="K208" s="323">
        <f>'2 уровень'!L328</f>
        <v>6001.4057400000002</v>
      </c>
      <c r="L208" s="323">
        <f>'2 уровень'!M328</f>
        <v>6001.4057400000002</v>
      </c>
      <c r="M208" s="323">
        <f>'2 уровень'!N328</f>
        <v>4025.6502</v>
      </c>
      <c r="N208" s="323">
        <f>'2 уровень'!O328</f>
        <v>4025.6502</v>
      </c>
      <c r="O208" s="323">
        <f>'2 уровень'!P328</f>
        <v>4025.6502</v>
      </c>
      <c r="P208" s="323">
        <f>'2 уровень'!Q328</f>
        <v>4025.6502</v>
      </c>
      <c r="Q208" s="323">
        <f>'2 уровень'!R328</f>
        <v>3842.8594772857141</v>
      </c>
      <c r="R208" s="322">
        <f>'2 уровень'!S328</f>
        <v>4921.0489700000007</v>
      </c>
      <c r="S208" s="322">
        <f>'2 уровень'!T328</f>
        <v>1078.1894927142866</v>
      </c>
      <c r="T208" s="322">
        <f>'2 уровень'!U328</f>
        <v>-23.629909999999999</v>
      </c>
      <c r="U208" s="322">
        <f>'2 уровень'!V328</f>
        <v>4897.4190600000011</v>
      </c>
      <c r="V208" s="323">
        <f>'2 уровень'!W328</f>
        <v>128.05695860302009</v>
      </c>
      <c r="W208" s="148"/>
      <c r="X208" s="148"/>
      <c r="Y208" s="148"/>
      <c r="Z208" s="148"/>
      <c r="AA208" s="148"/>
      <c r="AB208" s="148"/>
      <c r="AC208" s="148"/>
      <c r="AD208" s="148"/>
      <c r="AE208" s="148"/>
      <c r="AF208" s="148"/>
      <c r="AG208" s="148"/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  <c r="BI208" s="148"/>
      <c r="BJ208" s="148"/>
      <c r="BK208" s="148"/>
      <c r="BL208" s="148"/>
      <c r="BM208" s="148"/>
      <c r="BN208" s="148"/>
      <c r="BO208" s="148"/>
      <c r="BP208" s="148"/>
      <c r="BQ208" s="148"/>
      <c r="BR208" s="148"/>
      <c r="BS208" s="148"/>
      <c r="BT208" s="148"/>
      <c r="BU208" s="148"/>
      <c r="BV208" s="148"/>
      <c r="BW208" s="148"/>
      <c r="BX208" s="148"/>
      <c r="BY208" s="148"/>
      <c r="BZ208" s="148"/>
      <c r="CA208" s="148"/>
      <c r="CB208" s="148"/>
      <c r="CC208" s="148"/>
      <c r="CD208" s="148"/>
      <c r="CE208" s="148"/>
      <c r="CF208" s="148"/>
      <c r="CG208" s="148"/>
      <c r="CH208" s="148"/>
      <c r="CI208" s="148"/>
      <c r="CJ208" s="148"/>
      <c r="CK208" s="148"/>
      <c r="CL208" s="148"/>
      <c r="CM208" s="148"/>
      <c r="CN208" s="148"/>
      <c r="CO208" s="148"/>
      <c r="CP208" s="148"/>
      <c r="CQ208" s="148"/>
      <c r="CR208" s="148"/>
      <c r="CS208" s="148"/>
      <c r="CT208" s="148"/>
      <c r="CU208" s="148"/>
      <c r="CV208" s="148"/>
      <c r="CW208" s="148"/>
      <c r="CX208" s="148"/>
      <c r="CY208" s="148"/>
      <c r="CZ208" s="148"/>
      <c r="DA208" s="148"/>
      <c r="DB208" s="148"/>
      <c r="DC208" s="148"/>
      <c r="DD208" s="148"/>
      <c r="DE208" s="148"/>
      <c r="DF208" s="148"/>
      <c r="DG208" s="148"/>
      <c r="DH208" s="148"/>
      <c r="DI208" s="148"/>
      <c r="DJ208" s="148"/>
      <c r="DK208" s="148"/>
      <c r="DL208" s="148"/>
      <c r="DM208" s="148"/>
      <c r="DN208" s="148"/>
      <c r="DO208" s="148"/>
      <c r="DP208" s="148"/>
      <c r="DQ208" s="148"/>
      <c r="DR208" s="148"/>
      <c r="DS208" s="148"/>
      <c r="DT208" s="148"/>
      <c r="DU208" s="148"/>
      <c r="DV208" s="148"/>
      <c r="DW208" s="148"/>
      <c r="DX208" s="148"/>
      <c r="DY208" s="148"/>
      <c r="DZ208" s="148"/>
      <c r="EA208" s="148"/>
      <c r="EB208" s="148"/>
      <c r="EC208" s="148"/>
      <c r="ED208" s="148"/>
      <c r="EE208" s="148"/>
      <c r="EF208" s="148"/>
      <c r="EG208" s="148"/>
      <c r="EH208" s="148"/>
      <c r="EI208" s="148"/>
      <c r="EJ208" s="148"/>
      <c r="EK208" s="148"/>
      <c r="EL208" s="148"/>
      <c r="EM208" s="148"/>
      <c r="EN208" s="148"/>
      <c r="EO208" s="148"/>
      <c r="EP208" s="148"/>
      <c r="EQ208" s="148"/>
      <c r="ER208" s="148"/>
      <c r="ES208" s="148"/>
      <c r="ET208" s="148"/>
      <c r="EU208" s="148"/>
      <c r="EV208" s="148"/>
      <c r="EW208" s="148"/>
      <c r="EX208" s="148"/>
      <c r="EY208" s="148"/>
      <c r="EZ208" s="148"/>
      <c r="FA208" s="148"/>
      <c r="FB208" s="148"/>
      <c r="FC208" s="148"/>
      <c r="FD208" s="148"/>
      <c r="FE208" s="148"/>
      <c r="FF208" s="148"/>
      <c r="FG208" s="148"/>
      <c r="FH208" s="148"/>
      <c r="FI208" s="148"/>
      <c r="FJ208" s="148"/>
      <c r="FK208" s="148"/>
      <c r="FL208" s="148"/>
      <c r="FM208" s="148"/>
      <c r="FN208" s="148"/>
      <c r="FO208" s="148"/>
      <c r="FP208" s="148"/>
      <c r="FQ208" s="148"/>
      <c r="FR208" s="148"/>
      <c r="FS208" s="148"/>
      <c r="FT208" s="148"/>
      <c r="FU208" s="148"/>
      <c r="FV208" s="148"/>
      <c r="FW208" s="148"/>
      <c r="FX208" s="148"/>
      <c r="FY208" s="148"/>
      <c r="FZ208" s="148"/>
      <c r="GA208" s="148"/>
      <c r="GB208" s="148"/>
      <c r="GC208" s="148"/>
      <c r="GD208" s="148"/>
      <c r="GE208" s="148"/>
      <c r="GF208" s="148"/>
      <c r="GG208" s="148"/>
      <c r="GH208" s="148"/>
      <c r="GI208" s="148"/>
      <c r="GJ208" s="148"/>
      <c r="GK208" s="148"/>
    </row>
    <row r="209" spans="1:193" s="114" customFormat="1" ht="30" x14ac:dyDescent="0.25">
      <c r="A209" s="77" t="s">
        <v>45</v>
      </c>
      <c r="B209" s="163">
        <f>'2 уровень'!C329</f>
        <v>896.1</v>
      </c>
      <c r="C209" s="163">
        <f>'2 уровень'!D329</f>
        <v>821</v>
      </c>
      <c r="D209" s="280">
        <f>'2 уровень'!E329</f>
        <v>1040</v>
      </c>
      <c r="E209" s="164">
        <f>'2 уровень'!F329</f>
        <v>126.67478684531059</v>
      </c>
      <c r="F209" s="323">
        <f>'2 уровень'!G329</f>
        <v>1628.984346</v>
      </c>
      <c r="G209" s="323">
        <f>'2 уровень'!H329</f>
        <v>1628.984346</v>
      </c>
      <c r="H209" s="323">
        <f>'2 уровень'!I329</f>
        <v>1628.984346</v>
      </c>
      <c r="I209" s="323">
        <f>'2 уровень'!J329</f>
        <v>1628.984346</v>
      </c>
      <c r="J209" s="323">
        <f>'2 уровень'!K329</f>
        <v>1628.984346</v>
      </c>
      <c r="K209" s="323">
        <f>'2 уровень'!L329</f>
        <v>1628.984346</v>
      </c>
      <c r="L209" s="323">
        <f>'2 уровень'!M329</f>
        <v>1628.984346</v>
      </c>
      <c r="M209" s="323">
        <f>'2 уровень'!N329</f>
        <v>1628.984346</v>
      </c>
      <c r="N209" s="323">
        <f>'2 уровень'!O329</f>
        <v>1628.984346</v>
      </c>
      <c r="O209" s="323">
        <f>'2 уровень'!P329</f>
        <v>1628.984346</v>
      </c>
      <c r="P209" s="323">
        <f>'2 уровень'!Q329</f>
        <v>1628.984346</v>
      </c>
      <c r="Q209" s="323">
        <f>'2 уровень'!R329</f>
        <v>1493.2356505</v>
      </c>
      <c r="R209" s="322">
        <f>'2 уровень'!S329</f>
        <v>1908.2089900000001</v>
      </c>
      <c r="S209" s="322">
        <f>'2 уровень'!T329</f>
        <v>414.97333950000007</v>
      </c>
      <c r="T209" s="322">
        <f>'2 уровень'!U329</f>
        <v>-17.43365</v>
      </c>
      <c r="U209" s="322">
        <f>'2 уровень'!V329</f>
        <v>1890.7753400000001</v>
      </c>
      <c r="V209" s="323">
        <f>'2 уровень'!W329</f>
        <v>127.79021110037448</v>
      </c>
      <c r="W209" s="148"/>
      <c r="X209" s="148"/>
      <c r="Y209" s="148"/>
      <c r="Z209" s="148"/>
      <c r="AA209" s="148"/>
      <c r="AB209" s="148"/>
      <c r="AC209" s="148"/>
      <c r="AD209" s="148"/>
      <c r="AE209" s="148"/>
      <c r="AF209" s="148"/>
      <c r="AG209" s="148"/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  <c r="BI209" s="148"/>
      <c r="BJ209" s="148"/>
      <c r="BK209" s="148"/>
      <c r="BL209" s="148"/>
      <c r="BM209" s="148"/>
      <c r="BN209" s="148"/>
      <c r="BO209" s="148"/>
      <c r="BP209" s="148"/>
      <c r="BQ209" s="148"/>
      <c r="BR209" s="148"/>
      <c r="BS209" s="148"/>
      <c r="BT209" s="148"/>
      <c r="BU209" s="148"/>
      <c r="BV209" s="148"/>
      <c r="BW209" s="148"/>
      <c r="BX209" s="148"/>
      <c r="BY209" s="148"/>
      <c r="BZ209" s="148"/>
      <c r="CA209" s="148"/>
      <c r="CB209" s="148"/>
      <c r="CC209" s="148"/>
      <c r="CD209" s="148"/>
      <c r="CE209" s="148"/>
      <c r="CF209" s="148"/>
      <c r="CG209" s="148"/>
      <c r="CH209" s="148"/>
      <c r="CI209" s="148"/>
      <c r="CJ209" s="148"/>
      <c r="CK209" s="148"/>
      <c r="CL209" s="148"/>
      <c r="CM209" s="148"/>
      <c r="CN209" s="148"/>
      <c r="CO209" s="148"/>
      <c r="CP209" s="148"/>
      <c r="CQ209" s="148"/>
      <c r="CR209" s="148"/>
      <c r="CS209" s="148"/>
      <c r="CT209" s="148"/>
      <c r="CU209" s="148"/>
      <c r="CV209" s="148"/>
      <c r="CW209" s="148"/>
      <c r="CX209" s="148"/>
      <c r="CY209" s="148"/>
      <c r="CZ209" s="148"/>
      <c r="DA209" s="148"/>
      <c r="DB209" s="148"/>
      <c r="DC209" s="148"/>
      <c r="DD209" s="148"/>
      <c r="DE209" s="148"/>
      <c r="DF209" s="148"/>
      <c r="DG209" s="148"/>
      <c r="DH209" s="148"/>
      <c r="DI209" s="148"/>
      <c r="DJ209" s="148"/>
      <c r="DK209" s="148"/>
      <c r="DL209" s="148"/>
      <c r="DM209" s="148"/>
      <c r="DN209" s="148"/>
      <c r="DO209" s="148"/>
      <c r="DP209" s="148"/>
      <c r="DQ209" s="148"/>
      <c r="DR209" s="148"/>
      <c r="DS209" s="148"/>
      <c r="DT209" s="148"/>
      <c r="DU209" s="148"/>
      <c r="DV209" s="148"/>
      <c r="DW209" s="148"/>
      <c r="DX209" s="148"/>
      <c r="DY209" s="148"/>
      <c r="DZ209" s="148"/>
      <c r="EA209" s="148"/>
      <c r="EB209" s="148"/>
      <c r="EC209" s="148"/>
      <c r="ED209" s="148"/>
      <c r="EE209" s="148"/>
      <c r="EF209" s="148"/>
      <c r="EG209" s="148"/>
      <c r="EH209" s="148"/>
      <c r="EI209" s="148"/>
      <c r="EJ209" s="148"/>
      <c r="EK209" s="148"/>
      <c r="EL209" s="148"/>
      <c r="EM209" s="148"/>
      <c r="EN209" s="148"/>
      <c r="EO209" s="148"/>
      <c r="EP209" s="148"/>
      <c r="EQ209" s="148"/>
      <c r="ER209" s="148"/>
      <c r="ES209" s="148"/>
      <c r="ET209" s="148"/>
      <c r="EU209" s="148"/>
      <c r="EV209" s="148"/>
      <c r="EW209" s="148"/>
      <c r="EX209" s="148"/>
      <c r="EY209" s="148"/>
      <c r="EZ209" s="148"/>
      <c r="FA209" s="148"/>
      <c r="FB209" s="148"/>
      <c r="FC209" s="148"/>
      <c r="FD209" s="148"/>
      <c r="FE209" s="148"/>
      <c r="FF209" s="148"/>
      <c r="FG209" s="148"/>
      <c r="FH209" s="148"/>
      <c r="FI209" s="148"/>
      <c r="FJ209" s="148"/>
      <c r="FK209" s="148"/>
      <c r="FL209" s="148"/>
      <c r="FM209" s="148"/>
      <c r="FN209" s="148"/>
      <c r="FO209" s="148"/>
      <c r="FP209" s="148"/>
      <c r="FQ209" s="148"/>
      <c r="FR209" s="148"/>
      <c r="FS209" s="148"/>
      <c r="FT209" s="148"/>
      <c r="FU209" s="148"/>
      <c r="FV209" s="148"/>
      <c r="FW209" s="148"/>
      <c r="FX209" s="148"/>
      <c r="FY209" s="148"/>
      <c r="FZ209" s="148"/>
      <c r="GA209" s="148"/>
      <c r="GB209" s="148"/>
      <c r="GC209" s="148"/>
      <c r="GD209" s="148"/>
      <c r="GE209" s="148"/>
      <c r="GF209" s="148"/>
      <c r="GG209" s="148"/>
      <c r="GH209" s="148"/>
      <c r="GI209" s="148"/>
      <c r="GJ209" s="148"/>
      <c r="GK209" s="148"/>
    </row>
    <row r="210" spans="1:193" s="114" customFormat="1" ht="30" x14ac:dyDescent="0.25">
      <c r="A210" s="77" t="s">
        <v>66</v>
      </c>
      <c r="B210" s="163">
        <f>'2 уровень'!C330</f>
        <v>25</v>
      </c>
      <c r="C210" s="163">
        <f>'2 уровень'!D330</f>
        <v>23</v>
      </c>
      <c r="D210" s="280">
        <f>'2 уровень'!E330</f>
        <v>25</v>
      </c>
      <c r="E210" s="164">
        <f>'2 уровень'!F330</f>
        <v>108.69565217391303</v>
      </c>
      <c r="F210" s="323">
        <f>'2 уровень'!G330</f>
        <v>164.05199999999999</v>
      </c>
      <c r="G210" s="323">
        <f>'2 уровень'!H330</f>
        <v>164.05199999999999</v>
      </c>
      <c r="H210" s="323">
        <f>'2 уровень'!I330</f>
        <v>164.05199999999999</v>
      </c>
      <c r="I210" s="323">
        <f>'2 уровень'!J330</f>
        <v>164.05199999999999</v>
      </c>
      <c r="J210" s="323">
        <f>'2 уровень'!K330</f>
        <v>164.05199999999999</v>
      </c>
      <c r="K210" s="323">
        <f>'2 уровень'!L330</f>
        <v>164.05199999999999</v>
      </c>
      <c r="L210" s="323">
        <f>'2 уровень'!M330</f>
        <v>164.05199999999999</v>
      </c>
      <c r="M210" s="323">
        <f>'2 уровень'!N330</f>
        <v>164.05199999999999</v>
      </c>
      <c r="N210" s="323">
        <f>'2 уровень'!O330</f>
        <v>164.05199999999999</v>
      </c>
      <c r="O210" s="323">
        <f>'2 уровень'!P330</f>
        <v>164.05199999999999</v>
      </c>
      <c r="P210" s="323">
        <f>'2 уровень'!Q330</f>
        <v>164.05199999999999</v>
      </c>
      <c r="Q210" s="323">
        <f>'2 уровень'!R330</f>
        <v>150.381</v>
      </c>
      <c r="R210" s="322">
        <f>'2 уровень'!S330</f>
        <v>164.05199999999999</v>
      </c>
      <c r="S210" s="322">
        <f>'2 уровень'!T330</f>
        <v>13.670999999999992</v>
      </c>
      <c r="T210" s="322">
        <f>'2 уровень'!U330</f>
        <v>0</v>
      </c>
      <c r="U210" s="322">
        <f>'2 уровень'!V330</f>
        <v>164.05199999999999</v>
      </c>
      <c r="V210" s="323">
        <f>'2 уровень'!W330</f>
        <v>109.09090909090908</v>
      </c>
      <c r="W210" s="148"/>
      <c r="X210" s="148"/>
      <c r="Y210" s="148"/>
      <c r="Z210" s="148"/>
      <c r="AA210" s="148"/>
      <c r="AB210" s="148"/>
      <c r="AC210" s="148"/>
      <c r="AD210" s="148"/>
      <c r="AE210" s="148"/>
      <c r="AF210" s="148"/>
      <c r="AG210" s="148"/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  <c r="BI210" s="148"/>
      <c r="BJ210" s="148"/>
      <c r="BK210" s="148"/>
      <c r="BL210" s="148"/>
      <c r="BM210" s="148"/>
      <c r="BN210" s="148"/>
      <c r="BO210" s="148"/>
      <c r="BP210" s="148"/>
      <c r="BQ210" s="148"/>
      <c r="BR210" s="148"/>
      <c r="BS210" s="148"/>
      <c r="BT210" s="148"/>
      <c r="BU210" s="148"/>
      <c r="BV210" s="148"/>
      <c r="BW210" s="148"/>
      <c r="BX210" s="148"/>
      <c r="BY210" s="148"/>
      <c r="BZ210" s="148"/>
      <c r="CA210" s="148"/>
      <c r="CB210" s="148"/>
      <c r="CC210" s="148"/>
      <c r="CD210" s="148"/>
      <c r="CE210" s="148"/>
      <c r="CF210" s="148"/>
      <c r="CG210" s="148"/>
      <c r="CH210" s="148"/>
      <c r="CI210" s="148"/>
      <c r="CJ210" s="148"/>
      <c r="CK210" s="148"/>
      <c r="CL210" s="148"/>
      <c r="CM210" s="148"/>
      <c r="CN210" s="148"/>
      <c r="CO210" s="148"/>
      <c r="CP210" s="148"/>
      <c r="CQ210" s="148"/>
      <c r="CR210" s="148"/>
      <c r="CS210" s="148"/>
      <c r="CT210" s="148"/>
      <c r="CU210" s="148"/>
      <c r="CV210" s="148"/>
      <c r="CW210" s="148"/>
      <c r="CX210" s="148"/>
      <c r="CY210" s="148"/>
      <c r="CZ210" s="148"/>
      <c r="DA210" s="148"/>
      <c r="DB210" s="148"/>
      <c r="DC210" s="148"/>
      <c r="DD210" s="148"/>
      <c r="DE210" s="148"/>
      <c r="DF210" s="148"/>
      <c r="DG210" s="148"/>
      <c r="DH210" s="148"/>
      <c r="DI210" s="148"/>
      <c r="DJ210" s="148"/>
      <c r="DK210" s="148"/>
      <c r="DL210" s="148"/>
      <c r="DM210" s="148"/>
      <c r="DN210" s="148"/>
      <c r="DO210" s="148"/>
      <c r="DP210" s="148"/>
      <c r="DQ210" s="148"/>
      <c r="DR210" s="148"/>
      <c r="DS210" s="148"/>
      <c r="DT210" s="148"/>
      <c r="DU210" s="148"/>
      <c r="DV210" s="148"/>
      <c r="DW210" s="148"/>
      <c r="DX210" s="148"/>
      <c r="DY210" s="148"/>
      <c r="DZ210" s="148"/>
      <c r="EA210" s="148"/>
      <c r="EB210" s="148"/>
      <c r="EC210" s="148"/>
      <c r="ED210" s="148"/>
      <c r="EE210" s="148"/>
      <c r="EF210" s="148"/>
      <c r="EG210" s="148"/>
      <c r="EH210" s="148"/>
      <c r="EI210" s="148"/>
      <c r="EJ210" s="148"/>
      <c r="EK210" s="148"/>
      <c r="EL210" s="148"/>
      <c r="EM210" s="148"/>
      <c r="EN210" s="148"/>
      <c r="EO210" s="148"/>
      <c r="EP210" s="148"/>
      <c r="EQ210" s="148"/>
      <c r="ER210" s="148"/>
      <c r="ES210" s="148"/>
      <c r="ET210" s="148"/>
      <c r="EU210" s="148"/>
      <c r="EV210" s="148"/>
      <c r="EW210" s="148"/>
      <c r="EX210" s="148"/>
      <c r="EY210" s="148"/>
      <c r="EZ210" s="148"/>
      <c r="FA210" s="148"/>
      <c r="FB210" s="148"/>
      <c r="FC210" s="148"/>
      <c r="FD210" s="148"/>
      <c r="FE210" s="148"/>
      <c r="FF210" s="148"/>
      <c r="FG210" s="148"/>
      <c r="FH210" s="148"/>
      <c r="FI210" s="148"/>
      <c r="FJ210" s="148"/>
      <c r="FK210" s="148"/>
      <c r="FL210" s="148"/>
      <c r="FM210" s="148"/>
      <c r="FN210" s="148"/>
      <c r="FO210" s="148"/>
      <c r="FP210" s="148"/>
      <c r="FQ210" s="148"/>
      <c r="FR210" s="148"/>
      <c r="FS210" s="148"/>
      <c r="FT210" s="148"/>
      <c r="FU210" s="148"/>
      <c r="FV210" s="148"/>
      <c r="FW210" s="148"/>
      <c r="FX210" s="148"/>
      <c r="FY210" s="148"/>
      <c r="FZ210" s="148"/>
      <c r="GA210" s="148"/>
      <c r="GB210" s="148"/>
      <c r="GC210" s="148"/>
      <c r="GD210" s="148"/>
      <c r="GE210" s="148"/>
      <c r="GF210" s="148"/>
      <c r="GG210" s="148"/>
      <c r="GH210" s="148"/>
      <c r="GI210" s="148"/>
      <c r="GJ210" s="148"/>
      <c r="GK210" s="148"/>
    </row>
    <row r="211" spans="1:193" s="114" customFormat="1" ht="30" x14ac:dyDescent="0.25">
      <c r="A211" s="77" t="s">
        <v>67</v>
      </c>
      <c r="B211" s="163">
        <f>'2 уровень'!C331</f>
        <v>279</v>
      </c>
      <c r="C211" s="163">
        <f>'2 уровень'!D331</f>
        <v>256</v>
      </c>
      <c r="D211" s="280">
        <f>'2 уровень'!E331</f>
        <v>248</v>
      </c>
      <c r="E211" s="164">
        <f>'2 уровень'!F331</f>
        <v>96.875</v>
      </c>
      <c r="F211" s="323">
        <f>'2 уровень'!G331</f>
        <v>1830.82032</v>
      </c>
      <c r="G211" s="323">
        <f>'2 уровень'!H331</f>
        <v>1830.82032</v>
      </c>
      <c r="H211" s="323">
        <f>'2 уровень'!I331</f>
        <v>1830.82032</v>
      </c>
      <c r="I211" s="323">
        <f>'2 уровень'!J331</f>
        <v>1830.82032</v>
      </c>
      <c r="J211" s="323">
        <f>'2 уровень'!K331</f>
        <v>1830.82032</v>
      </c>
      <c r="K211" s="323">
        <f>'2 уровень'!L331</f>
        <v>1830.82032</v>
      </c>
      <c r="L211" s="323">
        <f>'2 уровень'!M331</f>
        <v>1830.82032</v>
      </c>
      <c r="M211" s="323">
        <f>'2 уровень'!N331</f>
        <v>1830.82032</v>
      </c>
      <c r="N211" s="323">
        <f>'2 уровень'!O331</f>
        <v>1830.82032</v>
      </c>
      <c r="O211" s="323">
        <f>'2 уровень'!P331</f>
        <v>1830.82032</v>
      </c>
      <c r="P211" s="323">
        <f>'2 уровень'!Q331</f>
        <v>1830.82032</v>
      </c>
      <c r="Q211" s="323">
        <f>'2 уровень'!R331</f>
        <v>1678.2519600000001</v>
      </c>
      <c r="R211" s="322">
        <f>'2 уровень'!S331</f>
        <v>1627.3958400000001</v>
      </c>
      <c r="S211" s="322">
        <f>'2 уровень'!T331</f>
        <v>-50.856119999999919</v>
      </c>
      <c r="T211" s="322">
        <f>'2 уровень'!U331</f>
        <v>0</v>
      </c>
      <c r="U211" s="322">
        <f>'2 уровень'!V331</f>
        <v>1627.3958400000001</v>
      </c>
      <c r="V211" s="323">
        <f>'2 уровень'!W331</f>
        <v>96.969696969696969</v>
      </c>
      <c r="W211" s="148"/>
      <c r="X211" s="148"/>
      <c r="Y211" s="148"/>
      <c r="Z211" s="148"/>
      <c r="AA211" s="148"/>
      <c r="AB211" s="148"/>
      <c r="AC211" s="148"/>
      <c r="AD211" s="148"/>
      <c r="AE211" s="148"/>
      <c r="AF211" s="148"/>
      <c r="AG211" s="148"/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  <c r="BI211" s="148"/>
      <c r="BJ211" s="148"/>
      <c r="BK211" s="148"/>
      <c r="BL211" s="148"/>
      <c r="BM211" s="148"/>
      <c r="BN211" s="148"/>
      <c r="BO211" s="148"/>
      <c r="BP211" s="148"/>
      <c r="BQ211" s="148"/>
      <c r="BR211" s="148"/>
      <c r="BS211" s="148"/>
      <c r="BT211" s="148"/>
      <c r="BU211" s="148"/>
      <c r="BV211" s="148"/>
      <c r="BW211" s="148"/>
      <c r="BX211" s="148"/>
      <c r="BY211" s="148"/>
      <c r="BZ211" s="148"/>
      <c r="CA211" s="148"/>
      <c r="CB211" s="148"/>
      <c r="CC211" s="148"/>
      <c r="CD211" s="148"/>
      <c r="CE211" s="148"/>
      <c r="CF211" s="148"/>
      <c r="CG211" s="148"/>
      <c r="CH211" s="148"/>
      <c r="CI211" s="148"/>
      <c r="CJ211" s="148"/>
      <c r="CK211" s="148"/>
      <c r="CL211" s="148"/>
      <c r="CM211" s="148"/>
      <c r="CN211" s="148"/>
      <c r="CO211" s="148"/>
      <c r="CP211" s="148"/>
      <c r="CQ211" s="148"/>
      <c r="CR211" s="148"/>
      <c r="CS211" s="148"/>
      <c r="CT211" s="148"/>
      <c r="CU211" s="148"/>
      <c r="CV211" s="148"/>
      <c r="CW211" s="148"/>
      <c r="CX211" s="148"/>
      <c r="CY211" s="148"/>
      <c r="CZ211" s="148"/>
      <c r="DA211" s="148"/>
      <c r="DB211" s="148"/>
      <c r="DC211" s="148"/>
      <c r="DD211" s="148"/>
      <c r="DE211" s="148"/>
      <c r="DF211" s="148"/>
      <c r="DG211" s="148"/>
      <c r="DH211" s="148"/>
      <c r="DI211" s="148"/>
      <c r="DJ211" s="148"/>
      <c r="DK211" s="148"/>
      <c r="DL211" s="148"/>
      <c r="DM211" s="148"/>
      <c r="DN211" s="148"/>
      <c r="DO211" s="148"/>
      <c r="DP211" s="148"/>
      <c r="DQ211" s="148"/>
      <c r="DR211" s="148"/>
      <c r="DS211" s="148"/>
      <c r="DT211" s="148"/>
      <c r="DU211" s="148"/>
      <c r="DV211" s="148"/>
      <c r="DW211" s="148"/>
      <c r="DX211" s="148"/>
      <c r="DY211" s="148"/>
      <c r="DZ211" s="148"/>
      <c r="EA211" s="148"/>
      <c r="EB211" s="148"/>
      <c r="EC211" s="148"/>
      <c r="ED211" s="148"/>
      <c r="EE211" s="148"/>
      <c r="EF211" s="148"/>
      <c r="EG211" s="148"/>
      <c r="EH211" s="148"/>
      <c r="EI211" s="148"/>
      <c r="EJ211" s="148"/>
      <c r="EK211" s="148"/>
      <c r="EL211" s="148"/>
      <c r="EM211" s="148"/>
      <c r="EN211" s="148"/>
      <c r="EO211" s="148"/>
      <c r="EP211" s="148"/>
      <c r="EQ211" s="148"/>
      <c r="ER211" s="148"/>
      <c r="ES211" s="148"/>
      <c r="ET211" s="148"/>
      <c r="EU211" s="148"/>
      <c r="EV211" s="148"/>
      <c r="EW211" s="148"/>
      <c r="EX211" s="148"/>
      <c r="EY211" s="148"/>
      <c r="EZ211" s="148"/>
      <c r="FA211" s="148"/>
      <c r="FB211" s="148"/>
      <c r="FC211" s="148"/>
      <c r="FD211" s="148"/>
      <c r="FE211" s="148"/>
      <c r="FF211" s="148"/>
      <c r="FG211" s="148"/>
      <c r="FH211" s="148"/>
      <c r="FI211" s="148"/>
      <c r="FJ211" s="148"/>
      <c r="FK211" s="148"/>
      <c r="FL211" s="148"/>
      <c r="FM211" s="148"/>
      <c r="FN211" s="148"/>
      <c r="FO211" s="148"/>
      <c r="FP211" s="148"/>
      <c r="FQ211" s="148"/>
      <c r="FR211" s="148"/>
      <c r="FS211" s="148"/>
      <c r="FT211" s="148"/>
      <c r="FU211" s="148"/>
      <c r="FV211" s="148"/>
      <c r="FW211" s="148"/>
      <c r="FX211" s="148"/>
      <c r="FY211" s="148"/>
      <c r="FZ211" s="148"/>
      <c r="GA211" s="148"/>
      <c r="GB211" s="148"/>
      <c r="GC211" s="148"/>
      <c r="GD211" s="148"/>
      <c r="GE211" s="148"/>
      <c r="GF211" s="148"/>
      <c r="GG211" s="148"/>
      <c r="GH211" s="148"/>
      <c r="GI211" s="148"/>
      <c r="GJ211" s="148"/>
      <c r="GK211" s="148"/>
    </row>
    <row r="212" spans="1:193" s="114" customFormat="1" ht="30" x14ac:dyDescent="0.25">
      <c r="A212" s="227" t="s">
        <v>68</v>
      </c>
      <c r="B212" s="246">
        <f>'2 уровень'!C332</f>
        <v>8660</v>
      </c>
      <c r="C212" s="246">
        <f>'2 уровень'!D332</f>
        <v>7938</v>
      </c>
      <c r="D212" s="246">
        <f>'2 уровень'!E332</f>
        <v>5236</v>
      </c>
      <c r="E212" s="247">
        <f>'2 уровень'!F332</f>
        <v>65.961199294532619</v>
      </c>
      <c r="F212" s="321">
        <f>'2 уровень'!G332</f>
        <v>15702.4712</v>
      </c>
      <c r="G212" s="321">
        <f>'2 уровень'!H332</f>
        <v>15702.4712</v>
      </c>
      <c r="H212" s="321">
        <f>'2 уровень'!I332</f>
        <v>15702.4712</v>
      </c>
      <c r="I212" s="321">
        <f>'2 уровень'!J332</f>
        <v>15702.4712</v>
      </c>
      <c r="J212" s="321">
        <f>'2 уровень'!K332</f>
        <v>15702.4712</v>
      </c>
      <c r="K212" s="321">
        <f>'2 уровень'!L332</f>
        <v>14112.0762</v>
      </c>
      <c r="L212" s="321">
        <f>'2 уровень'!M332</f>
        <v>14112.0762</v>
      </c>
      <c r="M212" s="321">
        <f>'2 уровень'!N332</f>
        <v>15985.191199999999</v>
      </c>
      <c r="N212" s="321">
        <f>'2 уровень'!O332</f>
        <v>15985.191199999999</v>
      </c>
      <c r="O212" s="321">
        <f>'2 уровень'!P332</f>
        <v>15085.191199999999</v>
      </c>
      <c r="P212" s="321">
        <f>'2 уровень'!Q332</f>
        <v>14767.1162</v>
      </c>
      <c r="Q212" s="321">
        <f>'2 уровень'!R332</f>
        <v>13770.190719047619</v>
      </c>
      <c r="R212" s="321">
        <f>'2 уровень'!S332</f>
        <v>10879.39111</v>
      </c>
      <c r="S212" s="321">
        <f>'2 уровень'!T332</f>
        <v>-2890.7996090476199</v>
      </c>
      <c r="T212" s="321">
        <f>'2 уровень'!U332</f>
        <v>0</v>
      </c>
      <c r="U212" s="321">
        <f>'2 уровень'!V332</f>
        <v>10879.39111</v>
      </c>
      <c r="V212" s="321">
        <f>'2 уровень'!W332</f>
        <v>79.006829549216633</v>
      </c>
      <c r="W212" s="148"/>
      <c r="X212" s="148"/>
      <c r="Y212" s="148"/>
      <c r="Z212" s="148"/>
      <c r="AA212" s="148"/>
      <c r="AB212" s="148"/>
      <c r="AC212" s="148"/>
      <c r="AD212" s="148"/>
      <c r="AE212" s="148"/>
      <c r="AF212" s="148"/>
      <c r="AG212" s="148"/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  <c r="BI212" s="148"/>
      <c r="BJ212" s="148"/>
      <c r="BK212" s="148"/>
      <c r="BL212" s="148"/>
      <c r="BM212" s="148"/>
      <c r="BN212" s="148"/>
      <c r="BO212" s="148"/>
      <c r="BP212" s="148"/>
      <c r="BQ212" s="148"/>
      <c r="BR212" s="148"/>
      <c r="BS212" s="148"/>
      <c r="BT212" s="148"/>
      <c r="BU212" s="148"/>
      <c r="BV212" s="148"/>
      <c r="BW212" s="148"/>
      <c r="BX212" s="148"/>
      <c r="BY212" s="148"/>
      <c r="BZ212" s="148"/>
      <c r="CA212" s="148"/>
      <c r="CB212" s="148"/>
      <c r="CC212" s="148"/>
      <c r="CD212" s="148"/>
      <c r="CE212" s="148"/>
      <c r="CF212" s="148"/>
      <c r="CG212" s="148"/>
      <c r="CH212" s="148"/>
      <c r="CI212" s="148"/>
      <c r="CJ212" s="148"/>
      <c r="CK212" s="148"/>
      <c r="CL212" s="148"/>
      <c r="CM212" s="148"/>
      <c r="CN212" s="148"/>
      <c r="CO212" s="148"/>
      <c r="CP212" s="148"/>
      <c r="CQ212" s="148"/>
      <c r="CR212" s="148"/>
      <c r="CS212" s="148"/>
      <c r="CT212" s="148"/>
      <c r="CU212" s="148"/>
      <c r="CV212" s="148"/>
      <c r="CW212" s="148"/>
      <c r="CX212" s="148"/>
      <c r="CY212" s="148"/>
      <c r="CZ212" s="148"/>
      <c r="DA212" s="148"/>
      <c r="DB212" s="148"/>
      <c r="DC212" s="148"/>
      <c r="DD212" s="148"/>
      <c r="DE212" s="148"/>
      <c r="DF212" s="148"/>
      <c r="DG212" s="148"/>
      <c r="DH212" s="148"/>
      <c r="DI212" s="148"/>
      <c r="DJ212" s="148"/>
      <c r="DK212" s="148"/>
      <c r="DL212" s="148"/>
      <c r="DM212" s="148"/>
      <c r="DN212" s="148"/>
      <c r="DO212" s="148"/>
      <c r="DP212" s="148"/>
      <c r="DQ212" s="148"/>
      <c r="DR212" s="148"/>
      <c r="DS212" s="148"/>
      <c r="DT212" s="148"/>
      <c r="DU212" s="148"/>
      <c r="DV212" s="148"/>
      <c r="DW212" s="148"/>
      <c r="DX212" s="148"/>
      <c r="DY212" s="148"/>
      <c r="DZ212" s="148"/>
      <c r="EA212" s="148"/>
      <c r="EB212" s="148"/>
      <c r="EC212" s="148"/>
      <c r="ED212" s="148"/>
      <c r="EE212" s="148"/>
      <c r="EF212" s="148"/>
      <c r="EG212" s="148"/>
      <c r="EH212" s="148"/>
      <c r="EI212" s="148"/>
      <c r="EJ212" s="148"/>
      <c r="EK212" s="148"/>
      <c r="EL212" s="148"/>
      <c r="EM212" s="148"/>
      <c r="EN212" s="148"/>
      <c r="EO212" s="148"/>
      <c r="EP212" s="148"/>
      <c r="EQ212" s="148"/>
      <c r="ER212" s="148"/>
      <c r="ES212" s="148"/>
      <c r="ET212" s="148"/>
      <c r="EU212" s="148"/>
      <c r="EV212" s="148"/>
      <c r="EW212" s="148"/>
      <c r="EX212" s="148"/>
      <c r="EY212" s="148"/>
      <c r="EZ212" s="148"/>
      <c r="FA212" s="148"/>
      <c r="FB212" s="148"/>
      <c r="FC212" s="148"/>
      <c r="FD212" s="148"/>
      <c r="FE212" s="148"/>
      <c r="FF212" s="148"/>
      <c r="FG212" s="148"/>
      <c r="FH212" s="148"/>
      <c r="FI212" s="148"/>
      <c r="FJ212" s="148"/>
      <c r="FK212" s="148"/>
      <c r="FL212" s="148"/>
      <c r="FM212" s="148"/>
      <c r="FN212" s="148"/>
      <c r="FO212" s="148"/>
      <c r="FP212" s="148"/>
      <c r="FQ212" s="148"/>
      <c r="FR212" s="148"/>
      <c r="FS212" s="148"/>
      <c r="FT212" s="148"/>
      <c r="FU212" s="148"/>
      <c r="FV212" s="148"/>
      <c r="FW212" s="148"/>
      <c r="FX212" s="148"/>
      <c r="FY212" s="148"/>
      <c r="FZ212" s="148"/>
      <c r="GA212" s="148"/>
      <c r="GB212" s="148"/>
      <c r="GC212" s="148"/>
      <c r="GD212" s="148"/>
      <c r="GE212" s="148"/>
      <c r="GF212" s="148"/>
      <c r="GG212" s="148"/>
      <c r="GH212" s="148"/>
      <c r="GI212" s="148"/>
      <c r="GJ212" s="148"/>
      <c r="GK212" s="148"/>
    </row>
    <row r="213" spans="1:193" s="114" customFormat="1" ht="30" x14ac:dyDescent="0.25">
      <c r="A213" s="77" t="s">
        <v>64</v>
      </c>
      <c r="B213" s="163">
        <f>'2 уровень'!C333</f>
        <v>3300</v>
      </c>
      <c r="C213" s="163">
        <f>'2 уровень'!D333</f>
        <v>3025</v>
      </c>
      <c r="D213" s="280">
        <f>'2 уровень'!E333</f>
        <v>1305</v>
      </c>
      <c r="E213" s="164">
        <f>'2 уровень'!F333</f>
        <v>43.1404958677686</v>
      </c>
      <c r="F213" s="323">
        <f>'2 уровень'!G333</f>
        <v>4241.0200000000004</v>
      </c>
      <c r="G213" s="323">
        <f>'2 уровень'!H333</f>
        <v>4241.0200000000004</v>
      </c>
      <c r="H213" s="323">
        <f>'2 уровень'!I333</f>
        <v>4241.0200000000004</v>
      </c>
      <c r="I213" s="323">
        <f>'2 уровень'!J333</f>
        <v>4241.0200000000004</v>
      </c>
      <c r="J213" s="323">
        <f>'2 уровень'!K333</f>
        <v>4241.0200000000004</v>
      </c>
      <c r="K213" s="323">
        <f>'2 уровень'!L333</f>
        <v>2650.625</v>
      </c>
      <c r="L213" s="323">
        <f>'2 уровень'!M333</f>
        <v>2650.625</v>
      </c>
      <c r="M213" s="323">
        <f>'2 уровень'!N333</f>
        <v>4523.74</v>
      </c>
      <c r="N213" s="323">
        <f>'2 уровень'!O333</f>
        <v>4523.74</v>
      </c>
      <c r="O213" s="323">
        <f>'2 уровень'!P333</f>
        <v>4523.74</v>
      </c>
      <c r="P213" s="323">
        <f>'2 уровень'!Q333</f>
        <v>4205.665</v>
      </c>
      <c r="Q213" s="323">
        <f>'2 уровень'!R333</f>
        <v>3863.8604523809522</v>
      </c>
      <c r="R213" s="322">
        <f>'2 уровень'!S333</f>
        <v>2352.5766399999998</v>
      </c>
      <c r="S213" s="322">
        <f>'2 уровень'!T333</f>
        <v>-1511.2838123809524</v>
      </c>
      <c r="T213" s="322">
        <f>'2 уровень'!U333</f>
        <v>0</v>
      </c>
      <c r="U213" s="322">
        <f>'2 уровень'!V333</f>
        <v>2352.5766399999998</v>
      </c>
      <c r="V213" s="323">
        <f>'2 уровень'!W333</f>
        <v>60.886687523880859</v>
      </c>
      <c r="W213" s="148"/>
      <c r="X213" s="148"/>
      <c r="Y213" s="148"/>
      <c r="Z213" s="148"/>
      <c r="AA213" s="148"/>
      <c r="AB213" s="148"/>
      <c r="AC213" s="148"/>
      <c r="AD213" s="148"/>
      <c r="AE213" s="148"/>
      <c r="AF213" s="148"/>
      <c r="AG213" s="148"/>
      <c r="AH213" s="148"/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  <c r="BI213" s="148"/>
      <c r="BJ213" s="148"/>
      <c r="BK213" s="148"/>
      <c r="BL213" s="148"/>
      <c r="BM213" s="148"/>
      <c r="BN213" s="148"/>
      <c r="BO213" s="148"/>
      <c r="BP213" s="148"/>
      <c r="BQ213" s="148"/>
      <c r="BR213" s="148"/>
      <c r="BS213" s="148"/>
      <c r="BT213" s="148"/>
      <c r="BU213" s="148"/>
      <c r="BV213" s="148"/>
      <c r="BW213" s="148"/>
      <c r="BX213" s="148"/>
      <c r="BY213" s="148"/>
      <c r="BZ213" s="148"/>
      <c r="CA213" s="148"/>
      <c r="CB213" s="148"/>
      <c r="CC213" s="148"/>
      <c r="CD213" s="148"/>
      <c r="CE213" s="148"/>
      <c r="CF213" s="148"/>
      <c r="CG213" s="148"/>
      <c r="CH213" s="148"/>
      <c r="CI213" s="148"/>
      <c r="CJ213" s="148"/>
      <c r="CK213" s="148"/>
      <c r="CL213" s="148"/>
      <c r="CM213" s="148"/>
      <c r="CN213" s="148"/>
      <c r="CO213" s="148"/>
      <c r="CP213" s="148"/>
      <c r="CQ213" s="148"/>
      <c r="CR213" s="148"/>
      <c r="CS213" s="148"/>
      <c r="CT213" s="148"/>
      <c r="CU213" s="148"/>
      <c r="CV213" s="148"/>
      <c r="CW213" s="148"/>
      <c r="CX213" s="148"/>
      <c r="CY213" s="148"/>
      <c r="CZ213" s="148"/>
      <c r="DA213" s="148"/>
      <c r="DB213" s="148"/>
      <c r="DC213" s="148"/>
      <c r="DD213" s="148"/>
      <c r="DE213" s="148"/>
      <c r="DF213" s="148"/>
      <c r="DG213" s="148"/>
      <c r="DH213" s="148"/>
      <c r="DI213" s="148"/>
      <c r="DJ213" s="148"/>
      <c r="DK213" s="148"/>
      <c r="DL213" s="148"/>
      <c r="DM213" s="148"/>
      <c r="DN213" s="148"/>
      <c r="DO213" s="148"/>
      <c r="DP213" s="148"/>
      <c r="DQ213" s="148"/>
      <c r="DR213" s="148"/>
      <c r="DS213" s="148"/>
      <c r="DT213" s="148"/>
      <c r="DU213" s="148"/>
      <c r="DV213" s="148"/>
      <c r="DW213" s="148"/>
      <c r="DX213" s="148"/>
      <c r="DY213" s="148"/>
      <c r="DZ213" s="148"/>
      <c r="EA213" s="148"/>
      <c r="EB213" s="148"/>
      <c r="EC213" s="148"/>
      <c r="ED213" s="148"/>
      <c r="EE213" s="148"/>
      <c r="EF213" s="148"/>
      <c r="EG213" s="148"/>
      <c r="EH213" s="148"/>
      <c r="EI213" s="148"/>
      <c r="EJ213" s="148"/>
      <c r="EK213" s="148"/>
      <c r="EL213" s="148"/>
      <c r="EM213" s="148"/>
      <c r="EN213" s="148"/>
      <c r="EO213" s="148"/>
      <c r="EP213" s="148"/>
      <c r="EQ213" s="148"/>
      <c r="ER213" s="148"/>
      <c r="ES213" s="148"/>
      <c r="ET213" s="148"/>
      <c r="EU213" s="148"/>
      <c r="EV213" s="148"/>
      <c r="EW213" s="148"/>
      <c r="EX213" s="148"/>
      <c r="EY213" s="148"/>
      <c r="EZ213" s="148"/>
      <c r="FA213" s="148"/>
      <c r="FB213" s="148"/>
      <c r="FC213" s="148"/>
      <c r="FD213" s="148"/>
      <c r="FE213" s="148"/>
      <c r="FF213" s="148"/>
      <c r="FG213" s="148"/>
      <c r="FH213" s="148"/>
      <c r="FI213" s="148"/>
      <c r="FJ213" s="148"/>
      <c r="FK213" s="148"/>
      <c r="FL213" s="148"/>
      <c r="FM213" s="148"/>
      <c r="FN213" s="148"/>
      <c r="FO213" s="148"/>
      <c r="FP213" s="148"/>
      <c r="FQ213" s="148"/>
      <c r="FR213" s="148"/>
      <c r="FS213" s="148"/>
      <c r="FT213" s="148"/>
      <c r="FU213" s="148"/>
      <c r="FV213" s="148"/>
      <c r="FW213" s="148"/>
      <c r="FX213" s="148"/>
      <c r="FY213" s="148"/>
      <c r="FZ213" s="148"/>
      <c r="GA213" s="148"/>
      <c r="GB213" s="148"/>
      <c r="GC213" s="148"/>
      <c r="GD213" s="148"/>
      <c r="GE213" s="148"/>
      <c r="GF213" s="148"/>
      <c r="GG213" s="148"/>
      <c r="GH213" s="148"/>
      <c r="GI213" s="148"/>
      <c r="GJ213" s="148"/>
      <c r="GK213" s="148"/>
    </row>
    <row r="214" spans="1:193" s="114" customFormat="1" ht="45" x14ac:dyDescent="0.25">
      <c r="A214" s="77" t="s">
        <v>102</v>
      </c>
      <c r="B214" s="163">
        <f>'2 уровень'!C334</f>
        <v>0</v>
      </c>
      <c r="C214" s="163">
        <f>'2 уровень'!D334</f>
        <v>0</v>
      </c>
      <c r="D214" s="280">
        <f>'2 уровень'!E334</f>
        <v>0</v>
      </c>
      <c r="E214" s="164">
        <f>'2 уровень'!F334</f>
        <v>0</v>
      </c>
      <c r="F214" s="323">
        <f>'2 уровень'!G334</f>
        <v>0</v>
      </c>
      <c r="G214" s="323">
        <f>'2 уровень'!H334</f>
        <v>0</v>
      </c>
      <c r="H214" s="323">
        <f>'2 уровень'!I334</f>
        <v>0</v>
      </c>
      <c r="I214" s="323">
        <f>'2 уровень'!J334</f>
        <v>0</v>
      </c>
      <c r="J214" s="323">
        <f>'2 уровень'!K334</f>
        <v>0</v>
      </c>
      <c r="K214" s="323">
        <f>'2 уровень'!L334</f>
        <v>0</v>
      </c>
      <c r="L214" s="323">
        <f>'2 уровень'!M334</f>
        <v>0</v>
      </c>
      <c r="M214" s="323">
        <f>'2 уровень'!N334</f>
        <v>0</v>
      </c>
      <c r="N214" s="323">
        <f>'2 уровень'!O334</f>
        <v>0</v>
      </c>
      <c r="O214" s="323">
        <f>'2 уровень'!P334</f>
        <v>0</v>
      </c>
      <c r="P214" s="323">
        <f>'2 уровень'!Q334</f>
        <v>0</v>
      </c>
      <c r="Q214" s="323">
        <f>'2 уровень'!R334</f>
        <v>0</v>
      </c>
      <c r="R214" s="322">
        <f>'2 уровень'!S334</f>
        <v>0</v>
      </c>
      <c r="S214" s="322">
        <f>'2 уровень'!T334</f>
        <v>0</v>
      </c>
      <c r="T214" s="322">
        <f>'2 уровень'!U334</f>
        <v>0</v>
      </c>
      <c r="U214" s="322">
        <f>'2 уровень'!V334</f>
        <v>0</v>
      </c>
      <c r="V214" s="323">
        <f>'2 уровень'!W334</f>
        <v>0</v>
      </c>
      <c r="W214" s="148"/>
      <c r="X214" s="148"/>
      <c r="Y214" s="148"/>
      <c r="Z214" s="148"/>
      <c r="AA214" s="148"/>
      <c r="AB214" s="148"/>
      <c r="AC214" s="148"/>
      <c r="AD214" s="148"/>
      <c r="AE214" s="148"/>
      <c r="AF214" s="148"/>
      <c r="AG214" s="148"/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  <c r="BI214" s="148"/>
      <c r="BJ214" s="148"/>
      <c r="BK214" s="148"/>
      <c r="BL214" s="148"/>
      <c r="BM214" s="148"/>
      <c r="BN214" s="148"/>
      <c r="BO214" s="148"/>
      <c r="BP214" s="148"/>
      <c r="BQ214" s="148"/>
      <c r="BR214" s="148"/>
      <c r="BS214" s="148"/>
      <c r="BT214" s="148"/>
      <c r="BU214" s="148"/>
      <c r="BV214" s="148"/>
      <c r="BW214" s="148"/>
      <c r="BX214" s="148"/>
      <c r="BY214" s="148"/>
      <c r="BZ214" s="148"/>
      <c r="CA214" s="148"/>
      <c r="CB214" s="148"/>
      <c r="CC214" s="148"/>
      <c r="CD214" s="148"/>
      <c r="CE214" s="148"/>
      <c r="CF214" s="148"/>
      <c r="CG214" s="148"/>
      <c r="CH214" s="148"/>
      <c r="CI214" s="148"/>
      <c r="CJ214" s="148"/>
      <c r="CK214" s="148"/>
      <c r="CL214" s="148"/>
      <c r="CM214" s="148"/>
      <c r="CN214" s="148"/>
      <c r="CO214" s="148"/>
      <c r="CP214" s="148"/>
      <c r="CQ214" s="148"/>
      <c r="CR214" s="148"/>
      <c r="CS214" s="148"/>
      <c r="CT214" s="148"/>
      <c r="CU214" s="148"/>
      <c r="CV214" s="148"/>
      <c r="CW214" s="148"/>
      <c r="CX214" s="148"/>
      <c r="CY214" s="148"/>
      <c r="CZ214" s="148"/>
      <c r="DA214" s="148"/>
      <c r="DB214" s="148"/>
      <c r="DC214" s="148"/>
      <c r="DD214" s="148"/>
      <c r="DE214" s="148"/>
      <c r="DF214" s="148"/>
      <c r="DG214" s="148"/>
      <c r="DH214" s="148"/>
      <c r="DI214" s="148"/>
      <c r="DJ214" s="148"/>
      <c r="DK214" s="148"/>
      <c r="DL214" s="148"/>
      <c r="DM214" s="148"/>
      <c r="DN214" s="148"/>
      <c r="DO214" s="148"/>
      <c r="DP214" s="148"/>
      <c r="DQ214" s="148"/>
      <c r="DR214" s="148"/>
      <c r="DS214" s="148"/>
      <c r="DT214" s="148"/>
      <c r="DU214" s="148"/>
      <c r="DV214" s="148"/>
      <c r="DW214" s="148"/>
      <c r="DX214" s="148"/>
      <c r="DY214" s="148"/>
      <c r="DZ214" s="148"/>
      <c r="EA214" s="148"/>
      <c r="EB214" s="148"/>
      <c r="EC214" s="148"/>
      <c r="ED214" s="148"/>
      <c r="EE214" s="148"/>
      <c r="EF214" s="148"/>
      <c r="EG214" s="148"/>
      <c r="EH214" s="148"/>
      <c r="EI214" s="148"/>
      <c r="EJ214" s="148"/>
      <c r="EK214" s="148"/>
      <c r="EL214" s="148"/>
      <c r="EM214" s="148"/>
      <c r="EN214" s="148"/>
      <c r="EO214" s="148"/>
      <c r="EP214" s="148"/>
      <c r="EQ214" s="148"/>
      <c r="ER214" s="148"/>
      <c r="ES214" s="148"/>
      <c r="ET214" s="148"/>
      <c r="EU214" s="148"/>
      <c r="EV214" s="148"/>
      <c r="EW214" s="148"/>
      <c r="EX214" s="148"/>
      <c r="EY214" s="148"/>
      <c r="EZ214" s="148"/>
      <c r="FA214" s="148"/>
      <c r="FB214" s="148"/>
      <c r="FC214" s="148"/>
      <c r="FD214" s="148"/>
      <c r="FE214" s="148"/>
      <c r="FF214" s="148"/>
      <c r="FG214" s="148"/>
      <c r="FH214" s="148"/>
      <c r="FI214" s="148"/>
      <c r="FJ214" s="148"/>
      <c r="FK214" s="148"/>
      <c r="FL214" s="148"/>
      <c r="FM214" s="148"/>
      <c r="FN214" s="148"/>
      <c r="FO214" s="148"/>
      <c r="FP214" s="148"/>
      <c r="FQ214" s="148"/>
      <c r="FR214" s="148"/>
      <c r="FS214" s="148"/>
      <c r="FT214" s="148"/>
      <c r="FU214" s="148"/>
      <c r="FV214" s="148"/>
      <c r="FW214" s="148"/>
      <c r="FX214" s="148"/>
      <c r="FY214" s="148"/>
      <c r="FZ214" s="148"/>
      <c r="GA214" s="148"/>
      <c r="GB214" s="148"/>
      <c r="GC214" s="148"/>
      <c r="GD214" s="148"/>
      <c r="GE214" s="148"/>
      <c r="GF214" s="148"/>
      <c r="GG214" s="148"/>
      <c r="GH214" s="148"/>
      <c r="GI214" s="148"/>
      <c r="GJ214" s="148"/>
      <c r="GK214" s="148"/>
    </row>
    <row r="215" spans="1:193" s="114" customFormat="1" ht="60" x14ac:dyDescent="0.25">
      <c r="A215" s="77" t="s">
        <v>46</v>
      </c>
      <c r="B215" s="163">
        <f>'2 уровень'!C335</f>
        <v>3200</v>
      </c>
      <c r="C215" s="163">
        <f>'2 уровень'!D335</f>
        <v>2933</v>
      </c>
      <c r="D215" s="280">
        <f>'2 уровень'!E335</f>
        <v>2565</v>
      </c>
      <c r="E215" s="164">
        <f>'2 уровень'!F335</f>
        <v>87.453119672690079</v>
      </c>
      <c r="F215" s="323">
        <f>'2 уровень'!G335</f>
        <v>9155.3919999999998</v>
      </c>
      <c r="G215" s="323">
        <f>'2 уровень'!H335</f>
        <v>9155.3919999999998</v>
      </c>
      <c r="H215" s="323">
        <f>'2 уровень'!I335</f>
        <v>9155.3919999999998</v>
      </c>
      <c r="I215" s="323">
        <f>'2 уровень'!J335</f>
        <v>9155.3919999999998</v>
      </c>
      <c r="J215" s="323">
        <f>'2 уровень'!K335</f>
        <v>9155.3919999999998</v>
      </c>
      <c r="K215" s="323">
        <f>'2 уровень'!L335</f>
        <v>9155.3919999999998</v>
      </c>
      <c r="L215" s="323">
        <f>'2 уровень'!M335</f>
        <v>9155.3919999999998</v>
      </c>
      <c r="M215" s="323">
        <f>'2 уровень'!N335</f>
        <v>9155.3919999999998</v>
      </c>
      <c r="N215" s="323">
        <f>'2 уровень'!O335</f>
        <v>9155.3919999999998</v>
      </c>
      <c r="O215" s="323">
        <f>'2 уровень'!P335</f>
        <v>8455.3919999999998</v>
      </c>
      <c r="P215" s="323">
        <f>'2 уровень'!Q335</f>
        <v>8455.3919999999998</v>
      </c>
      <c r="Q215" s="323">
        <f>'2 уровень'!R335</f>
        <v>7925.7760000000007</v>
      </c>
      <c r="R215" s="322">
        <f>'2 уровень'!S335</f>
        <v>7125.7394899999999</v>
      </c>
      <c r="S215" s="322">
        <f>'2 уровень'!T335</f>
        <v>-800.03651000000082</v>
      </c>
      <c r="T215" s="322">
        <f>'2 уровень'!U335</f>
        <v>0</v>
      </c>
      <c r="U215" s="322">
        <f>'2 уровень'!V335</f>
        <v>7125.7394899999999</v>
      </c>
      <c r="V215" s="323">
        <f>'2 уровень'!W335</f>
        <v>89.905890476844149</v>
      </c>
      <c r="W215" s="148"/>
      <c r="X215" s="148"/>
      <c r="Y215" s="148"/>
      <c r="Z215" s="148"/>
      <c r="AA215" s="148"/>
      <c r="AB215" s="148"/>
      <c r="AC215" s="148"/>
      <c r="AD215" s="148"/>
      <c r="AE215" s="148"/>
      <c r="AF215" s="148"/>
      <c r="AG215" s="148"/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  <c r="BI215" s="148"/>
      <c r="BJ215" s="148"/>
      <c r="BK215" s="148"/>
      <c r="BL215" s="148"/>
      <c r="BM215" s="148"/>
      <c r="BN215" s="148"/>
      <c r="BO215" s="148"/>
      <c r="BP215" s="148"/>
      <c r="BQ215" s="148"/>
      <c r="BR215" s="148"/>
      <c r="BS215" s="148"/>
      <c r="BT215" s="148"/>
      <c r="BU215" s="148"/>
      <c r="BV215" s="148"/>
      <c r="BW215" s="148"/>
      <c r="BX215" s="148"/>
      <c r="BY215" s="148"/>
      <c r="BZ215" s="148"/>
      <c r="CA215" s="148"/>
      <c r="CB215" s="148"/>
      <c r="CC215" s="148"/>
      <c r="CD215" s="148"/>
      <c r="CE215" s="148"/>
      <c r="CF215" s="148"/>
      <c r="CG215" s="148"/>
      <c r="CH215" s="148"/>
      <c r="CI215" s="148"/>
      <c r="CJ215" s="148"/>
      <c r="CK215" s="148"/>
      <c r="CL215" s="148"/>
      <c r="CM215" s="148"/>
      <c r="CN215" s="148"/>
      <c r="CO215" s="148"/>
      <c r="CP215" s="148"/>
      <c r="CQ215" s="148"/>
      <c r="CR215" s="148"/>
      <c r="CS215" s="148"/>
      <c r="CT215" s="148"/>
      <c r="CU215" s="148"/>
      <c r="CV215" s="148"/>
      <c r="CW215" s="148"/>
      <c r="CX215" s="148"/>
      <c r="CY215" s="148"/>
      <c r="CZ215" s="148"/>
      <c r="DA215" s="148"/>
      <c r="DB215" s="148"/>
      <c r="DC215" s="148"/>
      <c r="DD215" s="148"/>
      <c r="DE215" s="148"/>
      <c r="DF215" s="148"/>
      <c r="DG215" s="148"/>
      <c r="DH215" s="148"/>
      <c r="DI215" s="148"/>
      <c r="DJ215" s="148"/>
      <c r="DK215" s="148"/>
      <c r="DL215" s="148"/>
      <c r="DM215" s="148"/>
      <c r="DN215" s="148"/>
      <c r="DO215" s="148"/>
      <c r="DP215" s="148"/>
      <c r="DQ215" s="148"/>
      <c r="DR215" s="148"/>
      <c r="DS215" s="148"/>
      <c r="DT215" s="148"/>
      <c r="DU215" s="148"/>
      <c r="DV215" s="148"/>
      <c r="DW215" s="148"/>
      <c r="DX215" s="148"/>
      <c r="DY215" s="148"/>
      <c r="DZ215" s="148"/>
      <c r="EA215" s="148"/>
      <c r="EB215" s="148"/>
      <c r="EC215" s="148"/>
      <c r="ED215" s="148"/>
      <c r="EE215" s="148"/>
      <c r="EF215" s="148"/>
      <c r="EG215" s="148"/>
      <c r="EH215" s="148"/>
      <c r="EI215" s="148"/>
      <c r="EJ215" s="148"/>
      <c r="EK215" s="148"/>
      <c r="EL215" s="148"/>
      <c r="EM215" s="148"/>
      <c r="EN215" s="148"/>
      <c r="EO215" s="148"/>
      <c r="EP215" s="148"/>
      <c r="EQ215" s="148"/>
      <c r="ER215" s="148"/>
      <c r="ES215" s="148"/>
      <c r="ET215" s="148"/>
      <c r="EU215" s="148"/>
      <c r="EV215" s="148"/>
      <c r="EW215" s="148"/>
      <c r="EX215" s="148"/>
      <c r="EY215" s="148"/>
      <c r="EZ215" s="148"/>
      <c r="FA215" s="148"/>
      <c r="FB215" s="148"/>
      <c r="FC215" s="148"/>
      <c r="FD215" s="148"/>
      <c r="FE215" s="148"/>
      <c r="FF215" s="148"/>
      <c r="FG215" s="148"/>
      <c r="FH215" s="148"/>
      <c r="FI215" s="148"/>
      <c r="FJ215" s="148"/>
      <c r="FK215" s="148"/>
      <c r="FL215" s="148"/>
      <c r="FM215" s="148"/>
      <c r="FN215" s="148"/>
      <c r="FO215" s="148"/>
      <c r="FP215" s="148"/>
      <c r="FQ215" s="148"/>
      <c r="FR215" s="148"/>
      <c r="FS215" s="148"/>
      <c r="FT215" s="148"/>
      <c r="FU215" s="148"/>
      <c r="FV215" s="148"/>
      <c r="FW215" s="148"/>
      <c r="FX215" s="148"/>
      <c r="FY215" s="148"/>
      <c r="FZ215" s="148"/>
      <c r="GA215" s="148"/>
      <c r="GB215" s="148"/>
      <c r="GC215" s="148"/>
      <c r="GD215" s="148"/>
      <c r="GE215" s="148"/>
      <c r="GF215" s="148"/>
      <c r="GG215" s="148"/>
      <c r="GH215" s="148"/>
      <c r="GI215" s="148"/>
      <c r="GJ215" s="148"/>
      <c r="GK215" s="148"/>
    </row>
    <row r="216" spans="1:193" s="114" customFormat="1" ht="45" x14ac:dyDescent="0.25">
      <c r="A216" s="77" t="s">
        <v>65</v>
      </c>
      <c r="B216" s="163">
        <f>'2 уровень'!C336</f>
        <v>2160</v>
      </c>
      <c r="C216" s="163">
        <f>'2 уровень'!D336</f>
        <v>1980</v>
      </c>
      <c r="D216" s="280">
        <f>'2 уровень'!E336</f>
        <v>1366</v>
      </c>
      <c r="E216" s="164">
        <f>'2 уровень'!F336</f>
        <v>68.98989898989899</v>
      </c>
      <c r="F216" s="323">
        <f>'2 уровень'!G336</f>
        <v>2306.0591999999997</v>
      </c>
      <c r="G216" s="323">
        <f>'2 уровень'!H336</f>
        <v>2306.0591999999997</v>
      </c>
      <c r="H216" s="323">
        <f>'2 уровень'!I336</f>
        <v>2306.0591999999997</v>
      </c>
      <c r="I216" s="323">
        <f>'2 уровень'!J336</f>
        <v>2306.0591999999997</v>
      </c>
      <c r="J216" s="323">
        <f>'2 уровень'!K336</f>
        <v>2306.0591999999997</v>
      </c>
      <c r="K216" s="323">
        <f>'2 уровень'!L336</f>
        <v>2306.0591999999997</v>
      </c>
      <c r="L216" s="323">
        <f>'2 уровень'!M336</f>
        <v>2306.0591999999997</v>
      </c>
      <c r="M216" s="323">
        <f>'2 уровень'!N336</f>
        <v>2306.0591999999997</v>
      </c>
      <c r="N216" s="323">
        <f>'2 уровень'!O336</f>
        <v>2306.0591999999997</v>
      </c>
      <c r="O216" s="323">
        <f>'2 уровень'!P336</f>
        <v>2106.0591999999997</v>
      </c>
      <c r="P216" s="323">
        <f>'2 уровень'!Q336</f>
        <v>2106.0591999999997</v>
      </c>
      <c r="Q216" s="323">
        <f>'2 уровень'!R336</f>
        <v>1980.5542666666668</v>
      </c>
      <c r="R216" s="322">
        <f>'2 уровень'!S336</f>
        <v>1401.0749800000003</v>
      </c>
      <c r="S216" s="322">
        <f>'2 уровень'!T336</f>
        <v>-579.47928666666644</v>
      </c>
      <c r="T216" s="322">
        <f>'2 уровень'!U336</f>
        <v>0</v>
      </c>
      <c r="U216" s="322">
        <f>'2 уровень'!V336</f>
        <v>1401.0749800000003</v>
      </c>
      <c r="V216" s="323">
        <f>'2 уровень'!W336</f>
        <v>70.741559753273123</v>
      </c>
      <c r="W216" s="148"/>
      <c r="X216" s="148"/>
      <c r="Y216" s="148"/>
      <c r="Z216" s="148"/>
      <c r="AA216" s="148"/>
      <c r="AB216" s="148"/>
      <c r="AC216" s="148"/>
      <c r="AD216" s="148"/>
      <c r="AE216" s="148"/>
      <c r="AF216" s="148"/>
      <c r="AG216" s="148"/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  <c r="BI216" s="148"/>
      <c r="BJ216" s="148"/>
      <c r="BK216" s="148"/>
      <c r="BL216" s="148"/>
      <c r="BM216" s="148"/>
      <c r="BN216" s="148"/>
      <c r="BO216" s="148"/>
      <c r="BP216" s="148"/>
      <c r="BQ216" s="148"/>
      <c r="BR216" s="148"/>
      <c r="BS216" s="148"/>
      <c r="BT216" s="148"/>
      <c r="BU216" s="148"/>
      <c r="BV216" s="148"/>
      <c r="BW216" s="148"/>
      <c r="BX216" s="148"/>
      <c r="BY216" s="148"/>
      <c r="BZ216" s="148"/>
      <c r="CA216" s="148"/>
      <c r="CB216" s="148"/>
      <c r="CC216" s="148"/>
      <c r="CD216" s="148"/>
      <c r="CE216" s="148"/>
      <c r="CF216" s="148"/>
      <c r="CG216" s="148"/>
      <c r="CH216" s="148"/>
      <c r="CI216" s="148"/>
      <c r="CJ216" s="148"/>
      <c r="CK216" s="148"/>
      <c r="CL216" s="148"/>
      <c r="CM216" s="148"/>
      <c r="CN216" s="148"/>
      <c r="CO216" s="148"/>
      <c r="CP216" s="148"/>
      <c r="CQ216" s="148"/>
      <c r="CR216" s="148"/>
      <c r="CS216" s="148"/>
      <c r="CT216" s="148"/>
      <c r="CU216" s="148"/>
      <c r="CV216" s="148"/>
      <c r="CW216" s="148"/>
      <c r="CX216" s="148"/>
      <c r="CY216" s="148"/>
      <c r="CZ216" s="148"/>
      <c r="DA216" s="148"/>
      <c r="DB216" s="148"/>
      <c r="DC216" s="148"/>
      <c r="DD216" s="148"/>
      <c r="DE216" s="148"/>
      <c r="DF216" s="148"/>
      <c r="DG216" s="148"/>
      <c r="DH216" s="148"/>
      <c r="DI216" s="148"/>
      <c r="DJ216" s="148"/>
      <c r="DK216" s="148"/>
      <c r="DL216" s="148"/>
      <c r="DM216" s="148"/>
      <c r="DN216" s="148"/>
      <c r="DO216" s="148"/>
      <c r="DP216" s="148"/>
      <c r="DQ216" s="148"/>
      <c r="DR216" s="148"/>
      <c r="DS216" s="148"/>
      <c r="DT216" s="148"/>
      <c r="DU216" s="148"/>
      <c r="DV216" s="148"/>
      <c r="DW216" s="148"/>
      <c r="DX216" s="148"/>
      <c r="DY216" s="148"/>
      <c r="DZ216" s="148"/>
      <c r="EA216" s="148"/>
      <c r="EB216" s="148"/>
      <c r="EC216" s="148"/>
      <c r="ED216" s="148"/>
      <c r="EE216" s="148"/>
      <c r="EF216" s="148"/>
      <c r="EG216" s="148"/>
      <c r="EH216" s="148"/>
      <c r="EI216" s="148"/>
      <c r="EJ216" s="148"/>
      <c r="EK216" s="148"/>
      <c r="EL216" s="148"/>
      <c r="EM216" s="148"/>
      <c r="EN216" s="148"/>
      <c r="EO216" s="148"/>
      <c r="EP216" s="148"/>
      <c r="EQ216" s="148"/>
      <c r="ER216" s="148"/>
      <c r="ES216" s="148"/>
      <c r="ET216" s="148"/>
      <c r="EU216" s="148"/>
      <c r="EV216" s="148"/>
      <c r="EW216" s="148"/>
      <c r="EX216" s="148"/>
      <c r="EY216" s="148"/>
      <c r="EZ216" s="148"/>
      <c r="FA216" s="148"/>
      <c r="FB216" s="148"/>
      <c r="FC216" s="148"/>
      <c r="FD216" s="148"/>
      <c r="FE216" s="148"/>
      <c r="FF216" s="148"/>
      <c r="FG216" s="148"/>
      <c r="FH216" s="148"/>
      <c r="FI216" s="148"/>
      <c r="FJ216" s="148"/>
      <c r="FK216" s="148"/>
      <c r="FL216" s="148"/>
      <c r="FM216" s="148"/>
      <c r="FN216" s="148"/>
      <c r="FO216" s="148"/>
      <c r="FP216" s="148"/>
      <c r="FQ216" s="148"/>
      <c r="FR216" s="148"/>
      <c r="FS216" s="148"/>
      <c r="FT216" s="148"/>
      <c r="FU216" s="148"/>
      <c r="FV216" s="148"/>
      <c r="FW216" s="148"/>
      <c r="FX216" s="148"/>
      <c r="FY216" s="148"/>
      <c r="FZ216" s="148"/>
      <c r="GA216" s="148"/>
      <c r="GB216" s="148"/>
      <c r="GC216" s="148"/>
      <c r="GD216" s="148"/>
      <c r="GE216" s="148"/>
      <c r="GF216" s="148"/>
      <c r="GG216" s="148"/>
      <c r="GH216" s="148"/>
      <c r="GI216" s="148"/>
      <c r="GJ216" s="148"/>
      <c r="GK216" s="148"/>
    </row>
    <row r="217" spans="1:193" s="114" customFormat="1" ht="30" x14ac:dyDescent="0.25">
      <c r="A217" s="77" t="s">
        <v>79</v>
      </c>
      <c r="B217" s="163">
        <f>'2 уровень'!C337</f>
        <v>12300</v>
      </c>
      <c r="C217" s="163">
        <f>'2 уровень'!D337</f>
        <v>11275</v>
      </c>
      <c r="D217" s="280">
        <f>'2 уровень'!E337</f>
        <v>12457</v>
      </c>
      <c r="E217" s="164">
        <f>'2 уровень'!F337</f>
        <v>110.48337028824832</v>
      </c>
      <c r="F217" s="323">
        <f>'2 уровень'!G337</f>
        <v>11970.606</v>
      </c>
      <c r="G217" s="323">
        <f>'2 уровень'!H337</f>
        <v>11970.606</v>
      </c>
      <c r="H217" s="323">
        <f>'2 уровень'!I337</f>
        <v>11970.606</v>
      </c>
      <c r="I217" s="323">
        <f>'2 уровень'!J337</f>
        <v>11970.606</v>
      </c>
      <c r="J217" s="323">
        <f>'2 уровень'!K337</f>
        <v>11970.606</v>
      </c>
      <c r="K217" s="323">
        <f>'2 уровень'!L337</f>
        <v>11970.606</v>
      </c>
      <c r="L217" s="323">
        <f>'2 уровень'!M337</f>
        <v>11970.606</v>
      </c>
      <c r="M217" s="323">
        <f>'2 уровень'!N337</f>
        <v>11970.606</v>
      </c>
      <c r="N217" s="323">
        <f>'2 уровень'!O337</f>
        <v>11970.606</v>
      </c>
      <c r="O217" s="323">
        <f>'2 уровень'!P337</f>
        <v>11970.606</v>
      </c>
      <c r="P217" s="323">
        <f>'2 уровень'!Q337</f>
        <v>11970.606</v>
      </c>
      <c r="Q217" s="323">
        <f>'2 уровень'!R337</f>
        <v>10973.055499999999</v>
      </c>
      <c r="R217" s="322">
        <f>'2 уровень'!S337</f>
        <v>12128.06868</v>
      </c>
      <c r="S217" s="322">
        <f>'2 уровень'!T337</f>
        <v>1155.0131800000017</v>
      </c>
      <c r="T217" s="322">
        <f>'2 уровень'!U337</f>
        <v>-6.5205699999999993</v>
      </c>
      <c r="U217" s="322">
        <f>'2 уровень'!V337</f>
        <v>12121.54811</v>
      </c>
      <c r="V217" s="323">
        <f>'2 уровень'!W337</f>
        <v>110.52590301762351</v>
      </c>
      <c r="W217" s="148"/>
      <c r="X217" s="148"/>
      <c r="Y217" s="148"/>
      <c r="Z217" s="148"/>
      <c r="AA217" s="148"/>
      <c r="AB217" s="148"/>
      <c r="AC217" s="148"/>
      <c r="AD217" s="148"/>
      <c r="AE217" s="148"/>
      <c r="AF217" s="148"/>
      <c r="AG217" s="148"/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  <c r="BI217" s="148"/>
      <c r="BJ217" s="148"/>
      <c r="BK217" s="148"/>
      <c r="BL217" s="148"/>
      <c r="BM217" s="148"/>
      <c r="BN217" s="148"/>
      <c r="BO217" s="148"/>
      <c r="BP217" s="148"/>
      <c r="BQ217" s="148"/>
      <c r="BR217" s="148"/>
      <c r="BS217" s="148"/>
      <c r="BT217" s="148"/>
      <c r="BU217" s="148"/>
      <c r="BV217" s="148"/>
      <c r="BW217" s="148"/>
      <c r="BX217" s="148"/>
      <c r="BY217" s="148"/>
      <c r="BZ217" s="148"/>
      <c r="CA217" s="148"/>
      <c r="CB217" s="148"/>
      <c r="CC217" s="148"/>
      <c r="CD217" s="148"/>
      <c r="CE217" s="148"/>
      <c r="CF217" s="148"/>
      <c r="CG217" s="148"/>
      <c r="CH217" s="148"/>
      <c r="CI217" s="148"/>
      <c r="CJ217" s="148"/>
      <c r="CK217" s="148"/>
      <c r="CL217" s="148"/>
      <c r="CM217" s="148"/>
      <c r="CN217" s="148"/>
      <c r="CO217" s="148"/>
      <c r="CP217" s="148"/>
      <c r="CQ217" s="148"/>
      <c r="CR217" s="148"/>
      <c r="CS217" s="148"/>
      <c r="CT217" s="148"/>
      <c r="CU217" s="148"/>
      <c r="CV217" s="148"/>
      <c r="CW217" s="148"/>
      <c r="CX217" s="148"/>
      <c r="CY217" s="148"/>
      <c r="CZ217" s="148"/>
      <c r="DA217" s="148"/>
      <c r="DB217" s="148"/>
      <c r="DC217" s="148"/>
      <c r="DD217" s="148"/>
      <c r="DE217" s="148"/>
      <c r="DF217" s="148"/>
      <c r="DG217" s="148"/>
      <c r="DH217" s="148"/>
      <c r="DI217" s="148"/>
      <c r="DJ217" s="148"/>
      <c r="DK217" s="148"/>
      <c r="DL217" s="148"/>
      <c r="DM217" s="148"/>
      <c r="DN217" s="148"/>
      <c r="DO217" s="148"/>
      <c r="DP217" s="148"/>
      <c r="DQ217" s="148"/>
      <c r="DR217" s="148"/>
      <c r="DS217" s="148"/>
      <c r="DT217" s="148"/>
      <c r="DU217" s="148"/>
      <c r="DV217" s="148"/>
      <c r="DW217" s="148"/>
      <c r="DX217" s="148"/>
      <c r="DY217" s="148"/>
      <c r="DZ217" s="148"/>
      <c r="EA217" s="148"/>
      <c r="EB217" s="148"/>
      <c r="EC217" s="148"/>
      <c r="ED217" s="148"/>
      <c r="EE217" s="148"/>
      <c r="EF217" s="148"/>
      <c r="EG217" s="148"/>
      <c r="EH217" s="148"/>
      <c r="EI217" s="148"/>
      <c r="EJ217" s="148"/>
      <c r="EK217" s="148"/>
      <c r="EL217" s="148"/>
      <c r="EM217" s="148"/>
      <c r="EN217" s="148"/>
      <c r="EO217" s="148"/>
      <c r="EP217" s="148"/>
      <c r="EQ217" s="148"/>
      <c r="ER217" s="148"/>
      <c r="ES217" s="148"/>
      <c r="ET217" s="148"/>
      <c r="EU217" s="148"/>
      <c r="EV217" s="148"/>
      <c r="EW217" s="148"/>
      <c r="EX217" s="148"/>
      <c r="EY217" s="148"/>
      <c r="EZ217" s="148"/>
      <c r="FA217" s="148"/>
      <c r="FB217" s="148"/>
      <c r="FC217" s="148"/>
      <c r="FD217" s="148"/>
      <c r="FE217" s="148"/>
      <c r="FF217" s="148"/>
      <c r="FG217" s="148"/>
      <c r="FH217" s="148"/>
      <c r="FI217" s="148"/>
      <c r="FJ217" s="148"/>
      <c r="FK217" s="148"/>
      <c r="FL217" s="148"/>
      <c r="FM217" s="148"/>
      <c r="FN217" s="148"/>
      <c r="FO217" s="148"/>
      <c r="FP217" s="148"/>
      <c r="FQ217" s="148"/>
      <c r="FR217" s="148"/>
      <c r="FS217" s="148"/>
      <c r="FT217" s="148"/>
      <c r="FU217" s="148"/>
      <c r="FV217" s="148"/>
      <c r="FW217" s="148"/>
      <c r="FX217" s="148"/>
      <c r="FY217" s="148"/>
      <c r="FZ217" s="148"/>
      <c r="GA217" s="148"/>
      <c r="GB217" s="148"/>
      <c r="GC217" s="148"/>
      <c r="GD217" s="148"/>
      <c r="GE217" s="148"/>
      <c r="GF217" s="148"/>
      <c r="GG217" s="148"/>
      <c r="GH217" s="148"/>
      <c r="GI217" s="148"/>
      <c r="GJ217" s="148"/>
      <c r="GK217" s="148"/>
    </row>
    <row r="218" spans="1:193" s="114" customFormat="1" ht="15.75" thickBot="1" x14ac:dyDescent="0.3">
      <c r="A218" s="76" t="s">
        <v>4</v>
      </c>
      <c r="B218" s="163">
        <f>'2 уровень'!C338</f>
        <v>0</v>
      </c>
      <c r="C218" s="163">
        <f>'2 уровень'!D338</f>
        <v>0</v>
      </c>
      <c r="D218" s="280">
        <f>'2 уровень'!E338</f>
        <v>0</v>
      </c>
      <c r="E218" s="164">
        <f>'2 уровень'!F338</f>
        <v>0</v>
      </c>
      <c r="F218" s="323">
        <f>'2 уровень'!G338</f>
        <v>35990.884886</v>
      </c>
      <c r="G218" s="323">
        <f>'2 уровень'!H338</f>
        <v>35990.884886</v>
      </c>
      <c r="H218" s="323">
        <f>'2 уровень'!I338</f>
        <v>35990.884886</v>
      </c>
      <c r="I218" s="323">
        <f>'2 уровень'!J338</f>
        <v>35990.884886</v>
      </c>
      <c r="J218" s="323">
        <f>'2 уровень'!K338</f>
        <v>35990.884886</v>
      </c>
      <c r="K218" s="323">
        <f>'2 уровень'!L338</f>
        <v>35707.944605999997</v>
      </c>
      <c r="L218" s="323">
        <f>'2 уровень'!M338</f>
        <v>35707.944605999997</v>
      </c>
      <c r="M218" s="323">
        <f>'2 уровень'!N338</f>
        <v>35605.304065999997</v>
      </c>
      <c r="N218" s="323">
        <f>'2 уровень'!O338</f>
        <v>35605.304065999997</v>
      </c>
      <c r="O218" s="323">
        <f>'2 уровень'!P338</f>
        <v>34705.304065999997</v>
      </c>
      <c r="P218" s="323">
        <f>'2 уровень'!Q338</f>
        <v>34387.229066</v>
      </c>
      <c r="Q218" s="323">
        <f>'2 уровень'!R338</f>
        <v>31907.97430683333</v>
      </c>
      <c r="R218" s="322">
        <f>'2 уровень'!S338</f>
        <v>31628.165590000001</v>
      </c>
      <c r="S218" s="322">
        <f>'2 уровень'!T338</f>
        <v>-279.80871683333135</v>
      </c>
      <c r="T218" s="322">
        <f>'2 уровень'!U338</f>
        <v>-47.584129999999995</v>
      </c>
      <c r="U218" s="322">
        <f>'2 уровень'!V338</f>
        <v>31580.581460000001</v>
      </c>
      <c r="V218" s="323">
        <f>'2 уровень'!W338</f>
        <v>99.123075899013102</v>
      </c>
      <c r="W218" s="148"/>
      <c r="X218" s="148"/>
      <c r="Y218" s="148"/>
      <c r="Z218" s="148"/>
      <c r="AA218" s="148"/>
      <c r="AB218" s="148"/>
      <c r="AC218" s="148"/>
      <c r="AD218" s="148"/>
      <c r="AE218" s="148"/>
      <c r="AF218" s="148"/>
      <c r="AG218" s="148"/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  <c r="BI218" s="148"/>
      <c r="BJ218" s="148"/>
      <c r="BK218" s="148"/>
      <c r="BL218" s="148"/>
      <c r="BM218" s="148"/>
      <c r="BN218" s="148"/>
      <c r="BO218" s="148"/>
      <c r="BP218" s="148"/>
      <c r="BQ218" s="148"/>
      <c r="BR218" s="148"/>
      <c r="BS218" s="148"/>
      <c r="BT218" s="148"/>
      <c r="BU218" s="148"/>
      <c r="BV218" s="148"/>
      <c r="BW218" s="148"/>
      <c r="BX218" s="148"/>
      <c r="BY218" s="148"/>
      <c r="BZ218" s="148"/>
      <c r="CA218" s="148"/>
      <c r="CB218" s="148"/>
      <c r="CC218" s="148"/>
      <c r="CD218" s="148"/>
      <c r="CE218" s="148"/>
      <c r="CF218" s="148"/>
      <c r="CG218" s="148"/>
      <c r="CH218" s="148"/>
      <c r="CI218" s="148"/>
      <c r="CJ218" s="148"/>
      <c r="CK218" s="148"/>
      <c r="CL218" s="148"/>
      <c r="CM218" s="148"/>
      <c r="CN218" s="148"/>
      <c r="CO218" s="148"/>
      <c r="CP218" s="148"/>
      <c r="CQ218" s="148"/>
      <c r="CR218" s="148"/>
      <c r="CS218" s="148"/>
      <c r="CT218" s="148"/>
      <c r="CU218" s="148"/>
      <c r="CV218" s="148"/>
      <c r="CW218" s="148"/>
      <c r="CX218" s="148"/>
      <c r="CY218" s="148"/>
      <c r="CZ218" s="148"/>
      <c r="DA218" s="148"/>
      <c r="DB218" s="148"/>
      <c r="DC218" s="148"/>
      <c r="DD218" s="148"/>
      <c r="DE218" s="148"/>
      <c r="DF218" s="148"/>
      <c r="DG218" s="148"/>
      <c r="DH218" s="148"/>
      <c r="DI218" s="148"/>
      <c r="DJ218" s="148"/>
      <c r="DK218" s="148"/>
      <c r="DL218" s="148"/>
      <c r="DM218" s="148"/>
      <c r="DN218" s="148"/>
      <c r="DO218" s="148"/>
      <c r="DP218" s="148"/>
      <c r="DQ218" s="148"/>
      <c r="DR218" s="148"/>
      <c r="DS218" s="148"/>
      <c r="DT218" s="148"/>
      <c r="DU218" s="148"/>
      <c r="DV218" s="148"/>
      <c r="DW218" s="148"/>
      <c r="DX218" s="148"/>
      <c r="DY218" s="148"/>
      <c r="DZ218" s="148"/>
      <c r="EA218" s="148"/>
      <c r="EB218" s="148"/>
      <c r="EC218" s="148"/>
      <c r="ED218" s="148"/>
      <c r="EE218" s="148"/>
      <c r="EF218" s="148"/>
      <c r="EG218" s="148"/>
      <c r="EH218" s="148"/>
      <c r="EI218" s="148"/>
      <c r="EJ218" s="148"/>
      <c r="EK218" s="148"/>
      <c r="EL218" s="148"/>
      <c r="EM218" s="148"/>
      <c r="EN218" s="148"/>
      <c r="EO218" s="148"/>
      <c r="EP218" s="148"/>
      <c r="EQ218" s="148"/>
      <c r="ER218" s="148"/>
      <c r="ES218" s="148"/>
      <c r="ET218" s="148"/>
      <c r="EU218" s="148"/>
      <c r="EV218" s="148"/>
      <c r="EW218" s="148"/>
      <c r="EX218" s="148"/>
      <c r="EY218" s="148"/>
      <c r="EZ218" s="148"/>
      <c r="FA218" s="148"/>
      <c r="FB218" s="148"/>
      <c r="FC218" s="148"/>
      <c r="FD218" s="148"/>
      <c r="FE218" s="148"/>
      <c r="FF218" s="148"/>
      <c r="FG218" s="148"/>
      <c r="FH218" s="148"/>
      <c r="FI218" s="148"/>
      <c r="FJ218" s="148"/>
      <c r="FK218" s="148"/>
      <c r="FL218" s="148"/>
      <c r="FM218" s="148"/>
      <c r="FN218" s="148"/>
      <c r="FO218" s="148"/>
      <c r="FP218" s="148"/>
      <c r="FQ218" s="148"/>
      <c r="FR218" s="148"/>
      <c r="FS218" s="148"/>
      <c r="FT218" s="148"/>
      <c r="FU218" s="148"/>
      <c r="FV218" s="148"/>
      <c r="FW218" s="148"/>
      <c r="FX218" s="148"/>
      <c r="FY218" s="148"/>
      <c r="FZ218" s="148"/>
      <c r="GA218" s="148"/>
      <c r="GB218" s="148"/>
      <c r="GC218" s="148"/>
      <c r="GD218" s="148"/>
      <c r="GE218" s="148"/>
      <c r="GF218" s="148"/>
      <c r="GG218" s="148"/>
      <c r="GH218" s="148"/>
      <c r="GI218" s="148"/>
      <c r="GJ218" s="148"/>
      <c r="GK218" s="148"/>
    </row>
    <row r="219" spans="1:193" ht="15" customHeight="1" x14ac:dyDescent="0.25">
      <c r="A219" s="66" t="s">
        <v>29</v>
      </c>
      <c r="B219" s="67"/>
      <c r="C219" s="67"/>
      <c r="D219" s="67"/>
      <c r="E219" s="108"/>
      <c r="F219" s="320"/>
      <c r="G219" s="320"/>
      <c r="H219" s="320"/>
      <c r="I219" s="320"/>
      <c r="J219" s="320"/>
      <c r="K219" s="320"/>
      <c r="L219" s="320"/>
      <c r="M219" s="320"/>
      <c r="N219" s="320"/>
      <c r="O219" s="320"/>
      <c r="P219" s="320"/>
      <c r="Q219" s="320"/>
      <c r="R219" s="320"/>
      <c r="S219" s="320"/>
      <c r="T219" s="320"/>
      <c r="U219" s="320"/>
      <c r="V219" s="320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32"/>
      <c r="BB219" s="32"/>
      <c r="BC219" s="32"/>
      <c r="BD219" s="32"/>
      <c r="BE219" s="32"/>
      <c r="BF219" s="32"/>
      <c r="BG219" s="32"/>
      <c r="BH219" s="32"/>
      <c r="BI219" s="32"/>
      <c r="BJ219" s="32"/>
      <c r="BK219" s="32"/>
      <c r="BL219" s="32"/>
      <c r="BM219" s="32"/>
      <c r="BN219" s="32"/>
      <c r="BO219" s="32"/>
      <c r="BP219" s="32"/>
      <c r="BQ219" s="32"/>
      <c r="BR219" s="32"/>
      <c r="BS219" s="32"/>
      <c r="BT219" s="32"/>
      <c r="BU219" s="32"/>
      <c r="BV219" s="32"/>
      <c r="BW219" s="32"/>
      <c r="BX219" s="32"/>
      <c r="BY219" s="32"/>
      <c r="BZ219" s="32"/>
      <c r="CA219" s="32"/>
      <c r="CB219" s="32"/>
      <c r="CC219" s="32"/>
      <c r="CD219" s="32"/>
      <c r="CE219" s="32"/>
      <c r="CF219" s="32"/>
      <c r="CG219" s="32"/>
      <c r="CH219" s="32"/>
      <c r="CI219" s="32"/>
      <c r="CJ219" s="32"/>
      <c r="CK219" s="32"/>
      <c r="CL219" s="32"/>
      <c r="CM219" s="32"/>
      <c r="CN219" s="32"/>
      <c r="CO219" s="32"/>
      <c r="CP219" s="32"/>
      <c r="CQ219" s="32"/>
      <c r="CR219" s="32"/>
      <c r="CS219" s="32"/>
      <c r="CT219" s="32"/>
      <c r="CU219" s="32"/>
      <c r="CV219" s="32"/>
      <c r="CW219" s="32"/>
      <c r="CX219" s="32"/>
      <c r="CY219" s="32"/>
      <c r="CZ219" s="32"/>
      <c r="DA219" s="32"/>
      <c r="DB219" s="32"/>
      <c r="DC219" s="32"/>
      <c r="DD219" s="32"/>
      <c r="DE219" s="32"/>
      <c r="DF219" s="32"/>
      <c r="DG219" s="32"/>
      <c r="DH219" s="32"/>
      <c r="DI219" s="32"/>
      <c r="DJ219" s="32"/>
      <c r="DK219" s="32"/>
      <c r="DL219" s="32"/>
      <c r="DM219" s="32"/>
      <c r="DN219" s="32"/>
      <c r="DO219" s="32"/>
      <c r="DP219" s="32"/>
      <c r="DQ219" s="32"/>
      <c r="DR219" s="32"/>
      <c r="DS219" s="32"/>
      <c r="DT219" s="32"/>
      <c r="DU219" s="32"/>
      <c r="DV219" s="32"/>
      <c r="DW219" s="32"/>
      <c r="DX219" s="32"/>
      <c r="DY219" s="32"/>
      <c r="DZ219" s="32"/>
      <c r="EA219" s="32"/>
      <c r="EB219" s="32"/>
      <c r="EC219" s="32"/>
      <c r="ED219" s="32"/>
      <c r="EE219" s="32"/>
      <c r="EF219" s="32"/>
      <c r="EG219" s="32"/>
      <c r="EH219" s="32"/>
      <c r="EI219" s="32"/>
      <c r="EJ219" s="32"/>
      <c r="EK219" s="32"/>
      <c r="EL219" s="32"/>
      <c r="EM219" s="32"/>
      <c r="EN219" s="32"/>
      <c r="EO219" s="32"/>
      <c r="EP219" s="32"/>
      <c r="EQ219" s="32"/>
      <c r="ER219" s="32"/>
      <c r="ES219" s="32"/>
      <c r="ET219" s="32"/>
      <c r="EU219" s="32"/>
      <c r="EV219" s="32"/>
      <c r="EW219" s="32"/>
      <c r="EX219" s="32"/>
      <c r="EY219" s="32"/>
      <c r="EZ219" s="32"/>
      <c r="FA219" s="32"/>
      <c r="FB219" s="32"/>
      <c r="FC219" s="32"/>
      <c r="FD219" s="32"/>
      <c r="FE219" s="32"/>
      <c r="FF219" s="32"/>
      <c r="FG219" s="32"/>
      <c r="FH219" s="32"/>
      <c r="FI219" s="32"/>
      <c r="FJ219" s="32"/>
      <c r="FK219" s="32"/>
      <c r="FL219" s="32"/>
      <c r="FM219" s="32"/>
      <c r="FN219" s="32"/>
      <c r="FO219" s="32"/>
      <c r="FP219" s="32"/>
      <c r="FQ219" s="32"/>
      <c r="FR219" s="32"/>
      <c r="FS219" s="32"/>
      <c r="FT219" s="32"/>
      <c r="FU219" s="32"/>
      <c r="FV219" s="32"/>
      <c r="FW219" s="32"/>
      <c r="FX219" s="32"/>
      <c r="FY219" s="32"/>
      <c r="FZ219" s="32"/>
      <c r="GA219" s="32"/>
      <c r="GB219" s="32"/>
      <c r="GC219" s="32"/>
      <c r="GD219" s="32"/>
      <c r="GE219" s="32"/>
      <c r="GF219" s="32"/>
      <c r="GG219" s="32"/>
      <c r="GH219" s="32"/>
      <c r="GI219" s="32"/>
      <c r="GJ219" s="32"/>
      <c r="GK219" s="32"/>
    </row>
    <row r="220" spans="1:193" ht="30" x14ac:dyDescent="0.25">
      <c r="A220" s="227" t="s">
        <v>76</v>
      </c>
      <c r="B220" s="225">
        <f>'2 уровень'!C354</f>
        <v>351</v>
      </c>
      <c r="C220" s="225">
        <f>'2 уровень'!D354</f>
        <v>322</v>
      </c>
      <c r="D220" s="225">
        <f>'2 уровень'!E354</f>
        <v>155</v>
      </c>
      <c r="E220" s="226">
        <f>'2 уровень'!F354</f>
        <v>48.136645962732921</v>
      </c>
      <c r="F220" s="321">
        <f>'2 уровень'!G354</f>
        <v>974.06778000000008</v>
      </c>
      <c r="G220" s="321">
        <f>'2 уровень'!H354</f>
        <v>974.06778000000008</v>
      </c>
      <c r="H220" s="321">
        <f>'2 уровень'!I354</f>
        <v>974.06778000000008</v>
      </c>
      <c r="I220" s="321">
        <f>'2 уровень'!J354</f>
        <v>974.06778000000008</v>
      </c>
      <c r="J220" s="321">
        <f>'2 уровень'!K354</f>
        <v>974.06778000000008</v>
      </c>
      <c r="K220" s="321">
        <f>'2 уровень'!L354</f>
        <v>1021.2115799999999</v>
      </c>
      <c r="L220" s="321">
        <f>'2 уровень'!M354</f>
        <v>1021.2115799999999</v>
      </c>
      <c r="M220" s="321">
        <f>'2 уровень'!N354</f>
        <v>858.19219999999996</v>
      </c>
      <c r="N220" s="321">
        <f>'2 уровень'!O354</f>
        <v>858.19219999999996</v>
      </c>
      <c r="O220" s="321">
        <f>'2 уровень'!P354</f>
        <v>858.19219999999996</v>
      </c>
      <c r="P220" s="321">
        <f>'2 уровень'!Q354</f>
        <v>785.4778</v>
      </c>
      <c r="Q220" s="321">
        <f>'2 уровень'!R354</f>
        <v>766.53173242857156</v>
      </c>
      <c r="R220" s="321">
        <f>'2 уровень'!S354</f>
        <v>256.41489000000001</v>
      </c>
      <c r="S220" s="321">
        <f>'2 уровень'!T354</f>
        <v>-510.11684242857143</v>
      </c>
      <c r="T220" s="321">
        <f>'2 уровень'!U354</f>
        <v>-28.451460000000001</v>
      </c>
      <c r="U220" s="321">
        <f>'2 уровень'!V354</f>
        <v>227.96343000000002</v>
      </c>
      <c r="V220" s="321">
        <f>'2 уровень'!W354</f>
        <v>33.451307904450488</v>
      </c>
    </row>
    <row r="221" spans="1:193" ht="30" x14ac:dyDescent="0.25">
      <c r="A221" s="77" t="s">
        <v>44</v>
      </c>
      <c r="B221" s="151">
        <f>'2 уровень'!C355</f>
        <v>250</v>
      </c>
      <c r="C221" s="151">
        <f>'2 уровень'!D355</f>
        <v>229</v>
      </c>
      <c r="D221" s="34">
        <f>'2 уровень'!E355</f>
        <v>154</v>
      </c>
      <c r="E221" s="152">
        <f>'2 уровень'!F355</f>
        <v>67.248908296943227</v>
      </c>
      <c r="F221" s="323">
        <f>'2 уровень'!G355</f>
        <v>532.72494000000006</v>
      </c>
      <c r="G221" s="323">
        <f>'2 уровень'!H355</f>
        <v>532.72494000000006</v>
      </c>
      <c r="H221" s="323">
        <f>'2 уровень'!I355</f>
        <v>532.72494000000006</v>
      </c>
      <c r="I221" s="323">
        <f>'2 уровень'!J355</f>
        <v>532.72494000000006</v>
      </c>
      <c r="J221" s="323">
        <f>'2 уровень'!K355</f>
        <v>532.72494000000006</v>
      </c>
      <c r="K221" s="323">
        <f>'2 уровень'!L355</f>
        <v>579.86874</v>
      </c>
      <c r="L221" s="323">
        <f>'2 уровень'!M355</f>
        <v>579.86874</v>
      </c>
      <c r="M221" s="323">
        <f>'2 уровень'!N355</f>
        <v>416.84935999999999</v>
      </c>
      <c r="N221" s="323">
        <f>'2 уровень'!O355</f>
        <v>416.84935999999999</v>
      </c>
      <c r="O221" s="323">
        <f>'2 уровень'!P355</f>
        <v>416.84935999999999</v>
      </c>
      <c r="P221" s="323">
        <f>'2 уровень'!Q355</f>
        <v>416.84935999999999</v>
      </c>
      <c r="Q221" s="323">
        <f>'2 уровень'!R355</f>
        <v>398.32466242857146</v>
      </c>
      <c r="R221" s="322">
        <f>'2 уровень'!S355</f>
        <v>254.61680000000001</v>
      </c>
      <c r="S221" s="322">
        <f>'2 уровень'!T355</f>
        <v>-143.70786242857145</v>
      </c>
      <c r="T221" s="322">
        <f>'2 уровень'!U355</f>
        <v>-6.4310299999999998</v>
      </c>
      <c r="U221" s="322">
        <f>'2 уровень'!V355</f>
        <v>248.18577000000002</v>
      </c>
      <c r="V221" s="323">
        <f>'2 уровень'!W355</f>
        <v>63.921927014915504</v>
      </c>
    </row>
    <row r="222" spans="1:193" ht="30" x14ac:dyDescent="0.25">
      <c r="A222" s="77" t="s">
        <v>45</v>
      </c>
      <c r="B222" s="151">
        <f>'2 уровень'!C356</f>
        <v>62</v>
      </c>
      <c r="C222" s="151">
        <f>'2 уровень'!D356</f>
        <v>57</v>
      </c>
      <c r="D222" s="34">
        <f>'2 уровень'!E356</f>
        <v>1</v>
      </c>
      <c r="E222" s="152">
        <f>'2 уровень'!F356</f>
        <v>1.7543859649122806</v>
      </c>
      <c r="F222" s="323">
        <f>'2 уровень'!G356</f>
        <v>185.42171999999999</v>
      </c>
      <c r="G222" s="323">
        <f>'2 уровень'!H356</f>
        <v>185.42171999999999</v>
      </c>
      <c r="H222" s="323">
        <f>'2 уровень'!I356</f>
        <v>185.42171999999999</v>
      </c>
      <c r="I222" s="323">
        <f>'2 уровень'!J356</f>
        <v>185.42171999999999</v>
      </c>
      <c r="J222" s="323">
        <f>'2 уровень'!K356</f>
        <v>185.42171999999999</v>
      </c>
      <c r="K222" s="323">
        <f>'2 уровень'!L356</f>
        <v>185.42171999999999</v>
      </c>
      <c r="L222" s="323">
        <f>'2 уровень'!M356</f>
        <v>185.42171999999999</v>
      </c>
      <c r="M222" s="323">
        <f>'2 уровень'!N356</f>
        <v>185.42171999999999</v>
      </c>
      <c r="N222" s="323">
        <f>'2 уровень'!O356</f>
        <v>185.42171999999999</v>
      </c>
      <c r="O222" s="323">
        <f>'2 уровень'!P356</f>
        <v>185.42171999999999</v>
      </c>
      <c r="P222" s="323">
        <f>'2 уровень'!Q356</f>
        <v>112.70732</v>
      </c>
      <c r="Q222" s="323">
        <f>'2 уровень'!R356</f>
        <v>133.61270999999999</v>
      </c>
      <c r="R222" s="322">
        <f>'2 уровень'!S356</f>
        <v>1.798090000000002</v>
      </c>
      <c r="S222" s="322">
        <f>'2 уровень'!T356</f>
        <v>-131.81461999999999</v>
      </c>
      <c r="T222" s="322">
        <f>'2 уровень'!U356</f>
        <v>-22.020430000000001</v>
      </c>
      <c r="U222" s="322">
        <f>'2 уровень'!V356</f>
        <v>-20.222339999999999</v>
      </c>
      <c r="V222" s="323">
        <f>'2 уровень'!W356</f>
        <v>1.3457477211561699</v>
      </c>
    </row>
    <row r="223" spans="1:193" ht="30" x14ac:dyDescent="0.25">
      <c r="A223" s="77" t="s">
        <v>66</v>
      </c>
      <c r="B223" s="151">
        <f>'2 уровень'!C357</f>
        <v>0</v>
      </c>
      <c r="C223" s="151">
        <f>'2 уровень'!D357</f>
        <v>0</v>
      </c>
      <c r="D223" s="34">
        <f>'2 уровень'!E357</f>
        <v>0</v>
      </c>
      <c r="E223" s="152">
        <f>'2 уровень'!F357</f>
        <v>0</v>
      </c>
      <c r="F223" s="323">
        <f>'2 уровень'!G357</f>
        <v>0</v>
      </c>
      <c r="G223" s="323">
        <f>'2 уровень'!H357</f>
        <v>0</v>
      </c>
      <c r="H223" s="323">
        <f>'2 уровень'!I357</f>
        <v>0</v>
      </c>
      <c r="I223" s="323">
        <f>'2 уровень'!J357</f>
        <v>0</v>
      </c>
      <c r="J223" s="323">
        <f>'2 уровень'!K357</f>
        <v>0</v>
      </c>
      <c r="K223" s="323">
        <f>'2 уровень'!L357</f>
        <v>0</v>
      </c>
      <c r="L223" s="323">
        <f>'2 уровень'!M357</f>
        <v>0</v>
      </c>
      <c r="M223" s="323">
        <f>'2 уровень'!N357</f>
        <v>0</v>
      </c>
      <c r="N223" s="323">
        <f>'2 уровень'!O357</f>
        <v>0</v>
      </c>
      <c r="O223" s="323">
        <f>'2 уровень'!P357</f>
        <v>0</v>
      </c>
      <c r="P223" s="323">
        <f>'2 уровень'!Q357</f>
        <v>0</v>
      </c>
      <c r="Q223" s="323">
        <f>'2 уровень'!R357</f>
        <v>0</v>
      </c>
      <c r="R223" s="322">
        <f>'2 уровень'!S357</f>
        <v>0</v>
      </c>
      <c r="S223" s="322">
        <f>'2 уровень'!T357</f>
        <v>0</v>
      </c>
      <c r="T223" s="322">
        <f>'2 уровень'!U357</f>
        <v>0</v>
      </c>
      <c r="U223" s="322">
        <f>'2 уровень'!V357</f>
        <v>0</v>
      </c>
      <c r="V223" s="323">
        <f>'2 уровень'!W357</f>
        <v>0</v>
      </c>
    </row>
    <row r="224" spans="1:193" ht="30" x14ac:dyDescent="0.25">
      <c r="A224" s="77" t="s">
        <v>67</v>
      </c>
      <c r="B224" s="151">
        <f>'2 уровень'!C358</f>
        <v>39</v>
      </c>
      <c r="C224" s="151">
        <f>'2 уровень'!D358</f>
        <v>36</v>
      </c>
      <c r="D224" s="34">
        <f>'2 уровень'!E358</f>
        <v>0</v>
      </c>
      <c r="E224" s="152">
        <f>'2 уровень'!F358</f>
        <v>0</v>
      </c>
      <c r="F224" s="323">
        <f>'2 уровень'!G358</f>
        <v>255.92112</v>
      </c>
      <c r="G224" s="323">
        <f>'2 уровень'!H358</f>
        <v>255.92112</v>
      </c>
      <c r="H224" s="323">
        <f>'2 уровень'!I358</f>
        <v>255.92112</v>
      </c>
      <c r="I224" s="323">
        <f>'2 уровень'!J358</f>
        <v>255.92112</v>
      </c>
      <c r="J224" s="323">
        <f>'2 уровень'!K358</f>
        <v>255.92112</v>
      </c>
      <c r="K224" s="323">
        <f>'2 уровень'!L358</f>
        <v>255.92112</v>
      </c>
      <c r="L224" s="323">
        <f>'2 уровень'!M358</f>
        <v>255.92112</v>
      </c>
      <c r="M224" s="323">
        <f>'2 уровень'!N358</f>
        <v>255.92112</v>
      </c>
      <c r="N224" s="323">
        <f>'2 уровень'!O358</f>
        <v>255.92112</v>
      </c>
      <c r="O224" s="323">
        <f>'2 уровень'!P358</f>
        <v>255.92112</v>
      </c>
      <c r="P224" s="323">
        <f>'2 уровень'!Q358</f>
        <v>255.92112</v>
      </c>
      <c r="Q224" s="323">
        <f>'2 уровень'!R358</f>
        <v>234.59435999999999</v>
      </c>
      <c r="R224" s="322">
        <f>'2 уровень'!S358</f>
        <v>0</v>
      </c>
      <c r="S224" s="322">
        <f>'2 уровень'!T358</f>
        <v>-234.59435999999999</v>
      </c>
      <c r="T224" s="322">
        <f>'2 уровень'!U358</f>
        <v>0</v>
      </c>
      <c r="U224" s="322">
        <f>'2 уровень'!V358</f>
        <v>0</v>
      </c>
      <c r="V224" s="323">
        <f>'2 уровень'!W358</f>
        <v>0</v>
      </c>
    </row>
    <row r="225" spans="1:193" ht="30" x14ac:dyDescent="0.25">
      <c r="A225" s="227" t="s">
        <v>68</v>
      </c>
      <c r="B225" s="225">
        <f>'2 уровень'!C359</f>
        <v>789</v>
      </c>
      <c r="C225" s="225">
        <f>'2 уровень'!D359</f>
        <v>724</v>
      </c>
      <c r="D225" s="225">
        <f>'2 уровень'!E359</f>
        <v>113</v>
      </c>
      <c r="E225" s="226">
        <f>'2 уровень'!F359</f>
        <v>15.607734806629834</v>
      </c>
      <c r="F225" s="321">
        <f>'2 уровень'!G359</f>
        <v>1610.73361</v>
      </c>
      <c r="G225" s="321">
        <f>'2 уровень'!H359</f>
        <v>1610.73361</v>
      </c>
      <c r="H225" s="321">
        <f>'2 уровень'!I359</f>
        <v>1610.73361</v>
      </c>
      <c r="I225" s="321">
        <f>'2 уровень'!J359</f>
        <v>1610.73361</v>
      </c>
      <c r="J225" s="321">
        <f>'2 уровень'!K359</f>
        <v>1610.73361</v>
      </c>
      <c r="K225" s="321">
        <f>'2 уровень'!L359</f>
        <v>1602.25</v>
      </c>
      <c r="L225" s="321">
        <f>'2 уровень'!M359</f>
        <v>1602.25</v>
      </c>
      <c r="M225" s="321">
        <f>'2 уровень'!N359</f>
        <v>1765.17562</v>
      </c>
      <c r="N225" s="321">
        <f>'2 уровень'!O359</f>
        <v>1765.17562</v>
      </c>
      <c r="O225" s="321">
        <f>'2 уровень'!P359</f>
        <v>1765.17562</v>
      </c>
      <c r="P225" s="321">
        <f>'2 уровень'!Q359</f>
        <v>1359.1506200000001</v>
      </c>
      <c r="Q225" s="321">
        <f>'2 уровень'!R359</f>
        <v>1396.5621394523807</v>
      </c>
      <c r="R225" s="321">
        <f>'2 уровень'!S359</f>
        <v>189.30796999999995</v>
      </c>
      <c r="S225" s="321">
        <f>'2 уровень'!T359</f>
        <v>-1207.2541694523809</v>
      </c>
      <c r="T225" s="321">
        <f>'2 уровень'!U359</f>
        <v>-18.673580000000001</v>
      </c>
      <c r="U225" s="321">
        <f>'2 уровень'!V359</f>
        <v>170.63438999999994</v>
      </c>
      <c r="V225" s="321">
        <f>'2 уровень'!W359</f>
        <v>13.555284412495336</v>
      </c>
    </row>
    <row r="226" spans="1:193" ht="30" x14ac:dyDescent="0.25">
      <c r="A226" s="77" t="s">
        <v>64</v>
      </c>
      <c r="B226" s="151">
        <f>'2 уровень'!C360</f>
        <v>314</v>
      </c>
      <c r="C226" s="151">
        <f>'2 уровень'!D360</f>
        <v>288</v>
      </c>
      <c r="D226" s="34">
        <f>'2 уровень'!E360</f>
        <v>112</v>
      </c>
      <c r="E226" s="152">
        <f>'2 уровень'!F360</f>
        <v>38.888888888888893</v>
      </c>
      <c r="F226" s="323">
        <f>'2 уровень'!G360</f>
        <v>341.40211000000005</v>
      </c>
      <c r="G226" s="323">
        <f>'2 уровень'!H360</f>
        <v>341.40211000000005</v>
      </c>
      <c r="H226" s="323">
        <f>'2 уровень'!I360</f>
        <v>341.40211000000005</v>
      </c>
      <c r="I226" s="323">
        <f>'2 уровень'!J360</f>
        <v>341.40211000000005</v>
      </c>
      <c r="J226" s="323">
        <f>'2 уровень'!K360</f>
        <v>341.40211000000005</v>
      </c>
      <c r="K226" s="323">
        <f>'2 уровень'!L360</f>
        <v>332.91849999999999</v>
      </c>
      <c r="L226" s="323">
        <f>'2 уровень'!M360</f>
        <v>332.91849999999999</v>
      </c>
      <c r="M226" s="323">
        <f>'2 уровень'!N360</f>
        <v>495.84411999999998</v>
      </c>
      <c r="N226" s="323">
        <f>'2 уровень'!O360</f>
        <v>495.84411999999998</v>
      </c>
      <c r="O226" s="323">
        <f>'2 уровень'!P360</f>
        <v>495.84411999999998</v>
      </c>
      <c r="P226" s="323">
        <f>'2 уровень'!Q360</f>
        <v>389.81912</v>
      </c>
      <c r="Q226" s="323">
        <f>'2 уровень'!R360</f>
        <v>383.00826445238096</v>
      </c>
      <c r="R226" s="322">
        <f>'2 уровень'!S360</f>
        <v>188.39286999999996</v>
      </c>
      <c r="S226" s="322">
        <f>'2 уровень'!T360</f>
        <v>-194.615394452381</v>
      </c>
      <c r="T226" s="322">
        <f>'2 уровень'!U360</f>
        <v>0</v>
      </c>
      <c r="U226" s="322">
        <f>'2 уровень'!V360</f>
        <v>188.39286999999996</v>
      </c>
      <c r="V226" s="323">
        <f>'2 уровень'!W360</f>
        <v>49.187677521622426</v>
      </c>
    </row>
    <row r="227" spans="1:193" ht="45" x14ac:dyDescent="0.25">
      <c r="A227" s="77" t="s">
        <v>102</v>
      </c>
      <c r="B227" s="151">
        <f>'2 уровень'!C361</f>
        <v>0</v>
      </c>
      <c r="C227" s="151">
        <f>'2 уровень'!D361</f>
        <v>0</v>
      </c>
      <c r="D227" s="34">
        <f>'2 уровень'!E361</f>
        <v>0</v>
      </c>
      <c r="E227" s="152">
        <f>'2 уровень'!F361</f>
        <v>0</v>
      </c>
      <c r="F227" s="323">
        <f>'2 уровень'!G361</f>
        <v>0</v>
      </c>
      <c r="G227" s="323">
        <f>'2 уровень'!H361</f>
        <v>0</v>
      </c>
      <c r="H227" s="323">
        <f>'2 уровень'!I361</f>
        <v>0</v>
      </c>
      <c r="I227" s="323">
        <f>'2 уровень'!J361</f>
        <v>0</v>
      </c>
      <c r="J227" s="323">
        <f>'2 уровень'!K361</f>
        <v>0</v>
      </c>
      <c r="K227" s="323">
        <f>'2 уровень'!L361</f>
        <v>0</v>
      </c>
      <c r="L227" s="323">
        <f>'2 уровень'!M361</f>
        <v>0</v>
      </c>
      <c r="M227" s="323">
        <f>'2 уровень'!N361</f>
        <v>0</v>
      </c>
      <c r="N227" s="323">
        <f>'2 уровень'!O361</f>
        <v>0</v>
      </c>
      <c r="O227" s="323">
        <f>'2 уровень'!P361</f>
        <v>0</v>
      </c>
      <c r="P227" s="323">
        <f>'2 уровень'!Q361</f>
        <v>0</v>
      </c>
      <c r="Q227" s="323">
        <f>'2 уровень'!R361</f>
        <v>0</v>
      </c>
      <c r="R227" s="322">
        <f>'2 уровень'!S361</f>
        <v>0</v>
      </c>
      <c r="S227" s="322">
        <f>'2 уровень'!T361</f>
        <v>0</v>
      </c>
      <c r="T227" s="322">
        <f>'2 уровень'!U361</f>
        <v>0</v>
      </c>
      <c r="U227" s="322">
        <f>'2 уровень'!V361</f>
        <v>0</v>
      </c>
      <c r="V227" s="323">
        <f>'2 уровень'!W361</f>
        <v>0</v>
      </c>
    </row>
    <row r="228" spans="1:193" ht="60" x14ac:dyDescent="0.25">
      <c r="A228" s="77" t="s">
        <v>46</v>
      </c>
      <c r="B228" s="151">
        <f>'2 уровень'!C362</f>
        <v>425</v>
      </c>
      <c r="C228" s="151">
        <f>'2 уровень'!D362</f>
        <v>390</v>
      </c>
      <c r="D228" s="34">
        <f>'2 уровень'!E362</f>
        <v>0</v>
      </c>
      <c r="E228" s="152">
        <f>'2 уровень'!F362</f>
        <v>0</v>
      </c>
      <c r="F228" s="323">
        <f>'2 уровень'!G362</f>
        <v>1215.9504999999999</v>
      </c>
      <c r="G228" s="323">
        <f>'2 уровень'!H362</f>
        <v>1215.9504999999999</v>
      </c>
      <c r="H228" s="323">
        <f>'2 уровень'!I362</f>
        <v>1215.9504999999999</v>
      </c>
      <c r="I228" s="323">
        <f>'2 уровень'!J362</f>
        <v>1215.9504999999999</v>
      </c>
      <c r="J228" s="323">
        <f>'2 уровень'!K362</f>
        <v>1215.9504999999999</v>
      </c>
      <c r="K228" s="323">
        <f>'2 уровень'!L362</f>
        <v>1215.9504999999999</v>
      </c>
      <c r="L228" s="323">
        <f>'2 уровень'!M362</f>
        <v>1215.9504999999999</v>
      </c>
      <c r="M228" s="323">
        <f>'2 уровень'!N362</f>
        <v>1215.9504999999999</v>
      </c>
      <c r="N228" s="323">
        <f>'2 уровень'!O362</f>
        <v>1215.9504999999999</v>
      </c>
      <c r="O228" s="323">
        <f>'2 уровень'!P362</f>
        <v>1215.9504999999999</v>
      </c>
      <c r="P228" s="323">
        <f>'2 уровень'!Q362</f>
        <v>915.95050000000003</v>
      </c>
      <c r="Q228" s="323">
        <f>'2 уровень'!R362</f>
        <v>964.62129166666659</v>
      </c>
      <c r="R228" s="322">
        <f>'2 уровень'!S362</f>
        <v>0</v>
      </c>
      <c r="S228" s="322">
        <f>'2 уровень'!T362</f>
        <v>-964.62129166666659</v>
      </c>
      <c r="T228" s="322">
        <f>'2 уровень'!U362</f>
        <v>-18.673580000000001</v>
      </c>
      <c r="U228" s="322">
        <f>'2 уровень'!V362</f>
        <v>-18.673580000000001</v>
      </c>
      <c r="V228" s="323">
        <f>'2 уровень'!W362</f>
        <v>0</v>
      </c>
    </row>
    <row r="229" spans="1:193" ht="45" x14ac:dyDescent="0.25">
      <c r="A229" s="77" t="s">
        <v>65</v>
      </c>
      <c r="B229" s="151">
        <f>'2 уровень'!C363</f>
        <v>50</v>
      </c>
      <c r="C229" s="151">
        <f>'2 уровень'!D363</f>
        <v>46</v>
      </c>
      <c r="D229" s="34">
        <f>'2 уровень'!E363</f>
        <v>1</v>
      </c>
      <c r="E229" s="152">
        <f>'2 уровень'!F363</f>
        <v>2.1739130434782608</v>
      </c>
      <c r="F229" s="323">
        <f>'2 уровень'!G363</f>
        <v>53.380999999999993</v>
      </c>
      <c r="G229" s="323">
        <f>'2 уровень'!H363</f>
        <v>53.380999999999993</v>
      </c>
      <c r="H229" s="323">
        <f>'2 уровень'!I363</f>
        <v>53.380999999999993</v>
      </c>
      <c r="I229" s="323">
        <f>'2 уровень'!J363</f>
        <v>53.380999999999993</v>
      </c>
      <c r="J229" s="323">
        <f>'2 уровень'!K363</f>
        <v>53.380999999999993</v>
      </c>
      <c r="K229" s="323">
        <f>'2 уровень'!L363</f>
        <v>53.380999999999993</v>
      </c>
      <c r="L229" s="323">
        <f>'2 уровень'!M363</f>
        <v>53.380999999999993</v>
      </c>
      <c r="M229" s="323">
        <f>'2 уровень'!N363</f>
        <v>53.380999999999993</v>
      </c>
      <c r="N229" s="323">
        <f>'2 уровень'!O363</f>
        <v>53.380999999999993</v>
      </c>
      <c r="O229" s="323">
        <f>'2 уровень'!P363</f>
        <v>53.380999999999993</v>
      </c>
      <c r="P229" s="323">
        <f>'2 уровень'!Q363</f>
        <v>53.380999999999993</v>
      </c>
      <c r="Q229" s="323">
        <f>'2 уровень'!R363</f>
        <v>48.932583333333326</v>
      </c>
      <c r="R229" s="322">
        <f>'2 уровень'!S363</f>
        <v>0.91510000000000002</v>
      </c>
      <c r="S229" s="322">
        <f>'2 уровень'!T363</f>
        <v>-48.017483333333324</v>
      </c>
      <c r="T229" s="322">
        <f>'2 уровень'!U363</f>
        <v>0</v>
      </c>
      <c r="U229" s="322">
        <f>'2 уровень'!V363</f>
        <v>0.91510000000000002</v>
      </c>
      <c r="V229" s="323">
        <f>'2 уровень'!W363</f>
        <v>1.8701240311925764</v>
      </c>
    </row>
    <row r="230" spans="1:193" ht="30" x14ac:dyDescent="0.25">
      <c r="A230" s="77" t="s">
        <v>79</v>
      </c>
      <c r="B230" s="151">
        <f>'2 уровень'!C364</f>
        <v>840</v>
      </c>
      <c r="C230" s="151">
        <f>'2 уровень'!D364</f>
        <v>770</v>
      </c>
      <c r="D230" s="34">
        <f>'2 уровень'!E364</f>
        <v>1075</v>
      </c>
      <c r="E230" s="152">
        <f>'2 уровень'!F364</f>
        <v>139.6103896103896</v>
      </c>
      <c r="F230" s="323">
        <f>'2 уровень'!G364</f>
        <v>817.50480000000005</v>
      </c>
      <c r="G230" s="323">
        <f>'2 уровень'!H364</f>
        <v>817.50480000000005</v>
      </c>
      <c r="H230" s="323">
        <f>'2 уровень'!I364</f>
        <v>817.50480000000005</v>
      </c>
      <c r="I230" s="323">
        <f>'2 уровень'!J364</f>
        <v>817.50480000000005</v>
      </c>
      <c r="J230" s="323">
        <f>'2 уровень'!K364</f>
        <v>817.50480000000005</v>
      </c>
      <c r="K230" s="323">
        <f>'2 уровень'!L364</f>
        <v>817.50480000000005</v>
      </c>
      <c r="L230" s="323">
        <f>'2 уровень'!M364</f>
        <v>817.50480000000005</v>
      </c>
      <c r="M230" s="323">
        <f>'2 уровень'!N364</f>
        <v>817.50480000000005</v>
      </c>
      <c r="N230" s="323">
        <f>'2 уровень'!O364</f>
        <v>817.50480000000005</v>
      </c>
      <c r="O230" s="323">
        <f>'2 уровень'!P364</f>
        <v>817.50480000000005</v>
      </c>
      <c r="P230" s="323">
        <f>'2 уровень'!Q364</f>
        <v>817.50480000000005</v>
      </c>
      <c r="Q230" s="323">
        <f>'2 уровень'!R364</f>
        <v>749.37940000000003</v>
      </c>
      <c r="R230" s="322">
        <f>'2 уровень'!S364</f>
        <v>1046.2115000000001</v>
      </c>
      <c r="S230" s="322">
        <f>'2 уровень'!T364</f>
        <v>296.83210000000008</v>
      </c>
      <c r="T230" s="322">
        <f>'2 уровень'!U364</f>
        <v>-9.731999999999999E-2</v>
      </c>
      <c r="U230" s="322">
        <f>'2 уровень'!V364</f>
        <v>1046.11418</v>
      </c>
      <c r="V230" s="323">
        <f>'2 уровень'!W364</f>
        <v>139.61038961038963</v>
      </c>
    </row>
    <row r="231" spans="1:193" ht="15.75" thickBot="1" x14ac:dyDescent="0.3">
      <c r="A231" s="76" t="s">
        <v>4</v>
      </c>
      <c r="B231" s="151">
        <f>'2 уровень'!C365</f>
        <v>0</v>
      </c>
      <c r="C231" s="151">
        <f>'2 уровень'!D365</f>
        <v>0</v>
      </c>
      <c r="D231" s="34">
        <f>'2 уровень'!E365</f>
        <v>0</v>
      </c>
      <c r="E231" s="152">
        <f>'2 уровень'!F365</f>
        <v>0</v>
      </c>
      <c r="F231" s="323">
        <f>'2 уровень'!G365</f>
        <v>3402.3061900000002</v>
      </c>
      <c r="G231" s="323">
        <f>'2 уровень'!H365</f>
        <v>3402.3061900000002</v>
      </c>
      <c r="H231" s="323">
        <f>'2 уровень'!I365</f>
        <v>3402.3061900000002</v>
      </c>
      <c r="I231" s="323">
        <f>'2 уровень'!J365</f>
        <v>3402.3061900000002</v>
      </c>
      <c r="J231" s="323">
        <f>'2 уровень'!K365</f>
        <v>3402.3061900000002</v>
      </c>
      <c r="K231" s="323">
        <f>'2 уровень'!L365</f>
        <v>3440.9663800000003</v>
      </c>
      <c r="L231" s="323">
        <f>'2 уровень'!M365</f>
        <v>3440.9663800000003</v>
      </c>
      <c r="M231" s="323">
        <f>'2 уровень'!N365</f>
        <v>3440.8726200000001</v>
      </c>
      <c r="N231" s="323">
        <f>'2 уровень'!O365</f>
        <v>3440.8726200000001</v>
      </c>
      <c r="O231" s="323">
        <f>'2 уровень'!P365</f>
        <v>3440.8726200000001</v>
      </c>
      <c r="P231" s="323">
        <f>'2 уровень'!Q365</f>
        <v>2962.1332200000002</v>
      </c>
      <c r="Q231" s="323">
        <f>'2 уровень'!R365</f>
        <v>2912.4732718809519</v>
      </c>
      <c r="R231" s="322">
        <f>'2 уровень'!S365</f>
        <v>1491.9343600000002</v>
      </c>
      <c r="S231" s="322">
        <f>'2 уровень'!T365</f>
        <v>-1420.5389118809521</v>
      </c>
      <c r="T231" s="322">
        <f>'2 уровень'!U365</f>
        <v>-47.222360000000002</v>
      </c>
      <c r="U231" s="322">
        <f>'2 уровень'!V365</f>
        <v>1444.712</v>
      </c>
      <c r="V231" s="323">
        <f>'2 уровень'!W365</f>
        <v>51.22568417723091</v>
      </c>
    </row>
    <row r="232" spans="1:193" s="36" customFormat="1" ht="15" customHeight="1" x14ac:dyDescent="0.2">
      <c r="A232" s="68" t="s">
        <v>30</v>
      </c>
      <c r="B232" s="69"/>
      <c r="C232" s="69"/>
      <c r="D232" s="69"/>
      <c r="E232" s="110"/>
      <c r="F232" s="339"/>
      <c r="G232" s="339"/>
      <c r="H232" s="339"/>
      <c r="I232" s="339"/>
      <c r="J232" s="339"/>
      <c r="K232" s="339"/>
      <c r="L232" s="339"/>
      <c r="M232" s="339"/>
      <c r="N232" s="339"/>
      <c r="O232" s="339"/>
      <c r="P232" s="339"/>
      <c r="Q232" s="339"/>
      <c r="R232" s="339"/>
      <c r="S232" s="339"/>
      <c r="T232" s="339"/>
      <c r="U232" s="339"/>
      <c r="V232" s="339"/>
      <c r="W232" s="32"/>
      <c r="X232" s="32"/>
      <c r="Y232" s="32"/>
      <c r="Z232" s="32"/>
      <c r="AA232" s="32"/>
      <c r="AB232" s="32"/>
      <c r="AC232" s="32"/>
      <c r="AD232" s="32"/>
      <c r="AE232" s="32"/>
      <c r="AF232" s="32"/>
      <c r="AG232" s="32"/>
      <c r="AH232" s="32"/>
      <c r="AI232" s="32"/>
      <c r="AJ232" s="32"/>
      <c r="AK232" s="32"/>
      <c r="AL232" s="32"/>
      <c r="AM232" s="32"/>
      <c r="AN232" s="32"/>
      <c r="AO232" s="32"/>
      <c r="AP232" s="32"/>
      <c r="AQ232" s="32"/>
      <c r="AR232" s="32"/>
      <c r="AS232" s="32"/>
      <c r="AT232" s="32"/>
      <c r="AU232" s="32"/>
      <c r="AV232" s="32"/>
      <c r="AW232" s="32"/>
      <c r="AX232" s="32"/>
      <c r="AY232" s="32"/>
      <c r="AZ232" s="32"/>
      <c r="BA232" s="32"/>
      <c r="BB232" s="32"/>
      <c r="BC232" s="32"/>
      <c r="BD232" s="32"/>
      <c r="BE232" s="32"/>
      <c r="BF232" s="32"/>
      <c r="BG232" s="32"/>
      <c r="BH232" s="32"/>
      <c r="BI232" s="32"/>
      <c r="BJ232" s="32"/>
      <c r="BK232" s="32"/>
      <c r="BL232" s="32"/>
      <c r="BM232" s="32"/>
      <c r="BN232" s="32"/>
      <c r="BO232" s="32"/>
      <c r="BP232" s="32"/>
      <c r="BQ232" s="32"/>
      <c r="BR232" s="32"/>
      <c r="BS232" s="32"/>
      <c r="BT232" s="32"/>
      <c r="BU232" s="32"/>
      <c r="BV232" s="32"/>
      <c r="BW232" s="32"/>
      <c r="BX232" s="32"/>
      <c r="BY232" s="32"/>
      <c r="BZ232" s="32"/>
      <c r="CA232" s="32"/>
      <c r="CB232" s="32"/>
      <c r="CC232" s="32"/>
      <c r="CD232" s="32"/>
      <c r="CE232" s="32"/>
      <c r="CF232" s="32"/>
      <c r="CG232" s="32"/>
      <c r="CH232" s="32"/>
      <c r="CI232" s="32"/>
      <c r="CJ232" s="32"/>
      <c r="CK232" s="32"/>
      <c r="CL232" s="32"/>
      <c r="CM232" s="32"/>
      <c r="CN232" s="32"/>
      <c r="CO232" s="32"/>
      <c r="CP232" s="32"/>
      <c r="CQ232" s="32"/>
      <c r="CR232" s="32"/>
      <c r="CS232" s="32"/>
      <c r="CT232" s="32"/>
      <c r="CU232" s="32"/>
      <c r="CV232" s="32"/>
      <c r="CW232" s="32"/>
      <c r="CX232" s="32"/>
      <c r="CY232" s="32"/>
      <c r="CZ232" s="32"/>
      <c r="DA232" s="32"/>
      <c r="DB232" s="32"/>
      <c r="DC232" s="32"/>
      <c r="DD232" s="32"/>
      <c r="DE232" s="32"/>
      <c r="DF232" s="32"/>
      <c r="DG232" s="32"/>
      <c r="DH232" s="32"/>
      <c r="DI232" s="32"/>
      <c r="DJ232" s="32"/>
      <c r="DK232" s="32"/>
      <c r="DL232" s="32"/>
      <c r="DM232" s="32"/>
      <c r="DN232" s="32"/>
      <c r="DO232" s="32"/>
      <c r="DP232" s="32"/>
      <c r="DQ232" s="32"/>
      <c r="DR232" s="32"/>
      <c r="DS232" s="32"/>
      <c r="DT232" s="32"/>
      <c r="DU232" s="32"/>
      <c r="DV232" s="32"/>
      <c r="DW232" s="32"/>
      <c r="DX232" s="32"/>
      <c r="DY232" s="32"/>
      <c r="DZ232" s="32"/>
      <c r="EA232" s="32"/>
      <c r="EB232" s="32"/>
      <c r="EC232" s="32"/>
      <c r="ED232" s="32"/>
      <c r="EE232" s="32"/>
      <c r="EF232" s="32"/>
      <c r="EG232" s="32"/>
      <c r="EH232" s="32"/>
      <c r="EI232" s="32"/>
      <c r="EJ232" s="32"/>
      <c r="EK232" s="32"/>
      <c r="EL232" s="32"/>
      <c r="EM232" s="32"/>
      <c r="EN232" s="32"/>
      <c r="EO232" s="32"/>
      <c r="EP232" s="32"/>
      <c r="EQ232" s="32"/>
      <c r="ER232" s="32"/>
      <c r="ES232" s="32"/>
      <c r="ET232" s="32"/>
      <c r="EU232" s="32"/>
      <c r="EV232" s="32"/>
      <c r="EW232" s="32"/>
      <c r="EX232" s="32"/>
      <c r="EY232" s="32"/>
      <c r="EZ232" s="32"/>
      <c r="FA232" s="32"/>
      <c r="FB232" s="32"/>
      <c r="FC232" s="32"/>
      <c r="FD232" s="32"/>
      <c r="FE232" s="32"/>
      <c r="FF232" s="32"/>
      <c r="FG232" s="32"/>
      <c r="FH232" s="32"/>
      <c r="FI232" s="32"/>
      <c r="FJ232" s="32"/>
      <c r="FK232" s="32"/>
      <c r="FL232" s="32"/>
      <c r="FM232" s="32"/>
      <c r="FN232" s="32"/>
      <c r="FO232" s="32"/>
      <c r="FP232" s="32"/>
      <c r="FQ232" s="32"/>
      <c r="FR232" s="32"/>
      <c r="FS232" s="32"/>
      <c r="FT232" s="32"/>
      <c r="FU232" s="32"/>
      <c r="FV232" s="32"/>
      <c r="FW232" s="32"/>
      <c r="FX232" s="32"/>
      <c r="FY232" s="32"/>
      <c r="FZ232" s="32"/>
      <c r="GA232" s="32"/>
      <c r="GB232" s="32"/>
      <c r="GC232" s="32"/>
      <c r="GD232" s="32"/>
      <c r="GE232" s="32"/>
      <c r="GF232" s="32"/>
      <c r="GG232" s="32"/>
      <c r="GH232" s="32"/>
      <c r="GI232" s="32"/>
      <c r="GJ232" s="32"/>
      <c r="GK232" s="32"/>
    </row>
    <row r="233" spans="1:193" ht="30" x14ac:dyDescent="0.25">
      <c r="A233" s="227" t="s">
        <v>76</v>
      </c>
      <c r="B233" s="225">
        <f>'1 уровень'!D406</f>
        <v>17141</v>
      </c>
      <c r="C233" s="225">
        <f>'1 уровень'!E406</f>
        <v>15712</v>
      </c>
      <c r="D233" s="225">
        <f>'1 уровень'!F406</f>
        <v>20120</v>
      </c>
      <c r="E233" s="226">
        <f>'1 уровень'!G406</f>
        <v>128.05498981670061</v>
      </c>
      <c r="F233" s="321">
        <f>'1 уровень'!H406</f>
        <v>25274.873960000001</v>
      </c>
      <c r="G233" s="321">
        <f>'1 уровень'!I406</f>
        <v>25274.873960000001</v>
      </c>
      <c r="H233" s="321">
        <f>'1 уровень'!J406</f>
        <v>25274.873960000001</v>
      </c>
      <c r="I233" s="321">
        <f>'1 уровень'!K406</f>
        <v>25274.873960000001</v>
      </c>
      <c r="J233" s="321">
        <f>'1 уровень'!L406</f>
        <v>25274.873960000001</v>
      </c>
      <c r="K233" s="321">
        <f>'1 уровень'!M406</f>
        <v>27338.563959999999</v>
      </c>
      <c r="L233" s="321">
        <f>'1 уровень'!N406</f>
        <v>27338.563959999999</v>
      </c>
      <c r="M233" s="321">
        <f>'1 уровень'!O406</f>
        <v>25749.850540000003</v>
      </c>
      <c r="N233" s="321">
        <f>'1 уровень'!P406</f>
        <v>25749.850540000003</v>
      </c>
      <c r="O233" s="321">
        <f>'1 уровень'!Q406</f>
        <v>25749.850540000003</v>
      </c>
      <c r="P233" s="321">
        <f>'1 уровень'!R406</f>
        <v>25749.850540000003</v>
      </c>
      <c r="Q233" s="321">
        <f>'1 уровень'!S406</f>
        <v>23666.540870190478</v>
      </c>
      <c r="R233" s="321">
        <f>'1 уровень'!T406</f>
        <v>33541.198220000006</v>
      </c>
      <c r="S233" s="321">
        <f>'1 уровень'!U406</f>
        <v>9874.6573498095277</v>
      </c>
      <c r="T233" s="321">
        <f>'1 уровень'!V406</f>
        <v>-129.82044999999999</v>
      </c>
      <c r="U233" s="321">
        <f>'1 уровень'!W406</f>
        <v>33411.377769999999</v>
      </c>
      <c r="V233" s="321">
        <f>'1 уровень'!X406</f>
        <v>141.72412607305569</v>
      </c>
    </row>
    <row r="234" spans="1:193" ht="30" x14ac:dyDescent="0.25">
      <c r="A234" s="77" t="s">
        <v>44</v>
      </c>
      <c r="B234" s="34">
        <f>'1 уровень'!D407</f>
        <v>12737</v>
      </c>
      <c r="C234" s="34">
        <f>'1 уровень'!E407</f>
        <v>11675</v>
      </c>
      <c r="D234" s="34">
        <f>'1 уровень'!F407</f>
        <v>15311</v>
      </c>
      <c r="E234" s="105">
        <f>'1 уровень'!G407</f>
        <v>131.14346895074945</v>
      </c>
      <c r="F234" s="322">
        <f>'1 уровень'!H407</f>
        <v>17220.868999999999</v>
      </c>
      <c r="G234" s="322">
        <f>'1 уровень'!I407</f>
        <v>17220.868999999999</v>
      </c>
      <c r="H234" s="322">
        <f>'1 уровень'!J407</f>
        <v>17220.868999999999</v>
      </c>
      <c r="I234" s="322">
        <f>'1 уровень'!K407</f>
        <v>17220.868999999999</v>
      </c>
      <c r="J234" s="322">
        <f>'1 уровень'!L407</f>
        <v>17220.868999999999</v>
      </c>
      <c r="K234" s="322">
        <f>'1 уровень'!M407</f>
        <v>19284.559000000001</v>
      </c>
      <c r="L234" s="322">
        <f>'1 уровень'!N407</f>
        <v>19284.559000000001</v>
      </c>
      <c r="M234" s="322">
        <f>'1 уровень'!O407</f>
        <v>17695.845580000001</v>
      </c>
      <c r="N234" s="322">
        <f>'1 уровень'!P407</f>
        <v>17695.845580000001</v>
      </c>
      <c r="O234" s="322">
        <f>'1 уровень'!Q407</f>
        <v>17695.845580000001</v>
      </c>
      <c r="P234" s="322">
        <f>'1 уровень'!R407</f>
        <v>17695.845580000001</v>
      </c>
      <c r="Q234" s="322">
        <f>'1 уровень'!S407</f>
        <v>16283.702990190479</v>
      </c>
      <c r="R234" s="322">
        <f>'1 уровень'!T407</f>
        <v>24803.320910000006</v>
      </c>
      <c r="S234" s="322">
        <f>'1 уровень'!U407</f>
        <v>8519.6179198095288</v>
      </c>
      <c r="T234" s="322">
        <f>'1 уровень'!V407</f>
        <v>-86.791299999999993</v>
      </c>
      <c r="U234" s="322">
        <f>'1 уровень'!W407</f>
        <v>24716.529610000005</v>
      </c>
      <c r="V234" s="322">
        <f>'1 уровень'!X407</f>
        <v>152.31990490702179</v>
      </c>
    </row>
    <row r="235" spans="1:193" ht="30" x14ac:dyDescent="0.25">
      <c r="A235" s="77" t="s">
        <v>45</v>
      </c>
      <c r="B235" s="34">
        <f>'1 уровень'!D408</f>
        <v>4059</v>
      </c>
      <c r="C235" s="34">
        <f>'1 уровень'!E408</f>
        <v>3721</v>
      </c>
      <c r="D235" s="34">
        <f>'1 уровень'!F408</f>
        <v>4466</v>
      </c>
      <c r="E235" s="105">
        <f>'1 уровень'!G408</f>
        <v>120.02149959688255</v>
      </c>
      <c r="F235" s="322">
        <f>'1 уровень'!H408</f>
        <v>6167.4069599999993</v>
      </c>
      <c r="G235" s="322">
        <f>'1 уровень'!I408</f>
        <v>6167.4069599999993</v>
      </c>
      <c r="H235" s="322">
        <f>'1 уровень'!J408</f>
        <v>6167.4069599999993</v>
      </c>
      <c r="I235" s="322">
        <f>'1 уровень'!K408</f>
        <v>6167.4069599999993</v>
      </c>
      <c r="J235" s="322">
        <f>'1 уровень'!L408</f>
        <v>6167.4069599999993</v>
      </c>
      <c r="K235" s="322">
        <f>'1 уровень'!M408</f>
        <v>6167.4069599999993</v>
      </c>
      <c r="L235" s="322">
        <f>'1 уровень'!N408</f>
        <v>6167.4069599999993</v>
      </c>
      <c r="M235" s="322">
        <f>'1 уровень'!O408</f>
        <v>6167.4069599999993</v>
      </c>
      <c r="N235" s="322">
        <f>'1 уровень'!P408</f>
        <v>6167.4069599999993</v>
      </c>
      <c r="O235" s="322">
        <f>'1 уровень'!Q408</f>
        <v>6167.4069599999993</v>
      </c>
      <c r="P235" s="322">
        <f>'1 уровень'!R408</f>
        <v>6167.4069599999993</v>
      </c>
      <c r="Q235" s="322">
        <f>'1 уровень'!S408</f>
        <v>5653.4563799999996</v>
      </c>
      <c r="R235" s="322">
        <f>'1 уровень'!T408</f>
        <v>6845.8109100000001</v>
      </c>
      <c r="S235" s="322">
        <f>'1 уровень'!U408</f>
        <v>1192.3545299999996</v>
      </c>
      <c r="T235" s="322">
        <f>'1 уровень'!V408</f>
        <v>-21.155549999999998</v>
      </c>
      <c r="U235" s="322">
        <f>'1 уровень'!W408</f>
        <v>6824.6553599999997</v>
      </c>
      <c r="V235" s="322">
        <f>'1 уровень'!X408</f>
        <v>121.09071778139378</v>
      </c>
    </row>
    <row r="236" spans="1:193" ht="30" x14ac:dyDescent="0.25">
      <c r="A236" s="77" t="s">
        <v>66</v>
      </c>
      <c r="B236" s="34">
        <f>'1 уровень'!D409</f>
        <v>68</v>
      </c>
      <c r="C236" s="34">
        <f>'1 уровень'!E409</f>
        <v>62</v>
      </c>
      <c r="D236" s="34">
        <f>'1 уровень'!F409</f>
        <v>62</v>
      </c>
      <c r="E236" s="105">
        <f>'1 уровень'!G409</f>
        <v>100</v>
      </c>
      <c r="F236" s="322">
        <f>'1 уровень'!H409</f>
        <v>371.85119999999995</v>
      </c>
      <c r="G236" s="322">
        <f>'1 уровень'!I409</f>
        <v>371.85119999999995</v>
      </c>
      <c r="H236" s="322">
        <f>'1 уровень'!J409</f>
        <v>371.85119999999995</v>
      </c>
      <c r="I236" s="322">
        <f>'1 уровень'!K409</f>
        <v>371.85119999999995</v>
      </c>
      <c r="J236" s="322">
        <f>'1 уровень'!L409</f>
        <v>371.85119999999995</v>
      </c>
      <c r="K236" s="322">
        <f>'1 уровень'!M409</f>
        <v>371.85119999999995</v>
      </c>
      <c r="L236" s="322">
        <f>'1 уровень'!N409</f>
        <v>371.85119999999995</v>
      </c>
      <c r="M236" s="322">
        <f>'1 уровень'!O409</f>
        <v>371.85119999999995</v>
      </c>
      <c r="N236" s="322">
        <f>'1 уровень'!P409</f>
        <v>371.85119999999995</v>
      </c>
      <c r="O236" s="322">
        <f>'1 уровень'!Q409</f>
        <v>371.85119999999995</v>
      </c>
      <c r="P236" s="322">
        <f>'1 уровень'!R409</f>
        <v>371.85119999999995</v>
      </c>
      <c r="Q236" s="322">
        <f>'1 уровень'!S409</f>
        <v>340.86359999999996</v>
      </c>
      <c r="R236" s="322">
        <f>'1 уровень'!T409</f>
        <v>339.04079999999999</v>
      </c>
      <c r="S236" s="322">
        <f>'1 уровень'!U409</f>
        <v>-1.8227999999999724</v>
      </c>
      <c r="T236" s="322">
        <f>'1 уровень'!V409</f>
        <v>0</v>
      </c>
      <c r="U236" s="322">
        <f>'1 уровень'!W409</f>
        <v>339.04079999999999</v>
      </c>
      <c r="V236" s="322">
        <f>'1 уровень'!X409</f>
        <v>99.465240641711233</v>
      </c>
    </row>
    <row r="237" spans="1:193" ht="30" x14ac:dyDescent="0.25">
      <c r="A237" s="77" t="s">
        <v>67</v>
      </c>
      <c r="B237" s="34">
        <f>'1 уровень'!D410</f>
        <v>277</v>
      </c>
      <c r="C237" s="34">
        <f>'1 уровень'!E410</f>
        <v>254</v>
      </c>
      <c r="D237" s="34">
        <f>'1 уровень'!F410</f>
        <v>281</v>
      </c>
      <c r="E237" s="105">
        <f>'1 уровень'!G410</f>
        <v>110.62992125984252</v>
      </c>
      <c r="F237" s="322">
        <f>'1 уровень'!H410</f>
        <v>1514.7468000000001</v>
      </c>
      <c r="G237" s="322">
        <f>'1 уровень'!I410</f>
        <v>1514.7468000000001</v>
      </c>
      <c r="H237" s="322">
        <f>'1 уровень'!J410</f>
        <v>1514.7468000000001</v>
      </c>
      <c r="I237" s="322">
        <f>'1 уровень'!K410</f>
        <v>1514.7468000000001</v>
      </c>
      <c r="J237" s="322">
        <f>'1 уровень'!L410</f>
        <v>1514.7468000000001</v>
      </c>
      <c r="K237" s="322">
        <f>'1 уровень'!M410</f>
        <v>1514.7468000000001</v>
      </c>
      <c r="L237" s="322">
        <f>'1 уровень'!N410</f>
        <v>1514.7468000000001</v>
      </c>
      <c r="M237" s="322">
        <f>'1 уровень'!O410</f>
        <v>1514.7468000000001</v>
      </c>
      <c r="N237" s="322">
        <f>'1 уровень'!P410</f>
        <v>1514.7468000000001</v>
      </c>
      <c r="O237" s="322">
        <f>'1 уровень'!Q410</f>
        <v>1514.7468000000001</v>
      </c>
      <c r="P237" s="322">
        <f>'1 уровень'!R410</f>
        <v>1514.7468000000001</v>
      </c>
      <c r="Q237" s="322">
        <f>'1 уровень'!S410</f>
        <v>1388.5179000000001</v>
      </c>
      <c r="R237" s="322">
        <f>'1 уровень'!T410</f>
        <v>1553.0256000000002</v>
      </c>
      <c r="S237" s="322">
        <f>'1 уровень'!U410</f>
        <v>164.50770000000011</v>
      </c>
      <c r="T237" s="322">
        <f>'1 уровень'!V410</f>
        <v>-21.8736</v>
      </c>
      <c r="U237" s="322">
        <f>'1 уровень'!W410</f>
        <v>1531.152</v>
      </c>
      <c r="V237" s="322">
        <f>'1 уровень'!X410</f>
        <v>111.84771906793569</v>
      </c>
    </row>
    <row r="238" spans="1:193" ht="30" x14ac:dyDescent="0.25">
      <c r="A238" s="227" t="s">
        <v>68</v>
      </c>
      <c r="B238" s="225">
        <f>'1 уровень'!D411</f>
        <v>38521</v>
      </c>
      <c r="C238" s="225">
        <f>'1 уровень'!E411</f>
        <v>35312</v>
      </c>
      <c r="D238" s="225">
        <f>'1 уровень'!F411</f>
        <v>24556</v>
      </c>
      <c r="E238" s="226">
        <f>'1 уровень'!G411</f>
        <v>69.540099682827375</v>
      </c>
      <c r="F238" s="321">
        <f>'1 уровень'!H411</f>
        <v>48356.956200000001</v>
      </c>
      <c r="G238" s="321">
        <f>'1 уровень'!I411</f>
        <v>48356.956200000001</v>
      </c>
      <c r="H238" s="321">
        <f>'1 уровень'!J411</f>
        <v>48356.956200000001</v>
      </c>
      <c r="I238" s="321">
        <f>'1 уровень'!K411</f>
        <v>48356.956200000001</v>
      </c>
      <c r="J238" s="321">
        <f>'1 уровень'!L411</f>
        <v>48356.956200000001</v>
      </c>
      <c r="K238" s="321">
        <f>'1 уровень'!M411</f>
        <v>51832.479550000004</v>
      </c>
      <c r="L238" s="321">
        <f>'1 уровень'!N411</f>
        <v>51832.479550000004</v>
      </c>
      <c r="M238" s="321">
        <f>'1 уровень'!O411</f>
        <v>53939.76433333334</v>
      </c>
      <c r="N238" s="321">
        <f>'1 уровень'!P411</f>
        <v>53939.76433333334</v>
      </c>
      <c r="O238" s="321">
        <f>'1 уровень'!Q411</f>
        <v>53939.76433333334</v>
      </c>
      <c r="P238" s="321">
        <f>'1 уровень'!R411</f>
        <v>53939.76433333334</v>
      </c>
      <c r="Q238" s="321">
        <f>'1 уровень'!S411</f>
        <v>48992.057690952381</v>
      </c>
      <c r="R238" s="321">
        <f>'1 уровень'!T411</f>
        <v>38894.413699999997</v>
      </c>
      <c r="S238" s="321">
        <f>'1 уровень'!U411</f>
        <v>-10097.643990952392</v>
      </c>
      <c r="T238" s="321">
        <f>'1 уровень'!V411</f>
        <v>-46.578440000000001</v>
      </c>
      <c r="U238" s="321">
        <f>'1 уровень'!W411</f>
        <v>38847.83526</v>
      </c>
      <c r="V238" s="321">
        <f>'1 уровень'!X411</f>
        <v>79.389222525313187</v>
      </c>
    </row>
    <row r="239" spans="1:193" ht="30" x14ac:dyDescent="0.25">
      <c r="A239" s="77" t="s">
        <v>64</v>
      </c>
      <c r="B239" s="34">
        <f>'1 уровень'!D412</f>
        <v>14071</v>
      </c>
      <c r="C239" s="34">
        <f>'1 уровень'!E412</f>
        <v>12899</v>
      </c>
      <c r="D239" s="34">
        <f>'1 уровень'!F412</f>
        <v>6771</v>
      </c>
      <c r="E239" s="105">
        <f>'1 уровень'!G412</f>
        <v>52.492441274517411</v>
      </c>
      <c r="F239" s="322">
        <f>'1 уровень'!H412</f>
        <v>6179.5487000000003</v>
      </c>
      <c r="G239" s="322">
        <f>'1 уровень'!I412</f>
        <v>6179.5487000000003</v>
      </c>
      <c r="H239" s="322">
        <f>'1 уровень'!J412</f>
        <v>6179.5487000000003</v>
      </c>
      <c r="I239" s="322">
        <f>'1 уровень'!K412</f>
        <v>6179.5487000000003</v>
      </c>
      <c r="J239" s="322">
        <f>'1 уровень'!L412</f>
        <v>6179.5487000000003</v>
      </c>
      <c r="K239" s="322">
        <f>'1 уровень'!M412</f>
        <v>9655.0720499999989</v>
      </c>
      <c r="L239" s="322">
        <f>'1 уровень'!N412</f>
        <v>9655.0720499999989</v>
      </c>
      <c r="M239" s="322">
        <f>'1 уровень'!O412</f>
        <v>11762.356833333333</v>
      </c>
      <c r="N239" s="322">
        <f>'1 уровень'!P412</f>
        <v>11762.356833333333</v>
      </c>
      <c r="O239" s="322">
        <f>'1 уровень'!Q412</f>
        <v>11762.356833333333</v>
      </c>
      <c r="P239" s="322">
        <f>'1 уровень'!R412</f>
        <v>11762.356833333333</v>
      </c>
      <c r="Q239" s="322">
        <f>'1 уровень'!S412</f>
        <v>10329.434149285713</v>
      </c>
      <c r="R239" s="322">
        <f>'1 уровень'!T412</f>
        <v>7974.1833200000001</v>
      </c>
      <c r="S239" s="322">
        <f>'1 уровень'!U412</f>
        <v>-2355.2508292857137</v>
      </c>
      <c r="T239" s="322">
        <f>'1 уровень'!V412</f>
        <v>-21.090990000000001</v>
      </c>
      <c r="U239" s="322">
        <f>'1 уровень'!W412</f>
        <v>7953.0923299999995</v>
      </c>
      <c r="V239" s="322">
        <f>'1 уровень'!X412</f>
        <v>77.198646167383913</v>
      </c>
    </row>
    <row r="240" spans="1:193" ht="45" x14ac:dyDescent="0.25">
      <c r="A240" s="77" t="s">
        <v>102</v>
      </c>
      <c r="B240" s="34">
        <f>'1 уровень'!D413</f>
        <v>0</v>
      </c>
      <c r="C240" s="34">
        <f>'1 уровень'!E413</f>
        <v>0</v>
      </c>
      <c r="D240" s="34">
        <f>'1 уровень'!F413</f>
        <v>0</v>
      </c>
      <c r="E240" s="105">
        <f>'1 уровень'!G413</f>
        <v>0</v>
      </c>
      <c r="F240" s="322">
        <f>'1 уровень'!H413</f>
        <v>0</v>
      </c>
      <c r="G240" s="322">
        <f>'1 уровень'!I413</f>
        <v>0</v>
      </c>
      <c r="H240" s="322">
        <f>'1 уровень'!J413</f>
        <v>0</v>
      </c>
      <c r="I240" s="322">
        <f>'1 уровень'!K413</f>
        <v>0</v>
      </c>
      <c r="J240" s="322">
        <f>'1 уровень'!L413</f>
        <v>0</v>
      </c>
      <c r="K240" s="322">
        <f>'1 уровень'!M413</f>
        <v>0</v>
      </c>
      <c r="L240" s="322">
        <f>'1 уровень'!N413</f>
        <v>0</v>
      </c>
      <c r="M240" s="322">
        <f>'1 уровень'!O413</f>
        <v>0</v>
      </c>
      <c r="N240" s="322">
        <f>'1 уровень'!P413</f>
        <v>0</v>
      </c>
      <c r="O240" s="322">
        <f>'1 уровень'!Q413</f>
        <v>0</v>
      </c>
      <c r="P240" s="322">
        <f>'1 уровень'!R413</f>
        <v>0</v>
      </c>
      <c r="Q240" s="322">
        <f>'1 уровень'!S413</f>
        <v>0</v>
      </c>
      <c r="R240" s="322">
        <f>'1 уровень'!T413</f>
        <v>0</v>
      </c>
      <c r="S240" s="322">
        <f>'1 уровень'!U413</f>
        <v>0</v>
      </c>
      <c r="T240" s="322">
        <f>'1 уровень'!V413</f>
        <v>0</v>
      </c>
      <c r="U240" s="322">
        <f>'1 уровень'!W413</f>
        <v>0</v>
      </c>
      <c r="V240" s="322">
        <f>'1 уровень'!X413</f>
        <v>0</v>
      </c>
    </row>
    <row r="241" spans="1:193" ht="60" x14ac:dyDescent="0.25">
      <c r="A241" s="77" t="s">
        <v>46</v>
      </c>
      <c r="B241" s="34">
        <f>'1 уровень'!D414</f>
        <v>15500</v>
      </c>
      <c r="C241" s="34">
        <f>'1 уровень'!E414</f>
        <v>14209</v>
      </c>
      <c r="D241" s="34">
        <f>'1 уровень'!F414</f>
        <v>10161</v>
      </c>
      <c r="E241" s="105">
        <f>'1 уровень'!G414</f>
        <v>71.511014145963827</v>
      </c>
      <c r="F241" s="322">
        <f>'1 уровень'!H414</f>
        <v>34166.710000000006</v>
      </c>
      <c r="G241" s="322">
        <f>'1 уровень'!I414</f>
        <v>34166.710000000006</v>
      </c>
      <c r="H241" s="322">
        <f>'1 уровень'!J414</f>
        <v>34166.710000000006</v>
      </c>
      <c r="I241" s="322">
        <f>'1 уровень'!K414</f>
        <v>34166.710000000006</v>
      </c>
      <c r="J241" s="322">
        <f>'1 уровень'!L414</f>
        <v>34166.710000000006</v>
      </c>
      <c r="K241" s="322">
        <f>'1 уровень'!M414</f>
        <v>34166.710000000006</v>
      </c>
      <c r="L241" s="322">
        <f>'1 уровень'!N414</f>
        <v>34166.710000000006</v>
      </c>
      <c r="M241" s="322">
        <f>'1 уровень'!O414</f>
        <v>34166.710000000006</v>
      </c>
      <c r="N241" s="322">
        <f>'1 уровень'!P414</f>
        <v>34166.710000000006</v>
      </c>
      <c r="O241" s="322">
        <f>'1 уровень'!Q414</f>
        <v>34166.710000000006</v>
      </c>
      <c r="P241" s="322">
        <f>'1 уровень'!R414</f>
        <v>34166.710000000006</v>
      </c>
      <c r="Q241" s="322">
        <f>'1 уровень'!S414</f>
        <v>31319.484166666676</v>
      </c>
      <c r="R241" s="322">
        <f>'1 уровень'!T414</f>
        <v>24140.126089999998</v>
      </c>
      <c r="S241" s="322">
        <f>'1 уровень'!U414</f>
        <v>-7179.3580766666773</v>
      </c>
      <c r="T241" s="322">
        <f>'1 уровень'!V414</f>
        <v>-25.487450000000003</v>
      </c>
      <c r="U241" s="322">
        <f>'1 уровень'!W414</f>
        <v>24114.638639999997</v>
      </c>
      <c r="V241" s="322">
        <f>'1 уровень'!X414</f>
        <v>77.077023240671167</v>
      </c>
    </row>
    <row r="242" spans="1:193" ht="45" x14ac:dyDescent="0.25">
      <c r="A242" s="77" t="s">
        <v>65</v>
      </c>
      <c r="B242" s="34">
        <f>'1 уровень'!D415</f>
        <v>8950</v>
      </c>
      <c r="C242" s="34">
        <f>'1 уровень'!E415</f>
        <v>8204</v>
      </c>
      <c r="D242" s="34">
        <f>'1 уровень'!F415</f>
        <v>7624</v>
      </c>
      <c r="E242" s="105">
        <f>'1 уровень'!G415</f>
        <v>92.930277913213061</v>
      </c>
      <c r="F242" s="322">
        <f>'1 уровень'!H415</f>
        <v>8010.6975000000002</v>
      </c>
      <c r="G242" s="322">
        <f>'1 уровень'!I415</f>
        <v>8010.6975000000002</v>
      </c>
      <c r="H242" s="322">
        <f>'1 уровень'!J415</f>
        <v>8010.6975000000002</v>
      </c>
      <c r="I242" s="322">
        <f>'1 уровень'!K415</f>
        <v>8010.6975000000002</v>
      </c>
      <c r="J242" s="322">
        <f>'1 уровень'!L415</f>
        <v>8010.6975000000002</v>
      </c>
      <c r="K242" s="322">
        <f>'1 уровень'!M415</f>
        <v>8010.6975000000002</v>
      </c>
      <c r="L242" s="322">
        <f>'1 уровень'!N415</f>
        <v>8010.6975000000002</v>
      </c>
      <c r="M242" s="322">
        <f>'1 уровень'!O415</f>
        <v>8010.6975000000002</v>
      </c>
      <c r="N242" s="322">
        <f>'1 уровень'!P415</f>
        <v>8010.6975000000002</v>
      </c>
      <c r="O242" s="322">
        <f>'1 уровень'!Q415</f>
        <v>8010.6975000000002</v>
      </c>
      <c r="P242" s="322">
        <f>'1 уровень'!R415</f>
        <v>8010.6975000000002</v>
      </c>
      <c r="Q242" s="322">
        <f>'1 уровень'!S415</f>
        <v>7343.1393750000007</v>
      </c>
      <c r="R242" s="322">
        <f>'1 уровень'!T415</f>
        <v>6780.1042900000011</v>
      </c>
      <c r="S242" s="322">
        <f>'1 уровень'!U415</f>
        <v>-563.03508499999987</v>
      </c>
      <c r="T242" s="322">
        <f>'1 уровень'!V415</f>
        <v>0</v>
      </c>
      <c r="U242" s="322">
        <f>'1 уровень'!W415</f>
        <v>6780.1042900000011</v>
      </c>
      <c r="V242" s="322">
        <f>'1 уровень'!X415</f>
        <v>92.332501723760345</v>
      </c>
    </row>
    <row r="243" spans="1:193" ht="30" x14ac:dyDescent="0.25">
      <c r="A243" s="169" t="s">
        <v>79</v>
      </c>
      <c r="B243" s="34">
        <f>'1 уровень'!D416</f>
        <v>38000</v>
      </c>
      <c r="C243" s="34">
        <f>'1 уровень'!E416</f>
        <v>34833</v>
      </c>
      <c r="D243" s="34">
        <f>'1 уровень'!F416</f>
        <v>34229</v>
      </c>
      <c r="E243" s="105">
        <f>'1 уровень'!G416</f>
        <v>98.266012114948467</v>
      </c>
      <c r="F243" s="322">
        <f>'1 уровень'!H416</f>
        <v>30818.76</v>
      </c>
      <c r="G243" s="322">
        <f>'1 уровень'!I416</f>
        <v>30818.76</v>
      </c>
      <c r="H243" s="322">
        <f>'1 уровень'!J416</f>
        <v>30818.76</v>
      </c>
      <c r="I243" s="322">
        <f>'1 уровень'!K416</f>
        <v>30818.76</v>
      </c>
      <c r="J243" s="322">
        <f>'1 уровень'!L416</f>
        <v>30818.76</v>
      </c>
      <c r="K243" s="322">
        <f>'1 уровень'!M416</f>
        <v>30818.76</v>
      </c>
      <c r="L243" s="322">
        <f>'1 уровень'!N416</f>
        <v>30818.76</v>
      </c>
      <c r="M243" s="322">
        <f>'1 уровень'!O416</f>
        <v>30818.76</v>
      </c>
      <c r="N243" s="322">
        <f>'1 уровень'!P416</f>
        <v>30818.76</v>
      </c>
      <c r="O243" s="322">
        <f>'1 уровень'!Q416</f>
        <v>30818.76</v>
      </c>
      <c r="P243" s="322">
        <f>'1 уровень'!R416</f>
        <v>30818.76</v>
      </c>
      <c r="Q243" s="322">
        <f>'1 уровень'!S416</f>
        <v>28250.53</v>
      </c>
      <c r="R243" s="322">
        <f>'1 уровень'!T416</f>
        <v>27771.757860000005</v>
      </c>
      <c r="S243" s="322">
        <f>'1 уровень'!U416</f>
        <v>-478.77213999999549</v>
      </c>
      <c r="T243" s="322">
        <f>'1 уровень'!V416</f>
        <v>-18.838750000000001</v>
      </c>
      <c r="U243" s="322">
        <f>'1 уровень'!W416</f>
        <v>27752.919110000003</v>
      </c>
      <c r="V243" s="322">
        <f>'1 уровень'!X416</f>
        <v>98.305263157894757</v>
      </c>
    </row>
    <row r="244" spans="1:193" ht="15.75" thickBot="1" x14ac:dyDescent="0.3">
      <c r="A244" s="255" t="s">
        <v>61</v>
      </c>
      <c r="B244" s="228">
        <f>'1 уровень'!D417</f>
        <v>0</v>
      </c>
      <c r="C244" s="228">
        <f>'1 уровень'!E417</f>
        <v>0</v>
      </c>
      <c r="D244" s="228">
        <f>'1 уровень'!F417</f>
        <v>0</v>
      </c>
      <c r="E244" s="229">
        <f>'1 уровень'!G417</f>
        <v>0</v>
      </c>
      <c r="F244" s="324">
        <f>'1 уровень'!H417</f>
        <v>104450.59016000001</v>
      </c>
      <c r="G244" s="324">
        <f>'1 уровень'!I417</f>
        <v>104450.59016000001</v>
      </c>
      <c r="H244" s="324">
        <f>'1 уровень'!J417</f>
        <v>104450.59016000001</v>
      </c>
      <c r="I244" s="324">
        <f>'1 уровень'!K417</f>
        <v>104450.59016000001</v>
      </c>
      <c r="J244" s="324">
        <f>'1 уровень'!L417</f>
        <v>104450.59016000001</v>
      </c>
      <c r="K244" s="324">
        <f>'1 уровень'!M417</f>
        <v>109989.80351000001</v>
      </c>
      <c r="L244" s="324">
        <f>'1 уровень'!N417</f>
        <v>109989.80351000001</v>
      </c>
      <c r="M244" s="324">
        <f>'1 уровень'!O417</f>
        <v>110508.37487333335</v>
      </c>
      <c r="N244" s="324">
        <f>'1 уровень'!P417</f>
        <v>110508.37487333335</v>
      </c>
      <c r="O244" s="324">
        <f>'1 уровень'!Q417</f>
        <v>110508.37487333335</v>
      </c>
      <c r="P244" s="324">
        <f>'1 уровень'!R417</f>
        <v>110508.37487333335</v>
      </c>
      <c r="Q244" s="324">
        <f>'1 уровень'!S417</f>
        <v>100909.12856114286</v>
      </c>
      <c r="R244" s="324">
        <f>'1 уровень'!T417</f>
        <v>100207.36978000001</v>
      </c>
      <c r="S244" s="324">
        <f>'1 уровень'!U417</f>
        <v>-701.75878114285899</v>
      </c>
      <c r="T244" s="324">
        <f>'1 уровень'!V417</f>
        <v>-195.23764</v>
      </c>
      <c r="U244" s="324">
        <f>'1 уровень'!W417</f>
        <v>100012.13214000002</v>
      </c>
      <c r="V244" s="324">
        <f>'1 уровень'!X417</f>
        <v>99.304563629525703</v>
      </c>
    </row>
    <row r="245" spans="1:193" s="32" customFormat="1" ht="15" customHeight="1" x14ac:dyDescent="0.25">
      <c r="A245" s="256" t="s">
        <v>31</v>
      </c>
      <c r="B245" s="257"/>
      <c r="C245" s="257"/>
      <c r="D245" s="257"/>
      <c r="E245" s="258"/>
      <c r="F245" s="340"/>
      <c r="G245" s="340"/>
      <c r="H245" s="340"/>
      <c r="I245" s="340"/>
      <c r="J245" s="340"/>
      <c r="K245" s="340"/>
      <c r="L245" s="340"/>
      <c r="M245" s="340"/>
      <c r="N245" s="340"/>
      <c r="O245" s="340"/>
      <c r="P245" s="340"/>
      <c r="Q245" s="340"/>
      <c r="R245" s="340"/>
      <c r="S245" s="340"/>
      <c r="T245" s="340"/>
      <c r="U245" s="340"/>
      <c r="V245" s="340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  <c r="BG245" s="31"/>
      <c r="BH245" s="31"/>
      <c r="BI245" s="31"/>
      <c r="BJ245" s="31"/>
      <c r="BK245" s="31"/>
      <c r="BL245" s="31"/>
      <c r="BM245" s="31"/>
      <c r="BN245" s="31"/>
      <c r="BO245" s="31"/>
      <c r="BP245" s="31"/>
      <c r="BQ245" s="31"/>
      <c r="BR245" s="31"/>
      <c r="BS245" s="31"/>
      <c r="BT245" s="31"/>
      <c r="BU245" s="31"/>
      <c r="BV245" s="31"/>
      <c r="BW245" s="31"/>
      <c r="BX245" s="31"/>
      <c r="BY245" s="31"/>
      <c r="BZ245" s="31"/>
      <c r="CA245" s="31"/>
      <c r="CB245" s="31"/>
      <c r="CC245" s="31"/>
      <c r="CD245" s="31"/>
      <c r="CE245" s="31"/>
      <c r="CF245" s="31"/>
      <c r="CG245" s="31"/>
      <c r="CH245" s="31"/>
      <c r="CI245" s="31"/>
      <c r="CJ245" s="31"/>
      <c r="CK245" s="31"/>
      <c r="CL245" s="31"/>
      <c r="CM245" s="31"/>
      <c r="CN245" s="31"/>
      <c r="CO245" s="31"/>
      <c r="CP245" s="31"/>
      <c r="CQ245" s="31"/>
      <c r="CR245" s="31"/>
      <c r="CS245" s="31"/>
      <c r="CT245" s="31"/>
      <c r="CU245" s="31"/>
      <c r="CV245" s="31"/>
      <c r="CW245" s="31"/>
      <c r="CX245" s="31"/>
      <c r="CY245" s="31"/>
      <c r="CZ245" s="31"/>
      <c r="DA245" s="31"/>
      <c r="DB245" s="31"/>
      <c r="DC245" s="31"/>
      <c r="DD245" s="31"/>
      <c r="DE245" s="31"/>
      <c r="DF245" s="31"/>
      <c r="DG245" s="31"/>
      <c r="DH245" s="31"/>
      <c r="DI245" s="31"/>
      <c r="DJ245" s="31"/>
      <c r="DK245" s="31"/>
      <c r="DL245" s="31"/>
      <c r="DM245" s="31"/>
      <c r="DN245" s="31"/>
      <c r="DO245" s="31"/>
      <c r="DP245" s="31"/>
      <c r="DQ245" s="31"/>
      <c r="DR245" s="31"/>
      <c r="DS245" s="31"/>
      <c r="DT245" s="31"/>
      <c r="DU245" s="31"/>
      <c r="DV245" s="31"/>
      <c r="DW245" s="31"/>
      <c r="DX245" s="31"/>
      <c r="DY245" s="31"/>
      <c r="DZ245" s="31"/>
      <c r="EA245" s="31"/>
      <c r="EB245" s="31"/>
      <c r="EC245" s="31"/>
      <c r="ED245" s="31"/>
      <c r="EE245" s="31"/>
      <c r="EF245" s="31"/>
      <c r="EG245" s="31"/>
      <c r="EH245" s="31"/>
      <c r="EI245" s="31"/>
      <c r="EJ245" s="31"/>
      <c r="EK245" s="31"/>
      <c r="EL245" s="31"/>
      <c r="EM245" s="31"/>
      <c r="EN245" s="31"/>
      <c r="EO245" s="31"/>
      <c r="EP245" s="31"/>
      <c r="EQ245" s="31"/>
      <c r="ER245" s="31"/>
      <c r="ES245" s="31"/>
      <c r="ET245" s="31"/>
      <c r="EU245" s="31"/>
      <c r="EV245" s="31"/>
      <c r="EW245" s="31"/>
      <c r="EX245" s="31"/>
      <c r="EY245" s="31"/>
      <c r="EZ245" s="31"/>
      <c r="FA245" s="31"/>
      <c r="FB245" s="31"/>
      <c r="FC245" s="31"/>
      <c r="FD245" s="31"/>
      <c r="FE245" s="31"/>
      <c r="FF245" s="31"/>
      <c r="FG245" s="31"/>
      <c r="FH245" s="31"/>
      <c r="FI245" s="31"/>
      <c r="FJ245" s="31"/>
      <c r="FK245" s="31"/>
      <c r="FL245" s="31"/>
      <c r="FM245" s="31"/>
      <c r="FN245" s="31"/>
      <c r="FO245" s="31"/>
      <c r="FP245" s="31"/>
      <c r="FQ245" s="31"/>
      <c r="FR245" s="31"/>
      <c r="FS245" s="31"/>
      <c r="FT245" s="31"/>
      <c r="FU245" s="31"/>
      <c r="FV245" s="31"/>
      <c r="FW245" s="31"/>
      <c r="FX245" s="31"/>
      <c r="FY245" s="31"/>
      <c r="FZ245" s="31"/>
      <c r="GA245" s="31"/>
      <c r="GB245" s="31"/>
      <c r="GC245" s="31"/>
      <c r="GD245" s="31"/>
      <c r="GE245" s="31"/>
      <c r="GF245" s="31"/>
      <c r="GG245" s="31"/>
      <c r="GH245" s="31"/>
      <c r="GI245" s="31"/>
      <c r="GJ245" s="31"/>
      <c r="GK245" s="31"/>
    </row>
    <row r="246" spans="1:193" ht="30" x14ac:dyDescent="0.25">
      <c r="A246" s="116" t="s">
        <v>76</v>
      </c>
      <c r="B246" s="45">
        <f>'1 уровень'!D21</f>
        <v>644</v>
      </c>
      <c r="C246" s="45">
        <f>'1 уровень'!E21</f>
        <v>590</v>
      </c>
      <c r="D246" s="45">
        <f>'1 уровень'!F21</f>
        <v>822</v>
      </c>
      <c r="E246" s="45">
        <f>'1 уровень'!G21</f>
        <v>139.32203389830508</v>
      </c>
      <c r="F246" s="325">
        <f>'1 уровень'!H21</f>
        <v>1716.88176</v>
      </c>
      <c r="G246" s="325">
        <f>'1 уровень'!I21</f>
        <v>1716.88176</v>
      </c>
      <c r="H246" s="325">
        <f>'1 уровень'!J21</f>
        <v>1716.88176</v>
      </c>
      <c r="I246" s="325">
        <f>'1 уровень'!K21</f>
        <v>1716.88176</v>
      </c>
      <c r="J246" s="325">
        <f>'1 уровень'!L21</f>
        <v>1716.88176</v>
      </c>
      <c r="K246" s="325">
        <f>'1 уровень'!M21</f>
        <v>1517.88176</v>
      </c>
      <c r="L246" s="325">
        <f>'1 уровень'!N21</f>
        <v>1517.88176</v>
      </c>
      <c r="M246" s="325">
        <f>'1 уровень'!O21</f>
        <v>1038.71426</v>
      </c>
      <c r="N246" s="325">
        <f>'1 уровень'!P21</f>
        <v>1038.71426</v>
      </c>
      <c r="O246" s="325">
        <f>'1 уровень'!Q21</f>
        <v>1038.71426</v>
      </c>
      <c r="P246" s="325">
        <f>'1 уровень'!R21</f>
        <v>719.63185999999996</v>
      </c>
      <c r="Q246" s="325">
        <f>'1 уровень'!S21</f>
        <v>860.36165142857146</v>
      </c>
      <c r="R246" s="322">
        <f>'1 уровень'!T21</f>
        <v>1340.8905399999999</v>
      </c>
      <c r="S246" s="322">
        <f>'1 уровень'!U21</f>
        <v>480.52888857142852</v>
      </c>
      <c r="T246" s="322">
        <f>'1 уровень'!V21</f>
        <v>-10.896030000000001</v>
      </c>
      <c r="U246" s="322">
        <f>'1 уровень'!W21</f>
        <v>1329.99451</v>
      </c>
      <c r="V246" s="322">
        <f>'1 уровень'!X21</f>
        <v>155.85196501651873</v>
      </c>
      <c r="W246" s="32"/>
      <c r="X246" s="32"/>
      <c r="Y246" s="32"/>
      <c r="Z246" s="32"/>
      <c r="AA246" s="32"/>
      <c r="AB246" s="32"/>
      <c r="AC246" s="32"/>
      <c r="AD246" s="32"/>
      <c r="AE246" s="32"/>
      <c r="AF246" s="32"/>
      <c r="AG246" s="32"/>
      <c r="AH246" s="32"/>
      <c r="AI246" s="32"/>
      <c r="AJ246" s="32"/>
      <c r="AK246" s="32"/>
      <c r="AL246" s="32"/>
      <c r="AM246" s="32"/>
      <c r="AN246" s="32"/>
      <c r="AO246" s="32"/>
      <c r="AP246" s="32"/>
      <c r="AQ246" s="32"/>
      <c r="AR246" s="32"/>
      <c r="AS246" s="32"/>
      <c r="AT246" s="32"/>
      <c r="AU246" s="32"/>
      <c r="AV246" s="32"/>
      <c r="AW246" s="32"/>
      <c r="AX246" s="32"/>
      <c r="AY246" s="32"/>
      <c r="AZ246" s="32"/>
      <c r="BA246" s="32"/>
      <c r="BB246" s="32"/>
      <c r="BC246" s="32"/>
      <c r="BD246" s="32"/>
      <c r="BE246" s="32"/>
      <c r="BF246" s="32"/>
      <c r="BG246" s="32"/>
      <c r="BH246" s="32"/>
      <c r="BI246" s="32"/>
      <c r="BJ246" s="32"/>
      <c r="BK246" s="32"/>
      <c r="BL246" s="32"/>
      <c r="BM246" s="32"/>
      <c r="BN246" s="32"/>
      <c r="BO246" s="32"/>
      <c r="BP246" s="32"/>
      <c r="BQ246" s="32"/>
      <c r="BR246" s="32"/>
      <c r="BS246" s="32"/>
      <c r="BT246" s="32"/>
      <c r="BU246" s="32"/>
      <c r="BV246" s="32"/>
      <c r="BW246" s="32"/>
      <c r="BX246" s="32"/>
      <c r="BY246" s="32"/>
      <c r="BZ246" s="32"/>
      <c r="CA246" s="32"/>
      <c r="CB246" s="32"/>
      <c r="CC246" s="32"/>
      <c r="CD246" s="32"/>
      <c r="CE246" s="32"/>
      <c r="CF246" s="32"/>
      <c r="CG246" s="32"/>
      <c r="CH246" s="32"/>
      <c r="CI246" s="32"/>
      <c r="CJ246" s="32"/>
      <c r="CK246" s="32"/>
      <c r="CL246" s="32"/>
      <c r="CM246" s="32"/>
      <c r="CN246" s="32"/>
      <c r="CO246" s="32"/>
      <c r="CP246" s="32"/>
      <c r="CQ246" s="32"/>
      <c r="CR246" s="32"/>
      <c r="CS246" s="32"/>
      <c r="CT246" s="32"/>
      <c r="CU246" s="32"/>
      <c r="CV246" s="32"/>
      <c r="CW246" s="32"/>
      <c r="CX246" s="32"/>
      <c r="CY246" s="32"/>
      <c r="CZ246" s="32"/>
      <c r="DA246" s="32"/>
      <c r="DB246" s="32"/>
      <c r="DC246" s="32"/>
      <c r="DD246" s="32"/>
      <c r="DE246" s="32"/>
      <c r="DF246" s="32"/>
      <c r="DG246" s="32"/>
      <c r="DH246" s="32"/>
      <c r="DI246" s="32"/>
      <c r="DJ246" s="32"/>
      <c r="DK246" s="32"/>
      <c r="DL246" s="32"/>
      <c r="DM246" s="32"/>
      <c r="DN246" s="32"/>
      <c r="DO246" s="32"/>
      <c r="DP246" s="32"/>
      <c r="DQ246" s="32"/>
      <c r="DR246" s="32"/>
      <c r="DS246" s="32"/>
      <c r="DT246" s="32"/>
      <c r="DU246" s="32"/>
      <c r="DV246" s="32"/>
      <c r="DW246" s="32"/>
      <c r="DX246" s="32"/>
      <c r="DY246" s="32"/>
      <c r="DZ246" s="32"/>
      <c r="EA246" s="32"/>
      <c r="EB246" s="32"/>
      <c r="EC246" s="32"/>
      <c r="ED246" s="32"/>
      <c r="EE246" s="32"/>
      <c r="EF246" s="32"/>
      <c r="EG246" s="32"/>
      <c r="EH246" s="32"/>
      <c r="EI246" s="32"/>
      <c r="EJ246" s="32"/>
      <c r="EK246" s="32"/>
      <c r="EL246" s="32"/>
      <c r="EM246" s="32"/>
      <c r="EN246" s="32"/>
      <c r="EO246" s="32"/>
      <c r="EP246" s="32"/>
      <c r="EQ246" s="32"/>
      <c r="ER246" s="32"/>
      <c r="ES246" s="32"/>
      <c r="ET246" s="32"/>
      <c r="EU246" s="32"/>
      <c r="EV246" s="32"/>
      <c r="EW246" s="32"/>
      <c r="EX246" s="32"/>
      <c r="EY246" s="32"/>
      <c r="EZ246" s="32"/>
      <c r="FA246" s="32"/>
      <c r="FB246" s="32"/>
      <c r="FC246" s="32"/>
      <c r="FD246" s="32"/>
      <c r="FE246" s="32"/>
      <c r="FF246" s="32"/>
      <c r="FG246" s="32"/>
      <c r="FH246" s="32"/>
      <c r="FI246" s="32"/>
      <c r="FJ246" s="32"/>
      <c r="FK246" s="32"/>
      <c r="FL246" s="32"/>
      <c r="FM246" s="32"/>
      <c r="FN246" s="32"/>
      <c r="FO246" s="32"/>
      <c r="FP246" s="32"/>
      <c r="FQ246" s="32"/>
      <c r="FR246" s="32"/>
      <c r="FS246" s="32"/>
      <c r="FT246" s="32"/>
      <c r="FU246" s="32"/>
      <c r="FV246" s="32"/>
      <c r="FW246" s="32"/>
      <c r="FX246" s="32"/>
      <c r="FY246" s="32"/>
      <c r="FZ246" s="32"/>
      <c r="GA246" s="32"/>
      <c r="GB246" s="32"/>
      <c r="GC246" s="32"/>
      <c r="GD246" s="32"/>
      <c r="GE246" s="32"/>
      <c r="GF246" s="32"/>
      <c r="GG246" s="32"/>
      <c r="GH246" s="32"/>
      <c r="GI246" s="32"/>
      <c r="GJ246" s="32"/>
      <c r="GK246" s="32"/>
    </row>
    <row r="247" spans="1:193" ht="30" x14ac:dyDescent="0.25">
      <c r="A247" s="121" t="s">
        <v>44</v>
      </c>
      <c r="B247" s="45">
        <f>'1 уровень'!D22</f>
        <v>500</v>
      </c>
      <c r="C247" s="45">
        <f>'1 уровень'!E22</f>
        <v>458</v>
      </c>
      <c r="D247" s="45">
        <f>'1 уровень'!F22</f>
        <v>610</v>
      </c>
      <c r="E247" s="45">
        <f>'1 уровень'!G22</f>
        <v>133.18777292576419</v>
      </c>
      <c r="F247" s="325">
        <f>'1 уровень'!H22</f>
        <v>1179</v>
      </c>
      <c r="G247" s="325">
        <f>'1 уровень'!I22</f>
        <v>1179</v>
      </c>
      <c r="H247" s="325">
        <f>'1 уровень'!J22</f>
        <v>1179</v>
      </c>
      <c r="I247" s="325">
        <f>'1 уровень'!K22</f>
        <v>1179</v>
      </c>
      <c r="J247" s="325">
        <f>'1 уровень'!L22</f>
        <v>1179</v>
      </c>
      <c r="K247" s="325">
        <f>'1 уровень'!M22</f>
        <v>980</v>
      </c>
      <c r="L247" s="325">
        <f>'1 уровень'!N22</f>
        <v>980</v>
      </c>
      <c r="M247" s="325">
        <f>'1 уровень'!O22</f>
        <v>500.83249999999998</v>
      </c>
      <c r="N247" s="325">
        <f>'1 уровень'!P22</f>
        <v>500.83249999999998</v>
      </c>
      <c r="O247" s="325">
        <f>'1 уровень'!Q22</f>
        <v>500.83249999999998</v>
      </c>
      <c r="P247" s="325">
        <f>'1 уровень'!R22</f>
        <v>500.83249999999998</v>
      </c>
      <c r="Q247" s="325">
        <f>'1 уровень'!S22</f>
        <v>526.8445714285715</v>
      </c>
      <c r="R247" s="322">
        <f>'1 уровень'!T22</f>
        <v>985.80966999999998</v>
      </c>
      <c r="S247" s="322">
        <f>'1 уровень'!U22</f>
        <v>458.96509857142848</v>
      </c>
      <c r="T247" s="322">
        <f>'1 уровень'!V22</f>
        <v>-9.9079200000000007</v>
      </c>
      <c r="U247" s="322">
        <f>'1 уровень'!W22</f>
        <v>975.90174999999999</v>
      </c>
      <c r="V247" s="322">
        <f>'1 уровень'!X22</f>
        <v>187.11584468392951</v>
      </c>
      <c r="W247" s="32"/>
      <c r="X247" s="32"/>
      <c r="Y247" s="32"/>
      <c r="Z247" s="32"/>
      <c r="AA247" s="32"/>
      <c r="AB247" s="32"/>
      <c r="AC247" s="32"/>
      <c r="AD247" s="32"/>
      <c r="AE247" s="32"/>
      <c r="AF247" s="32"/>
      <c r="AG247" s="32"/>
      <c r="AH247" s="32"/>
      <c r="AI247" s="32"/>
      <c r="AJ247" s="32"/>
      <c r="AK247" s="32"/>
      <c r="AL247" s="32"/>
      <c r="AM247" s="32"/>
      <c r="AN247" s="32"/>
      <c r="AO247" s="32"/>
      <c r="AP247" s="32"/>
      <c r="AQ247" s="32"/>
      <c r="AR247" s="32"/>
      <c r="AS247" s="32"/>
      <c r="AT247" s="32"/>
      <c r="AU247" s="32"/>
      <c r="AV247" s="32"/>
      <c r="AW247" s="32"/>
      <c r="AX247" s="32"/>
      <c r="AY247" s="32"/>
      <c r="AZ247" s="32"/>
      <c r="BA247" s="32"/>
      <c r="BB247" s="32"/>
      <c r="BC247" s="32"/>
      <c r="BD247" s="32"/>
      <c r="BE247" s="32"/>
      <c r="BF247" s="32"/>
      <c r="BG247" s="32"/>
      <c r="BH247" s="32"/>
      <c r="BI247" s="32"/>
      <c r="BJ247" s="32"/>
      <c r="BK247" s="32"/>
      <c r="BL247" s="32"/>
      <c r="BM247" s="32"/>
      <c r="BN247" s="32"/>
      <c r="BO247" s="32"/>
      <c r="BP247" s="32"/>
      <c r="BQ247" s="32"/>
      <c r="BR247" s="32"/>
      <c r="BS247" s="32"/>
      <c r="BT247" s="32"/>
      <c r="BU247" s="32"/>
      <c r="BV247" s="32"/>
      <c r="BW247" s="32"/>
      <c r="BX247" s="32"/>
      <c r="BY247" s="32"/>
      <c r="BZ247" s="32"/>
      <c r="CA247" s="32"/>
      <c r="CB247" s="32"/>
      <c r="CC247" s="32"/>
      <c r="CD247" s="32"/>
      <c r="CE247" s="32"/>
      <c r="CF247" s="32"/>
      <c r="CG247" s="32"/>
      <c r="CH247" s="32"/>
      <c r="CI247" s="32"/>
      <c r="CJ247" s="32"/>
      <c r="CK247" s="32"/>
      <c r="CL247" s="32"/>
      <c r="CM247" s="32"/>
      <c r="CN247" s="32"/>
      <c r="CO247" s="32"/>
      <c r="CP247" s="32"/>
      <c r="CQ247" s="32"/>
      <c r="CR247" s="32"/>
      <c r="CS247" s="32"/>
      <c r="CT247" s="32"/>
      <c r="CU247" s="32"/>
      <c r="CV247" s="32"/>
      <c r="CW247" s="32"/>
      <c r="CX247" s="32"/>
      <c r="CY247" s="32"/>
      <c r="CZ247" s="32"/>
      <c r="DA247" s="32"/>
      <c r="DB247" s="32"/>
      <c r="DC247" s="32"/>
      <c r="DD247" s="32"/>
      <c r="DE247" s="32"/>
      <c r="DF247" s="32"/>
      <c r="DG247" s="32"/>
      <c r="DH247" s="32"/>
      <c r="DI247" s="32"/>
      <c r="DJ247" s="32"/>
      <c r="DK247" s="32"/>
      <c r="DL247" s="32"/>
      <c r="DM247" s="32"/>
      <c r="DN247" s="32"/>
      <c r="DO247" s="32"/>
      <c r="DP247" s="32"/>
      <c r="DQ247" s="32"/>
      <c r="DR247" s="32"/>
      <c r="DS247" s="32"/>
      <c r="DT247" s="32"/>
      <c r="DU247" s="32"/>
      <c r="DV247" s="32"/>
      <c r="DW247" s="32"/>
      <c r="DX247" s="32"/>
      <c r="DY247" s="32"/>
      <c r="DZ247" s="32"/>
      <c r="EA247" s="32"/>
      <c r="EB247" s="32"/>
      <c r="EC247" s="32"/>
      <c r="ED247" s="32"/>
      <c r="EE247" s="32"/>
      <c r="EF247" s="32"/>
      <c r="EG247" s="32"/>
      <c r="EH247" s="32"/>
      <c r="EI247" s="32"/>
      <c r="EJ247" s="32"/>
      <c r="EK247" s="32"/>
      <c r="EL247" s="32"/>
      <c r="EM247" s="32"/>
      <c r="EN247" s="32"/>
      <c r="EO247" s="32"/>
      <c r="EP247" s="32"/>
      <c r="EQ247" s="32"/>
      <c r="ER247" s="32"/>
      <c r="ES247" s="32"/>
      <c r="ET247" s="32"/>
      <c r="EU247" s="32"/>
      <c r="EV247" s="32"/>
      <c r="EW247" s="32"/>
      <c r="EX247" s="32"/>
      <c r="EY247" s="32"/>
      <c r="EZ247" s="32"/>
      <c r="FA247" s="32"/>
      <c r="FB247" s="32"/>
      <c r="FC247" s="32"/>
      <c r="FD247" s="32"/>
      <c r="FE247" s="32"/>
      <c r="FF247" s="32"/>
      <c r="FG247" s="32"/>
      <c r="FH247" s="32"/>
      <c r="FI247" s="32"/>
      <c r="FJ247" s="32"/>
      <c r="FK247" s="32"/>
      <c r="FL247" s="32"/>
      <c r="FM247" s="32"/>
      <c r="FN247" s="32"/>
      <c r="FO247" s="32"/>
      <c r="FP247" s="32"/>
      <c r="FQ247" s="32"/>
      <c r="FR247" s="32"/>
      <c r="FS247" s="32"/>
      <c r="FT247" s="32"/>
      <c r="FU247" s="32"/>
      <c r="FV247" s="32"/>
      <c r="FW247" s="32"/>
      <c r="FX247" s="32"/>
      <c r="FY247" s="32"/>
      <c r="FZ247" s="32"/>
      <c r="GA247" s="32"/>
      <c r="GB247" s="32"/>
      <c r="GC247" s="32"/>
      <c r="GD247" s="32"/>
      <c r="GE247" s="32"/>
      <c r="GF247" s="32"/>
      <c r="GG247" s="32"/>
      <c r="GH247" s="32"/>
      <c r="GI247" s="32"/>
      <c r="GJ247" s="32"/>
      <c r="GK247" s="32"/>
    </row>
    <row r="248" spans="1:193" ht="30" x14ac:dyDescent="0.25">
      <c r="A248" s="121" t="s">
        <v>45</v>
      </c>
      <c r="B248" s="45">
        <f>'1 уровень'!D23</f>
        <v>144</v>
      </c>
      <c r="C248" s="45">
        <f>'1 уровень'!E23</f>
        <v>132</v>
      </c>
      <c r="D248" s="45">
        <f>'1 уровень'!F23</f>
        <v>212</v>
      </c>
      <c r="E248" s="45">
        <f>'1 уровень'!G23</f>
        <v>160.60606060606059</v>
      </c>
      <c r="F248" s="325">
        <f>'1 уровень'!H23</f>
        <v>537.88175999999999</v>
      </c>
      <c r="G248" s="325">
        <f>'1 уровень'!I23</f>
        <v>537.88175999999999</v>
      </c>
      <c r="H248" s="325">
        <f>'1 уровень'!J23</f>
        <v>537.88175999999999</v>
      </c>
      <c r="I248" s="325">
        <f>'1 уровень'!K23</f>
        <v>537.88175999999999</v>
      </c>
      <c r="J248" s="325">
        <f>'1 уровень'!L23</f>
        <v>537.88175999999999</v>
      </c>
      <c r="K248" s="325">
        <f>'1 уровень'!M23</f>
        <v>537.88175999999999</v>
      </c>
      <c r="L248" s="325">
        <f>'1 уровень'!N23</f>
        <v>537.88175999999999</v>
      </c>
      <c r="M248" s="325">
        <f>'1 уровень'!O23</f>
        <v>537.88175999999999</v>
      </c>
      <c r="N248" s="325">
        <f>'1 уровень'!P23</f>
        <v>537.88175999999999</v>
      </c>
      <c r="O248" s="325">
        <f>'1 уровень'!Q23</f>
        <v>537.88175999999999</v>
      </c>
      <c r="P248" s="325">
        <f>'1 уровень'!R23</f>
        <v>218.79936000000001</v>
      </c>
      <c r="Q248" s="325">
        <f>'1 уровень'!S23</f>
        <v>333.51707999999996</v>
      </c>
      <c r="R248" s="322">
        <f>'1 уровень'!T23</f>
        <v>355.08087</v>
      </c>
      <c r="S248" s="322">
        <f>'1 уровень'!U23</f>
        <v>21.56379000000004</v>
      </c>
      <c r="T248" s="322">
        <f>'1 уровень'!V23</f>
        <v>-0.98811000000000004</v>
      </c>
      <c r="U248" s="322">
        <f>'1 уровень'!W23</f>
        <v>354.09276</v>
      </c>
      <c r="V248" s="322">
        <f>'1 уровень'!X23</f>
        <v>106.46557291758492</v>
      </c>
      <c r="W248" s="32"/>
      <c r="X248" s="32"/>
      <c r="Y248" s="32"/>
      <c r="Z248" s="32"/>
      <c r="AA248" s="32"/>
      <c r="AB248" s="32"/>
      <c r="AC248" s="32"/>
      <c r="AD248" s="32"/>
      <c r="AE248" s="32"/>
      <c r="AF248" s="32"/>
      <c r="AG248" s="32"/>
      <c r="AH248" s="32"/>
      <c r="AI248" s="32"/>
      <c r="AJ248" s="32"/>
      <c r="AK248" s="32"/>
      <c r="AL248" s="32"/>
      <c r="AM248" s="32"/>
      <c r="AN248" s="32"/>
      <c r="AO248" s="32"/>
      <c r="AP248" s="32"/>
      <c r="AQ248" s="32"/>
      <c r="AR248" s="32"/>
      <c r="AS248" s="32"/>
      <c r="AT248" s="32"/>
      <c r="AU248" s="32"/>
      <c r="AV248" s="32"/>
      <c r="AW248" s="32"/>
      <c r="AX248" s="32"/>
      <c r="AY248" s="32"/>
      <c r="AZ248" s="32"/>
      <c r="BA248" s="32"/>
      <c r="BB248" s="32"/>
      <c r="BC248" s="32"/>
      <c r="BD248" s="32"/>
      <c r="BE248" s="32"/>
      <c r="BF248" s="32"/>
      <c r="BG248" s="32"/>
      <c r="BH248" s="32"/>
      <c r="BI248" s="32"/>
      <c r="BJ248" s="32"/>
      <c r="BK248" s="32"/>
      <c r="BL248" s="32"/>
      <c r="BM248" s="32"/>
      <c r="BN248" s="32"/>
      <c r="BO248" s="32"/>
      <c r="BP248" s="32"/>
      <c r="BQ248" s="32"/>
      <c r="BR248" s="32"/>
      <c r="BS248" s="32"/>
      <c r="BT248" s="32"/>
      <c r="BU248" s="32"/>
      <c r="BV248" s="32"/>
      <c r="BW248" s="32"/>
      <c r="BX248" s="32"/>
      <c r="BY248" s="32"/>
      <c r="BZ248" s="32"/>
      <c r="CA248" s="32"/>
      <c r="CB248" s="32"/>
      <c r="CC248" s="32"/>
      <c r="CD248" s="32"/>
      <c r="CE248" s="32"/>
      <c r="CF248" s="32"/>
      <c r="CG248" s="32"/>
      <c r="CH248" s="32"/>
      <c r="CI248" s="32"/>
      <c r="CJ248" s="32"/>
      <c r="CK248" s="32"/>
      <c r="CL248" s="32"/>
      <c r="CM248" s="32"/>
      <c r="CN248" s="32"/>
      <c r="CO248" s="32"/>
      <c r="CP248" s="32"/>
      <c r="CQ248" s="32"/>
      <c r="CR248" s="32"/>
      <c r="CS248" s="32"/>
      <c r="CT248" s="32"/>
      <c r="CU248" s="32"/>
      <c r="CV248" s="32"/>
      <c r="CW248" s="32"/>
      <c r="CX248" s="32"/>
      <c r="CY248" s="32"/>
      <c r="CZ248" s="32"/>
      <c r="DA248" s="32"/>
      <c r="DB248" s="32"/>
      <c r="DC248" s="32"/>
      <c r="DD248" s="32"/>
      <c r="DE248" s="32"/>
      <c r="DF248" s="32"/>
      <c r="DG248" s="32"/>
      <c r="DH248" s="32"/>
      <c r="DI248" s="32"/>
      <c r="DJ248" s="32"/>
      <c r="DK248" s="32"/>
      <c r="DL248" s="32"/>
      <c r="DM248" s="32"/>
      <c r="DN248" s="32"/>
      <c r="DO248" s="32"/>
      <c r="DP248" s="32"/>
      <c r="DQ248" s="32"/>
      <c r="DR248" s="32"/>
      <c r="DS248" s="32"/>
      <c r="DT248" s="32"/>
      <c r="DU248" s="32"/>
      <c r="DV248" s="32"/>
      <c r="DW248" s="32"/>
      <c r="DX248" s="32"/>
      <c r="DY248" s="32"/>
      <c r="DZ248" s="32"/>
      <c r="EA248" s="32"/>
      <c r="EB248" s="32"/>
      <c r="EC248" s="32"/>
      <c r="ED248" s="32"/>
      <c r="EE248" s="32"/>
      <c r="EF248" s="32"/>
      <c r="EG248" s="32"/>
      <c r="EH248" s="32"/>
      <c r="EI248" s="32"/>
      <c r="EJ248" s="32"/>
      <c r="EK248" s="32"/>
      <c r="EL248" s="32"/>
      <c r="EM248" s="32"/>
      <c r="EN248" s="32"/>
      <c r="EO248" s="32"/>
      <c r="EP248" s="32"/>
      <c r="EQ248" s="32"/>
      <c r="ER248" s="32"/>
      <c r="ES248" s="32"/>
      <c r="ET248" s="32"/>
      <c r="EU248" s="32"/>
      <c r="EV248" s="32"/>
      <c r="EW248" s="32"/>
      <c r="EX248" s="32"/>
      <c r="EY248" s="32"/>
      <c r="EZ248" s="32"/>
      <c r="FA248" s="32"/>
      <c r="FB248" s="32"/>
      <c r="FC248" s="32"/>
      <c r="FD248" s="32"/>
      <c r="FE248" s="32"/>
      <c r="FF248" s="32"/>
      <c r="FG248" s="32"/>
      <c r="FH248" s="32"/>
      <c r="FI248" s="32"/>
      <c r="FJ248" s="32"/>
      <c r="FK248" s="32"/>
      <c r="FL248" s="32"/>
      <c r="FM248" s="32"/>
      <c r="FN248" s="32"/>
      <c r="FO248" s="32"/>
      <c r="FP248" s="32"/>
      <c r="FQ248" s="32"/>
      <c r="FR248" s="32"/>
      <c r="FS248" s="32"/>
      <c r="FT248" s="32"/>
      <c r="FU248" s="32"/>
      <c r="FV248" s="32"/>
      <c r="FW248" s="32"/>
      <c r="FX248" s="32"/>
      <c r="FY248" s="32"/>
      <c r="FZ248" s="32"/>
      <c r="GA248" s="32"/>
      <c r="GB248" s="32"/>
      <c r="GC248" s="32"/>
      <c r="GD248" s="32"/>
      <c r="GE248" s="32"/>
      <c r="GF248" s="32"/>
      <c r="GG248" s="32"/>
      <c r="GH248" s="32"/>
      <c r="GI248" s="32"/>
      <c r="GJ248" s="32"/>
      <c r="GK248" s="32"/>
    </row>
    <row r="249" spans="1:193" ht="30" x14ac:dyDescent="0.25">
      <c r="A249" s="189" t="s">
        <v>68</v>
      </c>
      <c r="B249" s="45">
        <f>'1 уровень'!D24</f>
        <v>250</v>
      </c>
      <c r="C249" s="45">
        <f>'1 уровень'!E24</f>
        <v>229</v>
      </c>
      <c r="D249" s="45">
        <f>'1 уровень'!F24</f>
        <v>4</v>
      </c>
      <c r="E249" s="45">
        <f>'1 уровень'!G24</f>
        <v>1.7467248908296942</v>
      </c>
      <c r="F249" s="325">
        <f>'1 уровень'!H24</f>
        <v>1212.2305999999999</v>
      </c>
      <c r="G249" s="325">
        <f>'1 уровень'!I24</f>
        <v>1212.2305999999999</v>
      </c>
      <c r="H249" s="325">
        <f>'1 уровень'!J24</f>
        <v>1212.2305999999999</v>
      </c>
      <c r="I249" s="325">
        <f>'1 уровень'!K24</f>
        <v>1212.2305999999999</v>
      </c>
      <c r="J249" s="325">
        <f>'1 уровень'!L24</f>
        <v>1212.2305999999999</v>
      </c>
      <c r="K249" s="325">
        <f>'1 уровень'!M24</f>
        <v>209.24250000000001</v>
      </c>
      <c r="L249" s="325">
        <f>'1 уровень'!N24</f>
        <v>209.24250000000001</v>
      </c>
      <c r="M249" s="325">
        <f>'1 уровень'!O24</f>
        <v>309.24250000000001</v>
      </c>
      <c r="N249" s="325">
        <f>'1 уровень'!P24</f>
        <v>309.24250000000001</v>
      </c>
      <c r="O249" s="325">
        <f>'1 уровень'!Q24</f>
        <v>309.24250000000001</v>
      </c>
      <c r="P249" s="325">
        <f>'1 уровень'!R24</f>
        <v>220.88749999999999</v>
      </c>
      <c r="Q249" s="325">
        <f>'1 уровень'!S24</f>
        <v>287.32979761904755</v>
      </c>
      <c r="R249" s="322">
        <f>'1 уровень'!T24</f>
        <v>4.2540200000000006</v>
      </c>
      <c r="S249" s="322">
        <f>'1 уровень'!U24</f>
        <v>-283.07577761904753</v>
      </c>
      <c r="T249" s="322">
        <f>'1 уровень'!V24</f>
        <v>0</v>
      </c>
      <c r="U249" s="322">
        <f>'1 уровень'!W24</f>
        <v>4.2540200000000006</v>
      </c>
      <c r="V249" s="322">
        <f>'1 уровень'!X24</f>
        <v>1.480535619782859</v>
      </c>
      <c r="W249" s="32"/>
      <c r="X249" s="32"/>
      <c r="Y249" s="32"/>
      <c r="Z249" s="32"/>
      <c r="AA249" s="32"/>
      <c r="AB249" s="32"/>
      <c r="AC249" s="32"/>
      <c r="AD249" s="32"/>
      <c r="AE249" s="32"/>
      <c r="AF249" s="32"/>
      <c r="AG249" s="32"/>
      <c r="AH249" s="32"/>
      <c r="AI249" s="32"/>
      <c r="AJ249" s="32"/>
      <c r="AK249" s="32"/>
      <c r="AL249" s="32"/>
      <c r="AM249" s="32"/>
      <c r="AN249" s="32"/>
      <c r="AO249" s="32"/>
      <c r="AP249" s="32"/>
      <c r="AQ249" s="32"/>
      <c r="AR249" s="32"/>
      <c r="AS249" s="32"/>
      <c r="AT249" s="32"/>
      <c r="AU249" s="32"/>
      <c r="AV249" s="32"/>
      <c r="AW249" s="32"/>
      <c r="AX249" s="32"/>
      <c r="AY249" s="32"/>
      <c r="AZ249" s="32"/>
      <c r="BA249" s="32"/>
      <c r="BB249" s="32"/>
      <c r="BC249" s="32"/>
      <c r="BD249" s="32"/>
      <c r="BE249" s="32"/>
      <c r="BF249" s="32"/>
      <c r="BG249" s="32"/>
      <c r="BH249" s="32"/>
      <c r="BI249" s="32"/>
      <c r="BJ249" s="32"/>
      <c r="BK249" s="32"/>
      <c r="BL249" s="32"/>
      <c r="BM249" s="32"/>
      <c r="BN249" s="32"/>
      <c r="BO249" s="32"/>
      <c r="BP249" s="32"/>
      <c r="BQ249" s="32"/>
      <c r="BR249" s="32"/>
      <c r="BS249" s="32"/>
      <c r="BT249" s="32"/>
      <c r="BU249" s="32"/>
      <c r="BV249" s="32"/>
      <c r="BW249" s="32"/>
      <c r="BX249" s="32"/>
      <c r="BY249" s="32"/>
      <c r="BZ249" s="32"/>
      <c r="CA249" s="32"/>
      <c r="CB249" s="32"/>
      <c r="CC249" s="32"/>
      <c r="CD249" s="32"/>
      <c r="CE249" s="32"/>
      <c r="CF249" s="32"/>
      <c r="CG249" s="32"/>
      <c r="CH249" s="32"/>
      <c r="CI249" s="32"/>
      <c r="CJ249" s="32"/>
      <c r="CK249" s="32"/>
      <c r="CL249" s="32"/>
      <c r="CM249" s="32"/>
      <c r="CN249" s="32"/>
      <c r="CO249" s="32"/>
      <c r="CP249" s="32"/>
      <c r="CQ249" s="32"/>
      <c r="CR249" s="32"/>
      <c r="CS249" s="32"/>
      <c r="CT249" s="32"/>
      <c r="CU249" s="32"/>
      <c r="CV249" s="32"/>
      <c r="CW249" s="32"/>
      <c r="CX249" s="32"/>
      <c r="CY249" s="32"/>
      <c r="CZ249" s="32"/>
      <c r="DA249" s="32"/>
      <c r="DB249" s="32"/>
      <c r="DC249" s="32"/>
      <c r="DD249" s="32"/>
      <c r="DE249" s="32"/>
      <c r="DF249" s="32"/>
      <c r="DG249" s="32"/>
      <c r="DH249" s="32"/>
      <c r="DI249" s="32"/>
      <c r="DJ249" s="32"/>
      <c r="DK249" s="32"/>
      <c r="DL249" s="32"/>
      <c r="DM249" s="32"/>
      <c r="DN249" s="32"/>
      <c r="DO249" s="32"/>
      <c r="DP249" s="32"/>
      <c r="DQ249" s="32"/>
      <c r="DR249" s="32"/>
      <c r="DS249" s="32"/>
      <c r="DT249" s="32"/>
      <c r="DU249" s="32"/>
      <c r="DV249" s="32"/>
      <c r="DW249" s="32"/>
      <c r="DX249" s="32"/>
      <c r="DY249" s="32"/>
      <c r="DZ249" s="32"/>
      <c r="EA249" s="32"/>
      <c r="EB249" s="32"/>
      <c r="EC249" s="32"/>
      <c r="ED249" s="32"/>
      <c r="EE249" s="32"/>
      <c r="EF249" s="32"/>
      <c r="EG249" s="32"/>
      <c r="EH249" s="32"/>
      <c r="EI249" s="32"/>
      <c r="EJ249" s="32"/>
      <c r="EK249" s="32"/>
      <c r="EL249" s="32"/>
      <c r="EM249" s="32"/>
      <c r="EN249" s="32"/>
      <c r="EO249" s="32"/>
      <c r="EP249" s="32"/>
      <c r="EQ249" s="32"/>
      <c r="ER249" s="32"/>
      <c r="ES249" s="32"/>
      <c r="ET249" s="32"/>
      <c r="EU249" s="32"/>
      <c r="EV249" s="32"/>
      <c r="EW249" s="32"/>
      <c r="EX249" s="32"/>
      <c r="EY249" s="32"/>
      <c r="EZ249" s="32"/>
      <c r="FA249" s="32"/>
      <c r="FB249" s="32"/>
      <c r="FC249" s="32"/>
      <c r="FD249" s="32"/>
      <c r="FE249" s="32"/>
      <c r="FF249" s="32"/>
      <c r="FG249" s="32"/>
      <c r="FH249" s="32"/>
      <c r="FI249" s="32"/>
      <c r="FJ249" s="32"/>
      <c r="FK249" s="32"/>
      <c r="FL249" s="32"/>
      <c r="FM249" s="32"/>
      <c r="FN249" s="32"/>
      <c r="FO249" s="32"/>
      <c r="FP249" s="32"/>
      <c r="FQ249" s="32"/>
      <c r="FR249" s="32"/>
      <c r="FS249" s="32"/>
      <c r="FT249" s="32"/>
      <c r="FU249" s="32"/>
      <c r="FV249" s="32"/>
      <c r="FW249" s="32"/>
      <c r="FX249" s="32"/>
      <c r="FY249" s="32"/>
      <c r="FZ249" s="32"/>
      <c r="GA249" s="32"/>
      <c r="GB249" s="32"/>
      <c r="GC249" s="32"/>
      <c r="GD249" s="32"/>
      <c r="GE249" s="32"/>
      <c r="GF249" s="32"/>
      <c r="GG249" s="32"/>
      <c r="GH249" s="32"/>
      <c r="GI249" s="32"/>
      <c r="GJ249" s="32"/>
      <c r="GK249" s="32"/>
    </row>
    <row r="250" spans="1:193" ht="30" x14ac:dyDescent="0.25">
      <c r="A250" s="188" t="s">
        <v>64</v>
      </c>
      <c r="B250" s="45">
        <f>'1 уровень'!D25</f>
        <v>250</v>
      </c>
      <c r="C250" s="45">
        <f>'1 уровень'!E25</f>
        <v>229</v>
      </c>
      <c r="D250" s="45">
        <f>'1 уровень'!F25</f>
        <v>4</v>
      </c>
      <c r="E250" s="45">
        <f>'1 уровень'!G25</f>
        <v>1.7467248908296942</v>
      </c>
      <c r="F250" s="325">
        <f>'1 уровень'!H25</f>
        <v>1212.2305999999999</v>
      </c>
      <c r="G250" s="325">
        <f>'1 уровень'!I25</f>
        <v>1212.2305999999999</v>
      </c>
      <c r="H250" s="325">
        <f>'1 уровень'!J25</f>
        <v>1212.2305999999999</v>
      </c>
      <c r="I250" s="325">
        <f>'1 уровень'!K25</f>
        <v>1212.2305999999999</v>
      </c>
      <c r="J250" s="325">
        <f>'1 уровень'!L25</f>
        <v>1212.2305999999999</v>
      </c>
      <c r="K250" s="325">
        <f>'1 уровень'!M25</f>
        <v>209.24250000000001</v>
      </c>
      <c r="L250" s="325">
        <f>'1 уровень'!N25</f>
        <v>209.24250000000001</v>
      </c>
      <c r="M250" s="325">
        <f>'1 уровень'!O25</f>
        <v>309.24250000000001</v>
      </c>
      <c r="N250" s="325">
        <f>'1 уровень'!P25</f>
        <v>309.24250000000001</v>
      </c>
      <c r="O250" s="325">
        <f>'1 уровень'!Q25</f>
        <v>309.24250000000001</v>
      </c>
      <c r="P250" s="325">
        <f>'1 уровень'!R25</f>
        <v>220.88749999999999</v>
      </c>
      <c r="Q250" s="325">
        <f>'1 уровень'!S25</f>
        <v>287.32979761904755</v>
      </c>
      <c r="R250" s="322">
        <f>'1 уровень'!T25</f>
        <v>4.2540200000000006</v>
      </c>
      <c r="S250" s="322">
        <f>'1 уровень'!U25</f>
        <v>-283.07577761904753</v>
      </c>
      <c r="T250" s="322">
        <f>'1 уровень'!V25</f>
        <v>0</v>
      </c>
      <c r="U250" s="322">
        <f>'1 уровень'!W25</f>
        <v>4.2540200000000006</v>
      </c>
      <c r="V250" s="322">
        <f>'1 уровень'!X25</f>
        <v>1.480535619782859</v>
      </c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32"/>
      <c r="BB250" s="32"/>
      <c r="BC250" s="32"/>
      <c r="BD250" s="32"/>
      <c r="BE250" s="32"/>
      <c r="BF250" s="32"/>
      <c r="BG250" s="32"/>
      <c r="BH250" s="32"/>
      <c r="BI250" s="32"/>
      <c r="BJ250" s="32"/>
      <c r="BK250" s="32"/>
      <c r="BL250" s="32"/>
      <c r="BM250" s="32"/>
      <c r="BN250" s="32"/>
      <c r="BO250" s="32"/>
      <c r="BP250" s="32"/>
      <c r="BQ250" s="32"/>
      <c r="BR250" s="32"/>
      <c r="BS250" s="32"/>
      <c r="BT250" s="32"/>
      <c r="BU250" s="32"/>
      <c r="BV250" s="32"/>
      <c r="BW250" s="32"/>
      <c r="BX250" s="32"/>
      <c r="BY250" s="32"/>
      <c r="BZ250" s="32"/>
      <c r="CA250" s="32"/>
      <c r="CB250" s="32"/>
      <c r="CC250" s="32"/>
      <c r="CD250" s="32"/>
      <c r="CE250" s="32"/>
      <c r="CF250" s="32"/>
      <c r="CG250" s="32"/>
      <c r="CH250" s="32"/>
      <c r="CI250" s="32"/>
      <c r="CJ250" s="32"/>
      <c r="CK250" s="32"/>
      <c r="CL250" s="32"/>
      <c r="CM250" s="32"/>
      <c r="CN250" s="32"/>
      <c r="CO250" s="32"/>
      <c r="CP250" s="32"/>
      <c r="CQ250" s="32"/>
      <c r="CR250" s="32"/>
      <c r="CS250" s="32"/>
      <c r="CT250" s="32"/>
      <c r="CU250" s="32"/>
      <c r="CV250" s="32"/>
      <c r="CW250" s="32"/>
      <c r="CX250" s="32"/>
      <c r="CY250" s="32"/>
      <c r="CZ250" s="32"/>
      <c r="DA250" s="32"/>
      <c r="DB250" s="32"/>
      <c r="DC250" s="32"/>
      <c r="DD250" s="32"/>
      <c r="DE250" s="32"/>
      <c r="DF250" s="32"/>
      <c r="DG250" s="32"/>
      <c r="DH250" s="32"/>
      <c r="DI250" s="32"/>
      <c r="DJ250" s="32"/>
      <c r="DK250" s="32"/>
      <c r="DL250" s="32"/>
      <c r="DM250" s="32"/>
      <c r="DN250" s="32"/>
      <c r="DO250" s="32"/>
      <c r="DP250" s="32"/>
      <c r="DQ250" s="32"/>
      <c r="DR250" s="32"/>
      <c r="DS250" s="32"/>
      <c r="DT250" s="32"/>
      <c r="DU250" s="32"/>
      <c r="DV250" s="32"/>
      <c r="DW250" s="32"/>
      <c r="DX250" s="32"/>
      <c r="DY250" s="32"/>
      <c r="DZ250" s="32"/>
      <c r="EA250" s="32"/>
      <c r="EB250" s="32"/>
      <c r="EC250" s="32"/>
      <c r="ED250" s="32"/>
      <c r="EE250" s="32"/>
      <c r="EF250" s="32"/>
      <c r="EG250" s="32"/>
      <c r="EH250" s="32"/>
      <c r="EI250" s="32"/>
      <c r="EJ250" s="32"/>
      <c r="EK250" s="32"/>
      <c r="EL250" s="32"/>
      <c r="EM250" s="32"/>
      <c r="EN250" s="32"/>
      <c r="EO250" s="32"/>
      <c r="EP250" s="32"/>
      <c r="EQ250" s="32"/>
      <c r="ER250" s="32"/>
      <c r="ES250" s="32"/>
      <c r="ET250" s="32"/>
      <c r="EU250" s="32"/>
      <c r="EV250" s="32"/>
      <c r="EW250" s="32"/>
      <c r="EX250" s="32"/>
      <c r="EY250" s="32"/>
      <c r="EZ250" s="32"/>
      <c r="FA250" s="32"/>
      <c r="FB250" s="32"/>
      <c r="FC250" s="32"/>
      <c r="FD250" s="32"/>
      <c r="FE250" s="32"/>
      <c r="FF250" s="32"/>
      <c r="FG250" s="32"/>
      <c r="FH250" s="32"/>
      <c r="FI250" s="32"/>
      <c r="FJ250" s="32"/>
      <c r="FK250" s="32"/>
      <c r="FL250" s="32"/>
      <c r="FM250" s="32"/>
      <c r="FN250" s="32"/>
      <c r="FO250" s="32"/>
      <c r="FP250" s="32"/>
      <c r="FQ250" s="32"/>
      <c r="FR250" s="32"/>
      <c r="FS250" s="32"/>
      <c r="FT250" s="32"/>
      <c r="FU250" s="32"/>
      <c r="FV250" s="32"/>
      <c r="FW250" s="32"/>
      <c r="FX250" s="32"/>
      <c r="FY250" s="32"/>
      <c r="FZ250" s="32"/>
      <c r="GA250" s="32"/>
      <c r="GB250" s="32"/>
      <c r="GC250" s="32"/>
      <c r="GD250" s="32"/>
      <c r="GE250" s="32"/>
      <c r="GF250" s="32"/>
      <c r="GG250" s="32"/>
      <c r="GH250" s="32"/>
      <c r="GI250" s="32"/>
      <c r="GJ250" s="32"/>
      <c r="GK250" s="32"/>
    </row>
    <row r="251" spans="1:193" ht="45" x14ac:dyDescent="0.25">
      <c r="A251" s="77" t="s">
        <v>102</v>
      </c>
      <c r="B251" s="45">
        <f>'1 уровень'!D26</f>
        <v>0</v>
      </c>
      <c r="C251" s="45">
        <f>'1 уровень'!E26</f>
        <v>0</v>
      </c>
      <c r="D251" s="45">
        <f>'1 уровень'!F26</f>
        <v>4</v>
      </c>
      <c r="E251" s="45">
        <f>'1 уровень'!G26</f>
        <v>0</v>
      </c>
      <c r="F251" s="325">
        <f>'1 уровень'!H26</f>
        <v>0</v>
      </c>
      <c r="G251" s="325">
        <f>'1 уровень'!I26</f>
        <v>0</v>
      </c>
      <c r="H251" s="325">
        <f>'1 уровень'!J26</f>
        <v>0</v>
      </c>
      <c r="I251" s="325">
        <f>'1 уровень'!K26</f>
        <v>0</v>
      </c>
      <c r="J251" s="325">
        <f>'1 уровень'!L26</f>
        <v>0</v>
      </c>
      <c r="K251" s="325">
        <f>'1 уровень'!M26</f>
        <v>0</v>
      </c>
      <c r="L251" s="325">
        <f>'1 уровень'!N26</f>
        <v>0</v>
      </c>
      <c r="M251" s="325">
        <f>'1 уровень'!O26</f>
        <v>0</v>
      </c>
      <c r="N251" s="325">
        <f>'1 уровень'!P26</f>
        <v>0</v>
      </c>
      <c r="O251" s="325">
        <f>'1 уровень'!Q26</f>
        <v>0</v>
      </c>
      <c r="P251" s="325">
        <f>'1 уровень'!R26</f>
        <v>0</v>
      </c>
      <c r="Q251" s="325">
        <f>'1 уровень'!S26</f>
        <v>0</v>
      </c>
      <c r="R251" s="322">
        <f>'1 уровень'!T26</f>
        <v>0</v>
      </c>
      <c r="S251" s="322">
        <f>'1 уровень'!U26</f>
        <v>0</v>
      </c>
      <c r="T251" s="322">
        <f>'1 уровень'!V26</f>
        <v>0</v>
      </c>
      <c r="U251" s="322">
        <f>'1 уровень'!W26</f>
        <v>4.2540200000000006</v>
      </c>
      <c r="V251" s="322">
        <f>'1 уровень'!X26</f>
        <v>0</v>
      </c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  <c r="BA251" s="32"/>
      <c r="BB251" s="32"/>
      <c r="BC251" s="32"/>
      <c r="BD251" s="32"/>
      <c r="BE251" s="32"/>
      <c r="BF251" s="32"/>
      <c r="BG251" s="32"/>
      <c r="BH251" s="32"/>
      <c r="BI251" s="32"/>
      <c r="BJ251" s="32"/>
      <c r="BK251" s="32"/>
      <c r="BL251" s="32"/>
      <c r="BM251" s="32"/>
      <c r="BN251" s="32"/>
      <c r="BO251" s="32"/>
      <c r="BP251" s="32"/>
      <c r="BQ251" s="32"/>
      <c r="BR251" s="32"/>
      <c r="BS251" s="32"/>
      <c r="BT251" s="32"/>
      <c r="BU251" s="32"/>
      <c r="BV251" s="32"/>
      <c r="BW251" s="32"/>
      <c r="BX251" s="32"/>
      <c r="BY251" s="32"/>
      <c r="BZ251" s="32"/>
      <c r="CA251" s="32"/>
      <c r="CB251" s="32"/>
      <c r="CC251" s="32"/>
      <c r="CD251" s="32"/>
      <c r="CE251" s="32"/>
      <c r="CF251" s="32"/>
      <c r="CG251" s="32"/>
      <c r="CH251" s="32"/>
      <c r="CI251" s="32"/>
      <c r="CJ251" s="32"/>
      <c r="CK251" s="32"/>
      <c r="CL251" s="32"/>
      <c r="CM251" s="32"/>
      <c r="CN251" s="32"/>
      <c r="CO251" s="32"/>
      <c r="CP251" s="32"/>
      <c r="CQ251" s="32"/>
      <c r="CR251" s="32"/>
      <c r="CS251" s="32"/>
      <c r="CT251" s="32"/>
      <c r="CU251" s="32"/>
      <c r="CV251" s="32"/>
      <c r="CW251" s="32"/>
      <c r="CX251" s="32"/>
      <c r="CY251" s="32"/>
      <c r="CZ251" s="32"/>
      <c r="DA251" s="32"/>
      <c r="DB251" s="32"/>
      <c r="DC251" s="32"/>
      <c r="DD251" s="32"/>
      <c r="DE251" s="32"/>
      <c r="DF251" s="32"/>
      <c r="DG251" s="32"/>
      <c r="DH251" s="32"/>
      <c r="DI251" s="32"/>
      <c r="DJ251" s="32"/>
      <c r="DK251" s="32"/>
      <c r="DL251" s="32"/>
      <c r="DM251" s="32"/>
      <c r="DN251" s="32"/>
      <c r="DO251" s="32"/>
      <c r="DP251" s="32"/>
      <c r="DQ251" s="32"/>
      <c r="DR251" s="32"/>
      <c r="DS251" s="32"/>
      <c r="DT251" s="32"/>
      <c r="DU251" s="32"/>
      <c r="DV251" s="32"/>
      <c r="DW251" s="32"/>
      <c r="DX251" s="32"/>
      <c r="DY251" s="32"/>
      <c r="DZ251" s="32"/>
      <c r="EA251" s="32"/>
      <c r="EB251" s="32"/>
      <c r="EC251" s="32"/>
      <c r="ED251" s="32"/>
      <c r="EE251" s="32"/>
      <c r="EF251" s="32"/>
      <c r="EG251" s="32"/>
      <c r="EH251" s="32"/>
      <c r="EI251" s="32"/>
      <c r="EJ251" s="32"/>
      <c r="EK251" s="32"/>
      <c r="EL251" s="32"/>
      <c r="EM251" s="32"/>
      <c r="EN251" s="32"/>
      <c r="EO251" s="32"/>
      <c r="EP251" s="32"/>
      <c r="EQ251" s="32"/>
      <c r="ER251" s="32"/>
      <c r="ES251" s="32"/>
      <c r="ET251" s="32"/>
      <c r="EU251" s="32"/>
      <c r="EV251" s="32"/>
      <c r="EW251" s="32"/>
      <c r="EX251" s="32"/>
      <c r="EY251" s="32"/>
      <c r="EZ251" s="32"/>
      <c r="FA251" s="32"/>
      <c r="FB251" s="32"/>
      <c r="FC251" s="32"/>
      <c r="FD251" s="32"/>
      <c r="FE251" s="32"/>
      <c r="FF251" s="32"/>
      <c r="FG251" s="32"/>
      <c r="FH251" s="32"/>
      <c r="FI251" s="32"/>
      <c r="FJ251" s="32"/>
      <c r="FK251" s="32"/>
      <c r="FL251" s="32"/>
      <c r="FM251" s="32"/>
      <c r="FN251" s="32"/>
      <c r="FO251" s="32"/>
      <c r="FP251" s="32"/>
      <c r="FQ251" s="32"/>
      <c r="FR251" s="32"/>
      <c r="FS251" s="32"/>
      <c r="FT251" s="32"/>
      <c r="FU251" s="32"/>
      <c r="FV251" s="32"/>
      <c r="FW251" s="32"/>
      <c r="FX251" s="32"/>
      <c r="FY251" s="32"/>
      <c r="FZ251" s="32"/>
      <c r="GA251" s="32"/>
      <c r="GB251" s="32"/>
      <c r="GC251" s="32"/>
      <c r="GD251" s="32"/>
      <c r="GE251" s="32"/>
      <c r="GF251" s="32"/>
      <c r="GG251" s="32"/>
      <c r="GH251" s="32"/>
      <c r="GI251" s="32"/>
      <c r="GJ251" s="32"/>
      <c r="GK251" s="32"/>
    </row>
    <row r="252" spans="1:193" ht="30" x14ac:dyDescent="0.25">
      <c r="A252" s="188" t="s">
        <v>79</v>
      </c>
      <c r="B252" s="45">
        <f>'1 уровень'!D27</f>
        <v>100</v>
      </c>
      <c r="C252" s="45">
        <f>'1 уровень'!E27</f>
        <v>92</v>
      </c>
      <c r="D252" s="45">
        <f>'1 уровень'!F27</f>
        <v>0</v>
      </c>
      <c r="E252" s="45">
        <f>'1 уровень'!G27</f>
        <v>0</v>
      </c>
      <c r="F252" s="325">
        <f>'1 уровень'!H27</f>
        <v>81.102000000000004</v>
      </c>
      <c r="G252" s="325">
        <f>'1 уровень'!I27</f>
        <v>81.102000000000004</v>
      </c>
      <c r="H252" s="325">
        <f>'1 уровень'!J27</f>
        <v>81.102000000000004</v>
      </c>
      <c r="I252" s="325">
        <f>'1 уровень'!K27</f>
        <v>81.102000000000004</v>
      </c>
      <c r="J252" s="325">
        <f>'1 уровень'!L27</f>
        <v>81.102000000000004</v>
      </c>
      <c r="K252" s="325">
        <f>'1 уровень'!M27</f>
        <v>81.102000000000004</v>
      </c>
      <c r="L252" s="325">
        <f>'1 уровень'!N27</f>
        <v>81.102000000000004</v>
      </c>
      <c r="M252" s="325">
        <f>'1 уровень'!O27</f>
        <v>81.102000000000004</v>
      </c>
      <c r="N252" s="325">
        <f>'1 уровень'!P27</f>
        <v>81.102000000000004</v>
      </c>
      <c r="O252" s="325">
        <f>'1 уровень'!Q27</f>
        <v>81.102000000000004</v>
      </c>
      <c r="P252" s="325">
        <f>'1 уровень'!R27</f>
        <v>81.102000000000004</v>
      </c>
      <c r="Q252" s="325">
        <f>'1 уровень'!S27</f>
        <v>74.343500000000006</v>
      </c>
      <c r="R252" s="322">
        <f>'1 уровень'!T27</f>
        <v>0</v>
      </c>
      <c r="S252" s="322">
        <f>'1 уровень'!U27</f>
        <v>-74.343500000000006</v>
      </c>
      <c r="T252" s="322">
        <f>'1 уровень'!V27</f>
        <v>0</v>
      </c>
      <c r="U252" s="322">
        <f>'1 уровень'!W27</f>
        <v>0</v>
      </c>
      <c r="V252" s="322">
        <f>'1 уровень'!X27</f>
        <v>0</v>
      </c>
      <c r="W252" s="32"/>
      <c r="X252" s="32"/>
      <c r="Y252" s="32"/>
      <c r="Z252" s="32"/>
      <c r="AA252" s="32"/>
      <c r="AB252" s="32"/>
      <c r="AC252" s="32"/>
      <c r="AD252" s="32"/>
      <c r="AE252" s="32"/>
      <c r="AF252" s="32"/>
      <c r="AG252" s="32"/>
      <c r="AH252" s="32"/>
      <c r="AI252" s="32"/>
      <c r="AJ252" s="32"/>
      <c r="AK252" s="32"/>
      <c r="AL252" s="32"/>
      <c r="AM252" s="32"/>
      <c r="AN252" s="32"/>
      <c r="AO252" s="32"/>
      <c r="AP252" s="32"/>
      <c r="AQ252" s="32"/>
      <c r="AR252" s="32"/>
      <c r="AS252" s="32"/>
      <c r="AT252" s="32"/>
      <c r="AU252" s="32"/>
      <c r="AV252" s="32"/>
      <c r="AW252" s="32"/>
      <c r="AX252" s="32"/>
      <c r="AY252" s="32"/>
      <c r="AZ252" s="32"/>
      <c r="BA252" s="32"/>
      <c r="BB252" s="32"/>
      <c r="BC252" s="32"/>
      <c r="BD252" s="32"/>
      <c r="BE252" s="32"/>
      <c r="BF252" s="32"/>
      <c r="BG252" s="32"/>
      <c r="BH252" s="32"/>
      <c r="BI252" s="32"/>
      <c r="BJ252" s="32"/>
      <c r="BK252" s="32"/>
      <c r="BL252" s="32"/>
      <c r="BM252" s="32"/>
      <c r="BN252" s="32"/>
      <c r="BO252" s="32"/>
      <c r="BP252" s="32"/>
      <c r="BQ252" s="32"/>
      <c r="BR252" s="32"/>
      <c r="BS252" s="32"/>
      <c r="BT252" s="32"/>
      <c r="BU252" s="32"/>
      <c r="BV252" s="32"/>
      <c r="BW252" s="32"/>
      <c r="BX252" s="32"/>
      <c r="BY252" s="32"/>
      <c r="BZ252" s="32"/>
      <c r="CA252" s="32"/>
      <c r="CB252" s="32"/>
      <c r="CC252" s="32"/>
      <c r="CD252" s="32"/>
      <c r="CE252" s="32"/>
      <c r="CF252" s="32"/>
      <c r="CG252" s="32"/>
      <c r="CH252" s="32"/>
      <c r="CI252" s="32"/>
      <c r="CJ252" s="32"/>
      <c r="CK252" s="32"/>
      <c r="CL252" s="32"/>
      <c r="CM252" s="32"/>
      <c r="CN252" s="32"/>
      <c r="CO252" s="32"/>
      <c r="CP252" s="32"/>
      <c r="CQ252" s="32"/>
      <c r="CR252" s="32"/>
      <c r="CS252" s="32"/>
      <c r="CT252" s="32"/>
      <c r="CU252" s="32"/>
      <c r="CV252" s="32"/>
      <c r="CW252" s="32"/>
      <c r="CX252" s="32"/>
      <c r="CY252" s="32"/>
      <c r="CZ252" s="32"/>
      <c r="DA252" s="32"/>
      <c r="DB252" s="32"/>
      <c r="DC252" s="32"/>
      <c r="DD252" s="32"/>
      <c r="DE252" s="32"/>
      <c r="DF252" s="32"/>
      <c r="DG252" s="32"/>
      <c r="DH252" s="32"/>
      <c r="DI252" s="32"/>
      <c r="DJ252" s="32"/>
      <c r="DK252" s="32"/>
      <c r="DL252" s="32"/>
      <c r="DM252" s="32"/>
      <c r="DN252" s="32"/>
      <c r="DO252" s="32"/>
      <c r="DP252" s="32"/>
      <c r="DQ252" s="32"/>
      <c r="DR252" s="32"/>
      <c r="DS252" s="32"/>
      <c r="DT252" s="32"/>
      <c r="DU252" s="32"/>
      <c r="DV252" s="32"/>
      <c r="DW252" s="32"/>
      <c r="DX252" s="32"/>
      <c r="DY252" s="32"/>
      <c r="DZ252" s="32"/>
      <c r="EA252" s="32"/>
      <c r="EB252" s="32"/>
      <c r="EC252" s="32"/>
      <c r="ED252" s="32"/>
      <c r="EE252" s="32"/>
      <c r="EF252" s="32"/>
      <c r="EG252" s="32"/>
      <c r="EH252" s="32"/>
      <c r="EI252" s="32"/>
      <c r="EJ252" s="32"/>
      <c r="EK252" s="32"/>
      <c r="EL252" s="32"/>
      <c r="EM252" s="32"/>
      <c r="EN252" s="32"/>
      <c r="EO252" s="32"/>
      <c r="EP252" s="32"/>
      <c r="EQ252" s="32"/>
      <c r="ER252" s="32"/>
      <c r="ES252" s="32"/>
      <c r="ET252" s="32"/>
      <c r="EU252" s="32"/>
      <c r="EV252" s="32"/>
      <c r="EW252" s="32"/>
      <c r="EX252" s="32"/>
      <c r="EY252" s="32"/>
      <c r="EZ252" s="32"/>
      <c r="FA252" s="32"/>
      <c r="FB252" s="32"/>
      <c r="FC252" s="32"/>
      <c r="FD252" s="32"/>
      <c r="FE252" s="32"/>
      <c r="FF252" s="32"/>
      <c r="FG252" s="32"/>
      <c r="FH252" s="32"/>
      <c r="FI252" s="32"/>
      <c r="FJ252" s="32"/>
      <c r="FK252" s="32"/>
      <c r="FL252" s="32"/>
      <c r="FM252" s="32"/>
      <c r="FN252" s="32"/>
      <c r="FO252" s="32"/>
      <c r="FP252" s="32"/>
      <c r="FQ252" s="32"/>
      <c r="FR252" s="32"/>
      <c r="FS252" s="32"/>
      <c r="FT252" s="32"/>
      <c r="FU252" s="32"/>
      <c r="FV252" s="32"/>
      <c r="FW252" s="32"/>
      <c r="FX252" s="32"/>
      <c r="FY252" s="32"/>
      <c r="FZ252" s="32"/>
      <c r="GA252" s="32"/>
      <c r="GB252" s="32"/>
      <c r="GC252" s="32"/>
      <c r="GD252" s="32"/>
      <c r="GE252" s="32"/>
      <c r="GF252" s="32"/>
      <c r="GG252" s="32"/>
      <c r="GH252" s="32"/>
      <c r="GI252" s="32"/>
      <c r="GJ252" s="32"/>
      <c r="GK252" s="32"/>
    </row>
    <row r="253" spans="1:193" s="32" customFormat="1" thickBot="1" x14ac:dyDescent="0.25">
      <c r="A253" s="259" t="s">
        <v>61</v>
      </c>
      <c r="B253" s="260">
        <f>'1 уровень'!D28</f>
        <v>0</v>
      </c>
      <c r="C253" s="260">
        <f>'1 уровень'!E28</f>
        <v>0</v>
      </c>
      <c r="D253" s="260">
        <f>'1 уровень'!F28</f>
        <v>0</v>
      </c>
      <c r="E253" s="261">
        <f>'1 уровень'!G28</f>
        <v>0</v>
      </c>
      <c r="F253" s="326">
        <f>'1 уровень'!H28</f>
        <v>3010.2143599999999</v>
      </c>
      <c r="G253" s="326">
        <f>'1 уровень'!I28</f>
        <v>3010.2143599999999</v>
      </c>
      <c r="H253" s="326">
        <f>'1 уровень'!J28</f>
        <v>3010.2143599999999</v>
      </c>
      <c r="I253" s="326">
        <f>'1 уровень'!K28</f>
        <v>3010.2143599999999</v>
      </c>
      <c r="J253" s="326">
        <f>'1 уровень'!L28</f>
        <v>3010.2143599999999</v>
      </c>
      <c r="K253" s="326">
        <f>'1 уровень'!M28</f>
        <v>1808.2262600000001</v>
      </c>
      <c r="L253" s="326">
        <f>'1 уровень'!N28</f>
        <v>1808.2262600000001</v>
      </c>
      <c r="M253" s="326">
        <f>'1 уровень'!O28</f>
        <v>1429.0587600000001</v>
      </c>
      <c r="N253" s="326">
        <f>'1 уровень'!P28</f>
        <v>1429.0587600000001</v>
      </c>
      <c r="O253" s="326">
        <f>'1 уровень'!Q28</f>
        <v>1429.0587600000001</v>
      </c>
      <c r="P253" s="326">
        <f>'1 уровень'!R28</f>
        <v>1021.62136</v>
      </c>
      <c r="Q253" s="326">
        <f>'1 уровень'!S28</f>
        <v>1222.034949047619</v>
      </c>
      <c r="R253" s="326">
        <f>'1 уровень'!T28</f>
        <v>1345.14456</v>
      </c>
      <c r="S253" s="326">
        <f>'1 уровень'!U28</f>
        <v>123.10961095238099</v>
      </c>
      <c r="T253" s="326">
        <f>'1 уровень'!V28</f>
        <v>-10.896030000000001</v>
      </c>
      <c r="U253" s="326">
        <f>'1 уровень'!W28</f>
        <v>1334.2485300000001</v>
      </c>
      <c r="V253" s="326">
        <f>'1 уровень'!X28</f>
        <v>110.07414812876877</v>
      </c>
    </row>
    <row r="254" spans="1:193" s="32" customFormat="1" ht="27.75" customHeight="1" thickBot="1" x14ac:dyDescent="0.3">
      <c r="A254" s="282" t="s">
        <v>32</v>
      </c>
      <c r="B254" s="281"/>
      <c r="C254" s="281"/>
      <c r="D254" s="281"/>
      <c r="E254" s="281"/>
      <c r="F254" s="341">
        <f t="shared" ref="F254:G254" si="0">SUM(F19,F33,F46,F59,F72,F85,F98,F111,F124,F140,F153,F166,F179,F192,F205,F218,F231,F244,F253)</f>
        <v>1905422.7474059998</v>
      </c>
      <c r="G254" s="341">
        <f t="shared" si="0"/>
        <v>1905422.7474059998</v>
      </c>
      <c r="H254" s="341">
        <f t="shared" ref="H254:I254" si="1">SUM(H19,H33,H46,H59,H72,H85,H98,H111,H124,H140,H153,H166,H179,H192,H205,H218,H231,H244,H253)</f>
        <v>1905422.7474059998</v>
      </c>
      <c r="I254" s="341">
        <f t="shared" si="1"/>
        <v>1905027.6930059998</v>
      </c>
      <c r="J254" s="341">
        <f t="shared" ref="J254:K254" si="2">SUM(J19,J33,J46,J59,J72,J85,J98,J111,J124,J140,J153,J166,J179,J192,J205,J218,J231,J244,J253)</f>
        <v>1905027.6930059998</v>
      </c>
      <c r="K254" s="341">
        <f t="shared" si="2"/>
        <v>1986138.2880160001</v>
      </c>
      <c r="L254" s="341">
        <f t="shared" ref="L254" si="3">SUM(L19,L33,L46,L59,L72,L85,L98,L111,L124,L140,L153,L166,L179,L192,L205,L218,L231,L244,L253)</f>
        <v>1981515.4840360002</v>
      </c>
      <c r="M254" s="341">
        <f t="shared" ref="M254:U254" si="4">SUM(M19,M33,M46,M59,M72,M85,M98,M111,M124,M140,M153,M166,M179,M192,M205,M218,M231,M244,M253)</f>
        <v>1961691.1908393332</v>
      </c>
      <c r="N254" s="341">
        <f t="shared" ref="N254:O254" si="5">SUM(N19,N33,N46,N59,N72,N85,N98,N111,N124,N140,N153,N166,N179,N192,N205,N218,N231,N244,N253)</f>
        <v>1961691.1908393332</v>
      </c>
      <c r="O254" s="341">
        <f t="shared" si="5"/>
        <v>1926274.0499373327</v>
      </c>
      <c r="P254" s="341">
        <f t="shared" ref="P254" si="6">SUM(P19,P33,P46,P59,P72,P85,P98,P111,P124,P140,P153,P166,P179,P192,P205,P218,P231,P244,P253)</f>
        <v>1891622.6835393328</v>
      </c>
      <c r="Q254" s="341">
        <f t="shared" si="4"/>
        <v>1755360.4783564047</v>
      </c>
      <c r="R254" s="341">
        <f t="shared" si="4"/>
        <v>1669691.9654099999</v>
      </c>
      <c r="S254" s="341">
        <f t="shared" si="4"/>
        <v>-85357.497133785713</v>
      </c>
      <c r="T254" s="341">
        <f t="shared" si="4"/>
        <v>-6957.8698019999993</v>
      </c>
      <c r="U254" s="341">
        <f t="shared" si="4"/>
        <v>1662734.0956079999</v>
      </c>
      <c r="V254" s="341">
        <f>R254/Q254*100</f>
        <v>95.119605687680817</v>
      </c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31"/>
      <c r="AH254" s="31"/>
      <c r="AI254" s="31"/>
      <c r="AJ254" s="31"/>
      <c r="AK254" s="31"/>
      <c r="AL254" s="31"/>
      <c r="AM254" s="31"/>
      <c r="AN254" s="31"/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BD254" s="31"/>
      <c r="BE254" s="31"/>
      <c r="BF254" s="31"/>
      <c r="BG254" s="31"/>
      <c r="BH254" s="31"/>
      <c r="BI254" s="31"/>
      <c r="BJ254" s="31"/>
      <c r="BK254" s="31"/>
      <c r="BL254" s="31"/>
      <c r="BM254" s="31"/>
      <c r="BN254" s="31"/>
      <c r="BO254" s="31"/>
      <c r="BP254" s="31"/>
      <c r="BQ254" s="31"/>
      <c r="BR254" s="31"/>
      <c r="BS254" s="31"/>
      <c r="BT254" s="31"/>
      <c r="BU254" s="31"/>
      <c r="BV254" s="31"/>
      <c r="BW254" s="31"/>
      <c r="BX254" s="31"/>
      <c r="BY254" s="31"/>
      <c r="BZ254" s="31"/>
      <c r="CA254" s="31"/>
      <c r="CB254" s="31"/>
      <c r="CC254" s="31"/>
      <c r="CD254" s="31"/>
      <c r="CE254" s="31"/>
      <c r="CF254" s="31"/>
      <c r="CG254" s="31"/>
      <c r="CH254" s="31"/>
      <c r="CI254" s="31"/>
      <c r="CJ254" s="31"/>
      <c r="CK254" s="31"/>
      <c r="CL254" s="31"/>
      <c r="CM254" s="31"/>
      <c r="CN254" s="31"/>
      <c r="CO254" s="31"/>
      <c r="CP254" s="31"/>
      <c r="CQ254" s="31"/>
      <c r="CR254" s="31"/>
      <c r="CS254" s="31"/>
      <c r="CT254" s="31"/>
      <c r="CU254" s="31"/>
      <c r="CV254" s="31"/>
      <c r="CW254" s="31"/>
      <c r="CX254" s="31"/>
      <c r="CY254" s="31"/>
      <c r="CZ254" s="31"/>
      <c r="DA254" s="31"/>
      <c r="DB254" s="31"/>
      <c r="DC254" s="31"/>
      <c r="DD254" s="31"/>
      <c r="DE254" s="31"/>
      <c r="DF254" s="31"/>
      <c r="DG254" s="31"/>
      <c r="DH254" s="31"/>
      <c r="DI254" s="31"/>
      <c r="DJ254" s="31"/>
      <c r="DK254" s="31"/>
      <c r="DL254" s="31"/>
      <c r="DM254" s="31"/>
      <c r="DN254" s="31"/>
      <c r="DO254" s="31"/>
      <c r="DP254" s="31"/>
      <c r="DQ254" s="31"/>
      <c r="DR254" s="31"/>
      <c r="DS254" s="31"/>
      <c r="DT254" s="31"/>
      <c r="DU254" s="31"/>
      <c r="DV254" s="31"/>
      <c r="DW254" s="31"/>
      <c r="DX254" s="31"/>
      <c r="DY254" s="31"/>
      <c r="DZ254" s="31"/>
      <c r="EA254" s="31"/>
      <c r="EB254" s="31"/>
      <c r="EC254" s="31"/>
      <c r="ED254" s="31"/>
      <c r="EE254" s="31"/>
      <c r="EF254" s="31"/>
      <c r="EG254" s="31"/>
      <c r="EH254" s="31"/>
      <c r="EI254" s="31"/>
      <c r="EJ254" s="31"/>
      <c r="EK254" s="31"/>
      <c r="EL254" s="31"/>
      <c r="EM254" s="31"/>
      <c r="EN254" s="31"/>
      <c r="EO254" s="31"/>
      <c r="EP254" s="31"/>
      <c r="EQ254" s="31"/>
      <c r="ER254" s="31"/>
      <c r="ES254" s="31"/>
      <c r="ET254" s="31"/>
      <c r="EU254" s="31"/>
      <c r="EV254" s="31"/>
      <c r="EW254" s="31"/>
      <c r="EX254" s="31"/>
      <c r="EY254" s="31"/>
      <c r="EZ254" s="31"/>
      <c r="FA254" s="31"/>
      <c r="FB254" s="31"/>
      <c r="FC254" s="31"/>
      <c r="FD254" s="31"/>
      <c r="FE254" s="31"/>
      <c r="FF254" s="31"/>
      <c r="FG254" s="31"/>
      <c r="FH254" s="31"/>
      <c r="FI254" s="31"/>
      <c r="FJ254" s="31"/>
      <c r="FK254" s="31"/>
      <c r="FL254" s="31"/>
      <c r="FM254" s="31"/>
      <c r="FN254" s="31"/>
      <c r="FO254" s="31"/>
      <c r="FP254" s="31"/>
      <c r="FQ254" s="31"/>
      <c r="FR254" s="31"/>
      <c r="FS254" s="31"/>
      <c r="FT254" s="31"/>
      <c r="FU254" s="31"/>
      <c r="FV254" s="31"/>
      <c r="FW254" s="31"/>
      <c r="FX254" s="31"/>
      <c r="FY254" s="31"/>
      <c r="FZ254" s="31"/>
      <c r="GA254" s="31"/>
      <c r="GB254" s="31"/>
      <c r="GC254" s="31"/>
      <c r="GD254" s="31"/>
      <c r="GE254" s="31"/>
      <c r="GF254" s="31"/>
      <c r="GG254" s="31"/>
      <c r="GH254" s="31"/>
      <c r="GI254" s="31"/>
      <c r="GJ254" s="31"/>
      <c r="GK254" s="31"/>
    </row>
    <row r="255" spans="1:193" ht="30" x14ac:dyDescent="0.25">
      <c r="A255" s="183" t="s">
        <v>69</v>
      </c>
      <c r="B255" s="184">
        <f t="shared" ref="B255:D256" si="7">SUM(B246,B233,B220,B207,B194,B181,B168,B155,B142,B126,B113,B100,B87,B74,B61,B48,B35,B22,B8)</f>
        <v>292685.09999999998</v>
      </c>
      <c r="C255" s="184">
        <f t="shared" si="7"/>
        <v>268306</v>
      </c>
      <c r="D255" s="184">
        <f t="shared" si="7"/>
        <v>264212</v>
      </c>
      <c r="E255" s="184">
        <f>D255/C255*100</f>
        <v>98.474130284078626</v>
      </c>
      <c r="F255" s="342">
        <f t="shared" ref="F255:R255" si="8">SUM(F246,F233,F220,F207,F194,F181,F168,F155,F142,F126,F113,F100,F87,F74,F61,F48,F35,F22,F8)</f>
        <v>521957.66143600002</v>
      </c>
      <c r="G255" s="342">
        <f t="shared" si="8"/>
        <v>521957.66143600002</v>
      </c>
      <c r="H255" s="342">
        <f t="shared" si="8"/>
        <v>521957.66143600002</v>
      </c>
      <c r="I255" s="342">
        <f t="shared" si="8"/>
        <v>521562.607036</v>
      </c>
      <c r="J255" s="342">
        <f t="shared" si="8"/>
        <v>521562.607036</v>
      </c>
      <c r="K255" s="342">
        <f t="shared" si="8"/>
        <v>576933.12764600001</v>
      </c>
      <c r="L255" s="342">
        <f t="shared" si="8"/>
        <v>577272.21566599992</v>
      </c>
      <c r="M255" s="342">
        <f t="shared" si="8"/>
        <v>491841.58075600007</v>
      </c>
      <c r="N255" s="342">
        <f t="shared" ref="N255:O255" si="9">SUM(N246,N233,N220,N207,N194,N181,N168,N155,N142,N126,N113,N100,N87,N74,N61,N48,N35,N22,N8)</f>
        <v>491841.58075600007</v>
      </c>
      <c r="O255" s="342">
        <f t="shared" si="9"/>
        <v>484185.21178399998</v>
      </c>
      <c r="P255" s="342">
        <f t="shared" ref="P255" si="10">SUM(P246,P233,P220,P207,P194,P181,P168,P155,P142,P126,P113,P100,P87,P74,P61,P48,P35,P22,P8)</f>
        <v>481048.33213599998</v>
      </c>
      <c r="Q255" s="342">
        <f t="shared" si="8"/>
        <v>450835.85603680951</v>
      </c>
      <c r="R255" s="342">
        <f t="shared" si="8"/>
        <v>474594.89222000004</v>
      </c>
      <c r="S255" s="342">
        <f t="shared" ref="S255" si="11">SUM(S246,S233,S220,S207,S194,S181,S168,S155,S142,S126,S113,S100,S87,S74,S61,S48,S35,S22,S8)</f>
        <v>23759.036183190445</v>
      </c>
      <c r="T255" s="342">
        <f>SUM(T246,T233,T220,T207,T194,T181,T168,T155,T142,T126,T113,T100,T87,T74,T61,T48,T35,T22,T8)</f>
        <v>-4101.4649299999992</v>
      </c>
      <c r="U255" s="342">
        <f>SUM(U246,U233,U220,U207,U194,U181,U168,U155,U142,U126,U113,U100,U87,U74,U61,U48,U35,U22,U8)</f>
        <v>470493.42728999996</v>
      </c>
      <c r="V255" s="343">
        <f>R255/Q255*100</f>
        <v>105.26999702110001</v>
      </c>
      <c r="W255" s="32"/>
      <c r="X255" s="32"/>
      <c r="Y255" s="32"/>
      <c r="Z255" s="32"/>
      <c r="AA255" s="32"/>
      <c r="AB255" s="32"/>
      <c r="AC255" s="32"/>
      <c r="AD255" s="32"/>
      <c r="AE255" s="32"/>
      <c r="AF255" s="32"/>
      <c r="AG255" s="32"/>
      <c r="AH255" s="32"/>
      <c r="AI255" s="32"/>
      <c r="AJ255" s="32"/>
      <c r="AK255" s="32"/>
      <c r="AL255" s="32"/>
      <c r="AM255" s="32"/>
      <c r="AN255" s="32"/>
      <c r="AO255" s="32"/>
      <c r="AP255" s="32"/>
      <c r="AQ255" s="32"/>
      <c r="AR255" s="32"/>
      <c r="AS255" s="32"/>
      <c r="AT255" s="32"/>
      <c r="AU255" s="32"/>
      <c r="AV255" s="32"/>
      <c r="AW255" s="32"/>
      <c r="AX255" s="32"/>
      <c r="AY255" s="32"/>
      <c r="AZ255" s="32"/>
      <c r="BA255" s="32"/>
      <c r="BB255" s="32"/>
      <c r="BC255" s="32"/>
      <c r="BD255" s="32"/>
      <c r="BE255" s="32"/>
      <c r="BF255" s="32"/>
      <c r="BG255" s="32"/>
      <c r="BH255" s="32"/>
      <c r="BI255" s="32"/>
      <c r="BJ255" s="32"/>
      <c r="BK255" s="32"/>
      <c r="BL255" s="32"/>
      <c r="BM255" s="32"/>
      <c r="BN255" s="32"/>
      <c r="BO255" s="32"/>
      <c r="BP255" s="32"/>
      <c r="BQ255" s="32"/>
      <c r="BR255" s="32"/>
      <c r="BS255" s="32"/>
      <c r="BT255" s="32"/>
      <c r="BU255" s="32"/>
      <c r="BV255" s="32"/>
      <c r="BW255" s="32"/>
      <c r="BX255" s="32"/>
      <c r="BY255" s="32"/>
      <c r="BZ255" s="32"/>
      <c r="CA255" s="32"/>
      <c r="CB255" s="32"/>
      <c r="CC255" s="32"/>
      <c r="CD255" s="32"/>
      <c r="CE255" s="32"/>
      <c r="CF255" s="32"/>
      <c r="CG255" s="32"/>
      <c r="CH255" s="32"/>
      <c r="CI255" s="32"/>
      <c r="CJ255" s="32"/>
      <c r="CK255" s="32"/>
      <c r="CL255" s="32"/>
      <c r="CM255" s="32"/>
      <c r="CN255" s="32"/>
      <c r="CO255" s="32"/>
      <c r="CP255" s="32"/>
      <c r="CQ255" s="32"/>
      <c r="CR255" s="32"/>
      <c r="CS255" s="32"/>
      <c r="CT255" s="32"/>
      <c r="CU255" s="32"/>
      <c r="CV255" s="32"/>
      <c r="CW255" s="32"/>
      <c r="CX255" s="32"/>
      <c r="CY255" s="32"/>
      <c r="CZ255" s="32"/>
      <c r="DA255" s="32"/>
      <c r="DB255" s="32"/>
      <c r="DC255" s="32"/>
      <c r="DD255" s="32"/>
      <c r="DE255" s="32"/>
      <c r="DF255" s="32"/>
      <c r="DG255" s="32"/>
      <c r="DH255" s="32"/>
      <c r="DI255" s="32"/>
      <c r="DJ255" s="32"/>
      <c r="DK255" s="32"/>
      <c r="DL255" s="32"/>
      <c r="DM255" s="32"/>
      <c r="DN255" s="32"/>
      <c r="DO255" s="32"/>
      <c r="DP255" s="32"/>
      <c r="DQ255" s="32"/>
      <c r="DR255" s="32"/>
      <c r="DS255" s="32"/>
      <c r="DT255" s="32"/>
      <c r="DU255" s="32"/>
      <c r="DV255" s="32"/>
      <c r="DW255" s="32"/>
      <c r="DX255" s="32"/>
      <c r="DY255" s="32"/>
      <c r="DZ255" s="32"/>
      <c r="EA255" s="32"/>
      <c r="EB255" s="32"/>
      <c r="EC255" s="32"/>
      <c r="ED255" s="32"/>
      <c r="EE255" s="32"/>
      <c r="EF255" s="32"/>
      <c r="EG255" s="32"/>
      <c r="EH255" s="32"/>
      <c r="EI255" s="32"/>
      <c r="EJ255" s="32"/>
      <c r="EK255" s="32"/>
      <c r="EL255" s="32"/>
      <c r="EM255" s="32"/>
      <c r="EN255" s="32"/>
      <c r="EO255" s="32"/>
      <c r="EP255" s="32"/>
      <c r="EQ255" s="32"/>
      <c r="ER255" s="32"/>
      <c r="ES255" s="32"/>
      <c r="ET255" s="32"/>
      <c r="EU255" s="32"/>
      <c r="EV255" s="32"/>
      <c r="EW255" s="32"/>
      <c r="EX255" s="32"/>
      <c r="EY255" s="32"/>
      <c r="EZ255" s="32"/>
      <c r="FA255" s="32"/>
      <c r="FB255" s="32"/>
      <c r="FC255" s="32"/>
      <c r="FD255" s="32"/>
      <c r="FE255" s="32"/>
      <c r="FF255" s="32"/>
      <c r="FG255" s="32"/>
      <c r="FH255" s="32"/>
      <c r="FI255" s="32"/>
      <c r="FJ255" s="32"/>
      <c r="FK255" s="32"/>
      <c r="FL255" s="32"/>
      <c r="FM255" s="32"/>
      <c r="FN255" s="32"/>
      <c r="FO255" s="32"/>
      <c r="FP255" s="32"/>
      <c r="FQ255" s="32"/>
      <c r="FR255" s="32"/>
      <c r="FS255" s="32"/>
      <c r="FT255" s="32"/>
      <c r="FU255" s="32"/>
      <c r="FV255" s="32"/>
      <c r="FW255" s="32"/>
      <c r="FX255" s="32"/>
      <c r="FY255" s="32"/>
      <c r="FZ255" s="32"/>
      <c r="GA255" s="32"/>
      <c r="GB255" s="32"/>
      <c r="GC255" s="32"/>
      <c r="GD255" s="32"/>
      <c r="GE255" s="32"/>
      <c r="GF255" s="32"/>
      <c r="GG255" s="32"/>
      <c r="GH255" s="32"/>
      <c r="GI255" s="32"/>
      <c r="GJ255" s="32"/>
      <c r="GK255" s="32"/>
    </row>
    <row r="256" spans="1:193" ht="30" x14ac:dyDescent="0.25">
      <c r="A256" s="17" t="s">
        <v>44</v>
      </c>
      <c r="B256" s="29">
        <f t="shared" si="7"/>
        <v>215366</v>
      </c>
      <c r="C256" s="29">
        <f t="shared" si="7"/>
        <v>197421</v>
      </c>
      <c r="D256" s="72">
        <f t="shared" si="7"/>
        <v>197302</v>
      </c>
      <c r="E256" s="72">
        <f t="shared" ref="E256:E268" si="12">D256/C256*100</f>
        <v>99.939722724532857</v>
      </c>
      <c r="F256" s="344">
        <f t="shared" ref="F256:R256" si="13">SUM(F247,F234,F221,F208,F195,F182,F169,F156,F143,F127,F114,F101,F88,F75,F62,F49,F36,F23,F9)</f>
        <v>353517.74324000004</v>
      </c>
      <c r="G256" s="344">
        <f t="shared" si="13"/>
        <v>353517.74324000004</v>
      </c>
      <c r="H256" s="344">
        <f t="shared" si="13"/>
        <v>353517.74324000004</v>
      </c>
      <c r="I256" s="344">
        <f t="shared" si="13"/>
        <v>353517.74324000004</v>
      </c>
      <c r="J256" s="344">
        <f t="shared" si="13"/>
        <v>353517.74324000004</v>
      </c>
      <c r="K256" s="344">
        <f t="shared" si="13"/>
        <v>408797.61384999997</v>
      </c>
      <c r="L256" s="344">
        <f t="shared" si="13"/>
        <v>408713.96515</v>
      </c>
      <c r="M256" s="344">
        <f t="shared" si="13"/>
        <v>325818.83024000004</v>
      </c>
      <c r="N256" s="344">
        <f t="shared" ref="N256:O256" si="14">SUM(N247,N234,N221,N208,N195,N182,N169,N156,N143,N127,N114,N101,N88,N75,N62,N49,N36,N23,N9)</f>
        <v>325818.83024000004</v>
      </c>
      <c r="O256" s="344">
        <f t="shared" si="14"/>
        <v>325818.83024000004</v>
      </c>
      <c r="P256" s="344">
        <f t="shared" ref="P256" si="15">SUM(P247,P234,P221,P208,P195,P182,P169,P156,P143,P127,P114,P101,P88,P75,P62,P49,P36,P23,P9)</f>
        <v>325518.83024000004</v>
      </c>
      <c r="Q256" s="344">
        <f t="shared" si="13"/>
        <v>304904.86236247618</v>
      </c>
      <c r="R256" s="345">
        <f t="shared" si="13"/>
        <v>335513.05327999999</v>
      </c>
      <c r="S256" s="345">
        <f t="shared" ref="S256" si="16">SUM(S247,S234,S221,S208,S195,S182,S169,S156,S143,S127,S114,S101,S88,S75,S62,S49,S36,S23,S9)</f>
        <v>30608.190917523771</v>
      </c>
      <c r="T256" s="345">
        <f>SUM(T247,T234,T221,T208,T195,T182,T169,T156,T143,T127,T114,T101,T88,T75,T62,T49,T36,T23,T9)</f>
        <v>-2708.71405</v>
      </c>
      <c r="U256" s="344">
        <f>SUM(U247,U234,U221,U208,U195,U182,U169,U156,U143,U127,U114,U101,U88,U75,U62,U49,U36,U23,U9)</f>
        <v>332804.33922999998</v>
      </c>
      <c r="V256" s="345">
        <f>R256/Q256*100</f>
        <v>110.03860374031564</v>
      </c>
      <c r="W256" s="299"/>
      <c r="X256" s="32"/>
      <c r="Y256" s="32"/>
      <c r="Z256" s="32"/>
      <c r="AA256" s="32"/>
      <c r="AB256" s="32"/>
      <c r="AC256" s="32"/>
      <c r="AD256" s="32"/>
      <c r="AE256" s="32"/>
      <c r="AF256" s="32"/>
      <c r="AG256" s="32"/>
      <c r="AH256" s="32"/>
      <c r="AI256" s="32"/>
      <c r="AJ256" s="32"/>
      <c r="AK256" s="32"/>
      <c r="AL256" s="32"/>
      <c r="AM256" s="32"/>
      <c r="AN256" s="32"/>
      <c r="AO256" s="32"/>
      <c r="AP256" s="32"/>
      <c r="AQ256" s="32"/>
      <c r="AR256" s="32"/>
      <c r="AS256" s="32"/>
      <c r="AT256" s="32"/>
      <c r="AU256" s="32"/>
      <c r="AV256" s="32"/>
      <c r="AW256" s="32"/>
      <c r="AX256" s="32"/>
      <c r="AY256" s="32"/>
      <c r="AZ256" s="32"/>
      <c r="BA256" s="32"/>
      <c r="BB256" s="32"/>
      <c r="BC256" s="32"/>
      <c r="BD256" s="32"/>
      <c r="BE256" s="32"/>
      <c r="BF256" s="32"/>
      <c r="BG256" s="32"/>
      <c r="BH256" s="32"/>
      <c r="BI256" s="32"/>
      <c r="BJ256" s="32"/>
      <c r="BK256" s="32"/>
      <c r="BL256" s="32"/>
      <c r="BM256" s="32"/>
      <c r="BN256" s="32"/>
      <c r="BO256" s="32"/>
      <c r="BP256" s="32"/>
      <c r="BQ256" s="32"/>
      <c r="BR256" s="32"/>
      <c r="BS256" s="32"/>
      <c r="BT256" s="32"/>
      <c r="BU256" s="32"/>
      <c r="BV256" s="32"/>
      <c r="BW256" s="32"/>
      <c r="BX256" s="32"/>
      <c r="BY256" s="32"/>
      <c r="BZ256" s="32"/>
      <c r="CA256" s="32"/>
      <c r="CB256" s="32"/>
      <c r="CC256" s="32"/>
      <c r="CD256" s="32"/>
      <c r="CE256" s="32"/>
      <c r="CF256" s="32"/>
      <c r="CG256" s="32"/>
      <c r="CH256" s="32"/>
      <c r="CI256" s="32"/>
      <c r="CJ256" s="32"/>
      <c r="CK256" s="32"/>
      <c r="CL256" s="32"/>
      <c r="CM256" s="32"/>
      <c r="CN256" s="32"/>
      <c r="CO256" s="32"/>
      <c r="CP256" s="32"/>
      <c r="CQ256" s="32"/>
      <c r="CR256" s="32"/>
      <c r="CS256" s="32"/>
      <c r="CT256" s="32"/>
      <c r="CU256" s="32"/>
      <c r="CV256" s="32"/>
      <c r="CW256" s="32"/>
      <c r="CX256" s="32"/>
      <c r="CY256" s="32"/>
      <c r="CZ256" s="32"/>
      <c r="DA256" s="32"/>
      <c r="DB256" s="32"/>
      <c r="DC256" s="32"/>
      <c r="DD256" s="32"/>
      <c r="DE256" s="32"/>
      <c r="DF256" s="32"/>
      <c r="DG256" s="32"/>
      <c r="DH256" s="32"/>
      <c r="DI256" s="32"/>
      <c r="DJ256" s="32"/>
      <c r="DK256" s="32"/>
      <c r="DL256" s="32"/>
      <c r="DM256" s="32"/>
      <c r="DN256" s="32"/>
      <c r="DO256" s="32"/>
      <c r="DP256" s="32"/>
      <c r="DQ256" s="32"/>
      <c r="DR256" s="32"/>
      <c r="DS256" s="32"/>
      <c r="DT256" s="32"/>
      <c r="DU256" s="32"/>
      <c r="DV256" s="32"/>
      <c r="DW256" s="32"/>
      <c r="DX256" s="32"/>
      <c r="DY256" s="32"/>
      <c r="DZ256" s="32"/>
      <c r="EA256" s="32"/>
      <c r="EB256" s="32"/>
      <c r="EC256" s="32"/>
      <c r="ED256" s="32"/>
      <c r="EE256" s="32"/>
      <c r="EF256" s="32"/>
      <c r="EG256" s="32"/>
      <c r="EH256" s="32"/>
      <c r="EI256" s="32"/>
      <c r="EJ256" s="32"/>
      <c r="EK256" s="32"/>
      <c r="EL256" s="32"/>
      <c r="EM256" s="32"/>
      <c r="EN256" s="32"/>
      <c r="EO256" s="32"/>
      <c r="EP256" s="32"/>
      <c r="EQ256" s="32"/>
      <c r="ER256" s="32"/>
      <c r="ES256" s="32"/>
      <c r="ET256" s="32"/>
      <c r="EU256" s="32"/>
      <c r="EV256" s="32"/>
      <c r="EW256" s="32"/>
      <c r="EX256" s="32"/>
      <c r="EY256" s="32"/>
      <c r="EZ256" s="32"/>
      <c r="FA256" s="32"/>
      <c r="FB256" s="32"/>
      <c r="FC256" s="32"/>
      <c r="FD256" s="32"/>
      <c r="FE256" s="32"/>
      <c r="FF256" s="32"/>
      <c r="FG256" s="32"/>
      <c r="FH256" s="32"/>
      <c r="FI256" s="32"/>
      <c r="FJ256" s="32"/>
      <c r="FK256" s="32"/>
      <c r="FL256" s="32"/>
      <c r="FM256" s="32"/>
      <c r="FN256" s="32"/>
      <c r="FO256" s="32"/>
      <c r="FP256" s="32"/>
      <c r="FQ256" s="32"/>
      <c r="FR256" s="32"/>
      <c r="FS256" s="32"/>
      <c r="FT256" s="32"/>
      <c r="FU256" s="32"/>
      <c r="FV256" s="32"/>
      <c r="FW256" s="32"/>
      <c r="FX256" s="32"/>
      <c r="FY256" s="32"/>
      <c r="FZ256" s="32"/>
      <c r="GA256" s="32"/>
      <c r="GB256" s="32"/>
      <c r="GC256" s="32"/>
      <c r="GD256" s="32"/>
      <c r="GE256" s="32"/>
      <c r="GF256" s="32"/>
      <c r="GG256" s="32"/>
      <c r="GH256" s="32"/>
      <c r="GI256" s="32"/>
      <c r="GJ256" s="32"/>
      <c r="GK256" s="32"/>
    </row>
    <row r="257" spans="1:193" ht="45" x14ac:dyDescent="0.25">
      <c r="A257" s="17" t="s">
        <v>93</v>
      </c>
      <c r="B257" s="29">
        <f>B128</f>
        <v>1740</v>
      </c>
      <c r="C257" s="29">
        <f t="shared" ref="C257:V257" si="17">C128</f>
        <v>1595</v>
      </c>
      <c r="D257" s="29">
        <f t="shared" si="17"/>
        <v>1131</v>
      </c>
      <c r="E257" s="29">
        <f t="shared" si="17"/>
        <v>70.909090909090907</v>
      </c>
      <c r="F257" s="345">
        <f t="shared" ref="F257:G257" si="18">F128</f>
        <v>6128.8500000000013</v>
      </c>
      <c r="G257" s="345">
        <f t="shared" si="18"/>
        <v>6128.8500000000013</v>
      </c>
      <c r="H257" s="345">
        <f t="shared" ref="H257:I257" si="19">H128</f>
        <v>6128.8500000000013</v>
      </c>
      <c r="I257" s="345">
        <f t="shared" si="19"/>
        <v>6128.8500000000013</v>
      </c>
      <c r="J257" s="345">
        <f t="shared" ref="J257:K257" si="20">J128</f>
        <v>6128.8500000000013</v>
      </c>
      <c r="K257" s="345">
        <f t="shared" si="20"/>
        <v>6219.5</v>
      </c>
      <c r="L257" s="345">
        <f t="shared" ref="L257" si="21">L128</f>
        <v>6219.5</v>
      </c>
      <c r="M257" s="345">
        <f t="shared" si="17"/>
        <v>3684</v>
      </c>
      <c r="N257" s="345">
        <f t="shared" ref="N257:O257" si="22">N128</f>
        <v>3684</v>
      </c>
      <c r="O257" s="345">
        <f t="shared" si="22"/>
        <v>3205.08</v>
      </c>
      <c r="P257" s="345">
        <f t="shared" ref="P257" si="23">P128</f>
        <v>3205.08</v>
      </c>
      <c r="Q257" s="345">
        <f t="shared" si="17"/>
        <v>3348.1324999999997</v>
      </c>
      <c r="R257" s="345">
        <f t="shared" si="17"/>
        <v>2372.0723600000001</v>
      </c>
      <c r="S257" s="344">
        <f t="shared" si="17"/>
        <v>-976.06013999999959</v>
      </c>
      <c r="T257" s="344">
        <f t="shared" si="17"/>
        <v>0</v>
      </c>
      <c r="U257" s="344">
        <f t="shared" si="17"/>
        <v>2372.0723600000001</v>
      </c>
      <c r="V257" s="345">
        <f t="shared" si="17"/>
        <v>70.847625056654735</v>
      </c>
      <c r="W257" s="299"/>
      <c r="X257" s="32"/>
      <c r="Y257" s="32"/>
      <c r="Z257" s="32"/>
      <c r="AA257" s="32"/>
      <c r="AB257" s="32"/>
      <c r="AC257" s="32"/>
      <c r="AD257" s="32"/>
      <c r="AE257" s="32"/>
      <c r="AF257" s="32"/>
      <c r="AG257" s="32"/>
      <c r="AH257" s="32"/>
      <c r="AI257" s="32"/>
      <c r="AJ257" s="32"/>
      <c r="AK257" s="32"/>
      <c r="AL257" s="32"/>
      <c r="AM257" s="32"/>
      <c r="AN257" s="32"/>
      <c r="AO257" s="32"/>
      <c r="AP257" s="32"/>
      <c r="AQ257" s="32"/>
      <c r="AR257" s="32"/>
      <c r="AS257" s="32"/>
      <c r="AT257" s="32"/>
      <c r="AU257" s="32"/>
      <c r="AV257" s="32"/>
      <c r="AW257" s="32"/>
      <c r="AX257" s="32"/>
      <c r="AY257" s="32"/>
      <c r="AZ257" s="32"/>
      <c r="BA257" s="32"/>
      <c r="BB257" s="32"/>
      <c r="BC257" s="32"/>
      <c r="BD257" s="32"/>
      <c r="BE257" s="32"/>
      <c r="BF257" s="32"/>
      <c r="BG257" s="32"/>
      <c r="BH257" s="32"/>
      <c r="BI257" s="32"/>
      <c r="BJ257" s="32"/>
      <c r="BK257" s="32"/>
      <c r="BL257" s="32"/>
      <c r="BM257" s="32"/>
      <c r="BN257" s="32"/>
      <c r="BO257" s="32"/>
      <c r="BP257" s="32"/>
      <c r="BQ257" s="32"/>
      <c r="BR257" s="32"/>
      <c r="BS257" s="32"/>
      <c r="BT257" s="32"/>
      <c r="BU257" s="32"/>
      <c r="BV257" s="32"/>
      <c r="BW257" s="32"/>
      <c r="BX257" s="32"/>
      <c r="BY257" s="32"/>
      <c r="BZ257" s="32"/>
      <c r="CA257" s="32"/>
      <c r="CB257" s="32"/>
      <c r="CC257" s="32"/>
      <c r="CD257" s="32"/>
      <c r="CE257" s="32"/>
      <c r="CF257" s="32"/>
      <c r="CG257" s="32"/>
      <c r="CH257" s="32"/>
      <c r="CI257" s="32"/>
      <c r="CJ257" s="32"/>
      <c r="CK257" s="32"/>
      <c r="CL257" s="32"/>
      <c r="CM257" s="32"/>
      <c r="CN257" s="32"/>
      <c r="CO257" s="32"/>
      <c r="CP257" s="32"/>
      <c r="CQ257" s="32"/>
      <c r="CR257" s="32"/>
      <c r="CS257" s="32"/>
      <c r="CT257" s="32"/>
      <c r="CU257" s="32"/>
      <c r="CV257" s="32"/>
      <c r="CW257" s="32"/>
      <c r="CX257" s="32"/>
      <c r="CY257" s="32"/>
      <c r="CZ257" s="32"/>
      <c r="DA257" s="32"/>
      <c r="DB257" s="32"/>
      <c r="DC257" s="32"/>
      <c r="DD257" s="32"/>
      <c r="DE257" s="32"/>
      <c r="DF257" s="32"/>
      <c r="DG257" s="32"/>
      <c r="DH257" s="32"/>
      <c r="DI257" s="32"/>
      <c r="DJ257" s="32"/>
      <c r="DK257" s="32"/>
      <c r="DL257" s="32"/>
      <c r="DM257" s="32"/>
      <c r="DN257" s="32"/>
      <c r="DO257" s="32"/>
      <c r="DP257" s="32"/>
      <c r="DQ257" s="32"/>
      <c r="DR257" s="32"/>
      <c r="DS257" s="32"/>
      <c r="DT257" s="32"/>
      <c r="DU257" s="32"/>
      <c r="DV257" s="32"/>
      <c r="DW257" s="32"/>
      <c r="DX257" s="32"/>
      <c r="DY257" s="32"/>
      <c r="DZ257" s="32"/>
      <c r="EA257" s="32"/>
      <c r="EB257" s="32"/>
      <c r="EC257" s="32"/>
      <c r="ED257" s="32"/>
      <c r="EE257" s="32"/>
      <c r="EF257" s="32"/>
      <c r="EG257" s="32"/>
      <c r="EH257" s="32"/>
      <c r="EI257" s="32"/>
      <c r="EJ257" s="32"/>
      <c r="EK257" s="32"/>
      <c r="EL257" s="32"/>
      <c r="EM257" s="32"/>
      <c r="EN257" s="32"/>
      <c r="EO257" s="32"/>
      <c r="EP257" s="32"/>
      <c r="EQ257" s="32"/>
      <c r="ER257" s="32"/>
      <c r="ES257" s="32"/>
      <c r="ET257" s="32"/>
      <c r="EU257" s="32"/>
      <c r="EV257" s="32"/>
      <c r="EW257" s="32"/>
      <c r="EX257" s="32"/>
      <c r="EY257" s="32"/>
      <c r="EZ257" s="32"/>
      <c r="FA257" s="32"/>
      <c r="FB257" s="32"/>
      <c r="FC257" s="32"/>
      <c r="FD257" s="32"/>
      <c r="FE257" s="32"/>
      <c r="FF257" s="32"/>
      <c r="FG257" s="32"/>
      <c r="FH257" s="32"/>
      <c r="FI257" s="32"/>
      <c r="FJ257" s="32"/>
      <c r="FK257" s="32"/>
      <c r="FL257" s="32"/>
      <c r="FM257" s="32"/>
      <c r="FN257" s="32"/>
      <c r="FO257" s="32"/>
      <c r="FP257" s="32"/>
      <c r="FQ257" s="32"/>
      <c r="FR257" s="32"/>
      <c r="FS257" s="32"/>
      <c r="FT257" s="32"/>
      <c r="FU257" s="32"/>
      <c r="FV257" s="32"/>
      <c r="FW257" s="32"/>
      <c r="FX257" s="32"/>
      <c r="FY257" s="32"/>
      <c r="FZ257" s="32"/>
      <c r="GA257" s="32"/>
      <c r="GB257" s="32"/>
      <c r="GC257" s="32"/>
      <c r="GD257" s="32"/>
      <c r="GE257" s="32"/>
      <c r="GF257" s="32"/>
      <c r="GG257" s="32"/>
      <c r="GH257" s="32"/>
      <c r="GI257" s="32"/>
      <c r="GJ257" s="32"/>
      <c r="GK257" s="32"/>
    </row>
    <row r="258" spans="1:193" ht="30" x14ac:dyDescent="0.25">
      <c r="A258" s="17" t="s">
        <v>45</v>
      </c>
      <c r="B258" s="29">
        <f>SUM(B248,B235,B222,B209,B196,B183,B170,B157,B144,B129,B115,B102,B89,B76,B63,B50,B37,B24,B10)</f>
        <v>69209.100000000006</v>
      </c>
      <c r="C258" s="29">
        <f t="shared" ref="C258:D258" si="24">SUM(C248,C235,C222,C209,C196,C183,C170,C157,C144,C129,C115,C102,C89,C76,C63,C50,C37,C24,C10)</f>
        <v>63443</v>
      </c>
      <c r="D258" s="29">
        <f t="shared" si="24"/>
        <v>59595</v>
      </c>
      <c r="E258" s="29">
        <f t="shared" si="12"/>
        <v>93.934713049509014</v>
      </c>
      <c r="F258" s="345">
        <f t="shared" ref="F258:G258" si="25">SUM(F248,F235,F222,F209,F196,F183,F170,F157,F144,F129,F115,F102,F89,F76,F63,F50,F37,F24,F10)</f>
        <v>123618.58373599999</v>
      </c>
      <c r="G258" s="345">
        <f t="shared" si="25"/>
        <v>123618.58373599999</v>
      </c>
      <c r="H258" s="345">
        <f t="shared" ref="H258:I258" si="26">SUM(H248,H235,H222,H209,H196,H183,H170,H157,H144,H129,H115,H102,H89,H76,H63,H50,H37,H24,H10)</f>
        <v>123618.58373599999</v>
      </c>
      <c r="I258" s="345">
        <f t="shared" si="26"/>
        <v>123223.52933599998</v>
      </c>
      <c r="J258" s="345">
        <f t="shared" ref="J258:K258" si="27">SUM(J248,J235,J222,J209,J196,J183,J170,J157,J144,J129,J115,J102,J89,J76,J63,J50,J37,J24,J10)</f>
        <v>123223.52933599998</v>
      </c>
      <c r="K258" s="345">
        <f t="shared" si="27"/>
        <v>123223.52933599998</v>
      </c>
      <c r="L258" s="345">
        <f t="shared" ref="L258" si="28">SUM(L248,L235,L222,L209,L196,L183,L170,L157,L144,L129,L115,L102,L89,L76,L63,L50,L37,L24,L10)</f>
        <v>123744.69725599998</v>
      </c>
      <c r="M258" s="345">
        <f t="shared" ref="M258:U258" si="29">SUM(M248,M235,M222,M209,M196,M183,M170,M157,M144,M129,M115,M102,M89,M76,M63,M50,M37,M24,M10)</f>
        <v>123744.69725599998</v>
      </c>
      <c r="N258" s="345">
        <f t="shared" ref="N258:O258" si="30">SUM(N248,N235,N222,N209,N196,N183,N170,N157,N144,N129,N115,N102,N89,N76,N63,N50,N37,N24,N10)</f>
        <v>123744.69725599998</v>
      </c>
      <c r="O258" s="345">
        <f t="shared" si="30"/>
        <v>116567.248284</v>
      </c>
      <c r="P258" s="345">
        <f t="shared" ref="P258" si="31">SUM(P248,P235,P222,P209,P196,P183,P170,P157,P144,P129,P115,P102,P89,P76,P63,P50,P37,P24,P10)</f>
        <v>113730.36863599998</v>
      </c>
      <c r="Q258" s="345">
        <f t="shared" si="29"/>
        <v>107196.77641933333</v>
      </c>
      <c r="R258" s="345">
        <f t="shared" si="29"/>
        <v>99405.066279999999</v>
      </c>
      <c r="S258" s="344">
        <f t="shared" si="29"/>
        <v>-7791.7101393333242</v>
      </c>
      <c r="T258" s="344">
        <f t="shared" si="29"/>
        <v>-779.41929999999991</v>
      </c>
      <c r="U258" s="344">
        <f t="shared" si="29"/>
        <v>98625.646980000005</v>
      </c>
      <c r="V258" s="345">
        <f>R258/Q258*100</f>
        <v>92.731395103847476</v>
      </c>
      <c r="W258" s="299"/>
      <c r="X258" s="32"/>
      <c r="Y258" s="32"/>
      <c r="Z258" s="32"/>
      <c r="AA258" s="32"/>
      <c r="AB258" s="32"/>
      <c r="AC258" s="32"/>
      <c r="AD258" s="32"/>
      <c r="AE258" s="32"/>
      <c r="AF258" s="32"/>
      <c r="AG258" s="32"/>
      <c r="AH258" s="32"/>
      <c r="AI258" s="32"/>
      <c r="AJ258" s="32"/>
      <c r="AK258" s="32"/>
      <c r="AL258" s="32"/>
      <c r="AM258" s="32"/>
      <c r="AN258" s="32"/>
      <c r="AO258" s="32"/>
      <c r="AP258" s="32"/>
      <c r="AQ258" s="32"/>
      <c r="AR258" s="32"/>
      <c r="AS258" s="32"/>
      <c r="AT258" s="32"/>
      <c r="AU258" s="32"/>
      <c r="AV258" s="32"/>
      <c r="AW258" s="32"/>
      <c r="AX258" s="32"/>
      <c r="AY258" s="32"/>
      <c r="AZ258" s="32"/>
      <c r="BA258" s="32"/>
      <c r="BB258" s="32"/>
      <c r="BC258" s="32"/>
      <c r="BD258" s="32"/>
      <c r="BE258" s="32"/>
      <c r="BF258" s="32"/>
      <c r="BG258" s="32"/>
      <c r="BH258" s="32"/>
      <c r="BI258" s="32"/>
      <c r="BJ258" s="32"/>
      <c r="BK258" s="32"/>
      <c r="BL258" s="32"/>
      <c r="BM258" s="32"/>
      <c r="BN258" s="32"/>
      <c r="BO258" s="32"/>
      <c r="BP258" s="32"/>
      <c r="BQ258" s="32"/>
      <c r="BR258" s="32"/>
      <c r="BS258" s="32"/>
      <c r="BT258" s="32"/>
      <c r="BU258" s="32"/>
      <c r="BV258" s="32"/>
      <c r="BW258" s="32"/>
      <c r="BX258" s="32"/>
      <c r="BY258" s="32"/>
      <c r="BZ258" s="32"/>
      <c r="CA258" s="32"/>
      <c r="CB258" s="32"/>
      <c r="CC258" s="32"/>
      <c r="CD258" s="32"/>
      <c r="CE258" s="32"/>
      <c r="CF258" s="32"/>
      <c r="CG258" s="32"/>
      <c r="CH258" s="32"/>
      <c r="CI258" s="32"/>
      <c r="CJ258" s="32"/>
      <c r="CK258" s="32"/>
      <c r="CL258" s="32"/>
      <c r="CM258" s="32"/>
      <c r="CN258" s="32"/>
      <c r="CO258" s="32"/>
      <c r="CP258" s="32"/>
      <c r="CQ258" s="32"/>
      <c r="CR258" s="32"/>
      <c r="CS258" s="32"/>
      <c r="CT258" s="32"/>
      <c r="CU258" s="32"/>
      <c r="CV258" s="32"/>
      <c r="CW258" s="32"/>
      <c r="CX258" s="32"/>
      <c r="CY258" s="32"/>
      <c r="CZ258" s="32"/>
      <c r="DA258" s="32"/>
      <c r="DB258" s="32"/>
      <c r="DC258" s="32"/>
      <c r="DD258" s="32"/>
      <c r="DE258" s="32"/>
      <c r="DF258" s="32"/>
      <c r="DG258" s="32"/>
      <c r="DH258" s="32"/>
      <c r="DI258" s="32"/>
      <c r="DJ258" s="32"/>
      <c r="DK258" s="32"/>
      <c r="DL258" s="32"/>
      <c r="DM258" s="32"/>
      <c r="DN258" s="32"/>
      <c r="DO258" s="32"/>
      <c r="DP258" s="32"/>
      <c r="DQ258" s="32"/>
      <c r="DR258" s="32"/>
      <c r="DS258" s="32"/>
      <c r="DT258" s="32"/>
      <c r="DU258" s="32"/>
      <c r="DV258" s="32"/>
      <c r="DW258" s="32"/>
      <c r="DX258" s="32"/>
      <c r="DY258" s="32"/>
      <c r="DZ258" s="32"/>
      <c r="EA258" s="32"/>
      <c r="EB258" s="32"/>
      <c r="EC258" s="32"/>
      <c r="ED258" s="32"/>
      <c r="EE258" s="32"/>
      <c r="EF258" s="32"/>
      <c r="EG258" s="32"/>
      <c r="EH258" s="32"/>
      <c r="EI258" s="32"/>
      <c r="EJ258" s="32"/>
      <c r="EK258" s="32"/>
      <c r="EL258" s="32"/>
      <c r="EM258" s="32"/>
      <c r="EN258" s="32"/>
      <c r="EO258" s="32"/>
      <c r="EP258" s="32"/>
      <c r="EQ258" s="32"/>
      <c r="ER258" s="32"/>
      <c r="ES258" s="32"/>
      <c r="ET258" s="32"/>
      <c r="EU258" s="32"/>
      <c r="EV258" s="32"/>
      <c r="EW258" s="32"/>
      <c r="EX258" s="32"/>
      <c r="EY258" s="32"/>
      <c r="EZ258" s="32"/>
      <c r="FA258" s="32"/>
      <c r="FB258" s="32"/>
      <c r="FC258" s="32"/>
      <c r="FD258" s="32"/>
      <c r="FE258" s="32"/>
      <c r="FF258" s="32"/>
      <c r="FG258" s="32"/>
      <c r="FH258" s="32"/>
      <c r="FI258" s="32"/>
      <c r="FJ258" s="32"/>
      <c r="FK258" s="32"/>
      <c r="FL258" s="32"/>
      <c r="FM258" s="32"/>
      <c r="FN258" s="32"/>
      <c r="FO258" s="32"/>
      <c r="FP258" s="32"/>
      <c r="FQ258" s="32"/>
      <c r="FR258" s="32"/>
      <c r="FS258" s="32"/>
      <c r="FT258" s="32"/>
      <c r="FU258" s="32"/>
      <c r="FV258" s="32"/>
      <c r="FW258" s="32"/>
      <c r="FX258" s="32"/>
      <c r="FY258" s="32"/>
      <c r="FZ258" s="32"/>
      <c r="GA258" s="32"/>
      <c r="GB258" s="32"/>
      <c r="GC258" s="32"/>
      <c r="GD258" s="32"/>
      <c r="GE258" s="32"/>
      <c r="GF258" s="32"/>
      <c r="GG258" s="32"/>
      <c r="GH258" s="32"/>
      <c r="GI258" s="32"/>
      <c r="GJ258" s="32"/>
      <c r="GK258" s="32"/>
    </row>
    <row r="259" spans="1:193" ht="30" x14ac:dyDescent="0.25">
      <c r="A259" s="17" t="s">
        <v>66</v>
      </c>
      <c r="B259" s="72">
        <f>SUM(B236,B223,B210,B197,B184,B171,B158,B145,B130,B116,B103,B90,B77,B64,B51,B38,B25,B11)</f>
        <v>1899</v>
      </c>
      <c r="C259" s="72">
        <f t="shared" ref="C259:D259" si="32">SUM(C236,C223,C210,C197,C184,C171,C158,C145,C130,C116,C103,C90,C77,C64,C51,C38,C25,C11)</f>
        <v>1746</v>
      </c>
      <c r="D259" s="29">
        <f t="shared" si="32"/>
        <v>1856</v>
      </c>
      <c r="E259" s="29">
        <f t="shared" si="12"/>
        <v>106.30011454753723</v>
      </c>
      <c r="F259" s="345">
        <f t="shared" ref="F259:G259" si="33">SUM(F236,F223,F210,F197,F184,F171,F158,F145,F130,F116,F103,F90,F77,F64,F51,F38,F25,F11)</f>
        <v>11258.81064</v>
      </c>
      <c r="G259" s="345">
        <f t="shared" si="33"/>
        <v>11258.81064</v>
      </c>
      <c r="H259" s="345">
        <f t="shared" ref="H259:I259" si="34">SUM(H236,H223,H210,H197,H184,H171,H158,H145,H130,H116,H103,H90,H77,H64,H51,H38,H25,H11)</f>
        <v>11258.81064</v>
      </c>
      <c r="I259" s="345">
        <f t="shared" si="34"/>
        <v>11258.81064</v>
      </c>
      <c r="J259" s="345">
        <f t="shared" ref="J259:K259" si="35">SUM(J236,J223,J210,J197,J184,J171,J158,J145,J130,J116,J103,J90,J77,J64,J51,J38,J25,J11)</f>
        <v>11258.81064</v>
      </c>
      <c r="K259" s="345">
        <f t="shared" si="35"/>
        <v>11258.81064</v>
      </c>
      <c r="L259" s="345">
        <f t="shared" ref="L259" si="36">SUM(L236,L223,L210,L197,L184,L171,L158,L145,L130,L116,L103,L90,L77,L64,L51,L38,L25,L11)</f>
        <v>11160.379439999999</v>
      </c>
      <c r="M259" s="345">
        <f t="shared" ref="M259:U259" si="37">SUM(M236,M223,M210,M197,M184,M171,M158,M145,M130,M116,M103,M90,M77,M64,M51,M38,M25,M11)</f>
        <v>11160.379439999999</v>
      </c>
      <c r="N259" s="345">
        <f t="shared" ref="N259:O259" si="38">SUM(N236,N223,N210,N197,N184,N171,N158,N145,N130,N116,N103,N90,N77,N64,N51,N38,N25,N11)</f>
        <v>11160.379439999999</v>
      </c>
      <c r="O259" s="345">
        <f t="shared" si="38"/>
        <v>11160.379439999999</v>
      </c>
      <c r="P259" s="345">
        <f t="shared" ref="P259" si="39">SUM(P236,P223,P210,P197,P184,P171,P158,P145,P130,P116,P103,P90,P77,P64,P51,P38,P25,P11)</f>
        <v>11160.379439999999</v>
      </c>
      <c r="Q259" s="345">
        <f t="shared" si="37"/>
        <v>10238.55042</v>
      </c>
      <c r="R259" s="345">
        <f t="shared" si="37"/>
        <v>10872.233820000001</v>
      </c>
      <c r="S259" s="344">
        <f t="shared" si="37"/>
        <v>633.68340000000057</v>
      </c>
      <c r="T259" s="344">
        <f t="shared" si="37"/>
        <v>-190.51128999999997</v>
      </c>
      <c r="U259" s="344">
        <f t="shared" si="37"/>
        <v>10681.722530000001</v>
      </c>
      <c r="V259" s="345">
        <f>R259/Q259*100</f>
        <v>106.18919059833082</v>
      </c>
      <c r="W259" s="299"/>
      <c r="X259" s="32"/>
      <c r="Y259" s="32"/>
      <c r="Z259" s="32"/>
      <c r="AA259" s="32"/>
      <c r="AB259" s="32"/>
      <c r="AC259" s="32"/>
      <c r="AD259" s="32"/>
      <c r="AE259" s="32"/>
      <c r="AF259" s="32"/>
      <c r="AG259" s="32"/>
      <c r="AH259" s="32"/>
      <c r="AI259" s="32"/>
      <c r="AJ259" s="32"/>
      <c r="AK259" s="32"/>
      <c r="AL259" s="32"/>
      <c r="AM259" s="32"/>
      <c r="AN259" s="32"/>
      <c r="AO259" s="32"/>
      <c r="AP259" s="32"/>
      <c r="AQ259" s="32"/>
      <c r="AR259" s="32"/>
      <c r="AS259" s="32"/>
      <c r="AT259" s="32"/>
      <c r="AU259" s="32"/>
      <c r="AV259" s="32"/>
      <c r="AW259" s="32"/>
      <c r="AX259" s="32"/>
      <c r="AY259" s="32"/>
      <c r="AZ259" s="32"/>
      <c r="BA259" s="32"/>
      <c r="BB259" s="32"/>
      <c r="BC259" s="32"/>
      <c r="BD259" s="32"/>
      <c r="BE259" s="32"/>
      <c r="BF259" s="32"/>
      <c r="BG259" s="32"/>
      <c r="BH259" s="32"/>
      <c r="BI259" s="32"/>
      <c r="BJ259" s="32"/>
      <c r="BK259" s="32"/>
      <c r="BL259" s="32"/>
      <c r="BM259" s="32"/>
      <c r="BN259" s="32"/>
      <c r="BO259" s="32"/>
      <c r="BP259" s="32"/>
      <c r="BQ259" s="32"/>
      <c r="BR259" s="32"/>
      <c r="BS259" s="32"/>
      <c r="BT259" s="32"/>
      <c r="BU259" s="32"/>
      <c r="BV259" s="32"/>
      <c r="BW259" s="32"/>
      <c r="BX259" s="32"/>
      <c r="BY259" s="32"/>
      <c r="BZ259" s="32"/>
      <c r="CA259" s="32"/>
      <c r="CB259" s="32"/>
      <c r="CC259" s="32"/>
      <c r="CD259" s="32"/>
      <c r="CE259" s="32"/>
      <c r="CF259" s="32"/>
      <c r="CG259" s="32"/>
      <c r="CH259" s="32"/>
      <c r="CI259" s="32"/>
      <c r="CJ259" s="32"/>
      <c r="CK259" s="32"/>
      <c r="CL259" s="32"/>
      <c r="CM259" s="32"/>
      <c r="CN259" s="32"/>
      <c r="CO259" s="32"/>
      <c r="CP259" s="32"/>
      <c r="CQ259" s="32"/>
      <c r="CR259" s="32"/>
      <c r="CS259" s="32"/>
      <c r="CT259" s="32"/>
      <c r="CU259" s="32"/>
      <c r="CV259" s="32"/>
      <c r="CW259" s="32"/>
      <c r="CX259" s="32"/>
      <c r="CY259" s="32"/>
      <c r="CZ259" s="32"/>
      <c r="DA259" s="32"/>
      <c r="DB259" s="32"/>
      <c r="DC259" s="32"/>
      <c r="DD259" s="32"/>
      <c r="DE259" s="32"/>
      <c r="DF259" s="32"/>
      <c r="DG259" s="32"/>
      <c r="DH259" s="32"/>
      <c r="DI259" s="32"/>
      <c r="DJ259" s="32"/>
      <c r="DK259" s="32"/>
      <c r="DL259" s="32"/>
      <c r="DM259" s="32"/>
      <c r="DN259" s="32"/>
      <c r="DO259" s="32"/>
      <c r="DP259" s="32"/>
      <c r="DQ259" s="32"/>
      <c r="DR259" s="32"/>
      <c r="DS259" s="32"/>
      <c r="DT259" s="32"/>
      <c r="DU259" s="32"/>
      <c r="DV259" s="32"/>
      <c r="DW259" s="32"/>
      <c r="DX259" s="32"/>
      <c r="DY259" s="32"/>
      <c r="DZ259" s="32"/>
      <c r="EA259" s="32"/>
      <c r="EB259" s="32"/>
      <c r="EC259" s="32"/>
      <c r="ED259" s="32"/>
      <c r="EE259" s="32"/>
      <c r="EF259" s="32"/>
      <c r="EG259" s="32"/>
      <c r="EH259" s="32"/>
      <c r="EI259" s="32"/>
      <c r="EJ259" s="32"/>
      <c r="EK259" s="32"/>
      <c r="EL259" s="32"/>
      <c r="EM259" s="32"/>
      <c r="EN259" s="32"/>
      <c r="EO259" s="32"/>
      <c r="EP259" s="32"/>
      <c r="EQ259" s="32"/>
      <c r="ER259" s="32"/>
      <c r="ES259" s="32"/>
      <c r="ET259" s="32"/>
      <c r="EU259" s="32"/>
      <c r="EV259" s="32"/>
      <c r="EW259" s="32"/>
      <c r="EX259" s="32"/>
      <c r="EY259" s="32"/>
      <c r="EZ259" s="32"/>
      <c r="FA259" s="32"/>
      <c r="FB259" s="32"/>
      <c r="FC259" s="32"/>
      <c r="FD259" s="32"/>
      <c r="FE259" s="32"/>
      <c r="FF259" s="32"/>
      <c r="FG259" s="32"/>
      <c r="FH259" s="32"/>
      <c r="FI259" s="32"/>
      <c r="FJ259" s="32"/>
      <c r="FK259" s="32"/>
      <c r="FL259" s="32"/>
      <c r="FM259" s="32"/>
      <c r="FN259" s="32"/>
      <c r="FO259" s="32"/>
      <c r="FP259" s="32"/>
      <c r="FQ259" s="32"/>
      <c r="FR259" s="32"/>
      <c r="FS259" s="32"/>
      <c r="FT259" s="32"/>
      <c r="FU259" s="32"/>
      <c r="FV259" s="32"/>
      <c r="FW259" s="32"/>
      <c r="FX259" s="32"/>
      <c r="FY259" s="32"/>
      <c r="FZ259" s="32"/>
      <c r="GA259" s="32"/>
      <c r="GB259" s="32"/>
      <c r="GC259" s="32"/>
      <c r="GD259" s="32"/>
      <c r="GE259" s="32"/>
      <c r="GF259" s="32"/>
      <c r="GG259" s="32"/>
      <c r="GH259" s="32"/>
      <c r="GI259" s="32"/>
      <c r="GJ259" s="32"/>
      <c r="GK259" s="32"/>
    </row>
    <row r="260" spans="1:193" ht="30" x14ac:dyDescent="0.25">
      <c r="A260" s="17" t="s">
        <v>67</v>
      </c>
      <c r="B260" s="72">
        <f>SUM(B237,B224,B211,B198,B185,B172,B159,B146,B131,B117,B104,B91,B78,B65,B52,B39,B26,B12)</f>
        <v>4471</v>
      </c>
      <c r="C260" s="72">
        <f t="shared" ref="C260:D260" si="40">SUM(C237,C224,C211,C198,C185,C172,C159,C146,C131,C117,C104,C91,C78,C65,C52,C39,C26,C12)</f>
        <v>4101</v>
      </c>
      <c r="D260" s="29">
        <f t="shared" si="40"/>
        <v>4328</v>
      </c>
      <c r="E260" s="29">
        <f t="shared" si="12"/>
        <v>105.53523530846137</v>
      </c>
      <c r="F260" s="345">
        <f t="shared" ref="F260:G260" si="41">SUM(F237,F224,F211,F198,F185,F172,F159,F146,F131,F117,F104,F91,F78,F65,F52,F39,F26,F12)</f>
        <v>27433.673820000004</v>
      </c>
      <c r="G260" s="345">
        <f t="shared" si="41"/>
        <v>27433.673820000004</v>
      </c>
      <c r="H260" s="345">
        <f t="shared" ref="H260:I260" si="42">SUM(H237,H224,H211,H198,H185,H172,H159,H146,H131,H117,H104,H91,H78,H65,H52,H39,H26,H12)</f>
        <v>27433.673820000004</v>
      </c>
      <c r="I260" s="345">
        <f t="shared" si="42"/>
        <v>27433.673820000004</v>
      </c>
      <c r="J260" s="345">
        <f t="shared" ref="J260:K260" si="43">SUM(J237,J224,J211,J198,J185,J172,J159,J146,J131,J117,J104,J91,J78,J65,J52,J39,J26,J12)</f>
        <v>27433.673820000004</v>
      </c>
      <c r="K260" s="345">
        <f t="shared" si="43"/>
        <v>27433.673820000004</v>
      </c>
      <c r="L260" s="345">
        <f t="shared" ref="L260" si="44">SUM(L237,L224,L211,L198,L185,L172,L159,L146,L131,L117,L104,L91,L78,L65,L52,L39,L26,L12)</f>
        <v>27433.673820000004</v>
      </c>
      <c r="M260" s="345">
        <f t="shared" ref="M260:U260" si="45">SUM(M237,M224,M211,M198,M185,M172,M159,M146,M131,M117,M104,M91,M78,M65,M52,M39,M26,M12)</f>
        <v>27433.673820000004</v>
      </c>
      <c r="N260" s="345">
        <f t="shared" ref="N260:O260" si="46">SUM(N237,N224,N211,N198,N185,N172,N159,N146,N131,N117,N104,N91,N78,N65,N52,N39,N26,N12)</f>
        <v>27433.673820000004</v>
      </c>
      <c r="O260" s="345">
        <f t="shared" si="46"/>
        <v>27433.673820000004</v>
      </c>
      <c r="P260" s="345">
        <f t="shared" ref="P260" si="47">SUM(P237,P224,P211,P198,P185,P172,P159,P146,P131,P117,P104,P91,P78,P65,P52,P39,P26,P12)</f>
        <v>27433.673820000004</v>
      </c>
      <c r="Q260" s="345">
        <f t="shared" si="45"/>
        <v>25147.534335</v>
      </c>
      <c r="R260" s="345">
        <f t="shared" si="45"/>
        <v>26432.466479999999</v>
      </c>
      <c r="S260" s="344">
        <f t="shared" si="45"/>
        <v>1284.9321450000009</v>
      </c>
      <c r="T260" s="344">
        <f t="shared" si="45"/>
        <v>-422.82029</v>
      </c>
      <c r="U260" s="344">
        <f t="shared" si="45"/>
        <v>26009.646189999999</v>
      </c>
      <c r="V260" s="345">
        <f>R260/Q260*100</f>
        <v>105.10957506959898</v>
      </c>
      <c r="W260" s="299"/>
      <c r="X260" s="32"/>
      <c r="Y260" s="32"/>
      <c r="Z260" s="32"/>
      <c r="AA260" s="32"/>
      <c r="AB260" s="32"/>
      <c r="AC260" s="32"/>
      <c r="AD260" s="32"/>
      <c r="AE260" s="32"/>
      <c r="AF260" s="32"/>
      <c r="AG260" s="32"/>
      <c r="AH260" s="32"/>
      <c r="AI260" s="32"/>
      <c r="AJ260" s="32"/>
      <c r="AK260" s="32"/>
      <c r="AL260" s="32"/>
      <c r="AM260" s="32"/>
      <c r="AN260" s="32"/>
      <c r="AO260" s="32"/>
      <c r="AP260" s="32"/>
      <c r="AQ260" s="32"/>
      <c r="AR260" s="32"/>
      <c r="AS260" s="32"/>
      <c r="AT260" s="32"/>
      <c r="AU260" s="32"/>
      <c r="AV260" s="32"/>
      <c r="AW260" s="32"/>
      <c r="AX260" s="32"/>
      <c r="AY260" s="32"/>
      <c r="AZ260" s="32"/>
      <c r="BA260" s="32"/>
      <c r="BB260" s="32"/>
      <c r="BC260" s="32"/>
      <c r="BD260" s="32"/>
      <c r="BE260" s="32"/>
      <c r="BF260" s="32"/>
      <c r="BG260" s="32"/>
      <c r="BH260" s="32"/>
      <c r="BI260" s="32"/>
      <c r="BJ260" s="32"/>
      <c r="BK260" s="32"/>
      <c r="BL260" s="32"/>
      <c r="BM260" s="32"/>
      <c r="BN260" s="32"/>
      <c r="BO260" s="32"/>
      <c r="BP260" s="32"/>
      <c r="BQ260" s="32"/>
      <c r="BR260" s="32"/>
      <c r="BS260" s="32"/>
      <c r="BT260" s="32"/>
      <c r="BU260" s="32"/>
      <c r="BV260" s="32"/>
      <c r="BW260" s="32"/>
      <c r="BX260" s="32"/>
      <c r="BY260" s="32"/>
      <c r="BZ260" s="32"/>
      <c r="CA260" s="32"/>
      <c r="CB260" s="32"/>
      <c r="CC260" s="32"/>
      <c r="CD260" s="32"/>
      <c r="CE260" s="32"/>
      <c r="CF260" s="32"/>
      <c r="CG260" s="32"/>
      <c r="CH260" s="32"/>
      <c r="CI260" s="32"/>
      <c r="CJ260" s="32"/>
      <c r="CK260" s="32"/>
      <c r="CL260" s="32"/>
      <c r="CM260" s="32"/>
      <c r="CN260" s="32"/>
      <c r="CO260" s="32"/>
      <c r="CP260" s="32"/>
      <c r="CQ260" s="32"/>
      <c r="CR260" s="32"/>
      <c r="CS260" s="32"/>
      <c r="CT260" s="32"/>
      <c r="CU260" s="32"/>
      <c r="CV260" s="32"/>
      <c r="CW260" s="32"/>
      <c r="CX260" s="32"/>
      <c r="CY260" s="32"/>
      <c r="CZ260" s="32"/>
      <c r="DA260" s="32"/>
      <c r="DB260" s="32"/>
      <c r="DC260" s="32"/>
      <c r="DD260" s="32"/>
      <c r="DE260" s="32"/>
      <c r="DF260" s="32"/>
      <c r="DG260" s="32"/>
      <c r="DH260" s="32"/>
      <c r="DI260" s="32"/>
      <c r="DJ260" s="32"/>
      <c r="DK260" s="32"/>
      <c r="DL260" s="32"/>
      <c r="DM260" s="32"/>
      <c r="DN260" s="32"/>
      <c r="DO260" s="32"/>
      <c r="DP260" s="32"/>
      <c r="DQ260" s="32"/>
      <c r="DR260" s="32"/>
      <c r="DS260" s="32"/>
      <c r="DT260" s="32"/>
      <c r="DU260" s="32"/>
      <c r="DV260" s="32"/>
      <c r="DW260" s="32"/>
      <c r="DX260" s="32"/>
      <c r="DY260" s="32"/>
      <c r="DZ260" s="32"/>
      <c r="EA260" s="32"/>
      <c r="EB260" s="32"/>
      <c r="EC260" s="32"/>
      <c r="ED260" s="32"/>
      <c r="EE260" s="32"/>
      <c r="EF260" s="32"/>
      <c r="EG260" s="32"/>
      <c r="EH260" s="32"/>
      <c r="EI260" s="32"/>
      <c r="EJ260" s="32"/>
      <c r="EK260" s="32"/>
      <c r="EL260" s="32"/>
      <c r="EM260" s="32"/>
      <c r="EN260" s="32"/>
      <c r="EO260" s="32"/>
      <c r="EP260" s="32"/>
      <c r="EQ260" s="32"/>
      <c r="ER260" s="32"/>
      <c r="ES260" s="32"/>
      <c r="ET260" s="32"/>
      <c r="EU260" s="32"/>
      <c r="EV260" s="32"/>
      <c r="EW260" s="32"/>
      <c r="EX260" s="32"/>
      <c r="EY260" s="32"/>
      <c r="EZ260" s="32"/>
      <c r="FA260" s="32"/>
      <c r="FB260" s="32"/>
      <c r="FC260" s="32"/>
      <c r="FD260" s="32"/>
      <c r="FE260" s="32"/>
      <c r="FF260" s="32"/>
      <c r="FG260" s="32"/>
      <c r="FH260" s="32"/>
      <c r="FI260" s="32"/>
      <c r="FJ260" s="32"/>
      <c r="FK260" s="32"/>
      <c r="FL260" s="32"/>
      <c r="FM260" s="32"/>
      <c r="FN260" s="32"/>
      <c r="FO260" s="32"/>
      <c r="FP260" s="32"/>
      <c r="FQ260" s="32"/>
      <c r="FR260" s="32"/>
      <c r="FS260" s="32"/>
      <c r="FT260" s="32"/>
      <c r="FU260" s="32"/>
      <c r="FV260" s="32"/>
      <c r="FW260" s="32"/>
      <c r="FX260" s="32"/>
      <c r="FY260" s="32"/>
      <c r="FZ260" s="32"/>
      <c r="GA260" s="32"/>
      <c r="GB260" s="32"/>
      <c r="GC260" s="32"/>
      <c r="GD260" s="32"/>
      <c r="GE260" s="32"/>
      <c r="GF260" s="32"/>
      <c r="GG260" s="32"/>
      <c r="GH260" s="32"/>
      <c r="GI260" s="32"/>
      <c r="GJ260" s="32"/>
      <c r="GK260" s="32"/>
    </row>
    <row r="261" spans="1:193" ht="45" x14ac:dyDescent="0.25">
      <c r="A261" s="17" t="s">
        <v>90</v>
      </c>
      <c r="B261" s="72">
        <f>B132</f>
        <v>71</v>
      </c>
      <c r="C261" s="72">
        <f t="shared" ref="C261:V261" si="48">C132</f>
        <v>65</v>
      </c>
      <c r="D261" s="29">
        <f t="shared" si="48"/>
        <v>63</v>
      </c>
      <c r="E261" s="29">
        <f t="shared" si="48"/>
        <v>96.92307692307692</v>
      </c>
      <c r="F261" s="345">
        <f t="shared" ref="F261:G261" si="49">F132</f>
        <v>0</v>
      </c>
      <c r="G261" s="345">
        <f t="shared" si="49"/>
        <v>0</v>
      </c>
      <c r="H261" s="345">
        <f t="shared" ref="H261:I261" si="50">H132</f>
        <v>0</v>
      </c>
      <c r="I261" s="345">
        <f t="shared" si="50"/>
        <v>0</v>
      </c>
      <c r="J261" s="345">
        <f t="shared" ref="J261:K261" si="51">J132</f>
        <v>0</v>
      </c>
      <c r="K261" s="345">
        <f t="shared" si="51"/>
        <v>0</v>
      </c>
      <c r="L261" s="345">
        <f t="shared" ref="L261" si="52">L132</f>
        <v>0</v>
      </c>
      <c r="M261" s="345">
        <f t="shared" si="48"/>
        <v>388.25639999999999</v>
      </c>
      <c r="N261" s="345">
        <f t="shared" ref="N261:O261" si="53">N132</f>
        <v>388.25639999999999</v>
      </c>
      <c r="O261" s="345">
        <f t="shared" si="53"/>
        <v>388.25639999999999</v>
      </c>
      <c r="P261" s="345">
        <f t="shared" ref="P261" si="54">P132</f>
        <v>388.25639999999999</v>
      </c>
      <c r="Q261" s="345">
        <f t="shared" si="48"/>
        <v>355.90170000000001</v>
      </c>
      <c r="R261" s="345">
        <f t="shared" si="48"/>
        <v>447.87960000000004</v>
      </c>
      <c r="S261" s="344">
        <f t="shared" si="48"/>
        <v>91.977900000000034</v>
      </c>
      <c r="T261" s="344">
        <f t="shared" si="48"/>
        <v>0</v>
      </c>
      <c r="U261" s="344">
        <f t="shared" si="48"/>
        <v>447.87960000000004</v>
      </c>
      <c r="V261" s="345">
        <f t="shared" si="48"/>
        <v>125.84362479864527</v>
      </c>
      <c r="W261" s="299"/>
      <c r="X261" s="32"/>
      <c r="Y261" s="32"/>
      <c r="Z261" s="32"/>
      <c r="AA261" s="32"/>
      <c r="AB261" s="32"/>
      <c r="AC261" s="32"/>
      <c r="AD261" s="32"/>
      <c r="AE261" s="32"/>
      <c r="AF261" s="32"/>
      <c r="AG261" s="32"/>
      <c r="AH261" s="32"/>
      <c r="AI261" s="32"/>
      <c r="AJ261" s="32"/>
      <c r="AK261" s="32"/>
      <c r="AL261" s="32"/>
      <c r="AM261" s="32"/>
      <c r="AN261" s="32"/>
      <c r="AO261" s="32"/>
      <c r="AP261" s="32"/>
      <c r="AQ261" s="32"/>
      <c r="AR261" s="32"/>
      <c r="AS261" s="32"/>
      <c r="AT261" s="32"/>
      <c r="AU261" s="32"/>
      <c r="AV261" s="32"/>
      <c r="AW261" s="32"/>
      <c r="AX261" s="32"/>
      <c r="AY261" s="32"/>
      <c r="AZ261" s="32"/>
      <c r="BA261" s="32"/>
      <c r="BB261" s="32"/>
      <c r="BC261" s="32"/>
      <c r="BD261" s="32"/>
      <c r="BE261" s="32"/>
      <c r="BF261" s="32"/>
      <c r="BG261" s="32"/>
      <c r="BH261" s="32"/>
      <c r="BI261" s="32"/>
      <c r="BJ261" s="32"/>
      <c r="BK261" s="32"/>
      <c r="BL261" s="32"/>
      <c r="BM261" s="32"/>
      <c r="BN261" s="32"/>
      <c r="BO261" s="32"/>
      <c r="BP261" s="32"/>
      <c r="BQ261" s="32"/>
      <c r="BR261" s="32"/>
      <c r="BS261" s="32"/>
      <c r="BT261" s="32"/>
      <c r="BU261" s="32"/>
      <c r="BV261" s="32"/>
      <c r="BW261" s="32"/>
      <c r="BX261" s="32"/>
      <c r="BY261" s="32"/>
      <c r="BZ261" s="32"/>
      <c r="CA261" s="32"/>
      <c r="CB261" s="32"/>
      <c r="CC261" s="32"/>
      <c r="CD261" s="32"/>
      <c r="CE261" s="32"/>
      <c r="CF261" s="32"/>
      <c r="CG261" s="32"/>
      <c r="CH261" s="32"/>
      <c r="CI261" s="32"/>
      <c r="CJ261" s="32"/>
      <c r="CK261" s="32"/>
      <c r="CL261" s="32"/>
      <c r="CM261" s="32"/>
      <c r="CN261" s="32"/>
      <c r="CO261" s="32"/>
      <c r="CP261" s="32"/>
      <c r="CQ261" s="32"/>
      <c r="CR261" s="32"/>
      <c r="CS261" s="32"/>
      <c r="CT261" s="32"/>
      <c r="CU261" s="32"/>
      <c r="CV261" s="32"/>
      <c r="CW261" s="32"/>
      <c r="CX261" s="32"/>
      <c r="CY261" s="32"/>
      <c r="CZ261" s="32"/>
      <c r="DA261" s="32"/>
      <c r="DB261" s="32"/>
      <c r="DC261" s="32"/>
      <c r="DD261" s="32"/>
      <c r="DE261" s="32"/>
      <c r="DF261" s="32"/>
      <c r="DG261" s="32"/>
      <c r="DH261" s="32"/>
      <c r="DI261" s="32"/>
      <c r="DJ261" s="32"/>
      <c r="DK261" s="32"/>
      <c r="DL261" s="32"/>
      <c r="DM261" s="32"/>
      <c r="DN261" s="32"/>
      <c r="DO261" s="32"/>
      <c r="DP261" s="32"/>
      <c r="DQ261" s="32"/>
      <c r="DR261" s="32"/>
      <c r="DS261" s="32"/>
      <c r="DT261" s="32"/>
      <c r="DU261" s="32"/>
      <c r="DV261" s="32"/>
      <c r="DW261" s="32"/>
      <c r="DX261" s="32"/>
      <c r="DY261" s="32"/>
      <c r="DZ261" s="32"/>
      <c r="EA261" s="32"/>
      <c r="EB261" s="32"/>
      <c r="EC261" s="32"/>
      <c r="ED261" s="32"/>
      <c r="EE261" s="32"/>
      <c r="EF261" s="32"/>
      <c r="EG261" s="32"/>
      <c r="EH261" s="32"/>
      <c r="EI261" s="32"/>
      <c r="EJ261" s="32"/>
      <c r="EK261" s="32"/>
      <c r="EL261" s="32"/>
      <c r="EM261" s="32"/>
      <c r="EN261" s="32"/>
      <c r="EO261" s="32"/>
      <c r="EP261" s="32"/>
      <c r="EQ261" s="32"/>
      <c r="ER261" s="32"/>
      <c r="ES261" s="32"/>
      <c r="ET261" s="32"/>
      <c r="EU261" s="32"/>
      <c r="EV261" s="32"/>
      <c r="EW261" s="32"/>
      <c r="EX261" s="32"/>
      <c r="EY261" s="32"/>
      <c r="EZ261" s="32"/>
      <c r="FA261" s="32"/>
      <c r="FB261" s="32"/>
      <c r="FC261" s="32"/>
      <c r="FD261" s="32"/>
      <c r="FE261" s="32"/>
      <c r="FF261" s="32"/>
      <c r="FG261" s="32"/>
      <c r="FH261" s="32"/>
      <c r="FI261" s="32"/>
      <c r="FJ261" s="32"/>
      <c r="FK261" s="32"/>
      <c r="FL261" s="32"/>
      <c r="FM261" s="32"/>
      <c r="FN261" s="32"/>
      <c r="FO261" s="32"/>
      <c r="FP261" s="32"/>
      <c r="FQ261" s="32"/>
      <c r="FR261" s="32"/>
      <c r="FS261" s="32"/>
      <c r="FT261" s="32"/>
      <c r="FU261" s="32"/>
      <c r="FV261" s="32"/>
      <c r="FW261" s="32"/>
      <c r="FX261" s="32"/>
      <c r="FY261" s="32"/>
      <c r="FZ261" s="32"/>
      <c r="GA261" s="32"/>
      <c r="GB261" s="32"/>
      <c r="GC261" s="32"/>
      <c r="GD261" s="32"/>
      <c r="GE261" s="32"/>
      <c r="GF261" s="32"/>
      <c r="GG261" s="32"/>
      <c r="GH261" s="32"/>
      <c r="GI261" s="32"/>
      <c r="GJ261" s="32"/>
      <c r="GK261" s="32"/>
    </row>
    <row r="262" spans="1:193" ht="30" x14ac:dyDescent="0.25">
      <c r="A262" s="227" t="s">
        <v>68</v>
      </c>
      <c r="B262" s="262">
        <f>SUM(B249,B238,B225,B212,B199,B186,B173,B160,B147,B133,B118,B105,B92,B79,B66,B53,B40,B27,B13)</f>
        <v>536451</v>
      </c>
      <c r="C262" s="262">
        <f t="shared" ref="C262:D262" si="55">SUM(C249,C238,C225,C212,C199,C186,C173,C160,C147,C133,C118,C105,C92,C79,C66,C53,C40,C27,C13)</f>
        <v>491748</v>
      </c>
      <c r="D262" s="262">
        <f t="shared" si="55"/>
        <v>390674</v>
      </c>
      <c r="E262" s="262">
        <f t="shared" si="12"/>
        <v>79.445976394413393</v>
      </c>
      <c r="F262" s="346">
        <f t="shared" ref="F262:G262" si="56">SUM(F249,F238,F225,F212,F199,F186,F173,F160,F147,F133,F118,F105,F92,F79,F66,F53,F40,F27,F13)</f>
        <v>815970.89032999985</v>
      </c>
      <c r="G262" s="346">
        <f t="shared" si="56"/>
        <v>815970.89032999985</v>
      </c>
      <c r="H262" s="346">
        <f t="shared" ref="H262:I262" si="57">SUM(H249,H238,H225,H212,H199,H186,H173,H160,H147,H133,H118,H105,H92,H79,H66,H53,H40,H27,H13)</f>
        <v>815970.89032999985</v>
      </c>
      <c r="I262" s="346">
        <f t="shared" si="57"/>
        <v>815970.89032999985</v>
      </c>
      <c r="J262" s="346">
        <f t="shared" ref="J262:K262" si="58">SUM(J249,J238,J225,J212,J199,J186,J173,J160,J147,J133,J118,J105,J92,J79,J66,J53,J40,J27,J13)</f>
        <v>815970.89032999985</v>
      </c>
      <c r="K262" s="346">
        <f t="shared" si="58"/>
        <v>841710.96472999989</v>
      </c>
      <c r="L262" s="346">
        <f t="shared" ref="L262" si="59">SUM(L249,L238,L225,L212,L199,L186,L173,L160,L147,L133,L118,L105,L92,L79,L66,L53,L40,L27,L13)</f>
        <v>836749.0727299999</v>
      </c>
      <c r="M262" s="346">
        <f t="shared" ref="M262:U262" si="60">SUM(M249,M238,M225,M212,M199,M186,M173,M160,M147,M133,M118,M105,M92,M79,M66,M53,M40,M27,M13)</f>
        <v>908490.58332333341</v>
      </c>
      <c r="N262" s="346">
        <f t="shared" ref="N262:O262" si="61">SUM(N249,N238,N225,N212,N199,N186,N173,N160,N147,N133,N118,N105,N92,N79,N66,N53,N40,N27,N13)</f>
        <v>908490.58332333341</v>
      </c>
      <c r="O262" s="346">
        <f t="shared" si="61"/>
        <v>897063.04299333342</v>
      </c>
      <c r="P262" s="346">
        <f t="shared" ref="P262" si="62">SUM(P249,P238,P225,P212,P199,P186,P173,P160,P147,P133,P118,P105,P92,P79,P66,P53,P40,P27,P13)</f>
        <v>878443.77424333338</v>
      </c>
      <c r="Q262" s="346">
        <f t="shared" si="60"/>
        <v>806366.5409297857</v>
      </c>
      <c r="R262" s="346">
        <f t="shared" si="60"/>
        <v>703616.43476000009</v>
      </c>
      <c r="S262" s="346">
        <f t="shared" si="60"/>
        <v>-102638.72424764284</v>
      </c>
      <c r="T262" s="346">
        <f t="shared" si="60"/>
        <v>-1903.0117300000002</v>
      </c>
      <c r="U262" s="346">
        <f t="shared" si="60"/>
        <v>701713.42303000006</v>
      </c>
      <c r="V262" s="346">
        <f>R262/Q262*100</f>
        <v>87.257642653264227</v>
      </c>
      <c r="W262" s="299"/>
      <c r="X262" s="32"/>
      <c r="Y262" s="32"/>
      <c r="Z262" s="32"/>
      <c r="AA262" s="32"/>
      <c r="AB262" s="32"/>
      <c r="AC262" s="32"/>
      <c r="AD262" s="32"/>
      <c r="AE262" s="32"/>
      <c r="AF262" s="32"/>
      <c r="AG262" s="32"/>
      <c r="AH262" s="32"/>
      <c r="AI262" s="32"/>
      <c r="AJ262" s="32"/>
      <c r="AK262" s="32"/>
      <c r="AL262" s="32"/>
      <c r="AM262" s="32"/>
      <c r="AN262" s="32"/>
      <c r="AO262" s="32"/>
      <c r="AP262" s="32"/>
      <c r="AQ262" s="32"/>
      <c r="AR262" s="32"/>
      <c r="AS262" s="32"/>
      <c r="AT262" s="32"/>
      <c r="AU262" s="32"/>
      <c r="AV262" s="32"/>
      <c r="AW262" s="32"/>
      <c r="AX262" s="32"/>
      <c r="AY262" s="32"/>
      <c r="AZ262" s="32"/>
      <c r="BA262" s="32"/>
      <c r="BB262" s="32"/>
      <c r="BC262" s="32"/>
      <c r="BD262" s="32"/>
      <c r="BE262" s="32"/>
      <c r="BF262" s="32"/>
      <c r="BG262" s="32"/>
      <c r="BH262" s="32"/>
      <c r="BI262" s="32"/>
      <c r="BJ262" s="32"/>
      <c r="BK262" s="32"/>
      <c r="BL262" s="32"/>
      <c r="BM262" s="32"/>
      <c r="BN262" s="32"/>
      <c r="BO262" s="32"/>
      <c r="BP262" s="32"/>
      <c r="BQ262" s="32"/>
      <c r="BR262" s="32"/>
      <c r="BS262" s="32"/>
      <c r="BT262" s="32"/>
      <c r="BU262" s="32"/>
      <c r="BV262" s="32"/>
      <c r="BW262" s="32"/>
      <c r="BX262" s="32"/>
      <c r="BY262" s="32"/>
      <c r="BZ262" s="32"/>
      <c r="CA262" s="32"/>
      <c r="CB262" s="32"/>
      <c r="CC262" s="32"/>
      <c r="CD262" s="32"/>
      <c r="CE262" s="32"/>
      <c r="CF262" s="32"/>
      <c r="CG262" s="32"/>
      <c r="CH262" s="32"/>
      <c r="CI262" s="32"/>
      <c r="CJ262" s="32"/>
      <c r="CK262" s="32"/>
      <c r="CL262" s="32"/>
      <c r="CM262" s="32"/>
      <c r="CN262" s="32"/>
      <c r="CO262" s="32"/>
      <c r="CP262" s="32"/>
      <c r="CQ262" s="32"/>
      <c r="CR262" s="32"/>
      <c r="CS262" s="32"/>
      <c r="CT262" s="32"/>
      <c r="CU262" s="32"/>
      <c r="CV262" s="32"/>
      <c r="CW262" s="32"/>
      <c r="CX262" s="32"/>
      <c r="CY262" s="32"/>
      <c r="CZ262" s="32"/>
      <c r="DA262" s="32"/>
      <c r="DB262" s="32"/>
      <c r="DC262" s="32"/>
      <c r="DD262" s="32"/>
      <c r="DE262" s="32"/>
      <c r="DF262" s="32"/>
      <c r="DG262" s="32"/>
      <c r="DH262" s="32"/>
      <c r="DI262" s="32"/>
      <c r="DJ262" s="32"/>
      <c r="DK262" s="32"/>
      <c r="DL262" s="32"/>
      <c r="DM262" s="32"/>
      <c r="DN262" s="32"/>
      <c r="DO262" s="32"/>
      <c r="DP262" s="32"/>
      <c r="DQ262" s="32"/>
      <c r="DR262" s="32"/>
      <c r="DS262" s="32"/>
      <c r="DT262" s="32"/>
      <c r="DU262" s="32"/>
      <c r="DV262" s="32"/>
      <c r="DW262" s="32"/>
      <c r="DX262" s="32"/>
      <c r="DY262" s="32"/>
      <c r="DZ262" s="32"/>
      <c r="EA262" s="32"/>
      <c r="EB262" s="32"/>
      <c r="EC262" s="32"/>
      <c r="ED262" s="32"/>
      <c r="EE262" s="32"/>
      <c r="EF262" s="32"/>
      <c r="EG262" s="32"/>
      <c r="EH262" s="32"/>
      <c r="EI262" s="32"/>
      <c r="EJ262" s="32"/>
      <c r="EK262" s="32"/>
      <c r="EL262" s="32"/>
      <c r="EM262" s="32"/>
      <c r="EN262" s="32"/>
      <c r="EO262" s="32"/>
      <c r="EP262" s="32"/>
      <c r="EQ262" s="32"/>
      <c r="ER262" s="32"/>
      <c r="ES262" s="32"/>
      <c r="ET262" s="32"/>
      <c r="EU262" s="32"/>
      <c r="EV262" s="32"/>
      <c r="EW262" s="32"/>
      <c r="EX262" s="32"/>
      <c r="EY262" s="32"/>
      <c r="EZ262" s="32"/>
      <c r="FA262" s="32"/>
      <c r="FB262" s="32"/>
      <c r="FC262" s="32"/>
      <c r="FD262" s="32"/>
      <c r="FE262" s="32"/>
      <c r="FF262" s="32"/>
      <c r="FG262" s="32"/>
      <c r="FH262" s="32"/>
      <c r="FI262" s="32"/>
      <c r="FJ262" s="32"/>
      <c r="FK262" s="32"/>
      <c r="FL262" s="32"/>
      <c r="FM262" s="32"/>
      <c r="FN262" s="32"/>
      <c r="FO262" s="32"/>
      <c r="FP262" s="32"/>
      <c r="FQ262" s="32"/>
      <c r="FR262" s="32"/>
      <c r="FS262" s="32"/>
      <c r="FT262" s="32"/>
      <c r="FU262" s="32"/>
      <c r="FV262" s="32"/>
      <c r="FW262" s="32"/>
      <c r="FX262" s="32"/>
      <c r="FY262" s="32"/>
      <c r="FZ262" s="32"/>
      <c r="GA262" s="32"/>
      <c r="GB262" s="32"/>
      <c r="GC262" s="32"/>
      <c r="GD262" s="32"/>
      <c r="GE262" s="32"/>
      <c r="GF262" s="32"/>
      <c r="GG262" s="32"/>
      <c r="GH262" s="32"/>
      <c r="GI262" s="32"/>
      <c r="GJ262" s="32"/>
      <c r="GK262" s="32"/>
    </row>
    <row r="263" spans="1:193" ht="30" x14ac:dyDescent="0.25">
      <c r="A263" s="17" t="s">
        <v>64</v>
      </c>
      <c r="B263" s="72">
        <f t="shared" ref="B263:C263" si="63">SUM(B250,B239,B226,B213,B200,B187,B174,B161,B148,B134,B119,B106,B93,B80,B67,B54,B41,B28,B14)</f>
        <v>210396</v>
      </c>
      <c r="C263" s="72">
        <f t="shared" si="63"/>
        <v>192865</v>
      </c>
      <c r="D263" s="29">
        <f>SUM(D250,D239,D226,D213,D200,D187,D174,D161,D148,D134,D119,D106,D93,D80,D67,D54,D41,D28,D14)</f>
        <v>132535</v>
      </c>
      <c r="E263" s="29">
        <f t="shared" si="12"/>
        <v>68.719052186762767</v>
      </c>
      <c r="F263" s="345">
        <f t="shared" ref="F263:M263" si="64">SUM(F250,F239,F226,F213,F200,F187,F174,F161,F148,F134,F119,F106,F93,F80,F67,F54,F41,F28,F14)</f>
        <v>139525.64792999998</v>
      </c>
      <c r="G263" s="345">
        <f t="shared" si="64"/>
        <v>139525.64792999998</v>
      </c>
      <c r="H263" s="345">
        <f t="shared" si="64"/>
        <v>139525.64792999998</v>
      </c>
      <c r="I263" s="345">
        <f t="shared" si="64"/>
        <v>139525.64792999998</v>
      </c>
      <c r="J263" s="345">
        <f t="shared" si="64"/>
        <v>139525.64792999998</v>
      </c>
      <c r="K263" s="345">
        <f t="shared" si="64"/>
        <v>162188.51764999999</v>
      </c>
      <c r="L263" s="345">
        <f t="shared" si="64"/>
        <v>157226.62565</v>
      </c>
      <c r="M263" s="345">
        <f t="shared" si="64"/>
        <v>228968.13624333331</v>
      </c>
      <c r="N263" s="345">
        <f t="shared" ref="N263:O263" si="65">SUM(N250,N239,N226,N213,N200,N187,N174,N161,N148,N134,N119,N106,N93,N80,N67,N54,N41,N28,N14)</f>
        <v>228968.13624333331</v>
      </c>
      <c r="O263" s="345">
        <f t="shared" si="65"/>
        <v>228515.75864333333</v>
      </c>
      <c r="P263" s="345">
        <f t="shared" ref="P263" si="66">SUM(P250,P239,P226,P213,P200,P187,P174,P161,P148,P134,P119,P106,P93,P80,P67,P54,P41,P28,P14)</f>
        <v>211396.48989333332</v>
      </c>
      <c r="Q263" s="345">
        <f t="shared" ref="Q263:U263" si="67">SUM(Q250,Q239,Q226,Q213,Q200,Q187,Q174,Q161,Q148,Q134,Q119,Q106,Q93,Q80,Q67,Q54,Q41,Q28,Q14)</f>
        <v>191720.90653835714</v>
      </c>
      <c r="R263" s="345">
        <f t="shared" si="67"/>
        <v>162865.89571000001</v>
      </c>
      <c r="S263" s="345">
        <f t="shared" si="67"/>
        <v>-28743.628906214275</v>
      </c>
      <c r="T263" s="345">
        <f t="shared" si="67"/>
        <v>-503.50729000000001</v>
      </c>
      <c r="U263" s="345">
        <f t="shared" si="67"/>
        <v>162362.38841999997</v>
      </c>
      <c r="V263" s="345">
        <f>R263/Q263*100</f>
        <v>84.949470900512253</v>
      </c>
      <c r="W263" s="299"/>
      <c r="X263" s="32"/>
      <c r="Y263" s="32"/>
      <c r="Z263" s="32"/>
      <c r="AA263" s="32"/>
      <c r="AB263" s="32"/>
      <c r="AC263" s="32"/>
      <c r="AD263" s="32"/>
      <c r="AE263" s="32"/>
      <c r="AF263" s="32"/>
      <c r="AG263" s="32"/>
      <c r="AH263" s="32"/>
      <c r="AI263" s="32"/>
      <c r="AJ263" s="32"/>
      <c r="AK263" s="32"/>
      <c r="AL263" s="32"/>
      <c r="AM263" s="32"/>
      <c r="AN263" s="32"/>
      <c r="AO263" s="32"/>
      <c r="AP263" s="32"/>
      <c r="AQ263" s="32"/>
      <c r="AR263" s="32"/>
      <c r="AS263" s="32"/>
      <c r="AT263" s="32"/>
      <c r="AU263" s="32"/>
      <c r="AV263" s="32"/>
      <c r="AW263" s="32"/>
      <c r="AX263" s="32"/>
      <c r="AY263" s="32"/>
      <c r="AZ263" s="32"/>
      <c r="BA263" s="32"/>
      <c r="BB263" s="32"/>
      <c r="BC263" s="32"/>
      <c r="BD263" s="32"/>
      <c r="BE263" s="32"/>
      <c r="BF263" s="32"/>
      <c r="BG263" s="32"/>
      <c r="BH263" s="32"/>
      <c r="BI263" s="32"/>
      <c r="BJ263" s="32"/>
      <c r="BK263" s="32"/>
      <c r="BL263" s="32"/>
      <c r="BM263" s="32"/>
      <c r="BN263" s="32"/>
      <c r="BO263" s="32"/>
      <c r="BP263" s="32"/>
      <c r="BQ263" s="32"/>
      <c r="BR263" s="32"/>
      <c r="BS263" s="32"/>
      <c r="BT263" s="32"/>
      <c r="BU263" s="32"/>
      <c r="BV263" s="32"/>
      <c r="BW263" s="32"/>
      <c r="BX263" s="32"/>
      <c r="BY263" s="32"/>
      <c r="BZ263" s="32"/>
      <c r="CA263" s="32"/>
      <c r="CB263" s="32"/>
      <c r="CC263" s="32"/>
      <c r="CD263" s="32"/>
      <c r="CE263" s="32"/>
      <c r="CF263" s="32"/>
      <c r="CG263" s="32"/>
      <c r="CH263" s="32"/>
      <c r="CI263" s="32"/>
      <c r="CJ263" s="32"/>
      <c r="CK263" s="32"/>
      <c r="CL263" s="32"/>
      <c r="CM263" s="32"/>
      <c r="CN263" s="32"/>
      <c r="CO263" s="32"/>
      <c r="CP263" s="32"/>
      <c r="CQ263" s="32"/>
      <c r="CR263" s="32"/>
      <c r="CS263" s="32"/>
      <c r="CT263" s="32"/>
      <c r="CU263" s="32"/>
      <c r="CV263" s="32"/>
      <c r="CW263" s="32"/>
      <c r="CX263" s="32"/>
      <c r="CY263" s="32"/>
      <c r="CZ263" s="32"/>
      <c r="DA263" s="32"/>
      <c r="DB263" s="32"/>
      <c r="DC263" s="32"/>
      <c r="DD263" s="32"/>
      <c r="DE263" s="32"/>
      <c r="DF263" s="32"/>
      <c r="DG263" s="32"/>
      <c r="DH263" s="32"/>
      <c r="DI263" s="32"/>
      <c r="DJ263" s="32"/>
      <c r="DK263" s="32"/>
      <c r="DL263" s="32"/>
      <c r="DM263" s="32"/>
      <c r="DN263" s="32"/>
      <c r="DO263" s="32"/>
      <c r="DP263" s="32"/>
      <c r="DQ263" s="32"/>
      <c r="DR263" s="32"/>
      <c r="DS263" s="32"/>
      <c r="DT263" s="32"/>
      <c r="DU263" s="32"/>
      <c r="DV263" s="32"/>
      <c r="DW263" s="32"/>
      <c r="DX263" s="32"/>
      <c r="DY263" s="32"/>
      <c r="DZ263" s="32"/>
      <c r="EA263" s="32"/>
      <c r="EB263" s="32"/>
      <c r="EC263" s="32"/>
      <c r="ED263" s="32"/>
      <c r="EE263" s="32"/>
      <c r="EF263" s="32"/>
      <c r="EG263" s="32"/>
      <c r="EH263" s="32"/>
      <c r="EI263" s="32"/>
      <c r="EJ263" s="32"/>
      <c r="EK263" s="32"/>
      <c r="EL263" s="32"/>
      <c r="EM263" s="32"/>
      <c r="EN263" s="32"/>
      <c r="EO263" s="32"/>
      <c r="EP263" s="32"/>
      <c r="EQ263" s="32"/>
      <c r="ER263" s="32"/>
      <c r="ES263" s="32"/>
      <c r="ET263" s="32"/>
      <c r="EU263" s="32"/>
      <c r="EV263" s="32"/>
      <c r="EW263" s="32"/>
      <c r="EX263" s="32"/>
      <c r="EY263" s="32"/>
      <c r="EZ263" s="32"/>
      <c r="FA263" s="32"/>
      <c r="FB263" s="32"/>
      <c r="FC263" s="32"/>
      <c r="FD263" s="32"/>
      <c r="FE263" s="32"/>
      <c r="FF263" s="32"/>
      <c r="FG263" s="32"/>
      <c r="FH263" s="32"/>
      <c r="FI263" s="32"/>
      <c r="FJ263" s="32"/>
      <c r="FK263" s="32"/>
      <c r="FL263" s="32"/>
      <c r="FM263" s="32"/>
      <c r="FN263" s="32"/>
      <c r="FO263" s="32"/>
      <c r="FP263" s="32"/>
      <c r="FQ263" s="32"/>
      <c r="FR263" s="32"/>
      <c r="FS263" s="32"/>
      <c r="FT263" s="32"/>
      <c r="FU263" s="32"/>
      <c r="FV263" s="32"/>
      <c r="FW263" s="32"/>
      <c r="FX263" s="32"/>
      <c r="FY263" s="32"/>
      <c r="FZ263" s="32"/>
      <c r="GA263" s="32"/>
      <c r="GB263" s="32"/>
      <c r="GC263" s="32"/>
      <c r="GD263" s="32"/>
      <c r="GE263" s="32"/>
      <c r="GF263" s="32"/>
      <c r="GG263" s="32"/>
      <c r="GH263" s="32"/>
      <c r="GI263" s="32"/>
      <c r="GJ263" s="32"/>
      <c r="GK263" s="32"/>
    </row>
    <row r="264" spans="1:193" ht="45" x14ac:dyDescent="0.25">
      <c r="A264" s="17" t="s">
        <v>91</v>
      </c>
      <c r="B264" s="72">
        <f>B135</f>
        <v>500</v>
      </c>
      <c r="C264" s="72">
        <f t="shared" ref="C264:V264" si="68">C135</f>
        <v>458</v>
      </c>
      <c r="D264" s="29">
        <f t="shared" si="68"/>
        <v>412</v>
      </c>
      <c r="E264" s="29">
        <f t="shared" si="68"/>
        <v>89.956331877729255</v>
      </c>
      <c r="F264" s="345">
        <f t="shared" ref="F264:G264" si="69">F135</f>
        <v>0</v>
      </c>
      <c r="G264" s="345">
        <f t="shared" si="69"/>
        <v>0</v>
      </c>
      <c r="H264" s="345">
        <f t="shared" ref="H264:I264" si="70">H135</f>
        <v>0</v>
      </c>
      <c r="I264" s="345">
        <f t="shared" si="70"/>
        <v>0</v>
      </c>
      <c r="J264" s="345">
        <f t="shared" ref="J264:K264" si="71">J135</f>
        <v>0</v>
      </c>
      <c r="K264" s="345">
        <f t="shared" si="71"/>
        <v>0</v>
      </c>
      <c r="L264" s="345">
        <f t="shared" ref="L264" si="72">L135</f>
        <v>0</v>
      </c>
      <c r="M264" s="345">
        <f t="shared" si="68"/>
        <v>441.77499999999998</v>
      </c>
      <c r="N264" s="345">
        <f t="shared" ref="N264:O264" si="73">N135</f>
        <v>441.77499999999998</v>
      </c>
      <c r="O264" s="345">
        <f t="shared" si="73"/>
        <v>441.77499999999998</v>
      </c>
      <c r="P264" s="345">
        <f t="shared" ref="P264" si="74">P135</f>
        <v>441.77499999999998</v>
      </c>
      <c r="Q264" s="345">
        <f t="shared" si="68"/>
        <v>353.41999999999996</v>
      </c>
      <c r="R264" s="345">
        <f t="shared" si="68"/>
        <v>504.27815000000004</v>
      </c>
      <c r="S264" s="345">
        <f t="shared" si="68"/>
        <v>150.85815000000008</v>
      </c>
      <c r="T264" s="345">
        <f t="shared" si="68"/>
        <v>0</v>
      </c>
      <c r="U264" s="345">
        <f t="shared" si="68"/>
        <v>504.27815000000004</v>
      </c>
      <c r="V264" s="345">
        <f t="shared" si="68"/>
        <v>142.68523286740989</v>
      </c>
      <c r="W264" s="299"/>
      <c r="X264" s="32"/>
      <c r="Y264" s="32"/>
      <c r="Z264" s="32"/>
      <c r="AA264" s="32"/>
      <c r="AB264" s="32"/>
      <c r="AC264" s="32"/>
      <c r="AD264" s="32"/>
      <c r="AE264" s="32"/>
      <c r="AF264" s="32"/>
      <c r="AG264" s="32"/>
      <c r="AH264" s="32"/>
      <c r="AI264" s="32"/>
      <c r="AJ264" s="32"/>
      <c r="AK264" s="32"/>
      <c r="AL264" s="32"/>
      <c r="AM264" s="32"/>
      <c r="AN264" s="32"/>
      <c r="AO264" s="32"/>
      <c r="AP264" s="32"/>
      <c r="AQ264" s="32"/>
      <c r="AR264" s="32"/>
      <c r="AS264" s="32"/>
      <c r="AT264" s="32"/>
      <c r="AU264" s="32"/>
      <c r="AV264" s="32"/>
      <c r="AW264" s="32"/>
      <c r="AX264" s="32"/>
      <c r="AY264" s="32"/>
      <c r="AZ264" s="32"/>
      <c r="BA264" s="32"/>
      <c r="BB264" s="32"/>
      <c r="BC264" s="32"/>
      <c r="BD264" s="32"/>
      <c r="BE264" s="32"/>
      <c r="BF264" s="32"/>
      <c r="BG264" s="32"/>
      <c r="BH264" s="32"/>
      <c r="BI264" s="32"/>
      <c r="BJ264" s="32"/>
      <c r="BK264" s="32"/>
      <c r="BL264" s="32"/>
      <c r="BM264" s="32"/>
      <c r="BN264" s="32"/>
      <c r="BO264" s="32"/>
      <c r="BP264" s="32"/>
      <c r="BQ264" s="32"/>
      <c r="BR264" s="32"/>
      <c r="BS264" s="32"/>
      <c r="BT264" s="32"/>
      <c r="BU264" s="32"/>
      <c r="BV264" s="32"/>
      <c r="BW264" s="32"/>
      <c r="BX264" s="32"/>
      <c r="BY264" s="32"/>
      <c r="BZ264" s="32"/>
      <c r="CA264" s="32"/>
      <c r="CB264" s="32"/>
      <c r="CC264" s="32"/>
      <c r="CD264" s="32"/>
      <c r="CE264" s="32"/>
      <c r="CF264" s="32"/>
      <c r="CG264" s="32"/>
      <c r="CH264" s="32"/>
      <c r="CI264" s="32"/>
      <c r="CJ264" s="32"/>
      <c r="CK264" s="32"/>
      <c r="CL264" s="32"/>
      <c r="CM264" s="32"/>
      <c r="CN264" s="32"/>
      <c r="CO264" s="32"/>
      <c r="CP264" s="32"/>
      <c r="CQ264" s="32"/>
      <c r="CR264" s="32"/>
      <c r="CS264" s="32"/>
      <c r="CT264" s="32"/>
      <c r="CU264" s="32"/>
      <c r="CV264" s="32"/>
      <c r="CW264" s="32"/>
      <c r="CX264" s="32"/>
      <c r="CY264" s="32"/>
      <c r="CZ264" s="32"/>
      <c r="DA264" s="32"/>
      <c r="DB264" s="32"/>
      <c r="DC264" s="32"/>
      <c r="DD264" s="32"/>
      <c r="DE264" s="32"/>
      <c r="DF264" s="32"/>
      <c r="DG264" s="32"/>
      <c r="DH264" s="32"/>
      <c r="DI264" s="32"/>
      <c r="DJ264" s="32"/>
      <c r="DK264" s="32"/>
      <c r="DL264" s="32"/>
      <c r="DM264" s="32"/>
      <c r="DN264" s="32"/>
      <c r="DO264" s="32"/>
      <c r="DP264" s="32"/>
      <c r="DQ264" s="32"/>
      <c r="DR264" s="32"/>
      <c r="DS264" s="32"/>
      <c r="DT264" s="32"/>
      <c r="DU264" s="32"/>
      <c r="DV264" s="32"/>
      <c r="DW264" s="32"/>
      <c r="DX264" s="32"/>
      <c r="DY264" s="32"/>
      <c r="DZ264" s="32"/>
      <c r="EA264" s="32"/>
      <c r="EB264" s="32"/>
      <c r="EC264" s="32"/>
      <c r="ED264" s="32"/>
      <c r="EE264" s="32"/>
      <c r="EF264" s="32"/>
      <c r="EG264" s="32"/>
      <c r="EH264" s="32"/>
      <c r="EI264" s="32"/>
      <c r="EJ264" s="32"/>
      <c r="EK264" s="32"/>
      <c r="EL264" s="32"/>
      <c r="EM264" s="32"/>
      <c r="EN264" s="32"/>
      <c r="EO264" s="32"/>
      <c r="EP264" s="32"/>
      <c r="EQ264" s="32"/>
      <c r="ER264" s="32"/>
      <c r="ES264" s="32"/>
      <c r="ET264" s="32"/>
      <c r="EU264" s="32"/>
      <c r="EV264" s="32"/>
      <c r="EW264" s="32"/>
      <c r="EX264" s="32"/>
      <c r="EY264" s="32"/>
      <c r="EZ264" s="32"/>
      <c r="FA264" s="32"/>
      <c r="FB264" s="32"/>
      <c r="FC264" s="32"/>
      <c r="FD264" s="32"/>
      <c r="FE264" s="32"/>
      <c r="FF264" s="32"/>
      <c r="FG264" s="32"/>
      <c r="FH264" s="32"/>
      <c r="FI264" s="32"/>
      <c r="FJ264" s="32"/>
      <c r="FK264" s="32"/>
      <c r="FL264" s="32"/>
      <c r="FM264" s="32"/>
      <c r="FN264" s="32"/>
      <c r="FO264" s="32"/>
      <c r="FP264" s="32"/>
      <c r="FQ264" s="32"/>
      <c r="FR264" s="32"/>
      <c r="FS264" s="32"/>
      <c r="FT264" s="32"/>
      <c r="FU264" s="32"/>
      <c r="FV264" s="32"/>
      <c r="FW264" s="32"/>
      <c r="FX264" s="32"/>
      <c r="FY264" s="32"/>
      <c r="FZ264" s="32"/>
      <c r="GA264" s="32"/>
      <c r="GB264" s="32"/>
      <c r="GC264" s="32"/>
      <c r="GD264" s="32"/>
      <c r="GE264" s="32"/>
      <c r="GF264" s="32"/>
      <c r="GG264" s="32"/>
      <c r="GH264" s="32"/>
      <c r="GI264" s="32"/>
      <c r="GJ264" s="32"/>
      <c r="GK264" s="32"/>
    </row>
    <row r="265" spans="1:193" ht="45" x14ac:dyDescent="0.25">
      <c r="A265" s="77" t="s">
        <v>102</v>
      </c>
      <c r="B265" s="72">
        <f>SUM(B251,B240,B227,B214,B201,B188,B175,B162,B149,B136,B120,B107,B94,B81,B68,B55,B42,B29,B15)</f>
        <v>0</v>
      </c>
      <c r="C265" s="72">
        <f t="shared" ref="C265:E265" si="75">SUM(C251,C240,C227,C214,C201,C188,C175,C162,C149,C136,C120,C107,C94,C81,C68,C55,C42,C29,C15)</f>
        <v>0</v>
      </c>
      <c r="D265" s="72">
        <f t="shared" si="75"/>
        <v>4096</v>
      </c>
      <c r="E265" s="72">
        <f t="shared" si="75"/>
        <v>0</v>
      </c>
      <c r="F265" s="345"/>
      <c r="G265" s="345"/>
      <c r="H265" s="345"/>
      <c r="I265" s="345"/>
      <c r="J265" s="345"/>
      <c r="K265" s="345"/>
      <c r="L265" s="345"/>
      <c r="M265" s="72">
        <f t="shared" ref="M265:V265" si="76">SUM(M251,M240,M227,M214,M201,M188,M175,M162,M149,M136,M120,M107,M94,M81,M68,M55,M42,M29,M15)</f>
        <v>0</v>
      </c>
      <c r="N265" s="72">
        <f t="shared" ref="N265:O265" si="77">SUM(N251,N240,N227,N214,N201,N188,N175,N162,N149,N136,N120,N107,N94,N81,N68,N55,N42,N29,N15)</f>
        <v>0</v>
      </c>
      <c r="O265" s="72">
        <f t="shared" si="77"/>
        <v>0</v>
      </c>
      <c r="P265" s="72">
        <f t="shared" ref="P265" si="78">SUM(P251,P240,P227,P214,P201,P188,P175,P162,P149,P136,P120,P107,P94,P81,P68,P55,P42,P29,P15)</f>
        <v>0</v>
      </c>
      <c r="Q265" s="72">
        <f t="shared" si="76"/>
        <v>0</v>
      </c>
      <c r="R265" s="29">
        <f t="shared" si="76"/>
        <v>0</v>
      </c>
      <c r="S265" s="72">
        <f t="shared" si="76"/>
        <v>0</v>
      </c>
      <c r="T265" s="72">
        <f t="shared" si="76"/>
        <v>0</v>
      </c>
      <c r="U265" s="764">
        <f t="shared" si="76"/>
        <v>4917.6569600000003</v>
      </c>
      <c r="V265" s="72">
        <f t="shared" si="76"/>
        <v>0</v>
      </c>
      <c r="W265" s="299"/>
      <c r="X265" s="32"/>
      <c r="Y265" s="32"/>
      <c r="Z265" s="32"/>
      <c r="AA265" s="32"/>
      <c r="AB265" s="32"/>
      <c r="AC265" s="32"/>
      <c r="AD265" s="32"/>
      <c r="AE265" s="32"/>
      <c r="AF265" s="32"/>
      <c r="AG265" s="32"/>
      <c r="AH265" s="32"/>
      <c r="AI265" s="32"/>
      <c r="AJ265" s="32"/>
      <c r="AK265" s="32"/>
      <c r="AL265" s="32"/>
      <c r="AM265" s="32"/>
      <c r="AN265" s="32"/>
      <c r="AO265" s="32"/>
      <c r="AP265" s="32"/>
      <c r="AQ265" s="32"/>
      <c r="AR265" s="32"/>
      <c r="AS265" s="32"/>
      <c r="AT265" s="32"/>
      <c r="AU265" s="32"/>
      <c r="AV265" s="32"/>
      <c r="AW265" s="32"/>
      <c r="AX265" s="32"/>
      <c r="AY265" s="32"/>
      <c r="AZ265" s="32"/>
      <c r="BA265" s="32"/>
      <c r="BB265" s="32"/>
      <c r="BC265" s="32"/>
      <c r="BD265" s="32"/>
      <c r="BE265" s="32"/>
      <c r="BF265" s="32"/>
      <c r="BG265" s="32"/>
      <c r="BH265" s="32"/>
      <c r="BI265" s="32"/>
      <c r="BJ265" s="32"/>
      <c r="BK265" s="32"/>
      <c r="BL265" s="32"/>
      <c r="BM265" s="32"/>
      <c r="BN265" s="32"/>
      <c r="BO265" s="32"/>
      <c r="BP265" s="32"/>
      <c r="BQ265" s="32"/>
      <c r="BR265" s="32"/>
      <c r="BS265" s="32"/>
      <c r="BT265" s="32"/>
      <c r="BU265" s="32"/>
      <c r="BV265" s="32"/>
      <c r="BW265" s="32"/>
      <c r="BX265" s="32"/>
      <c r="BY265" s="32"/>
      <c r="BZ265" s="32"/>
      <c r="CA265" s="32"/>
      <c r="CB265" s="32"/>
      <c r="CC265" s="32"/>
      <c r="CD265" s="32"/>
      <c r="CE265" s="32"/>
      <c r="CF265" s="32"/>
      <c r="CG265" s="32"/>
      <c r="CH265" s="32"/>
      <c r="CI265" s="32"/>
      <c r="CJ265" s="32"/>
      <c r="CK265" s="32"/>
      <c r="CL265" s="32"/>
      <c r="CM265" s="32"/>
      <c r="CN265" s="32"/>
      <c r="CO265" s="32"/>
      <c r="CP265" s="32"/>
      <c r="CQ265" s="32"/>
      <c r="CR265" s="32"/>
      <c r="CS265" s="32"/>
      <c r="CT265" s="32"/>
      <c r="CU265" s="32"/>
      <c r="CV265" s="32"/>
      <c r="CW265" s="32"/>
      <c r="CX265" s="32"/>
      <c r="CY265" s="32"/>
      <c r="CZ265" s="32"/>
      <c r="DA265" s="32"/>
      <c r="DB265" s="32"/>
      <c r="DC265" s="32"/>
      <c r="DD265" s="32"/>
      <c r="DE265" s="32"/>
      <c r="DF265" s="32"/>
      <c r="DG265" s="32"/>
      <c r="DH265" s="32"/>
      <c r="DI265" s="32"/>
      <c r="DJ265" s="32"/>
      <c r="DK265" s="32"/>
      <c r="DL265" s="32"/>
      <c r="DM265" s="32"/>
      <c r="DN265" s="32"/>
      <c r="DO265" s="32"/>
      <c r="DP265" s="32"/>
      <c r="DQ265" s="32"/>
      <c r="DR265" s="32"/>
      <c r="DS265" s="32"/>
      <c r="DT265" s="32"/>
      <c r="DU265" s="32"/>
      <c r="DV265" s="32"/>
      <c r="DW265" s="32"/>
      <c r="DX265" s="32"/>
      <c r="DY265" s="32"/>
      <c r="DZ265" s="32"/>
      <c r="EA265" s="32"/>
      <c r="EB265" s="32"/>
      <c r="EC265" s="32"/>
      <c r="ED265" s="32"/>
      <c r="EE265" s="32"/>
      <c r="EF265" s="32"/>
      <c r="EG265" s="32"/>
      <c r="EH265" s="32"/>
      <c r="EI265" s="32"/>
      <c r="EJ265" s="32"/>
      <c r="EK265" s="32"/>
      <c r="EL265" s="32"/>
      <c r="EM265" s="32"/>
      <c r="EN265" s="32"/>
      <c r="EO265" s="32"/>
      <c r="EP265" s="32"/>
      <c r="EQ265" s="32"/>
      <c r="ER265" s="32"/>
      <c r="ES265" s="32"/>
      <c r="ET265" s="32"/>
      <c r="EU265" s="32"/>
      <c r="EV265" s="32"/>
      <c r="EW265" s="32"/>
      <c r="EX265" s="32"/>
      <c r="EY265" s="32"/>
      <c r="EZ265" s="32"/>
      <c r="FA265" s="32"/>
      <c r="FB265" s="32"/>
      <c r="FC265" s="32"/>
      <c r="FD265" s="32"/>
      <c r="FE265" s="32"/>
      <c r="FF265" s="32"/>
      <c r="FG265" s="32"/>
      <c r="FH265" s="32"/>
      <c r="FI265" s="32"/>
      <c r="FJ265" s="32"/>
      <c r="FK265" s="32"/>
      <c r="FL265" s="32"/>
      <c r="FM265" s="32"/>
      <c r="FN265" s="32"/>
      <c r="FO265" s="32"/>
      <c r="FP265" s="32"/>
      <c r="FQ265" s="32"/>
      <c r="FR265" s="32"/>
      <c r="FS265" s="32"/>
      <c r="FT265" s="32"/>
      <c r="FU265" s="32"/>
      <c r="FV265" s="32"/>
      <c r="FW265" s="32"/>
      <c r="FX265" s="32"/>
      <c r="FY265" s="32"/>
      <c r="FZ265" s="32"/>
      <c r="GA265" s="32"/>
      <c r="GB265" s="32"/>
      <c r="GC265" s="32"/>
      <c r="GD265" s="32"/>
      <c r="GE265" s="32"/>
      <c r="GF265" s="32"/>
      <c r="GG265" s="32"/>
      <c r="GH265" s="32"/>
      <c r="GI265" s="32"/>
      <c r="GJ265" s="32"/>
      <c r="GK265" s="32"/>
    </row>
    <row r="266" spans="1:193" ht="60" x14ac:dyDescent="0.25">
      <c r="A266" s="17" t="s">
        <v>46</v>
      </c>
      <c r="B266" s="72">
        <f t="shared" ref="B266:D267" si="79">SUM(B241,B228,B215,B202,B189,B176,B163,B150,B137,B121,B108,B95,B82,B69,B56,B43,B30,B16)</f>
        <v>239448</v>
      </c>
      <c r="C266" s="72">
        <f t="shared" si="79"/>
        <v>219493</v>
      </c>
      <c r="D266" s="29">
        <f t="shared" si="79"/>
        <v>182832</v>
      </c>
      <c r="E266" s="29">
        <f t="shared" si="12"/>
        <v>83.297417229706639</v>
      </c>
      <c r="F266" s="345">
        <f t="shared" ref="F266:R266" si="80">SUM(F241,F228,F215,F202,F189,F176,F163,F150,F137,F121,F108,F95,F82,F69,F56,F43,F30,F16)</f>
        <v>589512.43698999996</v>
      </c>
      <c r="G266" s="345">
        <f t="shared" si="80"/>
        <v>589512.43698999996</v>
      </c>
      <c r="H266" s="345">
        <f t="shared" si="80"/>
        <v>589512.43698999996</v>
      </c>
      <c r="I266" s="345">
        <f t="shared" si="80"/>
        <v>589512.43698999996</v>
      </c>
      <c r="J266" s="345">
        <f t="shared" si="80"/>
        <v>589512.43698999996</v>
      </c>
      <c r="K266" s="345">
        <f t="shared" si="80"/>
        <v>592289.64167000004</v>
      </c>
      <c r="L266" s="345">
        <f t="shared" si="80"/>
        <v>592289.64167000004</v>
      </c>
      <c r="M266" s="345">
        <f t="shared" si="80"/>
        <v>592289.64167000004</v>
      </c>
      <c r="N266" s="345">
        <f t="shared" ref="N266:O266" si="81">SUM(N241,N228,N215,N202,N189,N176,N163,N150,N137,N121,N108,N95,N82,N69,N56,N43,N30,N16)</f>
        <v>592289.64167000004</v>
      </c>
      <c r="O266" s="345">
        <f t="shared" si="81"/>
        <v>581742.21276999998</v>
      </c>
      <c r="P266" s="345">
        <f t="shared" ref="P266" si="82">SUM(P241,P228,P215,P202,P189,P176,P163,P150,P137,P121,P108,P95,P82,P69,P56,P43,P30,P16)</f>
        <v>580442.21276999998</v>
      </c>
      <c r="Q266" s="345">
        <f t="shared" si="80"/>
        <v>535085.24246178567</v>
      </c>
      <c r="R266" s="345">
        <f t="shared" si="80"/>
        <v>465092.98837000004</v>
      </c>
      <c r="S266" s="344">
        <f t="shared" ref="S266" si="83">SUM(S241,S228,S215,S202,S189,S176,S163,S150,S137,S121,S108,S95,S82,S69,S56,S43,S30,S16)</f>
        <v>-69992.254091785711</v>
      </c>
      <c r="T266" s="344">
        <f>SUM(T241,T228,T215,T202,T189,T176,T163,T150,T137,T121,T108,T95,T82,T69,T56,T43,T30,T16)</f>
        <v>-1303.87213</v>
      </c>
      <c r="U266" s="345">
        <f>SUM(U241,U228,U215,U202,U189,U176,U163,U150,U137,U121,U108,U95,U82,U69,U56,U43,U30,U16)</f>
        <v>463789.11624</v>
      </c>
      <c r="V266" s="345">
        <f>R266/Q266*100</f>
        <v>86.919419834908965</v>
      </c>
      <c r="W266" s="299"/>
      <c r="X266" s="32"/>
      <c r="Y266" s="32"/>
      <c r="Z266" s="32"/>
      <c r="AA266" s="32"/>
      <c r="AB266" s="32"/>
      <c r="AC266" s="32"/>
      <c r="AD266" s="32"/>
      <c r="AE266" s="32"/>
      <c r="AF266" s="32"/>
      <c r="AG266" s="32"/>
      <c r="AH266" s="32"/>
      <c r="AI266" s="32"/>
      <c r="AJ266" s="32"/>
      <c r="AK266" s="32"/>
      <c r="AL266" s="32"/>
      <c r="AM266" s="32"/>
      <c r="AN266" s="32"/>
      <c r="AO266" s="32"/>
      <c r="AP266" s="32"/>
      <c r="AQ266" s="32"/>
      <c r="AR266" s="32"/>
      <c r="AS266" s="32"/>
      <c r="AT266" s="32"/>
      <c r="AU266" s="32"/>
      <c r="AV266" s="32"/>
      <c r="AW266" s="32"/>
      <c r="AX266" s="32"/>
      <c r="AY266" s="32"/>
      <c r="AZ266" s="32"/>
      <c r="BA266" s="32"/>
      <c r="BB266" s="32"/>
      <c r="BC266" s="32"/>
      <c r="BD266" s="32"/>
      <c r="BE266" s="32"/>
      <c r="BF266" s="32"/>
      <c r="BG266" s="32"/>
      <c r="BH266" s="32"/>
      <c r="BI266" s="32"/>
      <c r="BJ266" s="32"/>
      <c r="BK266" s="32"/>
      <c r="BL266" s="32"/>
      <c r="BM266" s="32"/>
      <c r="BN266" s="32"/>
      <c r="BO266" s="32"/>
      <c r="BP266" s="32"/>
      <c r="BQ266" s="32"/>
      <c r="BR266" s="32"/>
      <c r="BS266" s="32"/>
      <c r="BT266" s="32"/>
      <c r="BU266" s="32"/>
      <c r="BV266" s="32"/>
      <c r="BW266" s="32"/>
      <c r="BX266" s="32"/>
      <c r="BY266" s="32"/>
      <c r="BZ266" s="32"/>
      <c r="CA266" s="32"/>
      <c r="CB266" s="32"/>
      <c r="CC266" s="32"/>
      <c r="CD266" s="32"/>
      <c r="CE266" s="32"/>
      <c r="CF266" s="32"/>
      <c r="CG266" s="32"/>
      <c r="CH266" s="32"/>
      <c r="CI266" s="32"/>
      <c r="CJ266" s="32"/>
      <c r="CK266" s="32"/>
      <c r="CL266" s="32"/>
      <c r="CM266" s="32"/>
      <c r="CN266" s="32"/>
      <c r="CO266" s="32"/>
      <c r="CP266" s="32"/>
      <c r="CQ266" s="32"/>
      <c r="CR266" s="32"/>
      <c r="CS266" s="32"/>
      <c r="CT266" s="32"/>
      <c r="CU266" s="32"/>
      <c r="CV266" s="32"/>
      <c r="CW266" s="32"/>
      <c r="CX266" s="32"/>
      <c r="CY266" s="32"/>
      <c r="CZ266" s="32"/>
      <c r="DA266" s="32"/>
      <c r="DB266" s="32"/>
      <c r="DC266" s="32"/>
      <c r="DD266" s="32"/>
      <c r="DE266" s="32"/>
      <c r="DF266" s="32"/>
      <c r="DG266" s="32"/>
      <c r="DH266" s="32"/>
      <c r="DI266" s="32"/>
      <c r="DJ266" s="32"/>
      <c r="DK266" s="32"/>
      <c r="DL266" s="32"/>
      <c r="DM266" s="32"/>
      <c r="DN266" s="32"/>
      <c r="DO266" s="32"/>
      <c r="DP266" s="32"/>
      <c r="DQ266" s="32"/>
      <c r="DR266" s="32"/>
      <c r="DS266" s="32"/>
      <c r="DT266" s="32"/>
      <c r="DU266" s="32"/>
      <c r="DV266" s="32"/>
      <c r="DW266" s="32"/>
      <c r="DX266" s="32"/>
      <c r="DY266" s="32"/>
      <c r="DZ266" s="32"/>
      <c r="EA266" s="32"/>
      <c r="EB266" s="32"/>
      <c r="EC266" s="32"/>
      <c r="ED266" s="32"/>
      <c r="EE266" s="32"/>
      <c r="EF266" s="32"/>
      <c r="EG266" s="32"/>
      <c r="EH266" s="32"/>
      <c r="EI266" s="32"/>
      <c r="EJ266" s="32"/>
      <c r="EK266" s="32"/>
      <c r="EL266" s="32"/>
      <c r="EM266" s="32"/>
      <c r="EN266" s="32"/>
      <c r="EO266" s="32"/>
      <c r="EP266" s="32"/>
      <c r="EQ266" s="32"/>
      <c r="ER266" s="32"/>
      <c r="ES266" s="32"/>
      <c r="ET266" s="32"/>
      <c r="EU266" s="32"/>
      <c r="EV266" s="32"/>
      <c r="EW266" s="32"/>
      <c r="EX266" s="32"/>
      <c r="EY266" s="32"/>
      <c r="EZ266" s="32"/>
      <c r="FA266" s="32"/>
      <c r="FB266" s="32"/>
      <c r="FC266" s="32"/>
      <c r="FD266" s="32"/>
      <c r="FE266" s="32"/>
      <c r="FF266" s="32"/>
      <c r="FG266" s="32"/>
      <c r="FH266" s="32"/>
      <c r="FI266" s="32"/>
      <c r="FJ266" s="32"/>
      <c r="FK266" s="32"/>
      <c r="FL266" s="32"/>
      <c r="FM266" s="32"/>
      <c r="FN266" s="32"/>
      <c r="FO266" s="32"/>
      <c r="FP266" s="32"/>
      <c r="FQ266" s="32"/>
      <c r="FR266" s="32"/>
      <c r="FS266" s="32"/>
      <c r="FT266" s="32"/>
      <c r="FU266" s="32"/>
      <c r="FV266" s="32"/>
      <c r="FW266" s="32"/>
      <c r="FX266" s="32"/>
      <c r="FY266" s="32"/>
      <c r="FZ266" s="32"/>
      <c r="GA266" s="32"/>
      <c r="GB266" s="32"/>
      <c r="GC266" s="32"/>
      <c r="GD266" s="32"/>
      <c r="GE266" s="32"/>
      <c r="GF266" s="32"/>
      <c r="GG266" s="32"/>
      <c r="GH266" s="32"/>
      <c r="GI266" s="32"/>
      <c r="GJ266" s="32"/>
      <c r="GK266" s="32"/>
    </row>
    <row r="267" spans="1:193" ht="45" x14ac:dyDescent="0.25">
      <c r="A267" s="17" t="s">
        <v>65</v>
      </c>
      <c r="B267" s="72">
        <f t="shared" si="79"/>
        <v>86607</v>
      </c>
      <c r="C267" s="72">
        <f t="shared" si="79"/>
        <v>79390</v>
      </c>
      <c r="D267" s="29">
        <f t="shared" si="79"/>
        <v>75307</v>
      </c>
      <c r="E267" s="29">
        <f t="shared" si="12"/>
        <v>94.857034891044208</v>
      </c>
      <c r="F267" s="345">
        <f t="shared" ref="F267:R267" si="84">SUM(F242,F229,F216,F203,F190,F177,F164,F151,F138,F122,F109,F96,F83,F70,F57,F44,F31,F17)</f>
        <v>86932.805410000001</v>
      </c>
      <c r="G267" s="345">
        <f t="shared" si="84"/>
        <v>86932.805410000001</v>
      </c>
      <c r="H267" s="345">
        <f t="shared" si="84"/>
        <v>86932.805410000001</v>
      </c>
      <c r="I267" s="345">
        <f t="shared" si="84"/>
        <v>86932.805410000001</v>
      </c>
      <c r="J267" s="345">
        <f t="shared" si="84"/>
        <v>86932.805410000001</v>
      </c>
      <c r="K267" s="345">
        <f t="shared" si="84"/>
        <v>87232.805410000001</v>
      </c>
      <c r="L267" s="345">
        <f t="shared" si="84"/>
        <v>87232.805410000001</v>
      </c>
      <c r="M267" s="345">
        <f t="shared" si="84"/>
        <v>87232.805410000001</v>
      </c>
      <c r="N267" s="345">
        <f t="shared" ref="N267:O267" si="85">SUM(N242,N229,N216,N203,N190,N177,N164,N151,N138,N122,N109,N96,N83,N70,N57,N44,N31,N17)</f>
        <v>87232.805410000001</v>
      </c>
      <c r="O267" s="345">
        <f t="shared" si="85"/>
        <v>86805.071580000003</v>
      </c>
      <c r="P267" s="345">
        <f t="shared" ref="P267" si="86">SUM(P242,P229,P216,P203,P190,P177,P164,P151,P138,P122,P109,P96,P83,P70,P57,P44,P31,P17)</f>
        <v>86605.071580000003</v>
      </c>
      <c r="Q267" s="345">
        <f t="shared" si="84"/>
        <v>79560.39192964285</v>
      </c>
      <c r="R267" s="345">
        <f t="shared" si="84"/>
        <v>75657.550679999986</v>
      </c>
      <c r="S267" s="345">
        <f t="shared" ref="S267" si="87">SUM(S242,S229,S216,S203,S190,S177,S164,S151,S138,S122,S109,S96,S83,S70,S57,S44,S31,S17)</f>
        <v>-3902.8412496428614</v>
      </c>
      <c r="T267" s="345">
        <f>SUM(T242,T229,T216,T203,T190,T177,T164,T151,T138,T122,T109,T96,T83,T70,T57,T44,T31,T17)</f>
        <v>-95.63230999999999</v>
      </c>
      <c r="U267" s="345">
        <f>SUM(U242,U229,U216,U203,U190,U177,U164,U151,U138,U122,U109,U96,U83,U70,U57,U44,U31,U17)</f>
        <v>75561.918369999999</v>
      </c>
      <c r="V267" s="345">
        <f>R267/Q267*100</f>
        <v>95.094492177597317</v>
      </c>
      <c r="W267" s="299"/>
      <c r="X267" s="32"/>
      <c r="Y267" s="32"/>
      <c r="Z267" s="32"/>
      <c r="AA267" s="32"/>
      <c r="AB267" s="32"/>
      <c r="AC267" s="32"/>
      <c r="AD267" s="32"/>
      <c r="AE267" s="32"/>
      <c r="AF267" s="32"/>
      <c r="AG267" s="32"/>
      <c r="AH267" s="32"/>
      <c r="AI267" s="32"/>
      <c r="AJ267" s="32"/>
      <c r="AK267" s="32"/>
      <c r="AL267" s="32"/>
      <c r="AM267" s="32"/>
      <c r="AN267" s="32"/>
      <c r="AO267" s="32"/>
      <c r="AP267" s="32"/>
      <c r="AQ267" s="32"/>
      <c r="AR267" s="32"/>
      <c r="AS267" s="32"/>
      <c r="AT267" s="32"/>
      <c r="AU267" s="32"/>
      <c r="AV267" s="32"/>
      <c r="AW267" s="32"/>
      <c r="AX267" s="32"/>
      <c r="AY267" s="32"/>
      <c r="AZ267" s="32"/>
      <c r="BA267" s="32"/>
      <c r="BB267" s="32"/>
      <c r="BC267" s="32"/>
      <c r="BD267" s="32"/>
      <c r="BE267" s="32"/>
      <c r="BF267" s="32"/>
      <c r="BG267" s="32"/>
      <c r="BH267" s="32"/>
      <c r="BI267" s="32"/>
      <c r="BJ267" s="32"/>
      <c r="BK267" s="32"/>
      <c r="BL267" s="32"/>
      <c r="BM267" s="32"/>
      <c r="BN267" s="32"/>
      <c r="BO267" s="32"/>
      <c r="BP267" s="32"/>
      <c r="BQ267" s="32"/>
      <c r="BR267" s="32"/>
      <c r="BS267" s="32"/>
      <c r="BT267" s="32"/>
      <c r="BU267" s="32"/>
      <c r="BV267" s="32"/>
      <c r="BW267" s="32"/>
      <c r="BX267" s="32"/>
      <c r="BY267" s="32"/>
      <c r="BZ267" s="32"/>
      <c r="CA267" s="32"/>
      <c r="CB267" s="32"/>
      <c r="CC267" s="32"/>
      <c r="CD267" s="32"/>
      <c r="CE267" s="32"/>
      <c r="CF267" s="32"/>
      <c r="CG267" s="32"/>
      <c r="CH267" s="32"/>
      <c r="CI267" s="32"/>
      <c r="CJ267" s="32"/>
      <c r="CK267" s="32"/>
      <c r="CL267" s="32"/>
      <c r="CM267" s="32"/>
      <c r="CN267" s="32"/>
      <c r="CO267" s="32"/>
      <c r="CP267" s="32"/>
      <c r="CQ267" s="32"/>
      <c r="CR267" s="32"/>
      <c r="CS267" s="32"/>
      <c r="CT267" s="32"/>
      <c r="CU267" s="32"/>
      <c r="CV267" s="32"/>
      <c r="CW267" s="32"/>
      <c r="CX267" s="32"/>
      <c r="CY267" s="32"/>
      <c r="CZ267" s="32"/>
      <c r="DA267" s="32"/>
      <c r="DB267" s="32"/>
      <c r="DC267" s="32"/>
      <c r="DD267" s="32"/>
      <c r="DE267" s="32"/>
      <c r="DF267" s="32"/>
      <c r="DG267" s="32"/>
      <c r="DH267" s="32"/>
      <c r="DI267" s="32"/>
      <c r="DJ267" s="32"/>
      <c r="DK267" s="32"/>
      <c r="DL267" s="32"/>
      <c r="DM267" s="32"/>
      <c r="DN267" s="32"/>
      <c r="DO267" s="32"/>
      <c r="DP267" s="32"/>
      <c r="DQ267" s="32"/>
      <c r="DR267" s="32"/>
      <c r="DS267" s="32"/>
      <c r="DT267" s="32"/>
      <c r="DU267" s="32"/>
      <c r="DV267" s="32"/>
      <c r="DW267" s="32"/>
      <c r="DX267" s="32"/>
      <c r="DY267" s="32"/>
      <c r="DZ267" s="32"/>
      <c r="EA267" s="32"/>
      <c r="EB267" s="32"/>
      <c r="EC267" s="32"/>
      <c r="ED267" s="32"/>
      <c r="EE267" s="32"/>
      <c r="EF267" s="32"/>
      <c r="EG267" s="32"/>
      <c r="EH267" s="32"/>
      <c r="EI267" s="32"/>
      <c r="EJ267" s="32"/>
      <c r="EK267" s="32"/>
      <c r="EL267" s="32"/>
      <c r="EM267" s="32"/>
      <c r="EN267" s="32"/>
      <c r="EO267" s="32"/>
      <c r="EP267" s="32"/>
      <c r="EQ267" s="32"/>
      <c r="ER267" s="32"/>
      <c r="ES267" s="32"/>
      <c r="ET267" s="32"/>
      <c r="EU267" s="32"/>
      <c r="EV267" s="32"/>
      <c r="EW267" s="32"/>
      <c r="EX267" s="32"/>
      <c r="EY267" s="32"/>
      <c r="EZ267" s="32"/>
      <c r="FA267" s="32"/>
      <c r="FB267" s="32"/>
      <c r="FC267" s="32"/>
      <c r="FD267" s="32"/>
      <c r="FE267" s="32"/>
      <c r="FF267" s="32"/>
      <c r="FG267" s="32"/>
      <c r="FH267" s="32"/>
      <c r="FI267" s="32"/>
      <c r="FJ267" s="32"/>
      <c r="FK267" s="32"/>
      <c r="FL267" s="32"/>
      <c r="FM267" s="32"/>
      <c r="FN267" s="32"/>
      <c r="FO267" s="32"/>
      <c r="FP267" s="32"/>
      <c r="FQ267" s="32"/>
      <c r="FR267" s="32"/>
      <c r="FS267" s="32"/>
      <c r="FT267" s="32"/>
      <c r="FU267" s="32"/>
      <c r="FV267" s="32"/>
      <c r="FW267" s="32"/>
      <c r="FX267" s="32"/>
      <c r="FY267" s="32"/>
      <c r="FZ267" s="32"/>
      <c r="GA267" s="32"/>
      <c r="GB267" s="32"/>
      <c r="GC267" s="32"/>
      <c r="GD267" s="32"/>
      <c r="GE267" s="32"/>
      <c r="GF267" s="32"/>
      <c r="GG267" s="32"/>
      <c r="GH267" s="32"/>
      <c r="GI267" s="32"/>
      <c r="GJ267" s="32"/>
      <c r="GK267" s="32"/>
    </row>
    <row r="268" spans="1:193" ht="30.75" thickBot="1" x14ac:dyDescent="0.3">
      <c r="A268" s="275" t="s">
        <v>79</v>
      </c>
      <c r="B268" s="264">
        <f>SUM(B252,B243,B230,B217,B204,B191,B178,B165,B139,B123,B110,B97,B84,B71,B58,B45,B32,B18,B152)</f>
        <v>622198</v>
      </c>
      <c r="C268" s="264">
        <f>SUM(C252,C243,C230,C217,C204,C191,C178,C165,C139,C123,C110,C97,C84,C71,C58,C45,C32,C18,C152)</f>
        <v>570350</v>
      </c>
      <c r="D268" s="265">
        <f>SUM(D252,D243,D230,D217,D204,D191,D178,D165,D139,D123,D110,D97,D84,D71,D58,D45,D32,D18,D152)</f>
        <v>559406</v>
      </c>
      <c r="E268" s="264">
        <f t="shared" si="12"/>
        <v>98.081178223897609</v>
      </c>
      <c r="F268" s="347">
        <f t="shared" ref="F268:G268" si="88">SUM(F252,F243,F230,F217,F204,F191,F178,F165,F139,F123,F110,F97,F84,F71,F58,F45,F32,F18,F152)</f>
        <v>567494.19563999993</v>
      </c>
      <c r="G268" s="347">
        <f t="shared" si="88"/>
        <v>567494.19563999993</v>
      </c>
      <c r="H268" s="347">
        <f t="shared" ref="H268:I268" si="89">SUM(H252,H243,H230,H217,H204,H191,H178,H165,H139,H123,H110,H97,H84,H71,H58,H45,H32,H18,H152)</f>
        <v>567494.19563999993</v>
      </c>
      <c r="I268" s="347">
        <f t="shared" si="89"/>
        <v>567494.19563999993</v>
      </c>
      <c r="J268" s="347">
        <f t="shared" ref="J268:K268" si="90">SUM(J252,J243,J230,J217,J204,J191,J178,J165,J139,J123,J110,J97,J84,J71,J58,J45,J32,J18,J152)</f>
        <v>567494.19563999993</v>
      </c>
      <c r="K268" s="347">
        <f t="shared" si="90"/>
        <v>567494.19563999993</v>
      </c>
      <c r="L268" s="347">
        <f t="shared" ref="L268" si="91">SUM(L252,L243,L230,L217,L204,L191,L178,L165,L139,L123,L110,L97,L84,L71,L58,L45,L32,L18,L152)</f>
        <v>567494.19563999993</v>
      </c>
      <c r="M268" s="347">
        <f t="shared" ref="M268:U268" si="92">SUM(M252,M243,M230,M217,M204,M191,M178,M165,M139,M123,M110,M97,M84,M71,M58,M45,M32,M18,M152)</f>
        <v>561359.02676000004</v>
      </c>
      <c r="N268" s="347">
        <f t="shared" ref="N268:O268" si="93">SUM(N252,N243,N230,N217,N204,N191,N178,N165,N139,N123,N110,N97,N84,N71,N58,N45,N32,N18,N152)</f>
        <v>561359.02676000004</v>
      </c>
      <c r="O268" s="347">
        <f t="shared" si="93"/>
        <v>545025.79515999998</v>
      </c>
      <c r="P268" s="347">
        <f t="shared" ref="P268" si="94">SUM(P252,P243,P230,P217,P204,P191,P178,P165,P139,P123,P110,P97,P84,P71,P58,P45,P32,P18,P152)</f>
        <v>532130.57715999999</v>
      </c>
      <c r="Q268" s="347">
        <f t="shared" si="92"/>
        <v>497958.44749933336</v>
      </c>
      <c r="R268" s="347">
        <f t="shared" si="92"/>
        <v>491480.63842999999</v>
      </c>
      <c r="S268" s="347">
        <f t="shared" si="92"/>
        <v>-6477.8090693333133</v>
      </c>
      <c r="T268" s="347">
        <f t="shared" si="92"/>
        <v>-953.39314200000001</v>
      </c>
      <c r="U268" s="347">
        <f t="shared" si="92"/>
        <v>490527.24528799992</v>
      </c>
      <c r="V268" s="347">
        <f>R268/Q268*100</f>
        <v>98.699126583379822</v>
      </c>
      <c r="W268" s="299"/>
      <c r="X268" s="32"/>
      <c r="Y268" s="32"/>
      <c r="Z268" s="32"/>
      <c r="AA268" s="32"/>
      <c r="AB268" s="32"/>
      <c r="AC268" s="32"/>
      <c r="AD268" s="32"/>
      <c r="AE268" s="32"/>
      <c r="AF268" s="32"/>
      <c r="AG268" s="32"/>
      <c r="AH268" s="32"/>
      <c r="AI268" s="32"/>
      <c r="AJ268" s="32"/>
      <c r="AK268" s="32"/>
      <c r="AL268" s="32"/>
      <c r="AM268" s="32"/>
      <c r="AN268" s="32"/>
      <c r="AO268" s="32"/>
      <c r="AP268" s="32"/>
      <c r="AQ268" s="32"/>
      <c r="AR268" s="32"/>
      <c r="AS268" s="32"/>
      <c r="AT268" s="32"/>
      <c r="AU268" s="32"/>
      <c r="AV268" s="32"/>
      <c r="AW268" s="32"/>
      <c r="AX268" s="32"/>
      <c r="AY268" s="32"/>
      <c r="AZ268" s="32"/>
      <c r="BA268" s="32"/>
      <c r="BB268" s="32"/>
      <c r="BC268" s="32"/>
      <c r="BD268" s="32"/>
      <c r="BE268" s="32"/>
      <c r="BF268" s="32"/>
      <c r="BG268" s="32"/>
      <c r="BH268" s="32"/>
      <c r="BI268" s="32"/>
      <c r="BJ268" s="32"/>
      <c r="BK268" s="32"/>
      <c r="BL268" s="32"/>
      <c r="BM268" s="32"/>
      <c r="BN268" s="32"/>
      <c r="BO268" s="32"/>
      <c r="BP268" s="32"/>
      <c r="BQ268" s="32"/>
      <c r="BR268" s="32"/>
      <c r="BS268" s="32"/>
      <c r="BT268" s="32"/>
      <c r="BU268" s="32"/>
      <c r="BV268" s="32"/>
      <c r="BW268" s="32"/>
      <c r="BX268" s="32"/>
      <c r="BY268" s="32"/>
      <c r="BZ268" s="32"/>
      <c r="CA268" s="32"/>
      <c r="CB268" s="32"/>
      <c r="CC268" s="32"/>
      <c r="CD268" s="32"/>
      <c r="CE268" s="32"/>
      <c r="CF268" s="32"/>
      <c r="CG268" s="32"/>
      <c r="CH268" s="32"/>
      <c r="CI268" s="32"/>
      <c r="CJ268" s="32"/>
      <c r="CK268" s="32"/>
      <c r="CL268" s="32"/>
      <c r="CM268" s="32"/>
      <c r="CN268" s="32"/>
      <c r="CO268" s="32"/>
      <c r="CP268" s="32"/>
      <c r="CQ268" s="32"/>
      <c r="CR268" s="32"/>
      <c r="CS268" s="32"/>
      <c r="CT268" s="32"/>
      <c r="CU268" s="32"/>
      <c r="CV268" s="32"/>
      <c r="CW268" s="32"/>
      <c r="CX268" s="32"/>
      <c r="CY268" s="32"/>
      <c r="CZ268" s="32"/>
      <c r="DA268" s="32"/>
      <c r="DB268" s="32"/>
      <c r="DC268" s="32"/>
      <c r="DD268" s="32"/>
      <c r="DE268" s="32"/>
      <c r="DF268" s="32"/>
      <c r="DG268" s="32"/>
      <c r="DH268" s="32"/>
      <c r="DI268" s="32"/>
      <c r="DJ268" s="32"/>
      <c r="DK268" s="32"/>
      <c r="DL268" s="32"/>
      <c r="DM268" s="32"/>
      <c r="DN268" s="32"/>
      <c r="DO268" s="32"/>
      <c r="DP268" s="32"/>
      <c r="DQ268" s="32"/>
      <c r="DR268" s="32"/>
      <c r="DS268" s="32"/>
      <c r="DT268" s="32"/>
      <c r="DU268" s="32"/>
      <c r="DV268" s="32"/>
      <c r="DW268" s="32"/>
      <c r="DX268" s="32"/>
      <c r="DY268" s="32"/>
      <c r="DZ268" s="32"/>
      <c r="EA268" s="32"/>
      <c r="EB268" s="32"/>
      <c r="EC268" s="32"/>
      <c r="ED268" s="32"/>
      <c r="EE268" s="32"/>
      <c r="EF268" s="32"/>
      <c r="EG268" s="32"/>
      <c r="EH268" s="32"/>
      <c r="EI268" s="32"/>
      <c r="EJ268" s="32"/>
      <c r="EK268" s="32"/>
      <c r="EL268" s="32"/>
      <c r="EM268" s="32"/>
      <c r="EN268" s="32"/>
      <c r="EO268" s="32"/>
      <c r="EP268" s="32"/>
      <c r="EQ268" s="32"/>
      <c r="ER268" s="32"/>
      <c r="ES268" s="32"/>
      <c r="ET268" s="32"/>
      <c r="EU268" s="32"/>
      <c r="EV268" s="32"/>
      <c r="EW268" s="32"/>
      <c r="EX268" s="32"/>
      <c r="EY268" s="32"/>
      <c r="EZ268" s="32"/>
      <c r="FA268" s="32"/>
      <c r="FB268" s="32"/>
      <c r="FC268" s="32"/>
      <c r="FD268" s="32"/>
      <c r="FE268" s="32"/>
      <c r="FF268" s="32"/>
      <c r="FG268" s="32"/>
      <c r="FH268" s="32"/>
      <c r="FI268" s="32"/>
      <c r="FJ268" s="32"/>
      <c r="FK268" s="32"/>
      <c r="FL268" s="32"/>
      <c r="FM268" s="32"/>
      <c r="FN268" s="32"/>
      <c r="FO268" s="32"/>
      <c r="FP268" s="32"/>
      <c r="FQ268" s="32"/>
      <c r="FR268" s="32"/>
      <c r="FS268" s="32"/>
      <c r="FT268" s="32"/>
      <c r="FU268" s="32"/>
      <c r="FV268" s="32"/>
      <c r="FW268" s="32"/>
      <c r="FX268" s="32"/>
      <c r="FY268" s="32"/>
      <c r="FZ268" s="32"/>
      <c r="GA268" s="32"/>
      <c r="GB268" s="32"/>
      <c r="GC268" s="32"/>
      <c r="GD268" s="32"/>
      <c r="GE268" s="32"/>
      <c r="GF268" s="32"/>
      <c r="GG268" s="32"/>
      <c r="GH268" s="32"/>
      <c r="GI268" s="32"/>
      <c r="GJ268" s="32"/>
      <c r="GK268" s="32"/>
    </row>
    <row r="269" spans="1:193" x14ac:dyDescent="0.25">
      <c r="B269" s="311"/>
      <c r="C269" s="311"/>
      <c r="V269" s="310"/>
    </row>
    <row r="270" spans="1:193" x14ac:dyDescent="0.25">
      <c r="A270" s="31" t="s">
        <v>81</v>
      </c>
    </row>
  </sheetData>
  <autoFilter ref="A6:GK268"/>
  <mergeCells count="4">
    <mergeCell ref="B4:E4"/>
    <mergeCell ref="A1:V1"/>
    <mergeCell ref="A2:V2"/>
    <mergeCell ref="F4:V4"/>
  </mergeCells>
  <phoneticPr fontId="0" type="noConversion"/>
  <pageMargins left="0" right="0" top="0" bottom="0" header="0.19685039370078741" footer="0.19685039370078741"/>
  <pageSetup paperSize="9" scale="6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2019-12-17T01:16:49Z</cp:lastPrinted>
  <dcterms:created xsi:type="dcterms:W3CDTF">2018-07-26T00:19:35Z</dcterms:created>
  <dcterms:modified xsi:type="dcterms:W3CDTF">2019-12-26T04:20:49Z</dcterms:modified>
</cp:coreProperties>
</file>