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730" yWindow="-210" windowWidth="13800" windowHeight="11880" tabRatio="910"/>
  </bookViews>
  <sheets>
    <sheet name="Вяземский" sheetId="9" r:id="rId1"/>
    <sheet name="Комс рн" sheetId="10" r:id="rId2"/>
    <sheet name="П.Осипенко" sheetId="15" r:id="rId3"/>
    <sheet name="Частные МО" sheetId="49" r:id="rId4"/>
  </sheets>
  <externalReferences>
    <externalReference r:id="rId5"/>
    <externalReference r:id="rId6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Вяземский!$8:$11</definedName>
    <definedName name="_xlnm.Print_Titles" localSheetId="1">'Комс рн'!$4:$7</definedName>
    <definedName name="_xlnm.Print_Titles" localSheetId="2">П.Осипенко!$4:$7</definedName>
    <definedName name="_xlnm.Print_Titles" localSheetId="3">'Частные МО'!$4:$7</definedName>
    <definedName name="_xlnm.Print_Area" localSheetId="0">Вяземский!$A$5:$G$78</definedName>
    <definedName name="_xlnm.Print_Area" localSheetId="3">'Частные МО'!$A$1:$G$12</definedName>
  </definedNames>
  <calcPr calcId="145621"/>
</workbook>
</file>

<file path=xl/calcChain.xml><?xml version="1.0" encoding="utf-8"?>
<calcChain xmlns="http://schemas.openxmlformats.org/spreadsheetml/2006/main">
  <c r="F15" i="10" l="1"/>
  <c r="G15" i="10"/>
  <c r="G14" i="10"/>
  <c r="G13" i="10"/>
  <c r="G12" i="10"/>
  <c r="F12" i="10" s="1"/>
  <c r="G11" i="10"/>
  <c r="G10" i="10"/>
  <c r="F14" i="10"/>
  <c r="F13" i="10"/>
  <c r="F11" i="10"/>
  <c r="F10" i="10"/>
  <c r="D15" i="10"/>
  <c r="D238" i="9" l="1"/>
  <c r="D237" i="10"/>
  <c r="D234" i="15"/>
  <c r="D159" i="9"/>
  <c r="D158" i="10"/>
  <c r="D155" i="15"/>
  <c r="D24" i="9" l="1"/>
  <c r="G15" i="9" l="1"/>
  <c r="G16" i="9"/>
  <c r="G17" i="9"/>
  <c r="G18" i="9"/>
  <c r="G19" i="9"/>
  <c r="G20" i="9"/>
  <c r="G21" i="9"/>
  <c r="G14" i="9"/>
  <c r="D73" i="9" l="1"/>
  <c r="D71" i="9"/>
  <c r="D57" i="15" l="1"/>
  <c r="D70" i="9"/>
  <c r="D17" i="15" l="1"/>
  <c r="D33" i="15"/>
  <c r="D28" i="15"/>
  <c r="D26" i="15" l="1"/>
  <c r="D47" i="15" s="1"/>
  <c r="D24" i="15"/>
  <c r="D17" i="10"/>
  <c r="D24" i="10" s="1"/>
  <c r="D33" i="10" l="1"/>
  <c r="D28" i="10"/>
  <c r="D40" i="9"/>
  <c r="D35" i="9"/>
  <c r="D31" i="9" l="1"/>
  <c r="D26" i="10"/>
  <c r="D47" i="10" s="1"/>
  <c r="D33" i="9"/>
  <c r="D55" i="9" l="1"/>
  <c r="E67" i="9" l="1"/>
  <c r="D67" i="9"/>
  <c r="G66" i="9"/>
  <c r="D64" i="9"/>
  <c r="G63" i="9"/>
  <c r="F63" i="9" s="1"/>
  <c r="G62" i="9"/>
  <c r="F62" i="9" s="1"/>
  <c r="G61" i="9"/>
  <c r="F61" i="9" s="1"/>
  <c r="G60" i="9"/>
  <c r="F60" i="9" s="1"/>
  <c r="G59" i="9"/>
  <c r="D22" i="9"/>
  <c r="F21" i="9"/>
  <c r="F20" i="9"/>
  <c r="F17" i="9"/>
  <c r="G67" i="9" l="1"/>
  <c r="F66" i="9"/>
  <c r="D68" i="9"/>
  <c r="F16" i="9"/>
  <c r="F18" i="9"/>
  <c r="F14" i="9"/>
  <c r="F19" i="9"/>
  <c r="F15" i="9"/>
  <c r="G64" i="9"/>
  <c r="E64" i="9" s="1"/>
  <c r="G22" i="9"/>
  <c r="F59" i="9"/>
  <c r="F64" i="9" s="1"/>
  <c r="F67" i="9" l="1"/>
  <c r="F68" i="9" s="1"/>
  <c r="G68" i="9"/>
  <c r="E68" i="9" s="1"/>
  <c r="F22" i="9"/>
  <c r="E22" i="9"/>
  <c r="E56" i="10" l="1"/>
  <c r="D56" i="10"/>
  <c r="G52" i="10" l="1"/>
  <c r="D53" i="10"/>
  <c r="D57" i="10" l="1"/>
  <c r="F52" i="10"/>
  <c r="G55" i="10" l="1"/>
  <c r="G56" i="10" l="1"/>
  <c r="F55" i="10"/>
  <c r="F56" i="10" l="1"/>
  <c r="G51" i="10" l="1"/>
  <c r="F51" i="10" l="1"/>
  <c r="F53" i="10" s="1"/>
  <c r="G53" i="10"/>
  <c r="E53" i="10" s="1"/>
  <c r="G57" i="10" l="1"/>
  <c r="E57" i="10" s="1"/>
  <c r="F57" i="10"/>
  <c r="E15" i="10"/>
  <c r="D55" i="15" l="1"/>
  <c r="G54" i="15"/>
  <c r="F54" i="15" s="1"/>
  <c r="G53" i="15"/>
  <c r="F53" i="15" s="1"/>
  <c r="G52" i="15"/>
  <c r="F52" i="15" s="1"/>
  <c r="G51" i="15"/>
  <c r="F51" i="15" s="1"/>
  <c r="D15" i="15"/>
  <c r="G14" i="15"/>
  <c r="G13" i="15"/>
  <c r="G12" i="15"/>
  <c r="G11" i="15"/>
  <c r="G10" i="15"/>
  <c r="F10" i="15" l="1"/>
  <c r="F12" i="15"/>
  <c r="F14" i="15"/>
  <c r="F11" i="15"/>
  <c r="F13" i="15"/>
  <c r="D56" i="15"/>
  <c r="G55" i="15"/>
  <c r="E55" i="15" s="1"/>
  <c r="G15" i="15"/>
  <c r="E15" i="15" s="1"/>
  <c r="F55" i="15"/>
  <c r="F15" i="15" l="1"/>
  <c r="G56" i="15"/>
  <c r="F56" i="15"/>
  <c r="E56" i="15" l="1"/>
  <c r="D56" i="9" l="1"/>
  <c r="D48" i="10" l="1"/>
  <c r="D48" i="15" l="1"/>
</calcChain>
</file>

<file path=xl/sharedStrings.xml><?xml version="1.0" encoding="utf-8"?>
<sst xmlns="http://schemas.openxmlformats.org/spreadsheetml/2006/main" count="220" uniqueCount="72">
  <si>
    <t>Средняя длительность пребывания  (дни)</t>
  </si>
  <si>
    <t>Занятость койки (дни)</t>
  </si>
  <si>
    <t>Кол-во коек (ОМС)</t>
  </si>
  <si>
    <t>Койко-дни ОМС</t>
  </si>
  <si>
    <t>( профиль коек)</t>
  </si>
  <si>
    <t>Круглосуточный стационар</t>
  </si>
  <si>
    <t>Итого по круглосуточному стационару</t>
  </si>
  <si>
    <t>Поликлиника</t>
  </si>
  <si>
    <t>Дневные стационары всех типов</t>
  </si>
  <si>
    <t>Итого по СДП</t>
  </si>
  <si>
    <t>Всего по ЛПУ</t>
  </si>
  <si>
    <t>хирургические</t>
  </si>
  <si>
    <t>терапевтические</t>
  </si>
  <si>
    <t>гинекологические</t>
  </si>
  <si>
    <t>патологии беременности</t>
  </si>
  <si>
    <t>педиатрические</t>
  </si>
  <si>
    <t>для беременных и рожениц</t>
  </si>
  <si>
    <t>неврологические</t>
  </si>
  <si>
    <t>травматологические</t>
  </si>
  <si>
    <t xml:space="preserve"> педиатрические</t>
  </si>
  <si>
    <t xml:space="preserve">Дневной стационар при поликлинике </t>
  </si>
  <si>
    <t>Скорая медицинская помощь (вызовы)</t>
  </si>
  <si>
    <t>Итого по дневным стационарам всех типов</t>
  </si>
  <si>
    <t>1. Посещения с профилактической целью-всего</t>
  </si>
  <si>
    <t>2. Обращения по поводу заболевания</t>
  </si>
  <si>
    <t>3. Посещения в связи с оказанием неотложной помощи</t>
  </si>
  <si>
    <t>1. Посещения с профилактической целью</t>
  </si>
  <si>
    <t>Всего посещений (по подушевому нормативу)</t>
  </si>
  <si>
    <t>Стационар дневного пребывания</t>
  </si>
  <si>
    <t>терапевтические (педиатрические)</t>
  </si>
  <si>
    <t>Итого по ДС</t>
  </si>
  <si>
    <t>КГБУЗ "Вяземская районная больница" МЗХК</t>
  </si>
  <si>
    <t>в т.ч. стоматология (УЕТ)</t>
  </si>
  <si>
    <t>1.1. Посещение в Центре здоровья, всего</t>
  </si>
  <si>
    <t>1.2. Посещения в связи с диспансеризацией определенных групп населения, всего</t>
  </si>
  <si>
    <t>1.2.1. диспансеризация взрослого населения 1 этап</t>
  </si>
  <si>
    <t>1.2.2. диспансеризация взрослого населения 2 этап</t>
  </si>
  <si>
    <t>1.2.4. диспансеризация детей-сирот, находящихся в семьях (законченный случай)</t>
  </si>
  <si>
    <t>1.2.3. диспансеризация детей-сирот, находящихся в стационарных учреждениях (законченный случай)</t>
  </si>
  <si>
    <t>ИТОГО по поликлинике (посещений)</t>
  </si>
  <si>
    <t>Всего посещений (по самостоятельным тарифам)</t>
  </si>
  <si>
    <t>Поликлиника (по самостоятельным тарифам)</t>
  </si>
  <si>
    <t>в т.ч. посещения в травмпункте (первичные)</t>
  </si>
  <si>
    <t>Гемодиализ интермитирующий высокопоточный, сеанс лечения</t>
  </si>
  <si>
    <t>1.2. Посещение в связи с диспансерным наблюдением</t>
  </si>
  <si>
    <t>1.3. Дородовый патронаж беременной, выполняемый врачом-педиатром</t>
  </si>
  <si>
    <t>1.4. Посещения с иными целями</t>
  </si>
  <si>
    <t>1.3. Посещения в связи с профилактическими медицинскими осмотрами, всего</t>
  </si>
  <si>
    <t>1.3.1. Профилактический медицинский осмотр лиц старше 18 лет</t>
  </si>
  <si>
    <t>1.3.2. Профилактические медицинские осмотры несовершеннолетних, предусмотренные отчетностью на портале МЗ РФ, всего</t>
  </si>
  <si>
    <t>1.3.3. Профилактические медицинские осмотры несовершеннолетних, предусмотренные порядками, всего</t>
  </si>
  <si>
    <t>1.3.4. Предварительные медицинские осмотры (при поступлении в ОУ)</t>
  </si>
  <si>
    <t>1.3.5. Периодические медицинские осмотры (ежегодно)</t>
  </si>
  <si>
    <t>1.4. Посещения выполненные мобильными выездными бригадами (выезды в районы края)</t>
  </si>
  <si>
    <t>1.5. Посещения выполненные ПКДЦ "Терапевт Матвей Мудров"</t>
  </si>
  <si>
    <t>1.6. Посещения выполненные "Теплоходом здоровья"</t>
  </si>
  <si>
    <t>1.7. Посещения с иными целями</t>
  </si>
  <si>
    <t>СМП по подушевому нормативу</t>
  </si>
  <si>
    <t>Вызов СМП</t>
  </si>
  <si>
    <t>СМП по самостоятельным тарифам</t>
  </si>
  <si>
    <t>Вызов СМП с применением тромболитической терапии</t>
  </si>
  <si>
    <t>Вызов СМП (МТР)</t>
  </si>
  <si>
    <t>Скорая медицинская помощь (итого)</t>
  </si>
  <si>
    <t>Объемы медицинской помощи (чел., посещ.)</t>
  </si>
  <si>
    <t>Наименование МО</t>
  </si>
  <si>
    <t>КГБУЗ "Центральная районная больница имени Полины Осипенко" МЗХК</t>
  </si>
  <si>
    <t>Число законченных случаев по диспансеризации, профосмотрам</t>
  </si>
  <si>
    <t>Объемы медицинской помощи за счет средств обязательного медицинского страхования на 2016 год по условиям предоставления медицинской помощи</t>
  </si>
  <si>
    <t>в т.ч. посещения в приемных отделениях</t>
  </si>
  <si>
    <t>КГБУЗ "Комсомольская межрайонная больница" МЗХК</t>
  </si>
  <si>
    <t>25. ООО "Институт инновационных медико-эстетических технологий "Биарриц"</t>
  </si>
  <si>
    <t xml:space="preserve">Приложение №1 
к Решению Комиссии по разработке ТП ОМС от 31.10.2016  № 12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</si>
</sst>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_р_._-;\-* #,##0_р_._-;_-* &quot;-&quot;_р_._-;_-@_-"/>
    <numFmt numFmtId="165" formatCode="_-* #,##0.00_р_._-;\-* #,##0.00_р_._-;_-* &quot;-&quot;??_р_._-;_-@_-"/>
    <numFmt numFmtId="166" formatCode="_-* #,##0.0_р_._-;\-* #,##0.0_р_._-;_-* &quot;-&quot;?_р_._-;_-@_-"/>
    <numFmt numFmtId="167" formatCode="_-* #,##0_р_._-;\-* #,##0_р_._-;_-* &quot;-&quot;??_р_._-;_-@_-"/>
    <numFmt numFmtId="168" formatCode="_-* #,##0.0_р_._-;\-* #,##0.0_р_._-;_-* &quot;-&quot;_р_._-;_-@_-"/>
    <numFmt numFmtId="169" formatCode="#,##0_ ;\-#,##0\ "/>
    <numFmt numFmtId="170" formatCode="_-* #,##0.0_р_._-;\-* #,##0.0_р_._-;_-* &quot;-&quot;??_р_._-;_-@_-"/>
    <numFmt numFmtId="171" formatCode="0.0"/>
  </numFmts>
  <fonts count="24" x14ac:knownFonts="1"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i/>
      <sz val="11"/>
      <name val="Times New Roman"/>
      <family val="1"/>
      <charset val="204"/>
    </font>
    <font>
      <b/>
      <sz val="12"/>
      <name val="Times New Roman Cyr"/>
      <family val="1"/>
      <charset val="204"/>
    </font>
    <font>
      <sz val="14"/>
      <name val="Times New Roman Cyr"/>
      <family val="1"/>
      <charset val="204"/>
    </font>
    <font>
      <i/>
      <sz val="12"/>
      <name val="Times New Roman Cyr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 Cyr"/>
      <charset val="204"/>
    </font>
    <font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8">
    <xf numFmtId="0" fontId="0" fillId="0" borderId="0"/>
    <xf numFmtId="165" fontId="8" fillId="0" borderId="0" applyFont="0" applyFill="0" applyBorder="0" applyAlignment="0" applyProtection="0"/>
    <xf numFmtId="0" fontId="1" fillId="0" borderId="0"/>
    <xf numFmtId="0" fontId="8" fillId="0" borderId="0"/>
    <xf numFmtId="165" fontId="8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" fillId="0" borderId="0" applyFill="0" applyBorder="0" applyProtection="0">
      <alignment wrapText="1"/>
      <protection locked="0"/>
    </xf>
  </cellStyleXfs>
  <cellXfs count="134">
    <xf numFmtId="0" fontId="0" fillId="0" borderId="0" xfId="0"/>
    <xf numFmtId="0" fontId="5" fillId="0" borderId="0" xfId="2" applyFont="1" applyFill="1"/>
    <xf numFmtId="0" fontId="5" fillId="0" borderId="0" xfId="2" applyFont="1" applyFill="1" applyBorder="1"/>
    <xf numFmtId="0" fontId="7" fillId="0" borderId="0" xfId="2" applyFont="1" applyFill="1"/>
    <xf numFmtId="0" fontId="17" fillId="0" borderId="1" xfId="2" applyFont="1" applyFill="1" applyBorder="1" applyAlignment="1">
      <alignment horizontal="center"/>
    </xf>
    <xf numFmtId="0" fontId="17" fillId="0" borderId="5" xfId="2" applyFont="1" applyFill="1" applyBorder="1" applyAlignment="1">
      <alignment horizontal="center"/>
    </xf>
    <xf numFmtId="0" fontId="3" fillId="0" borderId="6" xfId="2" applyFont="1" applyFill="1" applyBorder="1" applyAlignment="1">
      <alignment horizontal="center" vertical="top"/>
    </xf>
    <xf numFmtId="0" fontId="13" fillId="0" borderId="4" xfId="2" applyFont="1" applyFill="1" applyBorder="1" applyAlignment="1">
      <alignment horizontal="center" vertical="top"/>
    </xf>
    <xf numFmtId="1" fontId="5" fillId="0" borderId="4" xfId="2" applyNumberFormat="1" applyFont="1" applyFill="1" applyBorder="1" applyAlignment="1">
      <alignment horizontal="center"/>
    </xf>
    <xf numFmtId="0" fontId="3" fillId="0" borderId="0" xfId="2" applyFont="1" applyFill="1" applyAlignment="1"/>
    <xf numFmtId="167" fontId="7" fillId="0" borderId="0" xfId="2" applyNumberFormat="1" applyFont="1" applyFill="1"/>
    <xf numFmtId="0" fontId="5" fillId="0" borderId="4" xfId="2" applyFont="1" applyFill="1" applyBorder="1" applyAlignment="1">
      <alignment horizontal="center" vertical="center" wrapText="1"/>
    </xf>
    <xf numFmtId="0" fontId="2" fillId="0" borderId="0" xfId="2" applyFont="1" applyFill="1"/>
    <xf numFmtId="0" fontId="7" fillId="0" borderId="7" xfId="2" applyFont="1" applyFill="1" applyBorder="1" applyAlignment="1">
      <alignment wrapText="1"/>
    </xf>
    <xf numFmtId="0" fontId="7" fillId="0" borderId="7" xfId="2" applyFont="1" applyFill="1" applyBorder="1" applyAlignment="1">
      <alignment horizontal="right"/>
    </xf>
    <xf numFmtId="0" fontId="5" fillId="0" borderId="7" xfId="2" applyFont="1" applyFill="1" applyBorder="1" applyAlignment="1">
      <alignment horizontal="center"/>
    </xf>
    <xf numFmtId="0" fontId="9" fillId="0" borderId="7" xfId="2" applyFont="1" applyFill="1" applyBorder="1" applyAlignment="1">
      <alignment horizontal="left" indent="1"/>
    </xf>
    <xf numFmtId="167" fontId="5" fillId="0" borderId="7" xfId="1" applyNumberFormat="1" applyFont="1" applyFill="1" applyBorder="1" applyAlignment="1">
      <alignment horizontal="center"/>
    </xf>
    <xf numFmtId="0" fontId="5" fillId="0" borderId="7" xfId="2" applyFont="1" applyFill="1" applyBorder="1" applyAlignment="1">
      <alignment horizontal="left" indent="2"/>
    </xf>
    <xf numFmtId="164" fontId="5" fillId="0" borderId="7" xfId="2" applyNumberFormat="1" applyFont="1" applyFill="1" applyBorder="1"/>
    <xf numFmtId="171" fontId="5" fillId="0" borderId="7" xfId="2" applyNumberFormat="1" applyFont="1" applyFill="1" applyBorder="1" applyAlignment="1">
      <alignment horizontal="center"/>
    </xf>
    <xf numFmtId="164" fontId="7" fillId="0" borderId="7" xfId="2" applyNumberFormat="1" applyFont="1" applyFill="1" applyBorder="1"/>
    <xf numFmtId="167" fontId="7" fillId="0" borderId="7" xfId="1" applyNumberFormat="1" applyFont="1" applyFill="1" applyBorder="1" applyAlignment="1">
      <alignment horizontal="center"/>
    </xf>
    <xf numFmtId="171" fontId="7" fillId="0" borderId="7" xfId="2" applyNumberFormat="1" applyFont="1" applyFill="1" applyBorder="1" applyAlignment="1">
      <alignment horizontal="center"/>
    </xf>
    <xf numFmtId="0" fontId="7" fillId="0" borderId="7" xfId="2" applyFont="1" applyFill="1" applyBorder="1" applyAlignment="1">
      <alignment horizontal="center"/>
    </xf>
    <xf numFmtId="0" fontId="9" fillId="0" borderId="13" xfId="0" applyFont="1" applyFill="1" applyBorder="1" applyAlignment="1">
      <alignment horizontal="left" indent="1"/>
    </xf>
    <xf numFmtId="0" fontId="5" fillId="0" borderId="7" xfId="0" applyFont="1" applyFill="1" applyBorder="1" applyAlignment="1">
      <alignment horizontal="left" wrapText="1" indent="2"/>
    </xf>
    <xf numFmtId="0" fontId="5" fillId="0" borderId="7" xfId="2" applyFont="1" applyFill="1" applyBorder="1" applyAlignment="1">
      <alignment horizontal="left" wrapText="1" indent="3"/>
    </xf>
    <xf numFmtId="0" fontId="5" fillId="0" borderId="7" xfId="2" applyFont="1" applyFill="1" applyBorder="1" applyAlignment="1">
      <alignment horizontal="right" wrapText="1" indent="3"/>
    </xf>
    <xf numFmtId="0" fontId="7" fillId="0" borderId="5" xfId="2" applyFont="1" applyFill="1" applyBorder="1" applyAlignment="1">
      <alignment horizontal="left" indent="1"/>
    </xf>
    <xf numFmtId="167" fontId="9" fillId="0" borderId="7" xfId="1" applyNumberFormat="1" applyFont="1" applyFill="1" applyBorder="1" applyAlignment="1">
      <alignment horizontal="center"/>
    </xf>
    <xf numFmtId="0" fontId="9" fillId="0" borderId="7" xfId="0" applyFont="1" applyFill="1" applyBorder="1" applyAlignment="1">
      <alignment horizontal="left" indent="1"/>
    </xf>
    <xf numFmtId="164" fontId="7" fillId="0" borderId="7" xfId="2" applyNumberFormat="1" applyFont="1" applyFill="1" applyBorder="1" applyAlignment="1">
      <alignment horizontal="right"/>
    </xf>
    <xf numFmtId="164" fontId="5" fillId="0" borderId="9" xfId="2" applyNumberFormat="1" applyFont="1" applyFill="1" applyBorder="1" applyAlignment="1">
      <alignment horizontal="right"/>
    </xf>
    <xf numFmtId="164" fontId="5" fillId="0" borderId="9" xfId="1" applyNumberFormat="1" applyFont="1" applyFill="1" applyBorder="1"/>
    <xf numFmtId="164" fontId="7" fillId="0" borderId="9" xfId="2" applyNumberFormat="1" applyFont="1" applyFill="1" applyBorder="1" applyAlignment="1">
      <alignment horizontal="right"/>
    </xf>
    <xf numFmtId="164" fontId="7" fillId="0" borderId="9" xfId="1" applyNumberFormat="1" applyFont="1" applyFill="1" applyBorder="1"/>
    <xf numFmtId="0" fontId="7" fillId="0" borderId="5" xfId="2" applyFont="1" applyFill="1" applyBorder="1" applyAlignment="1">
      <alignment horizontal="right" wrapText="1" indent="3"/>
    </xf>
    <xf numFmtId="0" fontId="15" fillId="0" borderId="7" xfId="2" applyFont="1" applyFill="1" applyBorder="1" applyAlignment="1">
      <alignment horizontal="left" wrapText="1" indent="1"/>
    </xf>
    <xf numFmtId="0" fontId="10" fillId="0" borderId="7" xfId="2" applyFont="1" applyFill="1" applyBorder="1" applyAlignment="1">
      <alignment horizontal="left" wrapText="1" indent="1"/>
    </xf>
    <xf numFmtId="0" fontId="5" fillId="0" borderId="7" xfId="2" applyFont="1" applyFill="1" applyBorder="1" applyAlignment="1">
      <alignment horizontal="left" wrapText="1" indent="1"/>
    </xf>
    <xf numFmtId="0" fontId="5" fillId="0" borderId="5" xfId="2" applyFont="1" applyFill="1" applyBorder="1" applyAlignment="1">
      <alignment horizontal="left" wrapText="1" indent="1"/>
    </xf>
    <xf numFmtId="164" fontId="15" fillId="0" borderId="7" xfId="2" applyNumberFormat="1" applyFont="1" applyFill="1" applyBorder="1"/>
    <xf numFmtId="167" fontId="15" fillId="0" borderId="7" xfId="1" applyNumberFormat="1" applyFont="1" applyFill="1" applyBorder="1" applyAlignment="1">
      <alignment horizontal="center"/>
    </xf>
    <xf numFmtId="171" fontId="15" fillId="0" borderId="7" xfId="2" applyNumberFormat="1" applyFont="1" applyFill="1" applyBorder="1" applyAlignment="1">
      <alignment horizontal="center"/>
    </xf>
    <xf numFmtId="0" fontId="15" fillId="0" borderId="7" xfId="2" applyFont="1" applyFill="1" applyBorder="1" applyAlignment="1">
      <alignment horizontal="center"/>
    </xf>
    <xf numFmtId="0" fontId="13" fillId="0" borderId="8" xfId="0" applyFont="1" applyFill="1" applyBorder="1" applyAlignment="1">
      <alignment horizontal="left" wrapText="1" indent="2"/>
    </xf>
    <xf numFmtId="164" fontId="5" fillId="0" borderId="7" xfId="5" applyNumberFormat="1" applyFont="1" applyFill="1" applyBorder="1"/>
    <xf numFmtId="0" fontId="11" fillId="0" borderId="7" xfId="2" applyFont="1" applyFill="1" applyBorder="1" applyAlignment="1">
      <alignment horizontal="left" wrapText="1" indent="1"/>
    </xf>
    <xf numFmtId="0" fontId="7" fillId="0" borderId="8" xfId="2" applyFont="1" applyFill="1" applyBorder="1" applyAlignment="1">
      <alignment wrapText="1"/>
    </xf>
    <xf numFmtId="0" fontId="5" fillId="0" borderId="7" xfId="2" applyFont="1" applyFill="1" applyBorder="1"/>
    <xf numFmtId="0" fontId="18" fillId="0" borderId="7" xfId="2" applyFont="1" applyFill="1" applyBorder="1" applyAlignment="1">
      <alignment horizontal="left" vertical="justify" indent="2"/>
    </xf>
    <xf numFmtId="164" fontId="7" fillId="0" borderId="7" xfId="2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left" indent="1"/>
    </xf>
    <xf numFmtId="0" fontId="7" fillId="0" borderId="7" xfId="2" applyFont="1" applyFill="1" applyBorder="1" applyAlignment="1">
      <alignment horizontal="left" indent="2"/>
    </xf>
    <xf numFmtId="0" fontId="5" fillId="0" borderId="18" xfId="2" applyFont="1" applyFill="1" applyBorder="1" applyAlignment="1">
      <alignment horizontal="left" indent="2"/>
    </xf>
    <xf numFmtId="0" fontId="5" fillId="0" borderId="18" xfId="2" applyFont="1" applyFill="1" applyBorder="1" applyAlignment="1">
      <alignment horizontal="center"/>
    </xf>
    <xf numFmtId="0" fontId="5" fillId="0" borderId="9" xfId="2" applyFont="1" applyFill="1" applyBorder="1" applyAlignment="1">
      <alignment horizontal="left" vertical="top" wrapText="1" indent="2"/>
    </xf>
    <xf numFmtId="0" fontId="5" fillId="0" borderId="10" xfId="2" applyFont="1" applyFill="1" applyBorder="1" applyAlignment="1">
      <alignment horizontal="left" indent="2"/>
    </xf>
    <xf numFmtId="0" fontId="5" fillId="0" borderId="19" xfId="2" applyFont="1" applyFill="1" applyBorder="1" applyAlignment="1">
      <alignment horizontal="left" indent="2"/>
    </xf>
    <xf numFmtId="0" fontId="7" fillId="0" borderId="12" xfId="2" applyFont="1" applyFill="1" applyBorder="1" applyAlignment="1">
      <alignment horizontal="left"/>
    </xf>
    <xf numFmtId="164" fontId="7" fillId="0" borderId="12" xfId="2" applyNumberFormat="1" applyFont="1" applyFill="1" applyBorder="1"/>
    <xf numFmtId="0" fontId="4" fillId="0" borderId="5" xfId="2" applyFont="1" applyFill="1" applyBorder="1" applyAlignment="1">
      <alignment wrapText="1"/>
    </xf>
    <xf numFmtId="167" fontId="7" fillId="0" borderId="7" xfId="1" applyNumberFormat="1" applyFont="1" applyFill="1" applyBorder="1"/>
    <xf numFmtId="167" fontId="5" fillId="0" borderId="7" xfId="1" applyNumberFormat="1" applyFont="1" applyFill="1" applyBorder="1"/>
    <xf numFmtId="168" fontId="5" fillId="0" borderId="7" xfId="2" applyNumberFormat="1" applyFont="1" applyFill="1" applyBorder="1"/>
    <xf numFmtId="0" fontId="7" fillId="0" borderId="7" xfId="2" applyFont="1" applyFill="1" applyBorder="1" applyAlignment="1">
      <alignment horizontal="left" wrapText="1" indent="1"/>
    </xf>
    <xf numFmtId="167" fontId="7" fillId="0" borderId="7" xfId="2" applyNumberFormat="1" applyFont="1" applyFill="1" applyBorder="1" applyAlignment="1">
      <alignment horizontal="center"/>
    </xf>
    <xf numFmtId="0" fontId="14" fillId="0" borderId="4" xfId="2" applyFont="1" applyFill="1" applyBorder="1" applyAlignment="1">
      <alignment horizontal="left"/>
    </xf>
    <xf numFmtId="0" fontId="5" fillId="0" borderId="4" xfId="2" applyFont="1" applyFill="1" applyBorder="1"/>
    <xf numFmtId="0" fontId="3" fillId="0" borderId="0" xfId="2" applyFont="1" applyFill="1"/>
    <xf numFmtId="170" fontId="5" fillId="0" borderId="7" xfId="4" applyNumberFormat="1" applyFont="1" applyFill="1" applyBorder="1"/>
    <xf numFmtId="164" fontId="5" fillId="0" borderId="7" xfId="2" applyNumberFormat="1" applyFont="1" applyFill="1" applyBorder="1" applyAlignment="1">
      <alignment horizontal="right"/>
    </xf>
    <xf numFmtId="167" fontId="5" fillId="0" borderId="7" xfId="4" applyNumberFormat="1" applyFont="1" applyFill="1" applyBorder="1"/>
    <xf numFmtId="168" fontId="7" fillId="0" borderId="7" xfId="2" applyNumberFormat="1" applyFont="1" applyFill="1" applyBorder="1"/>
    <xf numFmtId="0" fontId="19" fillId="0" borderId="7" xfId="0" applyFont="1" applyFill="1" applyBorder="1" applyAlignment="1">
      <alignment horizontal="left" indent="1"/>
    </xf>
    <xf numFmtId="164" fontId="7" fillId="0" borderId="0" xfId="2" applyNumberFormat="1" applyFont="1" applyFill="1"/>
    <xf numFmtId="4" fontId="7" fillId="0" borderId="0" xfId="2" applyNumberFormat="1" applyFont="1" applyFill="1"/>
    <xf numFmtId="169" fontId="7" fillId="0" borderId="7" xfId="1" applyNumberFormat="1" applyFont="1" applyFill="1" applyBorder="1" applyAlignment="1">
      <alignment horizontal="center"/>
    </xf>
    <xf numFmtId="0" fontId="23" fillId="0" borderId="7" xfId="2" applyFont="1" applyFill="1" applyBorder="1" applyAlignment="1">
      <alignment horizontal="left" wrapText="1" indent="1"/>
    </xf>
    <xf numFmtId="166" fontId="7" fillId="0" borderId="7" xfId="2" applyNumberFormat="1" applyFont="1" applyFill="1" applyBorder="1"/>
    <xf numFmtId="164" fontId="7" fillId="0" borderId="7" xfId="4" applyNumberFormat="1" applyFont="1" applyFill="1" applyBorder="1"/>
    <xf numFmtId="164" fontId="15" fillId="0" borderId="7" xfId="2" applyNumberFormat="1" applyFont="1" applyFill="1" applyBorder="1" applyAlignment="1">
      <alignment horizontal="right"/>
    </xf>
    <xf numFmtId="168" fontId="15" fillId="0" borderId="7" xfId="2" applyNumberFormat="1" applyFont="1" applyFill="1" applyBorder="1"/>
    <xf numFmtId="167" fontId="15" fillId="0" borderId="7" xfId="4" applyNumberFormat="1" applyFont="1" applyFill="1" applyBorder="1"/>
    <xf numFmtId="0" fontId="7" fillId="0" borderId="8" xfId="2" applyFont="1" applyFill="1" applyBorder="1"/>
    <xf numFmtId="164" fontId="7" fillId="0" borderId="8" xfId="2" applyNumberFormat="1" applyFont="1" applyFill="1" applyBorder="1"/>
    <xf numFmtId="0" fontId="21" fillId="0" borderId="7" xfId="2" applyFont="1" applyFill="1" applyBorder="1" applyAlignment="1">
      <alignment horizontal="left" indent="2"/>
    </xf>
    <xf numFmtId="0" fontId="7" fillId="0" borderId="9" xfId="2" applyFont="1" applyFill="1" applyBorder="1" applyAlignment="1">
      <alignment horizontal="left" indent="2"/>
    </xf>
    <xf numFmtId="0" fontId="5" fillId="0" borderId="9" xfId="2" applyFont="1" applyFill="1" applyBorder="1" applyAlignment="1">
      <alignment horizontal="left" indent="2"/>
    </xf>
    <xf numFmtId="0" fontId="7" fillId="0" borderId="2" xfId="2" applyFont="1" applyFill="1" applyBorder="1" applyAlignment="1">
      <alignment horizontal="left"/>
    </xf>
    <xf numFmtId="164" fontId="5" fillId="0" borderId="4" xfId="2" applyNumberFormat="1" applyFont="1" applyFill="1" applyBorder="1"/>
    <xf numFmtId="164" fontId="7" fillId="0" borderId="4" xfId="2" applyNumberFormat="1" applyFont="1" applyFill="1" applyBorder="1"/>
    <xf numFmtId="164" fontId="7" fillId="0" borderId="3" xfId="2" applyNumberFormat="1" applyFont="1" applyFill="1" applyBorder="1"/>
    <xf numFmtId="164" fontId="7" fillId="0" borderId="11" xfId="2" applyNumberFormat="1" applyFont="1" applyFill="1" applyBorder="1"/>
    <xf numFmtId="0" fontId="7" fillId="0" borderId="0" xfId="2" applyFont="1" applyFill="1" applyBorder="1"/>
    <xf numFmtId="0" fontId="7" fillId="0" borderId="14" xfId="2" applyFont="1" applyFill="1" applyBorder="1" applyAlignment="1">
      <alignment wrapText="1"/>
    </xf>
    <xf numFmtId="0" fontId="5" fillId="0" borderId="14" xfId="2" applyFont="1" applyFill="1" applyBorder="1"/>
    <xf numFmtId="0" fontId="5" fillId="0" borderId="14" xfId="2" applyFont="1" applyFill="1" applyBorder="1" applyAlignment="1">
      <alignment horizontal="center"/>
    </xf>
    <xf numFmtId="0" fontId="9" fillId="0" borderId="13" xfId="2" applyFont="1" applyFill="1" applyBorder="1" applyAlignment="1">
      <alignment horizontal="left" indent="1"/>
    </xf>
    <xf numFmtId="0" fontId="12" fillId="0" borderId="13" xfId="2" applyFont="1" applyFill="1" applyBorder="1" applyAlignment="1">
      <alignment horizontal="left" indent="2"/>
    </xf>
    <xf numFmtId="167" fontId="12" fillId="0" borderId="13" xfId="1" applyNumberFormat="1" applyFont="1" applyFill="1" applyBorder="1" applyAlignment="1">
      <alignment horizontal="right"/>
    </xf>
    <xf numFmtId="164" fontId="12" fillId="0" borderId="7" xfId="6" applyNumberFormat="1" applyFont="1" applyFill="1" applyBorder="1"/>
    <xf numFmtId="167" fontId="12" fillId="0" borderId="13" xfId="1" applyNumberFormat="1" applyFont="1" applyFill="1" applyBorder="1"/>
    <xf numFmtId="0" fontId="7" fillId="0" borderId="13" xfId="2" applyFont="1" applyFill="1" applyBorder="1" applyAlignment="1">
      <alignment horizontal="left" wrapText="1" indent="1"/>
    </xf>
    <xf numFmtId="167" fontId="6" fillId="0" borderId="7" xfId="1" applyNumberFormat="1" applyFont="1" applyFill="1" applyBorder="1" applyAlignment="1">
      <alignment horizontal="center"/>
    </xf>
    <xf numFmtId="167" fontId="22" fillId="0" borderId="7" xfId="1" applyNumberFormat="1" applyFont="1" applyFill="1" applyBorder="1"/>
    <xf numFmtId="167" fontId="22" fillId="0" borderId="7" xfId="1" applyNumberFormat="1" applyFont="1" applyFill="1" applyBorder="1" applyAlignment="1">
      <alignment horizontal="center"/>
    </xf>
    <xf numFmtId="0" fontId="15" fillId="0" borderId="5" xfId="2" applyFont="1" applyFill="1" applyBorder="1" applyAlignment="1">
      <alignment horizontal="left" indent="1"/>
    </xf>
    <xf numFmtId="164" fontId="12" fillId="0" borderId="7" xfId="2" applyNumberFormat="1" applyFont="1" applyFill="1" applyBorder="1"/>
    <xf numFmtId="167" fontId="12" fillId="0" borderId="7" xfId="1" applyNumberFormat="1" applyFont="1" applyFill="1" applyBorder="1" applyAlignment="1">
      <alignment horizontal="center"/>
    </xf>
    <xf numFmtId="171" fontId="12" fillId="0" borderId="7" xfId="2" applyNumberFormat="1" applyFont="1" applyFill="1" applyBorder="1" applyAlignment="1">
      <alignment horizontal="center"/>
    </xf>
    <xf numFmtId="0" fontId="12" fillId="0" borderId="7" xfId="2" applyFont="1" applyFill="1" applyBorder="1" applyAlignment="1">
      <alignment horizontal="center"/>
    </xf>
    <xf numFmtId="167" fontId="15" fillId="0" borderId="8" xfId="1" applyNumberFormat="1" applyFont="1" applyFill="1" applyBorder="1" applyAlignment="1">
      <alignment horizontal="center"/>
    </xf>
    <xf numFmtId="0" fontId="11" fillId="0" borderId="8" xfId="2" applyFont="1" applyFill="1" applyBorder="1" applyAlignment="1">
      <alignment wrapText="1"/>
    </xf>
    <xf numFmtId="164" fontId="7" fillId="0" borderId="5" xfId="2" applyNumberFormat="1" applyFont="1" applyFill="1" applyBorder="1"/>
    <xf numFmtId="167" fontId="7" fillId="0" borderId="8" xfId="1" applyNumberFormat="1" applyFont="1" applyFill="1" applyBorder="1" applyAlignment="1">
      <alignment horizontal="center"/>
    </xf>
    <xf numFmtId="0" fontId="11" fillId="0" borderId="7" xfId="2" applyFont="1" applyFill="1" applyBorder="1" applyAlignment="1">
      <alignment wrapText="1"/>
    </xf>
    <xf numFmtId="0" fontId="7" fillId="0" borderId="18" xfId="2" applyFont="1" applyFill="1" applyBorder="1" applyAlignment="1">
      <alignment horizontal="center"/>
    </xf>
    <xf numFmtId="0" fontId="13" fillId="0" borderId="0" xfId="2" applyFont="1" applyFill="1" applyBorder="1" applyAlignment="1">
      <alignment horizontal="right" wrapText="1"/>
    </xf>
    <xf numFmtId="0" fontId="0" fillId="0" borderId="0" xfId="0" applyFill="1" applyAlignment="1">
      <alignment wrapText="1"/>
    </xf>
    <xf numFmtId="0" fontId="16" fillId="0" borderId="0" xfId="2" applyFont="1" applyFill="1" applyAlignment="1">
      <alignment horizont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5" xfId="2" applyFont="1" applyFill="1" applyBorder="1" applyAlignment="1">
      <alignment horizontal="center" vertical="center" wrapText="1"/>
    </xf>
    <xf numFmtId="0" fontId="12" fillId="0" borderId="6" xfId="2" applyFont="1" applyFill="1" applyBorder="1" applyAlignment="1">
      <alignment horizontal="center" vertical="center" wrapText="1"/>
    </xf>
    <xf numFmtId="0" fontId="20" fillId="0" borderId="1" xfId="2" applyFont="1" applyFill="1" applyBorder="1" applyAlignment="1">
      <alignment horizontal="center" vertical="center" wrapText="1"/>
    </xf>
    <xf numFmtId="0" fontId="20" fillId="0" borderId="5" xfId="2" applyFont="1" applyFill="1" applyBorder="1" applyAlignment="1">
      <alignment horizontal="center" vertical="center" wrapText="1"/>
    </xf>
    <xf numFmtId="0" fontId="20" fillId="0" borderId="6" xfId="2" applyFont="1" applyFill="1" applyBorder="1" applyAlignment="1">
      <alignment horizontal="center" vertical="center" wrapText="1"/>
    </xf>
    <xf numFmtId="0" fontId="5" fillId="0" borderId="16" xfId="2" applyFont="1" applyFill="1" applyBorder="1" applyAlignment="1">
      <alignment horizontal="center" vertical="center" wrapText="1"/>
    </xf>
    <xf numFmtId="0" fontId="5" fillId="0" borderId="15" xfId="2" applyFont="1" applyFill="1" applyBorder="1" applyAlignment="1">
      <alignment horizontal="center" vertical="center" wrapText="1"/>
    </xf>
    <xf numFmtId="0" fontId="5" fillId="0" borderId="17" xfId="2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3"/>
    <cellStyle name="Обычный Лена" xfId="7"/>
    <cellStyle name="Обычный_Таблицы Мун.заказ Стационар" xfId="2"/>
    <cellStyle name="Финансовый" xfId="1" builtinId="3"/>
    <cellStyle name="Финансовый [0]_Таблицы Мун.заказ Стационар 7" xfId="5"/>
    <cellStyle name="Финансовый [0]_Таблицы Мун.заказ Стационар 8" xfId="6"/>
    <cellStyle name="Финансовый 2" xfId="4"/>
  </cellStyles>
  <dxfs count="0"/>
  <tableStyles count="0" defaultTableStyle="TableStyleMedium9" defaultPivotStyle="PivotStyleLight16"/>
  <colors>
    <mruColors>
      <color rgb="FFFFFF99"/>
      <color rgb="FF00CCFF"/>
      <color rgb="FF00CC00"/>
      <color rgb="FFCCFF99"/>
      <color rgb="FFFF6699"/>
      <color rgb="FFCC99FF"/>
      <color rgb="FF99FF66"/>
      <color rgb="FF99FF99"/>
      <color rgb="FFFF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11</xdr:row>
      <xdr:rowOff>0</xdr:rowOff>
    </xdr:from>
    <xdr:to>
      <xdr:col>0</xdr:col>
      <xdr:colOff>85725</xdr:colOff>
      <xdr:row>11</xdr:row>
      <xdr:rowOff>510</xdr:rowOff>
    </xdr:to>
    <xdr:sp macro="" textlink="">
      <xdr:nvSpPr>
        <xdr:cNvPr id="2" name="Text Box 9"/>
        <xdr:cNvSpPr txBox="1">
          <a:spLocks noChangeArrowheads="1"/>
        </xdr:cNvSpPr>
      </xdr:nvSpPr>
      <xdr:spPr bwMode="auto">
        <a:xfrm>
          <a:off x="0" y="6248400"/>
          <a:ext cx="857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85725</xdr:colOff>
      <xdr:row>11</xdr:row>
      <xdr:rowOff>510</xdr:rowOff>
    </xdr:to>
    <xdr:sp macro="" textlink="">
      <xdr:nvSpPr>
        <xdr:cNvPr id="3" name="Text Box 9"/>
        <xdr:cNvSpPr txBox="1">
          <a:spLocks noChangeArrowheads="1"/>
        </xdr:cNvSpPr>
      </xdr:nvSpPr>
      <xdr:spPr bwMode="auto">
        <a:xfrm>
          <a:off x="0" y="1981200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85725</xdr:colOff>
      <xdr:row>11</xdr:row>
      <xdr:rowOff>510</xdr:rowOff>
    </xdr:to>
    <xdr:sp macro="" textlink="">
      <xdr:nvSpPr>
        <xdr:cNvPr id="4" name="Text Box 9"/>
        <xdr:cNvSpPr txBox="1">
          <a:spLocks noChangeArrowheads="1"/>
        </xdr:cNvSpPr>
      </xdr:nvSpPr>
      <xdr:spPr bwMode="auto">
        <a:xfrm>
          <a:off x="368300" y="4876800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85725</xdr:colOff>
      <xdr:row>11</xdr:row>
      <xdr:rowOff>510</xdr:rowOff>
    </xdr:to>
    <xdr:sp macro="" textlink="">
      <xdr:nvSpPr>
        <xdr:cNvPr id="5" name="Text Box 9"/>
        <xdr:cNvSpPr txBox="1">
          <a:spLocks noChangeArrowheads="1"/>
        </xdr:cNvSpPr>
      </xdr:nvSpPr>
      <xdr:spPr bwMode="auto">
        <a:xfrm>
          <a:off x="368300" y="4876800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104775</xdr:colOff>
      <xdr:row>11</xdr:row>
      <xdr:rowOff>171450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104775</xdr:colOff>
      <xdr:row>11</xdr:row>
      <xdr:rowOff>171450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104775</xdr:colOff>
      <xdr:row>11</xdr:row>
      <xdr:rowOff>171450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104775</xdr:colOff>
      <xdr:row>11</xdr:row>
      <xdr:rowOff>171450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104775</xdr:colOff>
      <xdr:row>11</xdr:row>
      <xdr:rowOff>171450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104775</xdr:colOff>
      <xdr:row>11</xdr:row>
      <xdr:rowOff>171450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104775</xdr:colOff>
      <xdr:row>11</xdr:row>
      <xdr:rowOff>171450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104775</xdr:colOff>
      <xdr:row>11</xdr:row>
      <xdr:rowOff>171450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104775</xdr:colOff>
      <xdr:row>11</xdr:row>
      <xdr:rowOff>171450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104775</xdr:colOff>
      <xdr:row>11</xdr:row>
      <xdr:rowOff>171450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104775</xdr:colOff>
      <xdr:row>11</xdr:row>
      <xdr:rowOff>171450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104775</xdr:colOff>
      <xdr:row>11</xdr:row>
      <xdr:rowOff>171450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104775</xdr:colOff>
      <xdr:row>11</xdr:row>
      <xdr:rowOff>171450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104775</xdr:colOff>
      <xdr:row>11</xdr:row>
      <xdr:rowOff>171450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104775</xdr:colOff>
      <xdr:row>11</xdr:row>
      <xdr:rowOff>171450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104775</xdr:colOff>
      <xdr:row>11</xdr:row>
      <xdr:rowOff>171450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104775</xdr:colOff>
      <xdr:row>11</xdr:row>
      <xdr:rowOff>171450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104775</xdr:colOff>
      <xdr:row>11</xdr:row>
      <xdr:rowOff>171450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104775</xdr:colOff>
      <xdr:row>11</xdr:row>
      <xdr:rowOff>171450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104775</xdr:colOff>
      <xdr:row>11</xdr:row>
      <xdr:rowOff>171450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171450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171450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171450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171450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171450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171450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171450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171450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171450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171450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76</xdr:row>
      <xdr:rowOff>0</xdr:rowOff>
    </xdr:from>
    <xdr:ext cx="104775" cy="171450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76</xdr:row>
      <xdr:rowOff>0</xdr:rowOff>
    </xdr:from>
    <xdr:ext cx="104775" cy="171450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76</xdr:row>
      <xdr:rowOff>0</xdr:rowOff>
    </xdr:from>
    <xdr:ext cx="104775" cy="171450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76</xdr:row>
      <xdr:rowOff>0</xdr:rowOff>
    </xdr:from>
    <xdr:ext cx="104775" cy="171450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76</xdr:row>
      <xdr:rowOff>0</xdr:rowOff>
    </xdr:from>
    <xdr:ext cx="104775" cy="171450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76</xdr:row>
      <xdr:rowOff>0</xdr:rowOff>
    </xdr:from>
    <xdr:ext cx="104775" cy="171450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76</xdr:row>
      <xdr:rowOff>0</xdr:rowOff>
    </xdr:from>
    <xdr:ext cx="104775" cy="171450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76</xdr:row>
      <xdr:rowOff>0</xdr:rowOff>
    </xdr:from>
    <xdr:ext cx="104775" cy="171450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76</xdr:row>
      <xdr:rowOff>0</xdr:rowOff>
    </xdr:from>
    <xdr:ext cx="104775" cy="171450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76</xdr:row>
      <xdr:rowOff>0</xdr:rowOff>
    </xdr:from>
    <xdr:ext cx="104775" cy="171450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0</xdr:rowOff>
    </xdr:from>
    <xdr:ext cx="85725" cy="510"/>
    <xdr:sp macro="" textlink="">
      <xdr:nvSpPr>
        <xdr:cNvPr id="46" name="Text Box 9"/>
        <xdr:cNvSpPr txBox="1">
          <a:spLocks noChangeArrowheads="1"/>
        </xdr:cNvSpPr>
      </xdr:nvSpPr>
      <xdr:spPr bwMode="auto">
        <a:xfrm>
          <a:off x="369794" y="4504765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0</xdr:rowOff>
    </xdr:from>
    <xdr:ext cx="85725" cy="510"/>
    <xdr:sp macro="" textlink="">
      <xdr:nvSpPr>
        <xdr:cNvPr id="47" name="Text Box 9"/>
        <xdr:cNvSpPr txBox="1">
          <a:spLocks noChangeArrowheads="1"/>
        </xdr:cNvSpPr>
      </xdr:nvSpPr>
      <xdr:spPr bwMode="auto">
        <a:xfrm>
          <a:off x="369794" y="4504765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71450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71450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71450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71450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71450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71450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71450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71450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71450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71450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15</xdr:row>
      <xdr:rowOff>152400</xdr:rowOff>
    </xdr:from>
    <xdr:to>
      <xdr:col>0</xdr:col>
      <xdr:colOff>104775</xdr:colOff>
      <xdr:row>16</xdr:row>
      <xdr:rowOff>38800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152400</xdr:rowOff>
    </xdr:from>
    <xdr:to>
      <xdr:col>0</xdr:col>
      <xdr:colOff>104775</xdr:colOff>
      <xdr:row>16</xdr:row>
      <xdr:rowOff>38800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152400</xdr:rowOff>
    </xdr:from>
    <xdr:to>
      <xdr:col>0</xdr:col>
      <xdr:colOff>104775</xdr:colOff>
      <xdr:row>16</xdr:row>
      <xdr:rowOff>38800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152400</xdr:rowOff>
    </xdr:from>
    <xdr:to>
      <xdr:col>0</xdr:col>
      <xdr:colOff>104775</xdr:colOff>
      <xdr:row>16</xdr:row>
      <xdr:rowOff>38800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152400</xdr:rowOff>
    </xdr:from>
    <xdr:to>
      <xdr:col>0</xdr:col>
      <xdr:colOff>104775</xdr:colOff>
      <xdr:row>16</xdr:row>
      <xdr:rowOff>38800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152400</xdr:rowOff>
    </xdr:from>
    <xdr:to>
      <xdr:col>0</xdr:col>
      <xdr:colOff>104775</xdr:colOff>
      <xdr:row>16</xdr:row>
      <xdr:rowOff>38800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152400</xdr:rowOff>
    </xdr:from>
    <xdr:to>
      <xdr:col>0</xdr:col>
      <xdr:colOff>104775</xdr:colOff>
      <xdr:row>16</xdr:row>
      <xdr:rowOff>38800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152400</xdr:rowOff>
    </xdr:from>
    <xdr:to>
      <xdr:col>0</xdr:col>
      <xdr:colOff>104775</xdr:colOff>
      <xdr:row>16</xdr:row>
      <xdr:rowOff>38800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152400</xdr:rowOff>
    </xdr:from>
    <xdr:to>
      <xdr:col>0</xdr:col>
      <xdr:colOff>104775</xdr:colOff>
      <xdr:row>16</xdr:row>
      <xdr:rowOff>38800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152400</xdr:rowOff>
    </xdr:from>
    <xdr:to>
      <xdr:col>0</xdr:col>
      <xdr:colOff>104775</xdr:colOff>
      <xdr:row>16</xdr:row>
      <xdr:rowOff>38800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15</xdr:row>
      <xdr:rowOff>152400</xdr:rowOff>
    </xdr:from>
    <xdr:to>
      <xdr:col>0</xdr:col>
      <xdr:colOff>104775</xdr:colOff>
      <xdr:row>16</xdr:row>
      <xdr:rowOff>81664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" y="4562475"/>
          <a:ext cx="104775" cy="1388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152400</xdr:rowOff>
    </xdr:from>
    <xdr:to>
      <xdr:col>0</xdr:col>
      <xdr:colOff>104775</xdr:colOff>
      <xdr:row>16</xdr:row>
      <xdr:rowOff>81664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00050" y="4562475"/>
          <a:ext cx="104775" cy="1388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152400</xdr:rowOff>
    </xdr:from>
    <xdr:to>
      <xdr:col>0</xdr:col>
      <xdr:colOff>104775</xdr:colOff>
      <xdr:row>16</xdr:row>
      <xdr:rowOff>81664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00050" y="4562475"/>
          <a:ext cx="104775" cy="1388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152400</xdr:rowOff>
    </xdr:from>
    <xdr:to>
      <xdr:col>0</xdr:col>
      <xdr:colOff>104775</xdr:colOff>
      <xdr:row>16</xdr:row>
      <xdr:rowOff>81664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00050" y="4562475"/>
          <a:ext cx="104775" cy="1388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152400</xdr:rowOff>
    </xdr:from>
    <xdr:to>
      <xdr:col>0</xdr:col>
      <xdr:colOff>104775</xdr:colOff>
      <xdr:row>16</xdr:row>
      <xdr:rowOff>81664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00050" y="4562475"/>
          <a:ext cx="104775" cy="1388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152400</xdr:rowOff>
    </xdr:from>
    <xdr:to>
      <xdr:col>0</xdr:col>
      <xdr:colOff>104775</xdr:colOff>
      <xdr:row>16</xdr:row>
      <xdr:rowOff>81664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00050" y="4562475"/>
          <a:ext cx="104775" cy="1388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152400</xdr:rowOff>
    </xdr:from>
    <xdr:to>
      <xdr:col>0</xdr:col>
      <xdr:colOff>104775</xdr:colOff>
      <xdr:row>16</xdr:row>
      <xdr:rowOff>81664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00050" y="4562475"/>
          <a:ext cx="104775" cy="1388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152400</xdr:rowOff>
    </xdr:from>
    <xdr:to>
      <xdr:col>0</xdr:col>
      <xdr:colOff>104775</xdr:colOff>
      <xdr:row>16</xdr:row>
      <xdr:rowOff>81664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00050" y="4562475"/>
          <a:ext cx="104775" cy="1388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152400</xdr:rowOff>
    </xdr:from>
    <xdr:to>
      <xdr:col>0</xdr:col>
      <xdr:colOff>104775</xdr:colOff>
      <xdr:row>16</xdr:row>
      <xdr:rowOff>81664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400050" y="4562475"/>
          <a:ext cx="104775" cy="1388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152400</xdr:rowOff>
    </xdr:from>
    <xdr:to>
      <xdr:col>0</xdr:col>
      <xdr:colOff>104775</xdr:colOff>
      <xdr:row>16</xdr:row>
      <xdr:rowOff>81664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00050" y="4562475"/>
          <a:ext cx="104775" cy="1388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58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400050" y="173069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58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00050" y="173069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58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400050" y="173069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58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00050" y="173069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58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400050" y="173069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58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00050" y="173069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58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400050" y="173069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58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400050" y="173069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58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400050" y="173069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58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400050" y="173069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56</xdr:row>
      <xdr:rowOff>0</xdr:rowOff>
    </xdr:from>
    <xdr:to>
      <xdr:col>0</xdr:col>
      <xdr:colOff>104775</xdr:colOff>
      <xdr:row>56</xdr:row>
      <xdr:rowOff>161304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169735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</xdr:row>
      <xdr:rowOff>0</xdr:rowOff>
    </xdr:from>
    <xdr:to>
      <xdr:col>0</xdr:col>
      <xdr:colOff>104775</xdr:colOff>
      <xdr:row>56</xdr:row>
      <xdr:rowOff>161304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169735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</xdr:row>
      <xdr:rowOff>0</xdr:rowOff>
    </xdr:from>
    <xdr:to>
      <xdr:col>0</xdr:col>
      <xdr:colOff>104775</xdr:colOff>
      <xdr:row>56</xdr:row>
      <xdr:rowOff>161304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169735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</xdr:row>
      <xdr:rowOff>0</xdr:rowOff>
    </xdr:from>
    <xdr:to>
      <xdr:col>0</xdr:col>
      <xdr:colOff>104775</xdr:colOff>
      <xdr:row>56</xdr:row>
      <xdr:rowOff>161304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169735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</xdr:row>
      <xdr:rowOff>0</xdr:rowOff>
    </xdr:from>
    <xdr:to>
      <xdr:col>0</xdr:col>
      <xdr:colOff>104775</xdr:colOff>
      <xdr:row>56</xdr:row>
      <xdr:rowOff>161304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169735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</xdr:row>
      <xdr:rowOff>0</xdr:rowOff>
    </xdr:from>
    <xdr:to>
      <xdr:col>0</xdr:col>
      <xdr:colOff>104775</xdr:colOff>
      <xdr:row>56</xdr:row>
      <xdr:rowOff>161304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169735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</xdr:row>
      <xdr:rowOff>0</xdr:rowOff>
    </xdr:from>
    <xdr:to>
      <xdr:col>0</xdr:col>
      <xdr:colOff>104775</xdr:colOff>
      <xdr:row>56</xdr:row>
      <xdr:rowOff>161304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169735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</xdr:row>
      <xdr:rowOff>0</xdr:rowOff>
    </xdr:from>
    <xdr:to>
      <xdr:col>0</xdr:col>
      <xdr:colOff>104775</xdr:colOff>
      <xdr:row>56</xdr:row>
      <xdr:rowOff>161304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169735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</xdr:row>
      <xdr:rowOff>0</xdr:rowOff>
    </xdr:from>
    <xdr:to>
      <xdr:col>0</xdr:col>
      <xdr:colOff>104775</xdr:colOff>
      <xdr:row>56</xdr:row>
      <xdr:rowOff>161304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169735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</xdr:row>
      <xdr:rowOff>0</xdr:rowOff>
    </xdr:from>
    <xdr:to>
      <xdr:col>0</xdr:col>
      <xdr:colOff>104775</xdr:colOff>
      <xdr:row>56</xdr:row>
      <xdr:rowOff>161304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169735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2"/>
  <sheetViews>
    <sheetView tabSelected="1" zoomScale="90" zoomScaleNormal="90" zoomScaleSheetLayoutView="75" workbookViewId="0">
      <selection activeCell="A12" sqref="A12"/>
    </sheetView>
  </sheetViews>
  <sheetFormatPr defaultColWidth="11.42578125" defaultRowHeight="15" x14ac:dyDescent="0.25"/>
  <cols>
    <col min="1" max="1" width="43.28515625" style="1" customWidth="1"/>
    <col min="2" max="2" width="11.7109375" style="1" customWidth="1"/>
    <col min="3" max="3" width="15.7109375" style="1" customWidth="1"/>
    <col min="4" max="4" width="11.7109375" style="1" customWidth="1"/>
    <col min="5" max="5" width="9.85546875" style="1" customWidth="1"/>
    <col min="6" max="6" width="10.42578125" style="1" customWidth="1"/>
    <col min="7" max="7" width="11.85546875" style="1" customWidth="1"/>
    <col min="8" max="16384" width="11.42578125" style="1"/>
  </cols>
  <sheetData>
    <row r="1" spans="1:7" x14ac:dyDescent="0.25">
      <c r="F1" s="119" t="s">
        <v>71</v>
      </c>
      <c r="G1" s="119"/>
    </row>
    <row r="2" spans="1:7" x14ac:dyDescent="0.25">
      <c r="F2" s="119"/>
      <c r="G2" s="119"/>
    </row>
    <row r="3" spans="1:7" x14ac:dyDescent="0.25">
      <c r="F3" s="120"/>
      <c r="G3" s="120"/>
    </row>
    <row r="4" spans="1:7" x14ac:dyDescent="0.25">
      <c r="F4" s="120"/>
      <c r="G4" s="120"/>
    </row>
    <row r="5" spans="1:7" x14ac:dyDescent="0.25">
      <c r="F5" s="120"/>
      <c r="G5" s="120"/>
    </row>
    <row r="6" spans="1:7" s="12" customFormat="1" ht="30.75" customHeight="1" x14ac:dyDescent="0.25">
      <c r="A6" s="121" t="s">
        <v>67</v>
      </c>
      <c r="B6" s="121"/>
      <c r="C6" s="121"/>
      <c r="D6" s="121"/>
      <c r="E6" s="121"/>
      <c r="F6" s="121"/>
      <c r="G6" s="121"/>
    </row>
    <row r="7" spans="1:7" ht="15.75" thickBot="1" x14ac:dyDescent="0.3"/>
    <row r="8" spans="1:7" ht="27" customHeight="1" x14ac:dyDescent="0.3">
      <c r="A8" s="4" t="s">
        <v>64</v>
      </c>
      <c r="B8" s="122" t="s">
        <v>1</v>
      </c>
      <c r="C8" s="122" t="s">
        <v>66</v>
      </c>
      <c r="D8" s="131" t="s">
        <v>63</v>
      </c>
      <c r="E8" s="128" t="s">
        <v>0</v>
      </c>
      <c r="F8" s="122" t="s">
        <v>2</v>
      </c>
      <c r="G8" s="125" t="s">
        <v>3</v>
      </c>
    </row>
    <row r="9" spans="1:7" ht="30.75" customHeight="1" x14ac:dyDescent="0.3">
      <c r="A9" s="5"/>
      <c r="B9" s="123"/>
      <c r="C9" s="123"/>
      <c r="D9" s="132"/>
      <c r="E9" s="129"/>
      <c r="F9" s="123"/>
      <c r="G9" s="126"/>
    </row>
    <row r="10" spans="1:7" ht="34.5" customHeight="1" thickBot="1" x14ac:dyDescent="0.3">
      <c r="A10" s="6" t="s">
        <v>4</v>
      </c>
      <c r="B10" s="124"/>
      <c r="C10" s="124"/>
      <c r="D10" s="133"/>
      <c r="E10" s="130"/>
      <c r="F10" s="124"/>
      <c r="G10" s="127"/>
    </row>
    <row r="11" spans="1:7" ht="15.75" thickBot="1" x14ac:dyDescent="0.3">
      <c r="A11" s="7">
        <v>1</v>
      </c>
      <c r="B11" s="11">
        <v>2</v>
      </c>
      <c r="C11" s="11">
        <v>3</v>
      </c>
      <c r="D11" s="8">
        <v>4</v>
      </c>
      <c r="E11" s="8">
        <v>5</v>
      </c>
      <c r="F11" s="8">
        <v>6</v>
      </c>
      <c r="G11" s="8">
        <v>7</v>
      </c>
    </row>
    <row r="12" spans="1:7" s="3" customFormat="1" ht="29.25" x14ac:dyDescent="0.25">
      <c r="A12" s="13" t="s">
        <v>31</v>
      </c>
      <c r="B12" s="14"/>
      <c r="C12" s="14"/>
      <c r="D12" s="15"/>
      <c r="E12" s="15"/>
      <c r="F12" s="15"/>
      <c r="G12" s="15"/>
    </row>
    <row r="13" spans="1:7" s="3" customFormat="1" x14ac:dyDescent="0.25">
      <c r="A13" s="16" t="s">
        <v>5</v>
      </c>
      <c r="B13" s="14"/>
      <c r="C13" s="14"/>
      <c r="D13" s="17"/>
      <c r="E13" s="17"/>
      <c r="F13" s="17"/>
      <c r="G13" s="17"/>
    </row>
    <row r="14" spans="1:7" s="3" customFormat="1" x14ac:dyDescent="0.25">
      <c r="A14" s="18" t="s">
        <v>11</v>
      </c>
      <c r="B14" s="19">
        <v>340</v>
      </c>
      <c r="C14" s="19"/>
      <c r="D14" s="17">
        <v>475</v>
      </c>
      <c r="E14" s="20">
        <v>9</v>
      </c>
      <c r="F14" s="15">
        <f t="shared" ref="F14:F21" si="0">ROUND(G14/B14,0)</f>
        <v>13</v>
      </c>
      <c r="G14" s="17">
        <f t="shared" ref="G14:G21" si="1">ROUND(D14*E14,0)</f>
        <v>4275</v>
      </c>
    </row>
    <row r="15" spans="1:7" s="3" customFormat="1" x14ac:dyDescent="0.25">
      <c r="A15" s="18" t="s">
        <v>12</v>
      </c>
      <c r="B15" s="19">
        <v>340</v>
      </c>
      <c r="C15" s="19"/>
      <c r="D15" s="17">
        <v>500</v>
      </c>
      <c r="E15" s="20">
        <v>11</v>
      </c>
      <c r="F15" s="15">
        <f t="shared" si="0"/>
        <v>16</v>
      </c>
      <c r="G15" s="17">
        <f t="shared" si="1"/>
        <v>5500</v>
      </c>
    </row>
    <row r="16" spans="1:7" s="3" customFormat="1" x14ac:dyDescent="0.25">
      <c r="A16" s="18" t="s">
        <v>17</v>
      </c>
      <c r="B16" s="19">
        <v>340</v>
      </c>
      <c r="C16" s="19"/>
      <c r="D16" s="17">
        <v>120</v>
      </c>
      <c r="E16" s="20">
        <v>12</v>
      </c>
      <c r="F16" s="15">
        <f t="shared" si="0"/>
        <v>4</v>
      </c>
      <c r="G16" s="17">
        <f t="shared" si="1"/>
        <v>1440</v>
      </c>
    </row>
    <row r="17" spans="1:10" s="3" customFormat="1" x14ac:dyDescent="0.25">
      <c r="A17" s="18" t="s">
        <v>18</v>
      </c>
      <c r="B17" s="19">
        <v>340</v>
      </c>
      <c r="C17" s="19"/>
      <c r="D17" s="17">
        <v>190</v>
      </c>
      <c r="E17" s="20">
        <v>11.9</v>
      </c>
      <c r="F17" s="15">
        <f t="shared" si="0"/>
        <v>7</v>
      </c>
      <c r="G17" s="17">
        <f t="shared" si="1"/>
        <v>2261</v>
      </c>
    </row>
    <row r="18" spans="1:10" s="3" customFormat="1" x14ac:dyDescent="0.25">
      <c r="A18" s="18" t="s">
        <v>16</v>
      </c>
      <c r="B18" s="19">
        <v>300</v>
      </c>
      <c r="C18" s="19"/>
      <c r="D18" s="17">
        <v>270</v>
      </c>
      <c r="E18" s="20">
        <v>5.7</v>
      </c>
      <c r="F18" s="15">
        <f t="shared" si="0"/>
        <v>5</v>
      </c>
      <c r="G18" s="17">
        <f t="shared" si="1"/>
        <v>1539</v>
      </c>
    </row>
    <row r="19" spans="1:10" s="3" customFormat="1" x14ac:dyDescent="0.25">
      <c r="A19" s="18" t="s">
        <v>14</v>
      </c>
      <c r="B19" s="19">
        <v>340</v>
      </c>
      <c r="C19" s="19"/>
      <c r="D19" s="17">
        <v>130</v>
      </c>
      <c r="E19" s="20">
        <v>8</v>
      </c>
      <c r="F19" s="15">
        <f t="shared" si="0"/>
        <v>3</v>
      </c>
      <c r="G19" s="17">
        <f t="shared" si="1"/>
        <v>1040</v>
      </c>
    </row>
    <row r="20" spans="1:10" s="3" customFormat="1" x14ac:dyDescent="0.25">
      <c r="A20" s="18" t="s">
        <v>13</v>
      </c>
      <c r="B20" s="19">
        <v>340</v>
      </c>
      <c r="C20" s="19"/>
      <c r="D20" s="17">
        <v>450</v>
      </c>
      <c r="E20" s="20">
        <v>6.1</v>
      </c>
      <c r="F20" s="15">
        <f t="shared" si="0"/>
        <v>8</v>
      </c>
      <c r="G20" s="17">
        <f t="shared" si="1"/>
        <v>2745</v>
      </c>
    </row>
    <row r="21" spans="1:10" s="3" customFormat="1" x14ac:dyDescent="0.25">
      <c r="A21" s="18" t="s">
        <v>15</v>
      </c>
      <c r="B21" s="19">
        <v>320</v>
      </c>
      <c r="C21" s="19"/>
      <c r="D21" s="17">
        <v>300</v>
      </c>
      <c r="E21" s="20">
        <v>9</v>
      </c>
      <c r="F21" s="15">
        <f t="shared" si="0"/>
        <v>8</v>
      </c>
      <c r="G21" s="17">
        <f t="shared" si="1"/>
        <v>2700</v>
      </c>
    </row>
    <row r="22" spans="1:10" s="3" customFormat="1" ht="14.25" x14ac:dyDescent="0.2">
      <c r="A22" s="13" t="s">
        <v>6</v>
      </c>
      <c r="B22" s="21"/>
      <c r="C22" s="21"/>
      <c r="D22" s="22">
        <f>SUM(D14:D21)</f>
        <v>2435</v>
      </c>
      <c r="E22" s="23">
        <f>G22/D22</f>
        <v>8.8295687885010263</v>
      </c>
      <c r="F22" s="24">
        <f>SUM(F14:F21)</f>
        <v>64</v>
      </c>
      <c r="G22" s="22">
        <f>SUM(G14:G21)</f>
        <v>21500</v>
      </c>
    </row>
    <row r="23" spans="1:10" s="3" customFormat="1" x14ac:dyDescent="0.25">
      <c r="A23" s="25" t="s">
        <v>7</v>
      </c>
      <c r="B23" s="17"/>
      <c r="C23" s="17"/>
      <c r="D23" s="17"/>
      <c r="E23" s="17"/>
      <c r="F23" s="17"/>
      <c r="G23" s="17"/>
    </row>
    <row r="24" spans="1:10" s="3" customFormat="1" x14ac:dyDescent="0.25">
      <c r="A24" s="26" t="s">
        <v>26</v>
      </c>
      <c r="B24" s="22"/>
      <c r="C24" s="22"/>
      <c r="D24" s="17">
        <f>D25+D26+D27+D28</f>
        <v>7620</v>
      </c>
      <c r="E24" s="17"/>
      <c r="F24" s="17"/>
      <c r="G24" s="17"/>
    </row>
    <row r="25" spans="1:10" s="3" customFormat="1" x14ac:dyDescent="0.25">
      <c r="A25" s="26" t="s">
        <v>33</v>
      </c>
      <c r="B25" s="22"/>
      <c r="C25" s="22"/>
      <c r="D25" s="17"/>
      <c r="E25" s="17"/>
      <c r="F25" s="17"/>
      <c r="G25" s="17"/>
    </row>
    <row r="26" spans="1:10" s="3" customFormat="1" ht="30" x14ac:dyDescent="0.25">
      <c r="A26" s="26" t="s">
        <v>44</v>
      </c>
      <c r="B26" s="22"/>
      <c r="C26" s="22"/>
      <c r="D26" s="17">
        <v>3400</v>
      </c>
      <c r="E26" s="17"/>
      <c r="F26" s="17"/>
      <c r="G26" s="17"/>
    </row>
    <row r="27" spans="1:10" s="3" customFormat="1" ht="30" x14ac:dyDescent="0.25">
      <c r="A27" s="26" t="s">
        <v>45</v>
      </c>
      <c r="B27" s="22"/>
      <c r="C27" s="22"/>
      <c r="D27" s="17">
        <v>220</v>
      </c>
      <c r="E27" s="17"/>
      <c r="F27" s="17"/>
      <c r="G27" s="17"/>
    </row>
    <row r="28" spans="1:10" s="3" customFormat="1" x14ac:dyDescent="0.25">
      <c r="A28" s="26" t="s">
        <v>46</v>
      </c>
      <c r="B28" s="22"/>
      <c r="C28" s="22"/>
      <c r="D28" s="17">
        <v>4000</v>
      </c>
      <c r="E28" s="17"/>
      <c r="F28" s="17"/>
      <c r="G28" s="17"/>
      <c r="J28" s="10"/>
    </row>
    <row r="29" spans="1:10" s="3" customFormat="1" x14ac:dyDescent="0.25">
      <c r="A29" s="27" t="s">
        <v>24</v>
      </c>
      <c r="B29" s="17"/>
      <c r="C29" s="17"/>
      <c r="D29" s="17">
        <v>35600</v>
      </c>
      <c r="E29" s="17"/>
      <c r="F29" s="17"/>
      <c r="G29" s="17"/>
    </row>
    <row r="30" spans="1:10" s="3" customFormat="1" x14ac:dyDescent="0.25">
      <c r="A30" s="28" t="s">
        <v>32</v>
      </c>
      <c r="B30" s="17"/>
      <c r="C30" s="17"/>
      <c r="D30" s="17">
        <v>21500</v>
      </c>
      <c r="E30" s="17"/>
      <c r="F30" s="17"/>
      <c r="G30" s="17"/>
    </row>
    <row r="31" spans="1:10" s="3" customFormat="1" x14ac:dyDescent="0.25">
      <c r="A31" s="29" t="s">
        <v>27</v>
      </c>
      <c r="B31" s="30"/>
      <c r="C31" s="30"/>
      <c r="D31" s="22">
        <f>D24+ROUND(D29*3.2,0)</f>
        <v>121540</v>
      </c>
      <c r="E31" s="17"/>
      <c r="F31" s="17"/>
      <c r="G31" s="17"/>
      <c r="J31" s="10"/>
    </row>
    <row r="32" spans="1:10" s="3" customFormat="1" x14ac:dyDescent="0.25">
      <c r="A32" s="31" t="s">
        <v>41</v>
      </c>
      <c r="B32" s="32"/>
      <c r="C32" s="33"/>
      <c r="D32" s="34"/>
      <c r="E32" s="17"/>
      <c r="F32" s="17"/>
      <c r="G32" s="17"/>
      <c r="J32" s="10"/>
    </row>
    <row r="33" spans="1:10" s="3" customFormat="1" x14ac:dyDescent="0.25">
      <c r="A33" s="26" t="s">
        <v>26</v>
      </c>
      <c r="B33" s="32"/>
      <c r="C33" s="33"/>
      <c r="D33" s="34">
        <f>D34+D35+D40+D46+D47+D48+D49</f>
        <v>24384</v>
      </c>
      <c r="E33" s="17"/>
      <c r="F33" s="17"/>
      <c r="G33" s="17"/>
      <c r="J33" s="10"/>
    </row>
    <row r="34" spans="1:10" s="3" customFormat="1" x14ac:dyDescent="0.25">
      <c r="A34" s="26" t="s">
        <v>33</v>
      </c>
      <c r="B34" s="32"/>
      <c r="C34" s="33"/>
      <c r="D34" s="34"/>
      <c r="E34" s="17"/>
      <c r="F34" s="17"/>
      <c r="G34" s="17"/>
      <c r="J34" s="10"/>
    </row>
    <row r="35" spans="1:10" s="3" customFormat="1" ht="30" customHeight="1" x14ac:dyDescent="0.25">
      <c r="A35" s="26" t="s">
        <v>34</v>
      </c>
      <c r="B35" s="32"/>
      <c r="C35" s="35"/>
      <c r="D35" s="34">
        <f>D36+D37+D38+D39</f>
        <v>7442</v>
      </c>
      <c r="E35" s="17"/>
      <c r="F35" s="17"/>
      <c r="G35" s="17"/>
      <c r="J35" s="10"/>
    </row>
    <row r="36" spans="1:10" s="3" customFormat="1" ht="30" x14ac:dyDescent="0.25">
      <c r="A36" s="26" t="s">
        <v>35</v>
      </c>
      <c r="B36" s="32"/>
      <c r="C36" s="17">
        <v>3532</v>
      </c>
      <c r="D36" s="17">
        <v>3532</v>
      </c>
      <c r="E36" s="17"/>
      <c r="F36" s="17"/>
      <c r="G36" s="17"/>
      <c r="J36" s="10"/>
    </row>
    <row r="37" spans="1:10" s="3" customFormat="1" ht="30" x14ac:dyDescent="0.25">
      <c r="A37" s="26" t="s">
        <v>36</v>
      </c>
      <c r="B37" s="32"/>
      <c r="C37" s="22"/>
      <c r="D37" s="17">
        <v>1077</v>
      </c>
      <c r="E37" s="17"/>
      <c r="F37" s="17"/>
      <c r="G37" s="17"/>
      <c r="J37" s="10"/>
    </row>
    <row r="38" spans="1:10" s="3" customFormat="1" ht="45" x14ac:dyDescent="0.25">
      <c r="A38" s="26" t="s">
        <v>38</v>
      </c>
      <c r="B38" s="32"/>
      <c r="C38" s="17">
        <v>147</v>
      </c>
      <c r="D38" s="17">
        <v>1321</v>
      </c>
      <c r="E38" s="17"/>
      <c r="F38" s="17"/>
      <c r="G38" s="17"/>
      <c r="J38" s="10"/>
    </row>
    <row r="39" spans="1:10" s="3" customFormat="1" ht="45" x14ac:dyDescent="0.25">
      <c r="A39" s="26" t="s">
        <v>37</v>
      </c>
      <c r="B39" s="32"/>
      <c r="C39" s="17">
        <v>171</v>
      </c>
      <c r="D39" s="17">
        <v>1512</v>
      </c>
      <c r="E39" s="17"/>
      <c r="F39" s="17"/>
      <c r="G39" s="17"/>
      <c r="J39" s="10"/>
    </row>
    <row r="40" spans="1:10" s="3" customFormat="1" ht="45" x14ac:dyDescent="0.25">
      <c r="A40" s="26" t="s">
        <v>47</v>
      </c>
      <c r="B40" s="32"/>
      <c r="C40" s="35"/>
      <c r="D40" s="34">
        <f>D41+D42+D43+D44+D45</f>
        <v>16942</v>
      </c>
      <c r="E40" s="17"/>
      <c r="F40" s="17"/>
      <c r="G40" s="17"/>
      <c r="J40" s="10"/>
    </row>
    <row r="41" spans="1:10" s="3" customFormat="1" ht="30" x14ac:dyDescent="0.25">
      <c r="A41" s="26" t="s">
        <v>48</v>
      </c>
      <c r="B41" s="32"/>
      <c r="C41" s="22"/>
      <c r="D41" s="17">
        <v>1200</v>
      </c>
      <c r="E41" s="17"/>
      <c r="F41" s="17"/>
      <c r="G41" s="17"/>
      <c r="J41" s="10"/>
    </row>
    <row r="42" spans="1:10" s="3" customFormat="1" ht="60" x14ac:dyDescent="0.25">
      <c r="A42" s="26" t="s">
        <v>49</v>
      </c>
      <c r="B42" s="32"/>
      <c r="C42" s="17">
        <v>4650</v>
      </c>
      <c r="D42" s="17">
        <v>13856</v>
      </c>
      <c r="E42" s="17"/>
      <c r="F42" s="17"/>
      <c r="G42" s="17"/>
      <c r="J42" s="10"/>
    </row>
    <row r="43" spans="1:10" s="3" customFormat="1" ht="45" x14ac:dyDescent="0.25">
      <c r="A43" s="26" t="s">
        <v>50</v>
      </c>
      <c r="B43" s="32"/>
      <c r="C43" s="17">
        <v>459</v>
      </c>
      <c r="D43" s="17">
        <v>467</v>
      </c>
      <c r="E43" s="17"/>
      <c r="F43" s="17"/>
      <c r="G43" s="17"/>
      <c r="J43" s="10"/>
    </row>
    <row r="44" spans="1:10" s="3" customFormat="1" ht="30" x14ac:dyDescent="0.25">
      <c r="A44" s="26" t="s">
        <v>51</v>
      </c>
      <c r="B44" s="32"/>
      <c r="C44" s="17">
        <v>30</v>
      </c>
      <c r="D44" s="17">
        <v>230</v>
      </c>
      <c r="E44" s="17"/>
      <c r="F44" s="17"/>
      <c r="G44" s="17"/>
      <c r="J44" s="10"/>
    </row>
    <row r="45" spans="1:10" s="3" customFormat="1" ht="30" x14ac:dyDescent="0.25">
      <c r="A45" s="26" t="s">
        <v>52</v>
      </c>
      <c r="B45" s="32"/>
      <c r="C45" s="17">
        <v>1189</v>
      </c>
      <c r="D45" s="17">
        <v>1189</v>
      </c>
      <c r="E45" s="17"/>
      <c r="F45" s="17"/>
      <c r="G45" s="17"/>
      <c r="J45" s="10"/>
    </row>
    <row r="46" spans="1:10" s="3" customFormat="1" ht="45" hidden="1" x14ac:dyDescent="0.25">
      <c r="A46" s="26" t="s">
        <v>53</v>
      </c>
      <c r="B46" s="32"/>
      <c r="C46" s="35"/>
      <c r="D46" s="34"/>
      <c r="E46" s="17"/>
      <c r="F46" s="17"/>
      <c r="G46" s="17"/>
      <c r="J46" s="10"/>
    </row>
    <row r="47" spans="1:10" s="3" customFormat="1" ht="30" hidden="1" x14ac:dyDescent="0.25">
      <c r="A47" s="26" t="s">
        <v>54</v>
      </c>
      <c r="B47" s="32"/>
      <c r="C47" s="35"/>
      <c r="D47" s="34"/>
      <c r="E47" s="17"/>
      <c r="F47" s="17"/>
      <c r="G47" s="17"/>
      <c r="J47" s="10"/>
    </row>
    <row r="48" spans="1:10" s="3" customFormat="1" ht="30" hidden="1" x14ac:dyDescent="0.25">
      <c r="A48" s="26" t="s">
        <v>55</v>
      </c>
      <c r="B48" s="32"/>
      <c r="C48" s="35"/>
      <c r="D48" s="34"/>
      <c r="E48" s="17"/>
      <c r="F48" s="17"/>
      <c r="G48" s="17"/>
      <c r="J48" s="10"/>
    </row>
    <row r="49" spans="1:10" s="3" customFormat="1" hidden="1" x14ac:dyDescent="0.25">
      <c r="A49" s="26" t="s">
        <v>56</v>
      </c>
      <c r="B49" s="32"/>
      <c r="C49" s="35"/>
      <c r="D49" s="34"/>
      <c r="E49" s="17"/>
      <c r="F49" s="17"/>
      <c r="G49" s="17"/>
      <c r="J49" s="10"/>
    </row>
    <row r="50" spans="1:10" s="3" customFormat="1" x14ac:dyDescent="0.25">
      <c r="A50" s="27" t="s">
        <v>24</v>
      </c>
      <c r="B50" s="32"/>
      <c r="C50" s="33"/>
      <c r="D50" s="34"/>
      <c r="E50" s="17"/>
      <c r="F50" s="17"/>
      <c r="G50" s="17"/>
      <c r="J50" s="10"/>
    </row>
    <row r="51" spans="1:10" s="3" customFormat="1" hidden="1" x14ac:dyDescent="0.25">
      <c r="A51" s="28" t="s">
        <v>32</v>
      </c>
      <c r="B51" s="32"/>
      <c r="C51" s="33"/>
      <c r="D51" s="34"/>
      <c r="E51" s="17"/>
      <c r="F51" s="17"/>
      <c r="G51" s="17"/>
      <c r="J51" s="10"/>
    </row>
    <row r="52" spans="1:10" s="3" customFormat="1" ht="30" x14ac:dyDescent="0.25">
      <c r="A52" s="27" t="s">
        <v>25</v>
      </c>
      <c r="B52" s="32"/>
      <c r="C52" s="33"/>
      <c r="D52" s="34">
        <v>11774</v>
      </c>
      <c r="E52" s="17"/>
      <c r="F52" s="17"/>
      <c r="G52" s="17"/>
      <c r="J52" s="10"/>
    </row>
    <row r="53" spans="1:10" s="3" customFormat="1" ht="30" x14ac:dyDescent="0.25">
      <c r="A53" s="28" t="s">
        <v>42</v>
      </c>
      <c r="B53" s="32"/>
      <c r="C53" s="33"/>
      <c r="D53" s="34"/>
      <c r="E53" s="17"/>
      <c r="F53" s="17"/>
      <c r="G53" s="17"/>
      <c r="J53" s="10"/>
    </row>
    <row r="54" spans="1:10" s="3" customFormat="1" ht="15.75" customHeight="1" x14ac:dyDescent="0.25">
      <c r="A54" s="28" t="s">
        <v>68</v>
      </c>
      <c r="B54" s="32"/>
      <c r="C54" s="33"/>
      <c r="D54" s="34">
        <v>5500</v>
      </c>
      <c r="E54" s="17"/>
      <c r="F54" s="17"/>
      <c r="G54" s="17"/>
      <c r="J54" s="10"/>
    </row>
    <row r="55" spans="1:10" s="3" customFormat="1" x14ac:dyDescent="0.25">
      <c r="A55" s="29" t="s">
        <v>40</v>
      </c>
      <c r="B55" s="32"/>
      <c r="C55" s="33"/>
      <c r="D55" s="36">
        <f>D33+ROUND(D50*3.2,0)+D52</f>
        <v>36158</v>
      </c>
      <c r="E55" s="17"/>
      <c r="F55" s="17"/>
      <c r="G55" s="17"/>
      <c r="J55" s="10"/>
    </row>
    <row r="56" spans="1:10" s="3" customFormat="1" ht="15.75" customHeight="1" x14ac:dyDescent="0.25">
      <c r="A56" s="37" t="s">
        <v>39</v>
      </c>
      <c r="B56" s="30"/>
      <c r="C56" s="30"/>
      <c r="D56" s="22">
        <f>D31+D55</f>
        <v>157698</v>
      </c>
      <c r="E56" s="17"/>
      <c r="F56" s="17"/>
      <c r="G56" s="17"/>
      <c r="J56" s="10"/>
    </row>
    <row r="57" spans="1:10" s="3" customFormat="1" ht="18" customHeight="1" x14ac:dyDescent="0.25">
      <c r="A57" s="38" t="s">
        <v>8</v>
      </c>
      <c r="B57" s="32"/>
      <c r="C57" s="32"/>
      <c r="D57" s="17"/>
      <c r="E57" s="15"/>
      <c r="F57" s="15"/>
      <c r="G57" s="17"/>
    </row>
    <row r="58" spans="1:10" s="3" customFormat="1" x14ac:dyDescent="0.25">
      <c r="A58" s="39" t="s">
        <v>28</v>
      </c>
      <c r="B58" s="32"/>
      <c r="C58" s="32"/>
      <c r="D58" s="17"/>
      <c r="E58" s="15"/>
      <c r="F58" s="15"/>
      <c r="G58" s="17"/>
    </row>
    <row r="59" spans="1:10" s="3" customFormat="1" x14ac:dyDescent="0.25">
      <c r="A59" s="40" t="s">
        <v>15</v>
      </c>
      <c r="B59" s="19">
        <v>300</v>
      </c>
      <c r="C59" s="19"/>
      <c r="D59" s="17">
        <v>175</v>
      </c>
      <c r="E59" s="20">
        <v>10</v>
      </c>
      <c r="F59" s="15">
        <f>ROUND(G59/B59,0)</f>
        <v>6</v>
      </c>
      <c r="G59" s="17">
        <f>ROUND(D59*E59,0)</f>
        <v>1750</v>
      </c>
    </row>
    <row r="60" spans="1:10" s="3" customFormat="1" x14ac:dyDescent="0.25">
      <c r="A60" s="40" t="s">
        <v>13</v>
      </c>
      <c r="B60" s="19">
        <v>300</v>
      </c>
      <c r="C60" s="19"/>
      <c r="D60" s="17">
        <v>370</v>
      </c>
      <c r="E60" s="20">
        <v>6.1</v>
      </c>
      <c r="F60" s="15">
        <f>ROUND(G60/B60,0)</f>
        <v>8</v>
      </c>
      <c r="G60" s="17">
        <f>ROUND(D60*E60,0)</f>
        <v>2257</v>
      </c>
    </row>
    <row r="61" spans="1:10" s="3" customFormat="1" x14ac:dyDescent="0.25">
      <c r="A61" s="40" t="s">
        <v>11</v>
      </c>
      <c r="B61" s="19">
        <v>300</v>
      </c>
      <c r="C61" s="19"/>
      <c r="D61" s="17">
        <v>165</v>
      </c>
      <c r="E61" s="20">
        <v>9</v>
      </c>
      <c r="F61" s="15">
        <f>ROUND(G61/B61,0)</f>
        <v>5</v>
      </c>
      <c r="G61" s="17">
        <f>ROUND(D61*E61,0)</f>
        <v>1485</v>
      </c>
    </row>
    <row r="62" spans="1:10" s="3" customFormat="1" x14ac:dyDescent="0.25">
      <c r="A62" s="40" t="s">
        <v>12</v>
      </c>
      <c r="B62" s="19">
        <v>300</v>
      </c>
      <c r="C62" s="19"/>
      <c r="D62" s="17">
        <v>50</v>
      </c>
      <c r="E62" s="20">
        <v>11</v>
      </c>
      <c r="F62" s="15">
        <f>ROUND(G62/B62,0)</f>
        <v>2</v>
      </c>
      <c r="G62" s="17">
        <f>ROUND(D62*E62,0)</f>
        <v>550</v>
      </c>
    </row>
    <row r="63" spans="1:10" s="3" customFormat="1" x14ac:dyDescent="0.25">
      <c r="A63" s="41" t="s">
        <v>14</v>
      </c>
      <c r="B63" s="19">
        <v>300</v>
      </c>
      <c r="C63" s="19"/>
      <c r="D63" s="17">
        <v>60</v>
      </c>
      <c r="E63" s="20">
        <v>8</v>
      </c>
      <c r="F63" s="15">
        <f>ROUND(G63/B63,0)</f>
        <v>2</v>
      </c>
      <c r="G63" s="17">
        <f>ROUND(D63*E63,0)</f>
        <v>480</v>
      </c>
    </row>
    <row r="64" spans="1:10" s="3" customFormat="1" x14ac:dyDescent="0.25">
      <c r="A64" s="38" t="s">
        <v>9</v>
      </c>
      <c r="B64" s="42"/>
      <c r="C64" s="42"/>
      <c r="D64" s="43">
        <f>D59+D60+D61+D62+D63</f>
        <v>820</v>
      </c>
      <c r="E64" s="44">
        <f>G64/D64</f>
        <v>7.9536585365853663</v>
      </c>
      <c r="F64" s="45">
        <f>F59+F60+F61+F62+F63</f>
        <v>23</v>
      </c>
      <c r="G64" s="45">
        <f>G59+G60+G61+G62+G63</f>
        <v>6522</v>
      </c>
    </row>
    <row r="65" spans="1:7" s="3" customFormat="1" x14ac:dyDescent="0.25">
      <c r="A65" s="39" t="s">
        <v>20</v>
      </c>
      <c r="B65" s="42"/>
      <c r="C65" s="42"/>
      <c r="D65" s="43"/>
      <c r="E65" s="44"/>
      <c r="F65" s="45"/>
      <c r="G65" s="45"/>
    </row>
    <row r="66" spans="1:7" s="3" customFormat="1" x14ac:dyDescent="0.25">
      <c r="A66" s="46" t="s">
        <v>29</v>
      </c>
      <c r="B66" s="47">
        <v>240</v>
      </c>
      <c r="C66" s="47"/>
      <c r="D66" s="17">
        <v>500</v>
      </c>
      <c r="E66" s="20">
        <v>8</v>
      </c>
      <c r="F66" s="15">
        <f>ROUND(G66/B66,0)</f>
        <v>17</v>
      </c>
      <c r="G66" s="17">
        <f>ROUND(D66*E66,0)</f>
        <v>4000</v>
      </c>
    </row>
    <row r="67" spans="1:7" s="3" customFormat="1" x14ac:dyDescent="0.25">
      <c r="A67" s="48" t="s">
        <v>30</v>
      </c>
      <c r="B67" s="47"/>
      <c r="C67" s="47"/>
      <c r="D67" s="17">
        <f>D66</f>
        <v>500</v>
      </c>
      <c r="E67" s="20">
        <f t="shared" ref="E67:G67" si="2">E66</f>
        <v>8</v>
      </c>
      <c r="F67" s="17">
        <f t="shared" si="2"/>
        <v>17</v>
      </c>
      <c r="G67" s="17">
        <f t="shared" si="2"/>
        <v>4000</v>
      </c>
    </row>
    <row r="68" spans="1:7" s="3" customFormat="1" ht="21" customHeight="1" x14ac:dyDescent="0.25">
      <c r="A68" s="49" t="s">
        <v>22</v>
      </c>
      <c r="B68" s="50"/>
      <c r="C68" s="50"/>
      <c r="D68" s="22">
        <f>D64+D67</f>
        <v>1320</v>
      </c>
      <c r="E68" s="23">
        <f>G68/D68</f>
        <v>7.9712121212121216</v>
      </c>
      <c r="F68" s="22">
        <f>F64+F67</f>
        <v>40</v>
      </c>
      <c r="G68" s="22">
        <f t="shared" ref="G68" si="3">G64+G67</f>
        <v>10522</v>
      </c>
    </row>
    <row r="69" spans="1:7" s="3" customFormat="1" ht="31.5" x14ac:dyDescent="0.25">
      <c r="A69" s="51" t="s">
        <v>43</v>
      </c>
      <c r="B69" s="52"/>
      <c r="C69" s="52"/>
      <c r="D69" s="30">
        <v>766</v>
      </c>
      <c r="E69" s="23"/>
      <c r="F69" s="22"/>
      <c r="G69" s="22"/>
    </row>
    <row r="70" spans="1:7" s="3" customFormat="1" ht="19.5" customHeight="1" x14ac:dyDescent="0.25">
      <c r="A70" s="53" t="s">
        <v>62</v>
      </c>
      <c r="B70" s="19"/>
      <c r="C70" s="19"/>
      <c r="D70" s="22">
        <f>D71+D73</f>
        <v>7000</v>
      </c>
      <c r="E70" s="15"/>
      <c r="F70" s="15"/>
      <c r="G70" s="15"/>
    </row>
    <row r="71" spans="1:7" x14ac:dyDescent="0.25">
      <c r="A71" s="54" t="s">
        <v>57</v>
      </c>
      <c r="B71" s="55"/>
      <c r="C71" s="55"/>
      <c r="D71" s="56">
        <f>D72</f>
        <v>6990</v>
      </c>
      <c r="E71" s="55"/>
      <c r="F71" s="55"/>
      <c r="G71" s="55"/>
    </row>
    <row r="72" spans="1:7" x14ac:dyDescent="0.25">
      <c r="A72" s="57" t="s">
        <v>58</v>
      </c>
      <c r="B72" s="55"/>
      <c r="C72" s="55"/>
      <c r="D72" s="56">
        <v>6990</v>
      </c>
      <c r="E72" s="55"/>
      <c r="F72" s="55"/>
      <c r="G72" s="55"/>
    </row>
    <row r="73" spans="1:7" x14ac:dyDescent="0.25">
      <c r="A73" s="54" t="s">
        <v>59</v>
      </c>
      <c r="B73" s="55"/>
      <c r="C73" s="55"/>
      <c r="D73" s="56">
        <f>D74+D75</f>
        <v>10</v>
      </c>
      <c r="E73" s="55"/>
      <c r="F73" s="55"/>
      <c r="G73" s="55"/>
    </row>
    <row r="74" spans="1:7" ht="30" x14ac:dyDescent="0.25">
      <c r="A74" s="57" t="s">
        <v>60</v>
      </c>
      <c r="B74" s="55"/>
      <c r="C74" s="55"/>
      <c r="D74" s="56">
        <v>10</v>
      </c>
      <c r="E74" s="55"/>
      <c r="F74" s="55"/>
      <c r="G74" s="55"/>
    </row>
    <row r="75" spans="1:7" ht="15.75" thickBot="1" x14ac:dyDescent="0.3">
      <c r="A75" s="58" t="s">
        <v>61</v>
      </c>
      <c r="B75" s="59"/>
      <c r="C75" s="59"/>
      <c r="D75" s="59"/>
      <c r="E75" s="59"/>
      <c r="F75" s="59"/>
      <c r="G75" s="59"/>
    </row>
    <row r="76" spans="1:7" s="3" customFormat="1" thickBot="1" x14ac:dyDescent="0.25">
      <c r="A76" s="60" t="s">
        <v>10</v>
      </c>
      <c r="B76" s="61"/>
      <c r="C76" s="61"/>
      <c r="D76" s="61"/>
      <c r="E76" s="61"/>
      <c r="F76" s="61"/>
      <c r="G76" s="61"/>
    </row>
    <row r="159" spans="4:4" x14ac:dyDescent="0.25">
      <c r="D159" s="1">
        <f>D160/4/3.2</f>
        <v>173.671875</v>
      </c>
    </row>
    <row r="160" spans="4:4" x14ac:dyDescent="0.25">
      <c r="D160" s="1">
        <v>2223</v>
      </c>
    </row>
    <row r="170" spans="4:4" x14ac:dyDescent="0.25">
      <c r="D170" s="1">
        <v>2223</v>
      </c>
    </row>
    <row r="190" spans="4:4" x14ac:dyDescent="0.25">
      <c r="D190" s="1">
        <v>230</v>
      </c>
    </row>
    <row r="192" spans="4:4" x14ac:dyDescent="0.25">
      <c r="D192" s="1">
        <v>140</v>
      </c>
    </row>
    <row r="194" spans="4:4" x14ac:dyDescent="0.25">
      <c r="D194" s="1">
        <v>80</v>
      </c>
    </row>
    <row r="195" spans="4:4" x14ac:dyDescent="0.25">
      <c r="D195" s="1">
        <v>80</v>
      </c>
    </row>
    <row r="200" spans="4:4" x14ac:dyDescent="0.25">
      <c r="D200" s="1">
        <v>200</v>
      </c>
    </row>
    <row r="201" spans="4:4" x14ac:dyDescent="0.25">
      <c r="D201" s="1">
        <v>200</v>
      </c>
    </row>
    <row r="202" spans="4:4" x14ac:dyDescent="0.25">
      <c r="D202" s="1">
        <v>55</v>
      </c>
    </row>
    <row r="203" spans="4:4" x14ac:dyDescent="0.25">
      <c r="D203" s="1">
        <v>700</v>
      </c>
    </row>
    <row r="207" spans="4:4" x14ac:dyDescent="0.25">
      <c r="D207" s="1">
        <v>30</v>
      </c>
    </row>
    <row r="208" spans="4:4" x14ac:dyDescent="0.25">
      <c r="D208" s="1">
        <v>13</v>
      </c>
    </row>
    <row r="209" spans="4:4" x14ac:dyDescent="0.25">
      <c r="D209" s="1">
        <v>13</v>
      </c>
    </row>
    <row r="210" spans="4:4" x14ac:dyDescent="0.25">
      <c r="D210" s="1">
        <v>30</v>
      </c>
    </row>
    <row r="211" spans="4:4" x14ac:dyDescent="0.25">
      <c r="D211" s="1">
        <v>35</v>
      </c>
    </row>
    <row r="216" spans="4:4" x14ac:dyDescent="0.25">
      <c r="D216" s="1">
        <v>125</v>
      </c>
    </row>
    <row r="217" spans="4:4" x14ac:dyDescent="0.25">
      <c r="D217" s="1">
        <v>125</v>
      </c>
    </row>
    <row r="223" spans="4:4" x14ac:dyDescent="0.25">
      <c r="D223" s="1">
        <v>40</v>
      </c>
    </row>
    <row r="224" spans="4:4" x14ac:dyDescent="0.25">
      <c r="D224" s="1">
        <v>150</v>
      </c>
    </row>
    <row r="225" spans="4:4" x14ac:dyDescent="0.25">
      <c r="D225" s="1">
        <v>40</v>
      </c>
    </row>
    <row r="226" spans="4:4" x14ac:dyDescent="0.25">
      <c r="D226" s="1">
        <v>13</v>
      </c>
    </row>
    <row r="227" spans="4:4" x14ac:dyDescent="0.25">
      <c r="D227" s="1">
        <v>40</v>
      </c>
    </row>
    <row r="228" spans="4:4" x14ac:dyDescent="0.25">
      <c r="D228" s="1">
        <v>40</v>
      </c>
    </row>
    <row r="229" spans="4:4" x14ac:dyDescent="0.25">
      <c r="D229" s="1">
        <v>80</v>
      </c>
    </row>
    <row r="230" spans="4:4" x14ac:dyDescent="0.25">
      <c r="D230" s="1">
        <v>40</v>
      </c>
    </row>
    <row r="231" spans="4:4" x14ac:dyDescent="0.25">
      <c r="D231" s="1">
        <v>20</v>
      </c>
    </row>
    <row r="238" spans="4:4" x14ac:dyDescent="0.25">
      <c r="D238" s="1">
        <f>D239/4/3.2</f>
        <v>234.375</v>
      </c>
    </row>
    <row r="239" spans="4:4" x14ac:dyDescent="0.25">
      <c r="D239" s="1">
        <v>3000</v>
      </c>
    </row>
    <row r="246" spans="4:4" x14ac:dyDescent="0.25">
      <c r="D246" s="1">
        <v>100</v>
      </c>
    </row>
    <row r="247" spans="4:4" x14ac:dyDescent="0.25">
      <c r="D247" s="1">
        <v>100</v>
      </c>
    </row>
    <row r="253" spans="4:4" x14ac:dyDescent="0.25">
      <c r="D253" s="1">
        <v>100</v>
      </c>
    </row>
    <row r="254" spans="4:4" x14ac:dyDescent="0.25">
      <c r="D254" s="1">
        <v>150</v>
      </c>
    </row>
    <row r="255" spans="4:4" x14ac:dyDescent="0.25">
      <c r="D255" s="1">
        <v>15</v>
      </c>
    </row>
    <row r="257" spans="4:4" x14ac:dyDescent="0.25">
      <c r="D257" s="1">
        <v>120</v>
      </c>
    </row>
    <row r="262" spans="4:4" x14ac:dyDescent="0.25">
      <c r="D262" s="1">
        <v>100</v>
      </c>
    </row>
    <row r="263" spans="4:4" x14ac:dyDescent="0.25">
      <c r="D263" s="1">
        <v>100</v>
      </c>
    </row>
    <row r="269" spans="4:4" x14ac:dyDescent="0.25">
      <c r="D269" s="1">
        <v>140</v>
      </c>
    </row>
    <row r="270" spans="4:4" x14ac:dyDescent="0.25">
      <c r="D270" s="1">
        <v>140</v>
      </c>
    </row>
    <row r="271" spans="4:4" x14ac:dyDescent="0.25">
      <c r="D271" s="1">
        <v>15</v>
      </c>
    </row>
    <row r="272" spans="4:4" x14ac:dyDescent="0.25">
      <c r="D272" s="1">
        <v>150</v>
      </c>
    </row>
    <row r="273" spans="4:4" x14ac:dyDescent="0.25">
      <c r="D273" s="1">
        <v>150</v>
      </c>
    </row>
    <row r="274" spans="4:4" x14ac:dyDescent="0.25">
      <c r="D274" s="1">
        <v>300</v>
      </c>
    </row>
    <row r="281" spans="4:4" x14ac:dyDescent="0.25">
      <c r="D281" s="1">
        <v>70</v>
      </c>
    </row>
    <row r="286" spans="4:4" x14ac:dyDescent="0.25">
      <c r="D286" s="1">
        <v>180</v>
      </c>
    </row>
    <row r="290" spans="4:4" x14ac:dyDescent="0.25">
      <c r="D290" s="1">
        <v>400</v>
      </c>
    </row>
    <row r="291" spans="4:4" x14ac:dyDescent="0.25">
      <c r="D291" s="1">
        <v>400</v>
      </c>
    </row>
    <row r="292" spans="4:4" x14ac:dyDescent="0.25">
      <c r="D292" s="1">
        <v>450</v>
      </c>
    </row>
  </sheetData>
  <mergeCells count="8">
    <mergeCell ref="F1:G5"/>
    <mergeCell ref="A6:G6"/>
    <mergeCell ref="B8:B10"/>
    <mergeCell ref="G8:G10"/>
    <mergeCell ref="E8:E10"/>
    <mergeCell ref="F8:F10"/>
    <mergeCell ref="C8:C10"/>
    <mergeCell ref="D8:D10"/>
  </mergeCells>
  <pageMargins left="0.39370078740157483" right="0" top="0.35433070866141736" bottom="0.35433070866141736" header="0" footer="0"/>
  <pageSetup paperSize="9" scale="8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91"/>
  <sheetViews>
    <sheetView zoomScale="80" zoomScaleNormal="80" zoomScaleSheetLayoutView="115" workbookViewId="0">
      <selection activeCell="A27" sqref="A27"/>
    </sheetView>
  </sheetViews>
  <sheetFormatPr defaultColWidth="11.42578125" defaultRowHeight="15" x14ac:dyDescent="0.25"/>
  <cols>
    <col min="1" max="1" width="43.5703125" style="1" customWidth="1"/>
    <col min="2" max="2" width="9.85546875" style="1" customWidth="1"/>
    <col min="3" max="3" width="15.28515625" style="1" customWidth="1"/>
    <col min="4" max="4" width="13.7109375" style="1" customWidth="1"/>
    <col min="5" max="6" width="11.42578125" style="1" customWidth="1"/>
    <col min="7" max="7" width="11.85546875" style="1" customWidth="1"/>
    <col min="8" max="16384" width="11.42578125" style="1"/>
  </cols>
  <sheetData>
    <row r="2" spans="1:7" ht="32.25" customHeight="1" x14ac:dyDescent="0.25">
      <c r="A2" s="121" t="s">
        <v>67</v>
      </c>
      <c r="B2" s="121"/>
      <c r="C2" s="121"/>
      <c r="D2" s="121"/>
      <c r="E2" s="121"/>
      <c r="F2" s="121"/>
      <c r="G2" s="121"/>
    </row>
    <row r="3" spans="1:7" ht="16.5" thickBot="1" x14ac:dyDescent="0.3">
      <c r="A3" s="9"/>
    </row>
    <row r="4" spans="1:7" ht="30.75" customHeight="1" x14ac:dyDescent="0.3">
      <c r="A4" s="4" t="s">
        <v>64</v>
      </c>
      <c r="B4" s="122" t="s">
        <v>1</v>
      </c>
      <c r="C4" s="122" t="s">
        <v>66</v>
      </c>
      <c r="D4" s="131" t="s">
        <v>63</v>
      </c>
      <c r="E4" s="128" t="s">
        <v>0</v>
      </c>
      <c r="F4" s="122" t="s">
        <v>2</v>
      </c>
      <c r="G4" s="125" t="s">
        <v>3</v>
      </c>
    </row>
    <row r="5" spans="1:7" ht="19.5" customHeight="1" x14ac:dyDescent="0.3">
      <c r="A5" s="5"/>
      <c r="B5" s="123"/>
      <c r="C5" s="123"/>
      <c r="D5" s="132"/>
      <c r="E5" s="129"/>
      <c r="F5" s="123"/>
      <c r="G5" s="126"/>
    </row>
    <row r="6" spans="1:7" ht="39" customHeight="1" thickBot="1" x14ac:dyDescent="0.3">
      <c r="A6" s="6" t="s">
        <v>4</v>
      </c>
      <c r="B6" s="124"/>
      <c r="C6" s="124"/>
      <c r="D6" s="133"/>
      <c r="E6" s="130"/>
      <c r="F6" s="124"/>
      <c r="G6" s="127"/>
    </row>
    <row r="7" spans="1:7" ht="15.75" thickBot="1" x14ac:dyDescent="0.3">
      <c r="A7" s="7">
        <v>1</v>
      </c>
      <c r="B7" s="11">
        <v>2</v>
      </c>
      <c r="C7" s="11">
        <v>3</v>
      </c>
      <c r="D7" s="8">
        <v>4</v>
      </c>
      <c r="E7" s="8">
        <v>5</v>
      </c>
      <c r="F7" s="8">
        <v>6</v>
      </c>
      <c r="G7" s="8">
        <v>7</v>
      </c>
    </row>
    <row r="8" spans="1:7" ht="30" customHeight="1" x14ac:dyDescent="0.25">
      <c r="A8" s="96" t="s">
        <v>69</v>
      </c>
      <c r="B8" s="97"/>
      <c r="C8" s="97"/>
      <c r="D8" s="98"/>
      <c r="E8" s="98"/>
      <c r="F8" s="98"/>
      <c r="G8" s="98"/>
    </row>
    <row r="9" spans="1:7" x14ac:dyDescent="0.25">
      <c r="A9" s="99" t="s">
        <v>5</v>
      </c>
      <c r="B9" s="50"/>
      <c r="C9" s="50"/>
      <c r="D9" s="15"/>
      <c r="E9" s="15"/>
      <c r="F9" s="15"/>
      <c r="G9" s="15"/>
    </row>
    <row r="10" spans="1:7" x14ac:dyDescent="0.25">
      <c r="A10" s="100" t="s">
        <v>12</v>
      </c>
      <c r="B10" s="101">
        <v>340</v>
      </c>
      <c r="C10" s="102"/>
      <c r="D10" s="17">
        <v>1596</v>
      </c>
      <c r="E10" s="20">
        <v>11</v>
      </c>
      <c r="F10" s="15">
        <f t="shared" ref="F10:F14" si="0">ROUND(G10/B10,0)</f>
        <v>52</v>
      </c>
      <c r="G10" s="17">
        <f t="shared" ref="G10:G14" si="1">D10*E10</f>
        <v>17556</v>
      </c>
    </row>
    <row r="11" spans="1:7" x14ac:dyDescent="0.25">
      <c r="A11" s="100" t="s">
        <v>11</v>
      </c>
      <c r="B11" s="101">
        <v>340</v>
      </c>
      <c r="C11" s="102"/>
      <c r="D11" s="17">
        <v>35</v>
      </c>
      <c r="E11" s="20">
        <v>9</v>
      </c>
      <c r="F11" s="15">
        <f t="shared" si="0"/>
        <v>1</v>
      </c>
      <c r="G11" s="17">
        <f t="shared" si="1"/>
        <v>315</v>
      </c>
    </row>
    <row r="12" spans="1:7" x14ac:dyDescent="0.25">
      <c r="A12" s="100" t="s">
        <v>13</v>
      </c>
      <c r="B12" s="103">
        <v>340</v>
      </c>
      <c r="C12" s="102"/>
      <c r="D12" s="17">
        <v>25</v>
      </c>
      <c r="E12" s="20">
        <v>6.1</v>
      </c>
      <c r="F12" s="15">
        <f t="shared" si="0"/>
        <v>0</v>
      </c>
      <c r="G12" s="17">
        <f t="shared" si="1"/>
        <v>152.5</v>
      </c>
    </row>
    <row r="13" spans="1:7" x14ac:dyDescent="0.25">
      <c r="A13" s="100" t="s">
        <v>16</v>
      </c>
      <c r="B13" s="103">
        <v>300</v>
      </c>
      <c r="C13" s="102"/>
      <c r="D13" s="17">
        <v>3</v>
      </c>
      <c r="E13" s="20">
        <v>5.2</v>
      </c>
      <c r="F13" s="15">
        <f t="shared" si="0"/>
        <v>0</v>
      </c>
      <c r="G13" s="17">
        <f t="shared" si="1"/>
        <v>15.600000000000001</v>
      </c>
    </row>
    <row r="14" spans="1:7" x14ac:dyDescent="0.25">
      <c r="A14" s="100" t="s">
        <v>15</v>
      </c>
      <c r="B14" s="103">
        <v>320</v>
      </c>
      <c r="C14" s="102"/>
      <c r="D14" s="17">
        <v>444</v>
      </c>
      <c r="E14" s="20">
        <v>9</v>
      </c>
      <c r="F14" s="15">
        <f t="shared" si="0"/>
        <v>12</v>
      </c>
      <c r="G14" s="17">
        <f t="shared" si="1"/>
        <v>3996</v>
      </c>
    </row>
    <row r="15" spans="1:7" s="3" customFormat="1" ht="16.5" customHeight="1" x14ac:dyDescent="0.2">
      <c r="A15" s="104" t="s">
        <v>6</v>
      </c>
      <c r="B15" s="21"/>
      <c r="C15" s="21"/>
      <c r="D15" s="22">
        <f>SUM(D10:D14)</f>
        <v>2103</v>
      </c>
      <c r="E15" s="23">
        <f>G15/D15</f>
        <v>10.477936281502615</v>
      </c>
      <c r="F15" s="22">
        <f>SUM(F10:F14)</f>
        <v>65</v>
      </c>
      <c r="G15" s="22">
        <f>SUM(G10:G14)</f>
        <v>22035.1</v>
      </c>
    </row>
    <row r="16" spans="1:7" s="3" customFormat="1" ht="21.75" customHeight="1" x14ac:dyDescent="0.25">
      <c r="A16" s="25" t="s">
        <v>7</v>
      </c>
      <c r="B16" s="19"/>
      <c r="C16" s="19"/>
      <c r="D16" s="17"/>
      <c r="E16" s="17"/>
      <c r="F16" s="17"/>
      <c r="G16" s="17"/>
    </row>
    <row r="17" spans="1:10" s="3" customFormat="1" ht="30" x14ac:dyDescent="0.25">
      <c r="A17" s="26" t="s">
        <v>23</v>
      </c>
      <c r="B17" s="19"/>
      <c r="C17" s="19"/>
      <c r="D17" s="17">
        <f>D18+D19+D20+D21</f>
        <v>12740</v>
      </c>
      <c r="E17" s="22"/>
      <c r="F17" s="105"/>
      <c r="G17" s="105"/>
    </row>
    <row r="18" spans="1:10" s="3" customFormat="1" ht="15.75" customHeight="1" x14ac:dyDescent="0.25">
      <c r="A18" s="26" t="s">
        <v>33</v>
      </c>
      <c r="B18" s="22"/>
      <c r="C18" s="22"/>
      <c r="D18" s="17"/>
      <c r="E18" s="22"/>
      <c r="F18" s="105"/>
      <c r="G18" s="105"/>
    </row>
    <row r="19" spans="1:10" s="3" customFormat="1" ht="30" x14ac:dyDescent="0.25">
      <c r="A19" s="26" t="s">
        <v>44</v>
      </c>
      <c r="B19" s="22"/>
      <c r="C19" s="22"/>
      <c r="D19" s="17">
        <v>10000</v>
      </c>
      <c r="E19" s="22"/>
      <c r="F19" s="105"/>
      <c r="G19" s="105"/>
    </row>
    <row r="20" spans="1:10" s="3" customFormat="1" ht="30" x14ac:dyDescent="0.25">
      <c r="A20" s="26" t="s">
        <v>45</v>
      </c>
      <c r="B20" s="22"/>
      <c r="C20" s="22"/>
      <c r="D20" s="17">
        <v>300</v>
      </c>
      <c r="E20" s="22"/>
      <c r="F20" s="105"/>
      <c r="G20" s="105"/>
    </row>
    <row r="21" spans="1:10" s="3" customFormat="1" x14ac:dyDescent="0.25">
      <c r="A21" s="26" t="s">
        <v>46</v>
      </c>
      <c r="B21" s="22"/>
      <c r="C21" s="22"/>
      <c r="D21" s="17">
        <v>2440</v>
      </c>
      <c r="E21" s="22"/>
      <c r="F21" s="105"/>
      <c r="G21" s="105"/>
      <c r="I21" s="10"/>
    </row>
    <row r="22" spans="1:10" s="3" customFormat="1" x14ac:dyDescent="0.25">
      <c r="A22" s="27" t="s">
        <v>24</v>
      </c>
      <c r="B22" s="19"/>
      <c r="C22" s="19"/>
      <c r="D22" s="17">
        <v>48505</v>
      </c>
      <c r="E22" s="17"/>
      <c r="F22" s="17"/>
      <c r="G22" s="17"/>
    </row>
    <row r="23" spans="1:10" s="3" customFormat="1" x14ac:dyDescent="0.25">
      <c r="A23" s="28" t="s">
        <v>32</v>
      </c>
      <c r="B23" s="19"/>
      <c r="C23" s="19"/>
      <c r="D23" s="17">
        <v>41504</v>
      </c>
      <c r="E23" s="17"/>
      <c r="F23" s="17"/>
      <c r="G23" s="17"/>
    </row>
    <row r="24" spans="1:10" s="3" customFormat="1" x14ac:dyDescent="0.25">
      <c r="A24" s="29" t="s">
        <v>27</v>
      </c>
      <c r="B24" s="19"/>
      <c r="C24" s="19"/>
      <c r="D24" s="63">
        <f>D17+ROUND(D22*3.2,0)</f>
        <v>167956</v>
      </c>
      <c r="E24" s="106"/>
      <c r="F24" s="107"/>
      <c r="G24" s="106"/>
      <c r="J24" s="10"/>
    </row>
    <row r="25" spans="1:10" s="3" customFormat="1" x14ac:dyDescent="0.25">
      <c r="A25" s="31" t="s">
        <v>41</v>
      </c>
      <c r="B25" s="32"/>
      <c r="C25" s="33"/>
      <c r="D25" s="34"/>
      <c r="E25" s="106"/>
      <c r="F25" s="107"/>
      <c r="G25" s="106"/>
      <c r="J25" s="10"/>
    </row>
    <row r="26" spans="1:10" s="3" customFormat="1" ht="16.5" customHeight="1" x14ac:dyDescent="0.25">
      <c r="A26" s="26" t="s">
        <v>26</v>
      </c>
      <c r="B26" s="32"/>
      <c r="C26" s="33"/>
      <c r="D26" s="34">
        <f>D27+D28+D33+D39+D40+D41+D42</f>
        <v>37702</v>
      </c>
      <c r="E26" s="106"/>
      <c r="F26" s="107"/>
      <c r="G26" s="106"/>
      <c r="J26" s="10"/>
    </row>
    <row r="27" spans="1:10" s="3" customFormat="1" ht="18.75" customHeight="1" x14ac:dyDescent="0.25">
      <c r="A27" s="26" t="s">
        <v>33</v>
      </c>
      <c r="B27" s="32"/>
      <c r="C27" s="33"/>
      <c r="D27" s="34"/>
      <c r="E27" s="106"/>
      <c r="F27" s="107"/>
      <c r="G27" s="106"/>
      <c r="J27" s="10"/>
    </row>
    <row r="28" spans="1:10" s="3" customFormat="1" ht="30.75" customHeight="1" x14ac:dyDescent="0.25">
      <c r="A28" s="26" t="s">
        <v>34</v>
      </c>
      <c r="B28" s="32"/>
      <c r="C28" s="35"/>
      <c r="D28" s="34">
        <f>D29+D30+D31+D32</f>
        <v>7951</v>
      </c>
      <c r="E28" s="106"/>
      <c r="F28" s="107"/>
      <c r="G28" s="106"/>
      <c r="J28" s="10"/>
    </row>
    <row r="29" spans="1:10" s="3" customFormat="1" ht="30" x14ac:dyDescent="0.25">
      <c r="A29" s="26" t="s">
        <v>35</v>
      </c>
      <c r="B29" s="32"/>
      <c r="C29" s="17">
        <v>4372</v>
      </c>
      <c r="D29" s="17">
        <v>4372</v>
      </c>
      <c r="E29" s="106"/>
      <c r="F29" s="107"/>
      <c r="G29" s="106"/>
      <c r="J29" s="10"/>
    </row>
    <row r="30" spans="1:10" s="3" customFormat="1" ht="30" x14ac:dyDescent="0.25">
      <c r="A30" s="26" t="s">
        <v>36</v>
      </c>
      <c r="B30" s="32"/>
      <c r="C30" s="17">
        <v>1267</v>
      </c>
      <c r="D30" s="17">
        <v>1267</v>
      </c>
      <c r="E30" s="106"/>
      <c r="F30" s="107"/>
      <c r="G30" s="106"/>
      <c r="J30" s="10"/>
    </row>
    <row r="31" spans="1:10" s="3" customFormat="1" ht="45" x14ac:dyDescent="0.25">
      <c r="A31" s="26" t="s">
        <v>38</v>
      </c>
      <c r="B31" s="32"/>
      <c r="C31" s="17">
        <v>118</v>
      </c>
      <c r="D31" s="17">
        <v>1059</v>
      </c>
      <c r="E31" s="106"/>
      <c r="F31" s="107"/>
      <c r="G31" s="106"/>
      <c r="J31" s="10"/>
    </row>
    <row r="32" spans="1:10" s="3" customFormat="1" ht="45" x14ac:dyDescent="0.25">
      <c r="A32" s="26" t="s">
        <v>37</v>
      </c>
      <c r="B32" s="32"/>
      <c r="C32" s="17">
        <v>141</v>
      </c>
      <c r="D32" s="17">
        <v>1253</v>
      </c>
      <c r="E32" s="106"/>
      <c r="F32" s="107"/>
      <c r="G32" s="106"/>
      <c r="J32" s="10"/>
    </row>
    <row r="33" spans="1:11" s="3" customFormat="1" ht="45" x14ac:dyDescent="0.25">
      <c r="A33" s="26" t="s">
        <v>47</v>
      </c>
      <c r="B33" s="32"/>
      <c r="C33" s="35"/>
      <c r="D33" s="34">
        <f>D34+D35+D36+D37+D38</f>
        <v>29751</v>
      </c>
      <c r="E33" s="106"/>
      <c r="F33" s="107"/>
      <c r="G33" s="106"/>
      <c r="J33" s="10"/>
    </row>
    <row r="34" spans="1:11" s="3" customFormat="1" ht="30" x14ac:dyDescent="0.25">
      <c r="A34" s="26" t="s">
        <v>48</v>
      </c>
      <c r="B34" s="32"/>
      <c r="C34" s="17">
        <v>2430</v>
      </c>
      <c r="D34" s="17">
        <v>2430</v>
      </c>
      <c r="E34" s="106"/>
      <c r="F34" s="107"/>
      <c r="G34" s="106"/>
      <c r="J34" s="10"/>
    </row>
    <row r="35" spans="1:11" s="3" customFormat="1" ht="60" x14ac:dyDescent="0.25">
      <c r="A35" s="26" t="s">
        <v>49</v>
      </c>
      <c r="B35" s="32"/>
      <c r="C35" s="17">
        <v>5747</v>
      </c>
      <c r="D35" s="17">
        <v>20440</v>
      </c>
      <c r="E35" s="106"/>
      <c r="F35" s="107"/>
      <c r="G35" s="106"/>
      <c r="J35" s="10"/>
    </row>
    <row r="36" spans="1:11" s="3" customFormat="1" ht="45" x14ac:dyDescent="0.25">
      <c r="A36" s="26" t="s">
        <v>50</v>
      </c>
      <c r="B36" s="32"/>
      <c r="C36" s="17">
        <v>811</v>
      </c>
      <c r="D36" s="17">
        <v>1000</v>
      </c>
      <c r="E36" s="106"/>
      <c r="F36" s="107"/>
      <c r="G36" s="106"/>
      <c r="J36" s="10"/>
    </row>
    <row r="37" spans="1:11" s="3" customFormat="1" ht="30" x14ac:dyDescent="0.25">
      <c r="A37" s="26" t="s">
        <v>51</v>
      </c>
      <c r="B37" s="32"/>
      <c r="C37" s="17">
        <v>650</v>
      </c>
      <c r="D37" s="17">
        <v>4950</v>
      </c>
      <c r="E37" s="106"/>
      <c r="F37" s="107"/>
      <c r="G37" s="106"/>
      <c r="J37" s="10"/>
    </row>
    <row r="38" spans="1:11" s="3" customFormat="1" ht="30" x14ac:dyDescent="0.25">
      <c r="A38" s="26" t="s">
        <v>52</v>
      </c>
      <c r="B38" s="32"/>
      <c r="C38" s="17">
        <v>931</v>
      </c>
      <c r="D38" s="17">
        <v>931</v>
      </c>
      <c r="E38" s="106"/>
      <c r="F38" s="107"/>
      <c r="G38" s="106"/>
      <c r="J38" s="10"/>
    </row>
    <row r="39" spans="1:11" s="3" customFormat="1" ht="45" hidden="1" x14ac:dyDescent="0.25">
      <c r="A39" s="26" t="s">
        <v>53</v>
      </c>
      <c r="B39" s="32"/>
      <c r="C39" s="35"/>
      <c r="D39" s="34"/>
      <c r="E39" s="106"/>
      <c r="F39" s="107"/>
      <c r="G39" s="106"/>
      <c r="J39" s="10"/>
    </row>
    <row r="40" spans="1:11" s="3" customFormat="1" ht="30" hidden="1" x14ac:dyDescent="0.25">
      <c r="A40" s="26" t="s">
        <v>54</v>
      </c>
      <c r="B40" s="32"/>
      <c r="C40" s="35"/>
      <c r="D40" s="34"/>
      <c r="E40" s="106"/>
      <c r="F40" s="107"/>
      <c r="G40" s="106"/>
      <c r="J40" s="10"/>
    </row>
    <row r="41" spans="1:11" s="3" customFormat="1" ht="30" hidden="1" x14ac:dyDescent="0.25">
      <c r="A41" s="26" t="s">
        <v>55</v>
      </c>
      <c r="B41" s="32"/>
      <c r="C41" s="35"/>
      <c r="D41" s="34"/>
      <c r="E41" s="106"/>
      <c r="F41" s="107"/>
      <c r="G41" s="106"/>
      <c r="J41" s="10"/>
    </row>
    <row r="42" spans="1:11" s="3" customFormat="1" hidden="1" x14ac:dyDescent="0.25">
      <c r="A42" s="26" t="s">
        <v>56</v>
      </c>
      <c r="B42" s="32"/>
      <c r="C42" s="35"/>
      <c r="D42" s="34"/>
      <c r="E42" s="106"/>
      <c r="F42" s="107"/>
      <c r="G42" s="106"/>
      <c r="J42" s="10"/>
    </row>
    <row r="43" spans="1:11" s="3" customFormat="1" x14ac:dyDescent="0.25">
      <c r="A43" s="27" t="s">
        <v>24</v>
      </c>
      <c r="B43" s="32"/>
      <c r="C43" s="33"/>
      <c r="D43" s="34"/>
      <c r="E43" s="106"/>
      <c r="F43" s="107"/>
      <c r="G43" s="106"/>
      <c r="J43" s="10"/>
    </row>
    <row r="44" spans="1:11" s="3" customFormat="1" hidden="1" x14ac:dyDescent="0.25">
      <c r="A44" s="28" t="s">
        <v>32</v>
      </c>
      <c r="B44" s="32"/>
      <c r="C44" s="33"/>
      <c r="D44" s="34"/>
      <c r="E44" s="106"/>
      <c r="F44" s="107"/>
      <c r="G44" s="106"/>
      <c r="J44" s="10"/>
    </row>
    <row r="45" spans="1:11" s="3" customFormat="1" ht="30" x14ac:dyDescent="0.25">
      <c r="A45" s="27" t="s">
        <v>25</v>
      </c>
      <c r="B45" s="32"/>
      <c r="C45" s="33"/>
      <c r="D45" s="34">
        <v>13823</v>
      </c>
      <c r="E45" s="106"/>
      <c r="F45" s="107"/>
      <c r="G45" s="106"/>
      <c r="J45" s="10"/>
    </row>
    <row r="46" spans="1:11" s="3" customFormat="1" ht="30" hidden="1" x14ac:dyDescent="0.25">
      <c r="A46" s="28" t="s">
        <v>42</v>
      </c>
      <c r="B46" s="32"/>
      <c r="C46" s="33"/>
      <c r="D46" s="34"/>
      <c r="E46" s="106"/>
      <c r="F46" s="107"/>
      <c r="G46" s="106"/>
      <c r="J46" s="10"/>
    </row>
    <row r="47" spans="1:11" s="3" customFormat="1" x14ac:dyDescent="0.25">
      <c r="A47" s="29" t="s">
        <v>40</v>
      </c>
      <c r="B47" s="32"/>
      <c r="C47" s="33"/>
      <c r="D47" s="36">
        <f>D26+ROUND(D43*3.2,0)+D45</f>
        <v>51525</v>
      </c>
      <c r="E47" s="106"/>
      <c r="F47" s="107"/>
      <c r="G47" s="106"/>
      <c r="J47" s="10"/>
      <c r="K47" s="10"/>
    </row>
    <row r="48" spans="1:11" s="3" customFormat="1" x14ac:dyDescent="0.25">
      <c r="A48" s="29" t="s">
        <v>39</v>
      </c>
      <c r="B48" s="19"/>
      <c r="C48" s="19"/>
      <c r="D48" s="63">
        <f>D47+D24</f>
        <v>219481</v>
      </c>
      <c r="E48" s="106"/>
      <c r="F48" s="107"/>
      <c r="G48" s="106"/>
      <c r="J48" s="10"/>
    </row>
    <row r="49" spans="1:7" s="3" customFormat="1" x14ac:dyDescent="0.25">
      <c r="A49" s="38" t="s">
        <v>8</v>
      </c>
      <c r="B49" s="19"/>
      <c r="C49" s="19"/>
      <c r="D49" s="17"/>
      <c r="E49" s="17"/>
      <c r="F49" s="17"/>
      <c r="G49" s="17"/>
    </row>
    <row r="50" spans="1:7" s="3" customFormat="1" x14ac:dyDescent="0.25">
      <c r="A50" s="39" t="s">
        <v>28</v>
      </c>
      <c r="B50" s="19"/>
      <c r="C50" s="19"/>
      <c r="D50" s="17"/>
      <c r="E50" s="17"/>
      <c r="F50" s="17"/>
      <c r="G50" s="17"/>
    </row>
    <row r="51" spans="1:7" s="3" customFormat="1" x14ac:dyDescent="0.25">
      <c r="A51" s="40" t="s">
        <v>12</v>
      </c>
      <c r="B51" s="102">
        <v>300</v>
      </c>
      <c r="C51" s="102"/>
      <c r="D51" s="17">
        <v>214</v>
      </c>
      <c r="E51" s="20">
        <v>11</v>
      </c>
      <c r="F51" s="15">
        <f>ROUND(G51/B51,0)</f>
        <v>8</v>
      </c>
      <c r="G51" s="17">
        <f>ROUND(D51*E51,0)</f>
        <v>2354</v>
      </c>
    </row>
    <row r="52" spans="1:7" s="3" customFormat="1" x14ac:dyDescent="0.25">
      <c r="A52" s="40" t="s">
        <v>19</v>
      </c>
      <c r="B52" s="102">
        <v>300</v>
      </c>
      <c r="C52" s="102"/>
      <c r="D52" s="17">
        <v>62</v>
      </c>
      <c r="E52" s="20">
        <v>10</v>
      </c>
      <c r="F52" s="15">
        <f>ROUND(G52/B52,0)</f>
        <v>2</v>
      </c>
      <c r="G52" s="17">
        <f>ROUND(D52*E52,0)</f>
        <v>620</v>
      </c>
    </row>
    <row r="53" spans="1:7" s="3" customFormat="1" x14ac:dyDescent="0.25">
      <c r="A53" s="108" t="s">
        <v>9</v>
      </c>
      <c r="B53" s="19"/>
      <c r="C53" s="19"/>
      <c r="D53" s="43">
        <f>D51+D52</f>
        <v>276</v>
      </c>
      <c r="E53" s="44">
        <f>G53/D53</f>
        <v>10.77536231884058</v>
      </c>
      <c r="F53" s="43">
        <f>F51+F52</f>
        <v>10</v>
      </c>
      <c r="G53" s="43">
        <f>G51+G52</f>
        <v>2974</v>
      </c>
    </row>
    <row r="54" spans="1:7" s="3" customFormat="1" x14ac:dyDescent="0.25">
      <c r="A54" s="39" t="s">
        <v>20</v>
      </c>
      <c r="B54" s="19"/>
      <c r="C54" s="19"/>
      <c r="D54" s="43"/>
      <c r="E54" s="44"/>
      <c r="F54" s="43"/>
      <c r="G54" s="43"/>
    </row>
    <row r="55" spans="1:7" s="3" customFormat="1" x14ac:dyDescent="0.25">
      <c r="A55" s="46" t="s">
        <v>29</v>
      </c>
      <c r="B55" s="109">
        <v>240</v>
      </c>
      <c r="C55" s="109"/>
      <c r="D55" s="110">
        <v>1455</v>
      </c>
      <c r="E55" s="111">
        <v>8</v>
      </c>
      <c r="F55" s="112">
        <f>ROUND(G55/B55,0)</f>
        <v>49</v>
      </c>
      <c r="G55" s="110">
        <f>ROUND(D55*E55,0)</f>
        <v>11640</v>
      </c>
    </row>
    <row r="56" spans="1:7" s="3" customFormat="1" x14ac:dyDescent="0.25">
      <c r="A56" s="48" t="s">
        <v>30</v>
      </c>
      <c r="B56" s="109"/>
      <c r="C56" s="109"/>
      <c r="D56" s="113">
        <f>D55</f>
        <v>1455</v>
      </c>
      <c r="E56" s="44">
        <f t="shared" ref="E56:G56" si="2">E55</f>
        <v>8</v>
      </c>
      <c r="F56" s="113">
        <f t="shared" si="2"/>
        <v>49</v>
      </c>
      <c r="G56" s="113">
        <f t="shared" si="2"/>
        <v>11640</v>
      </c>
    </row>
    <row r="57" spans="1:7" s="3" customFormat="1" ht="22.5" customHeight="1" x14ac:dyDescent="0.2">
      <c r="A57" s="114" t="s">
        <v>22</v>
      </c>
      <c r="B57" s="115"/>
      <c r="C57" s="115"/>
      <c r="D57" s="116">
        <f>D53+D56</f>
        <v>1731</v>
      </c>
      <c r="E57" s="23">
        <f>G57/D57</f>
        <v>8.442518775274408</v>
      </c>
      <c r="F57" s="116">
        <f>F53+F56</f>
        <v>59</v>
      </c>
      <c r="G57" s="116">
        <f t="shared" ref="G57" si="3">G53+G56</f>
        <v>14614</v>
      </c>
    </row>
    <row r="58" spans="1:7" s="3" customFormat="1" ht="18.75" customHeight="1" x14ac:dyDescent="0.25">
      <c r="A58" s="117" t="s">
        <v>62</v>
      </c>
      <c r="B58" s="19"/>
      <c r="C58" s="19"/>
      <c r="D58" s="63">
        <v>6022</v>
      </c>
      <c r="E58" s="63"/>
      <c r="F58" s="63"/>
      <c r="G58" s="63"/>
    </row>
    <row r="59" spans="1:7" x14ac:dyDescent="0.25">
      <c r="A59" s="88" t="s">
        <v>57</v>
      </c>
      <c r="B59" s="55"/>
      <c r="C59" s="55"/>
      <c r="D59" s="118">
        <v>6012</v>
      </c>
      <c r="E59" s="63"/>
      <c r="F59" s="63"/>
      <c r="G59" s="63"/>
    </row>
    <row r="60" spans="1:7" x14ac:dyDescent="0.25">
      <c r="A60" s="57" t="s">
        <v>58</v>
      </c>
      <c r="B60" s="55"/>
      <c r="C60" s="55"/>
      <c r="D60" s="56">
        <v>6012</v>
      </c>
      <c r="E60" s="55"/>
      <c r="F60" s="55"/>
      <c r="G60" s="55"/>
    </row>
    <row r="61" spans="1:7" x14ac:dyDescent="0.25">
      <c r="A61" s="54" t="s">
        <v>59</v>
      </c>
      <c r="B61" s="55"/>
      <c r="C61" s="55"/>
      <c r="D61" s="56">
        <v>10</v>
      </c>
      <c r="E61" s="55"/>
      <c r="F61" s="55"/>
      <c r="G61" s="55"/>
    </row>
    <row r="62" spans="1:7" ht="30" x14ac:dyDescent="0.25">
      <c r="A62" s="57" t="s">
        <v>60</v>
      </c>
      <c r="B62" s="55"/>
      <c r="C62" s="55"/>
      <c r="D62" s="56">
        <v>10</v>
      </c>
      <c r="E62" s="55"/>
      <c r="F62" s="55"/>
      <c r="G62" s="55"/>
    </row>
    <row r="63" spans="1:7" ht="15.75" thickBot="1" x14ac:dyDescent="0.3">
      <c r="A63" s="58" t="s">
        <v>61</v>
      </c>
      <c r="B63" s="59"/>
      <c r="C63" s="59"/>
      <c r="D63" s="59"/>
      <c r="E63" s="59"/>
      <c r="F63" s="59"/>
      <c r="G63" s="59"/>
    </row>
    <row r="64" spans="1:7" ht="15.75" thickBot="1" x14ac:dyDescent="0.3">
      <c r="A64" s="60" t="s">
        <v>10</v>
      </c>
      <c r="B64" s="61"/>
      <c r="C64" s="61"/>
      <c r="D64" s="61"/>
      <c r="E64" s="61"/>
      <c r="F64" s="61"/>
      <c r="G64" s="61"/>
    </row>
    <row r="66" spans="1:1" x14ac:dyDescent="0.25">
      <c r="A66" s="2"/>
    </row>
    <row r="132" spans="4:4" x14ac:dyDescent="0.25">
      <c r="D132" s="1">
        <v>1255</v>
      </c>
    </row>
    <row r="134" spans="4:4" x14ac:dyDescent="0.25">
      <c r="D134" s="1">
        <v>1225</v>
      </c>
    </row>
    <row r="158" spans="4:4" x14ac:dyDescent="0.25">
      <c r="D158" s="1">
        <f>D159/4/3.2</f>
        <v>173.671875</v>
      </c>
    </row>
    <row r="159" spans="4:4" x14ac:dyDescent="0.25">
      <c r="D159" s="1">
        <v>2223</v>
      </c>
    </row>
    <row r="169" spans="4:4" x14ac:dyDescent="0.25">
      <c r="D169" s="1">
        <v>2223</v>
      </c>
    </row>
    <row r="189" spans="4:4" x14ac:dyDescent="0.25">
      <c r="D189" s="1">
        <v>230</v>
      </c>
    </row>
    <row r="191" spans="4:4" x14ac:dyDescent="0.25">
      <c r="D191" s="1">
        <v>140</v>
      </c>
    </row>
    <row r="193" spans="4:4" x14ac:dyDescent="0.25">
      <c r="D193" s="1">
        <v>80</v>
      </c>
    </row>
    <row r="194" spans="4:4" x14ac:dyDescent="0.25">
      <c r="D194" s="1">
        <v>80</v>
      </c>
    </row>
    <row r="199" spans="4:4" x14ac:dyDescent="0.25">
      <c r="D199" s="1">
        <v>200</v>
      </c>
    </row>
    <row r="200" spans="4:4" x14ac:dyDescent="0.25">
      <c r="D200" s="1">
        <v>200</v>
      </c>
    </row>
    <row r="201" spans="4:4" x14ac:dyDescent="0.25">
      <c r="D201" s="1">
        <v>55</v>
      </c>
    </row>
    <row r="202" spans="4:4" x14ac:dyDescent="0.25">
      <c r="D202" s="1">
        <v>700</v>
      </c>
    </row>
    <row r="206" spans="4:4" x14ac:dyDescent="0.25">
      <c r="D206" s="1">
        <v>30</v>
      </c>
    </row>
    <row r="207" spans="4:4" x14ac:dyDescent="0.25">
      <c r="D207" s="1">
        <v>13</v>
      </c>
    </row>
    <row r="208" spans="4:4" x14ac:dyDescent="0.25">
      <c r="D208" s="1">
        <v>13</v>
      </c>
    </row>
    <row r="209" spans="4:4" x14ac:dyDescent="0.25">
      <c r="D209" s="1">
        <v>30</v>
      </c>
    </row>
    <row r="210" spans="4:4" x14ac:dyDescent="0.25">
      <c r="D210" s="1">
        <v>35</v>
      </c>
    </row>
    <row r="215" spans="4:4" x14ac:dyDescent="0.25">
      <c r="D215" s="1">
        <v>125</v>
      </c>
    </row>
    <row r="216" spans="4:4" x14ac:dyDescent="0.25">
      <c r="D216" s="1">
        <v>125</v>
      </c>
    </row>
    <row r="222" spans="4:4" x14ac:dyDescent="0.25">
      <c r="D222" s="1">
        <v>40</v>
      </c>
    </row>
    <row r="223" spans="4:4" x14ac:dyDescent="0.25">
      <c r="D223" s="1">
        <v>150</v>
      </c>
    </row>
    <row r="224" spans="4:4" x14ac:dyDescent="0.25">
      <c r="D224" s="1">
        <v>40</v>
      </c>
    </row>
    <row r="225" spans="4:4" x14ac:dyDescent="0.25">
      <c r="D225" s="1">
        <v>13</v>
      </c>
    </row>
    <row r="226" spans="4:4" x14ac:dyDescent="0.25">
      <c r="D226" s="1">
        <v>40</v>
      </c>
    </row>
    <row r="227" spans="4:4" x14ac:dyDescent="0.25">
      <c r="D227" s="1">
        <v>40</v>
      </c>
    </row>
    <row r="228" spans="4:4" x14ac:dyDescent="0.25">
      <c r="D228" s="1">
        <v>80</v>
      </c>
    </row>
    <row r="229" spans="4:4" x14ac:dyDescent="0.25">
      <c r="D229" s="1">
        <v>40</v>
      </c>
    </row>
    <row r="230" spans="4:4" x14ac:dyDescent="0.25">
      <c r="D230" s="1">
        <v>20</v>
      </c>
    </row>
    <row r="237" spans="4:4" x14ac:dyDescent="0.25">
      <c r="D237" s="1">
        <f>D238/4/3.2</f>
        <v>234.375</v>
      </c>
    </row>
    <row r="238" spans="4:4" x14ac:dyDescent="0.25">
      <c r="D238" s="1">
        <v>3000</v>
      </c>
    </row>
    <row r="245" spans="4:4" x14ac:dyDescent="0.25">
      <c r="D245" s="1">
        <v>100</v>
      </c>
    </row>
    <row r="246" spans="4:4" x14ac:dyDescent="0.25">
      <c r="D246" s="1">
        <v>100</v>
      </c>
    </row>
    <row r="252" spans="4:4" x14ac:dyDescent="0.25">
      <c r="D252" s="1">
        <v>100</v>
      </c>
    </row>
    <row r="253" spans="4:4" x14ac:dyDescent="0.25">
      <c r="D253" s="1">
        <v>150</v>
      </c>
    </row>
    <row r="254" spans="4:4" x14ac:dyDescent="0.25">
      <c r="D254" s="1">
        <v>15</v>
      </c>
    </row>
    <row r="256" spans="4:4" x14ac:dyDescent="0.25">
      <c r="D256" s="1">
        <v>120</v>
      </c>
    </row>
    <row r="261" spans="4:4" x14ac:dyDescent="0.25">
      <c r="D261" s="1">
        <v>100</v>
      </c>
    </row>
    <row r="262" spans="4:4" x14ac:dyDescent="0.25">
      <c r="D262" s="1">
        <v>100</v>
      </c>
    </row>
    <row r="268" spans="4:4" x14ac:dyDescent="0.25">
      <c r="D268" s="1">
        <v>140</v>
      </c>
    </row>
    <row r="269" spans="4:4" x14ac:dyDescent="0.25">
      <c r="D269" s="1">
        <v>140</v>
      </c>
    </row>
    <row r="270" spans="4:4" x14ac:dyDescent="0.25">
      <c r="D270" s="1">
        <v>15</v>
      </c>
    </row>
    <row r="271" spans="4:4" x14ac:dyDescent="0.25">
      <c r="D271" s="1">
        <v>150</v>
      </c>
    </row>
    <row r="272" spans="4:4" x14ac:dyDescent="0.25">
      <c r="D272" s="1">
        <v>150</v>
      </c>
    </row>
    <row r="273" spans="4:4" x14ac:dyDescent="0.25">
      <c r="D273" s="1">
        <v>300</v>
      </c>
    </row>
    <row r="280" spans="4:4" x14ac:dyDescent="0.25">
      <c r="D280" s="1">
        <v>70</v>
      </c>
    </row>
    <row r="285" spans="4:4" x14ac:dyDescent="0.25">
      <c r="D285" s="1">
        <v>180</v>
      </c>
    </row>
    <row r="289" spans="4:4" x14ac:dyDescent="0.25">
      <c r="D289" s="1">
        <v>400</v>
      </c>
    </row>
    <row r="290" spans="4:4" x14ac:dyDescent="0.25">
      <c r="D290" s="1">
        <v>400</v>
      </c>
    </row>
    <row r="291" spans="4:4" x14ac:dyDescent="0.25">
      <c r="D291" s="1">
        <v>450</v>
      </c>
    </row>
  </sheetData>
  <mergeCells count="7">
    <mergeCell ref="A2:G2"/>
    <mergeCell ref="B4:B6"/>
    <mergeCell ref="G4:G6"/>
    <mergeCell ref="E4:E6"/>
    <mergeCell ref="F4:F6"/>
    <mergeCell ref="C4:C6"/>
    <mergeCell ref="D4:D6"/>
  </mergeCells>
  <pageMargins left="0.39370078740157483" right="0" top="0.15748031496062992" bottom="0.15748031496062992" header="0" footer="0"/>
  <pageSetup paperSize="9" scale="8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8"/>
  <sheetViews>
    <sheetView zoomScale="85" zoomScaleNormal="85" workbookViewId="0">
      <pane ySplit="7" topLeftCell="A8" activePane="bottomLeft" state="frozen"/>
      <selection activeCell="A27" sqref="A27"/>
      <selection pane="bottomLeft" activeCell="A27" sqref="A27"/>
    </sheetView>
  </sheetViews>
  <sheetFormatPr defaultColWidth="11.42578125" defaultRowHeight="15" x14ac:dyDescent="0.25"/>
  <cols>
    <col min="1" max="1" width="47.7109375" style="1" customWidth="1"/>
    <col min="2" max="2" width="9" style="1" customWidth="1"/>
    <col min="3" max="3" width="16.42578125" style="1" customWidth="1"/>
    <col min="4" max="4" width="12.42578125" style="1" customWidth="1"/>
    <col min="5" max="6" width="10.5703125" style="1" customWidth="1"/>
    <col min="7" max="7" width="11.85546875" style="1" customWidth="1"/>
    <col min="8" max="8" width="13.140625" style="1" bestFit="1" customWidth="1"/>
    <col min="9" max="16384" width="11.42578125" style="1"/>
  </cols>
  <sheetData>
    <row r="1" spans="1:7" s="12" customFormat="1" ht="15.75" customHeight="1" x14ac:dyDescent="0.25">
      <c r="D1" s="70"/>
      <c r="E1" s="70"/>
      <c r="F1" s="70"/>
      <c r="G1" s="70"/>
    </row>
    <row r="2" spans="1:7" s="12" customFormat="1" ht="33" customHeight="1" x14ac:dyDescent="0.25">
      <c r="A2" s="121" t="s">
        <v>67</v>
      </c>
      <c r="B2" s="121"/>
      <c r="C2" s="121"/>
      <c r="D2" s="121"/>
      <c r="E2" s="121"/>
      <c r="F2" s="121"/>
      <c r="G2" s="121"/>
    </row>
    <row r="3" spans="1:7" ht="15.75" thickBot="1" x14ac:dyDescent="0.3"/>
    <row r="4" spans="1:7" ht="28.5" customHeight="1" x14ac:dyDescent="0.3">
      <c r="A4" s="4" t="s">
        <v>64</v>
      </c>
      <c r="B4" s="122" t="s">
        <v>1</v>
      </c>
      <c r="C4" s="122" t="s">
        <v>66</v>
      </c>
      <c r="D4" s="131" t="s">
        <v>63</v>
      </c>
      <c r="E4" s="128" t="s">
        <v>0</v>
      </c>
      <c r="F4" s="122" t="s">
        <v>2</v>
      </c>
      <c r="G4" s="125" t="s">
        <v>3</v>
      </c>
    </row>
    <row r="5" spans="1:7" ht="19.5" customHeight="1" x14ac:dyDescent="0.3">
      <c r="A5" s="5"/>
      <c r="B5" s="123"/>
      <c r="C5" s="123"/>
      <c r="D5" s="132"/>
      <c r="E5" s="129"/>
      <c r="F5" s="123"/>
      <c r="G5" s="126"/>
    </row>
    <row r="6" spans="1:7" ht="38.25" customHeight="1" thickBot="1" x14ac:dyDescent="0.3">
      <c r="A6" s="6" t="s">
        <v>4</v>
      </c>
      <c r="B6" s="124"/>
      <c r="C6" s="124"/>
      <c r="D6" s="133"/>
      <c r="E6" s="130"/>
      <c r="F6" s="124"/>
      <c r="G6" s="127"/>
    </row>
    <row r="7" spans="1:7" ht="15.75" thickBot="1" x14ac:dyDescent="0.3">
      <c r="A7" s="7">
        <v>1</v>
      </c>
      <c r="B7" s="11">
        <v>2</v>
      </c>
      <c r="C7" s="11">
        <v>3</v>
      </c>
      <c r="D7" s="8">
        <v>4</v>
      </c>
      <c r="E7" s="8">
        <v>5</v>
      </c>
      <c r="F7" s="8">
        <v>6</v>
      </c>
      <c r="G7" s="8">
        <v>7</v>
      </c>
    </row>
    <row r="8" spans="1:7" ht="29.25" x14ac:dyDescent="0.25">
      <c r="A8" s="13" t="s">
        <v>65</v>
      </c>
      <c r="B8" s="50"/>
      <c r="C8" s="50"/>
      <c r="D8" s="50"/>
      <c r="E8" s="50"/>
      <c r="F8" s="50"/>
      <c r="G8" s="50"/>
    </row>
    <row r="9" spans="1:7" x14ac:dyDescent="0.25">
      <c r="A9" s="16" t="s">
        <v>5</v>
      </c>
      <c r="B9" s="50"/>
      <c r="C9" s="50"/>
      <c r="D9" s="71"/>
      <c r="E9" s="71"/>
      <c r="F9" s="71"/>
      <c r="G9" s="71"/>
    </row>
    <row r="10" spans="1:7" x14ac:dyDescent="0.25">
      <c r="A10" s="18" t="s">
        <v>12</v>
      </c>
      <c r="B10" s="19">
        <v>340</v>
      </c>
      <c r="C10" s="19"/>
      <c r="D10" s="72">
        <v>320</v>
      </c>
      <c r="E10" s="65">
        <v>9.3218750000000004</v>
      </c>
      <c r="F10" s="73">
        <f>ROUND(G10/B10,0)</f>
        <v>9</v>
      </c>
      <c r="G10" s="15">
        <f>ROUND(D10*E10,0)</f>
        <v>2983</v>
      </c>
    </row>
    <row r="11" spans="1:7" x14ac:dyDescent="0.25">
      <c r="A11" s="18" t="s">
        <v>11</v>
      </c>
      <c r="B11" s="19">
        <v>340</v>
      </c>
      <c r="C11" s="19"/>
      <c r="D11" s="19">
        <v>139</v>
      </c>
      <c r="E11" s="65">
        <v>9.3812949640287773</v>
      </c>
      <c r="F11" s="73">
        <f>ROUND(G11/B11,0)</f>
        <v>4</v>
      </c>
      <c r="G11" s="15">
        <f>ROUND(D11*E11,0)</f>
        <v>1304</v>
      </c>
    </row>
    <row r="12" spans="1:7" x14ac:dyDescent="0.25">
      <c r="A12" s="18" t="s">
        <v>13</v>
      </c>
      <c r="B12" s="19">
        <v>340</v>
      </c>
      <c r="C12" s="19"/>
      <c r="D12" s="19">
        <v>47</v>
      </c>
      <c r="E12" s="65">
        <v>5.2978723404255321</v>
      </c>
      <c r="F12" s="73">
        <f>ROUND(G12/B12,0)</f>
        <v>1</v>
      </c>
      <c r="G12" s="15">
        <f>ROUND(D12*E12,0)</f>
        <v>249</v>
      </c>
    </row>
    <row r="13" spans="1:7" x14ac:dyDescent="0.25">
      <c r="A13" s="18" t="s">
        <v>16</v>
      </c>
      <c r="B13" s="19">
        <v>300</v>
      </c>
      <c r="C13" s="19"/>
      <c r="D13" s="19">
        <v>15</v>
      </c>
      <c r="E13" s="65">
        <v>5.2666666666666666</v>
      </c>
      <c r="F13" s="73">
        <f>ROUND(G13/B13,0)</f>
        <v>0</v>
      </c>
      <c r="G13" s="15">
        <f>ROUND(D13*E13,0)</f>
        <v>79</v>
      </c>
    </row>
    <row r="14" spans="1:7" x14ac:dyDescent="0.25">
      <c r="A14" s="18" t="s">
        <v>15</v>
      </c>
      <c r="B14" s="19">
        <v>320</v>
      </c>
      <c r="C14" s="19"/>
      <c r="D14" s="19">
        <v>112</v>
      </c>
      <c r="E14" s="65">
        <v>7.7767857142857144</v>
      </c>
      <c r="F14" s="73">
        <f>ROUND(G14/B14,0)</f>
        <v>3</v>
      </c>
      <c r="G14" s="15">
        <f>ROUND(D14*E14,0)</f>
        <v>871</v>
      </c>
    </row>
    <row r="15" spans="1:7" s="3" customFormat="1" ht="15" customHeight="1" x14ac:dyDescent="0.2">
      <c r="A15" s="66" t="s">
        <v>6</v>
      </c>
      <c r="B15" s="21"/>
      <c r="C15" s="21"/>
      <c r="D15" s="32">
        <f>SUM(D10:D14)</f>
        <v>633</v>
      </c>
      <c r="E15" s="74">
        <f>G15/D15</f>
        <v>8.6666666666666661</v>
      </c>
      <c r="F15" s="32">
        <f>SUM(F10:F14)</f>
        <v>17</v>
      </c>
      <c r="G15" s="32">
        <f>SUM(G10:G14)</f>
        <v>5486</v>
      </c>
    </row>
    <row r="16" spans="1:7" s="3" customFormat="1" ht="15.75" x14ac:dyDescent="0.25">
      <c r="A16" s="75" t="s">
        <v>7</v>
      </c>
      <c r="B16" s="21"/>
      <c r="C16" s="21"/>
      <c r="D16" s="32"/>
      <c r="E16" s="32"/>
      <c r="F16" s="32"/>
      <c r="G16" s="32"/>
    </row>
    <row r="17" spans="1:10" s="3" customFormat="1" ht="16.5" customHeight="1" x14ac:dyDescent="0.25">
      <c r="A17" s="26" t="s">
        <v>23</v>
      </c>
      <c r="B17" s="32"/>
      <c r="C17" s="32"/>
      <c r="D17" s="72">
        <f>D18+D19+D20+D21</f>
        <v>7411</v>
      </c>
      <c r="E17" s="72"/>
      <c r="F17" s="72"/>
      <c r="G17" s="72"/>
    </row>
    <row r="18" spans="1:10" s="3" customFormat="1" x14ac:dyDescent="0.25">
      <c r="A18" s="26" t="s">
        <v>33</v>
      </c>
      <c r="B18" s="22"/>
      <c r="C18" s="22"/>
      <c r="D18" s="17"/>
      <c r="E18" s="72"/>
      <c r="F18" s="72"/>
      <c r="G18" s="72"/>
    </row>
    <row r="19" spans="1:10" s="3" customFormat="1" ht="30" x14ac:dyDescent="0.25">
      <c r="A19" s="26" t="s">
        <v>44</v>
      </c>
      <c r="B19" s="22"/>
      <c r="C19" s="22"/>
      <c r="D19" s="17"/>
      <c r="E19" s="72"/>
      <c r="F19" s="72"/>
      <c r="G19" s="72"/>
    </row>
    <row r="20" spans="1:10" s="3" customFormat="1" ht="30" x14ac:dyDescent="0.25">
      <c r="A20" s="26" t="s">
        <v>45</v>
      </c>
      <c r="B20" s="22"/>
      <c r="C20" s="22"/>
      <c r="D20" s="17"/>
      <c r="E20" s="72"/>
      <c r="F20" s="72"/>
      <c r="G20" s="72"/>
    </row>
    <row r="21" spans="1:10" s="3" customFormat="1" x14ac:dyDescent="0.25">
      <c r="A21" s="26" t="s">
        <v>46</v>
      </c>
      <c r="B21" s="22"/>
      <c r="C21" s="22"/>
      <c r="D21" s="17">
        <v>7411</v>
      </c>
      <c r="E21" s="72"/>
      <c r="F21" s="72"/>
      <c r="G21" s="72"/>
      <c r="I21" s="10"/>
    </row>
    <row r="22" spans="1:10" s="3" customFormat="1" x14ac:dyDescent="0.25">
      <c r="A22" s="27" t="s">
        <v>24</v>
      </c>
      <c r="B22" s="32"/>
      <c r="C22" s="32"/>
      <c r="D22" s="72">
        <v>4895.26953125</v>
      </c>
      <c r="E22" s="72"/>
      <c r="F22" s="72"/>
      <c r="G22" s="72"/>
    </row>
    <row r="23" spans="1:10" s="3" customFormat="1" x14ac:dyDescent="0.25">
      <c r="A23" s="28" t="s">
        <v>32</v>
      </c>
      <c r="B23" s="32"/>
      <c r="C23" s="32"/>
      <c r="D23" s="72">
        <v>9616.25</v>
      </c>
      <c r="E23" s="72"/>
      <c r="F23" s="72"/>
      <c r="G23" s="72"/>
    </row>
    <row r="24" spans="1:10" s="3" customFormat="1" x14ac:dyDescent="0.25">
      <c r="A24" s="29" t="s">
        <v>27</v>
      </c>
      <c r="B24" s="32"/>
      <c r="C24" s="32"/>
      <c r="D24" s="32">
        <f>D17+ROUND(D22*3.2,0)</f>
        <v>23076</v>
      </c>
      <c r="E24" s="72"/>
      <c r="F24" s="72"/>
      <c r="G24" s="72"/>
      <c r="J24" s="76"/>
    </row>
    <row r="25" spans="1:10" s="3" customFormat="1" x14ac:dyDescent="0.25">
      <c r="A25" s="31" t="s">
        <v>41</v>
      </c>
      <c r="B25" s="32"/>
      <c r="C25" s="33"/>
      <c r="D25" s="34"/>
      <c r="E25" s="72"/>
      <c r="F25" s="72"/>
      <c r="G25" s="72"/>
      <c r="J25" s="76"/>
    </row>
    <row r="26" spans="1:10" s="3" customFormat="1" x14ac:dyDescent="0.25">
      <c r="A26" s="26" t="s">
        <v>26</v>
      </c>
      <c r="B26" s="32"/>
      <c r="C26" s="33"/>
      <c r="D26" s="34">
        <f>D27+D28+D33+D39+D40+D41+D42</f>
        <v>1514</v>
      </c>
      <c r="E26" s="72"/>
      <c r="F26" s="72"/>
      <c r="G26" s="72"/>
      <c r="J26" s="76"/>
    </row>
    <row r="27" spans="1:10" s="3" customFormat="1" x14ac:dyDescent="0.25">
      <c r="A27" s="26" t="s">
        <v>33</v>
      </c>
      <c r="B27" s="32"/>
      <c r="C27" s="33"/>
      <c r="D27" s="34"/>
      <c r="E27" s="72"/>
      <c r="F27" s="72"/>
      <c r="G27" s="72"/>
      <c r="J27" s="76"/>
    </row>
    <row r="28" spans="1:10" s="3" customFormat="1" ht="30" x14ac:dyDescent="0.25">
      <c r="A28" s="26" t="s">
        <v>34</v>
      </c>
      <c r="B28" s="32"/>
      <c r="C28" s="35"/>
      <c r="D28" s="34">
        <f>D29+D30+D31+D32</f>
        <v>204</v>
      </c>
      <c r="E28" s="72"/>
      <c r="F28" s="72"/>
      <c r="G28" s="72"/>
      <c r="H28" s="77"/>
      <c r="J28" s="76"/>
    </row>
    <row r="29" spans="1:10" s="3" customFormat="1" ht="30.6" customHeight="1" x14ac:dyDescent="0.25">
      <c r="A29" s="26" t="s">
        <v>35</v>
      </c>
      <c r="B29" s="32"/>
      <c r="C29" s="17">
        <v>203</v>
      </c>
      <c r="D29" s="17">
        <v>203</v>
      </c>
      <c r="E29" s="72"/>
      <c r="F29" s="72"/>
      <c r="G29" s="72"/>
      <c r="J29" s="76"/>
    </row>
    <row r="30" spans="1:10" s="3" customFormat="1" ht="25.9" customHeight="1" x14ac:dyDescent="0.25">
      <c r="A30" s="26" t="s">
        <v>36</v>
      </c>
      <c r="B30" s="32"/>
      <c r="C30" s="17">
        <v>1</v>
      </c>
      <c r="D30" s="17">
        <v>1</v>
      </c>
      <c r="E30" s="72"/>
      <c r="F30" s="72"/>
      <c r="G30" s="72"/>
      <c r="J30" s="76"/>
    </row>
    <row r="31" spans="1:10" s="3" customFormat="1" ht="43.9" customHeight="1" x14ac:dyDescent="0.25">
      <c r="A31" s="26" t="s">
        <v>38</v>
      </c>
      <c r="B31" s="32"/>
      <c r="C31" s="22"/>
      <c r="D31" s="17">
        <v>0</v>
      </c>
      <c r="E31" s="72"/>
      <c r="F31" s="72"/>
      <c r="G31" s="72"/>
      <c r="J31" s="76"/>
    </row>
    <row r="32" spans="1:10" s="3" customFormat="1" ht="30" x14ac:dyDescent="0.25">
      <c r="A32" s="26" t="s">
        <v>37</v>
      </c>
      <c r="B32" s="32"/>
      <c r="C32" s="17"/>
      <c r="D32" s="17"/>
      <c r="E32" s="72"/>
      <c r="F32" s="72"/>
      <c r="G32" s="72"/>
      <c r="J32" s="76"/>
    </row>
    <row r="33" spans="1:10" s="3" customFormat="1" ht="30" x14ac:dyDescent="0.25">
      <c r="A33" s="26" t="s">
        <v>47</v>
      </c>
      <c r="B33" s="32"/>
      <c r="C33" s="35"/>
      <c r="D33" s="34">
        <f>D34+D35+D36+D37+D38</f>
        <v>1310</v>
      </c>
      <c r="E33" s="72"/>
      <c r="F33" s="72"/>
      <c r="G33" s="72"/>
      <c r="H33" s="77"/>
      <c r="J33" s="76"/>
    </row>
    <row r="34" spans="1:10" s="3" customFormat="1" ht="30" x14ac:dyDescent="0.25">
      <c r="A34" s="26" t="s">
        <v>48</v>
      </c>
      <c r="B34" s="32"/>
      <c r="C34" s="22"/>
      <c r="D34" s="17"/>
      <c r="E34" s="72"/>
      <c r="F34" s="72"/>
      <c r="G34" s="72"/>
      <c r="J34" s="76"/>
    </row>
    <row r="35" spans="1:10" s="3" customFormat="1" ht="46.5" customHeight="1" x14ac:dyDescent="0.25">
      <c r="A35" s="26" t="s">
        <v>49</v>
      </c>
      <c r="B35" s="32"/>
      <c r="C35" s="17">
        <v>307</v>
      </c>
      <c r="D35" s="17">
        <v>1240</v>
      </c>
      <c r="E35" s="72"/>
      <c r="F35" s="72"/>
      <c r="G35" s="72"/>
      <c r="J35" s="76"/>
    </row>
    <row r="36" spans="1:10" s="3" customFormat="1" ht="45" x14ac:dyDescent="0.25">
      <c r="A36" s="26" t="s">
        <v>50</v>
      </c>
      <c r="B36" s="32"/>
      <c r="C36" s="17">
        <v>45</v>
      </c>
      <c r="D36" s="17">
        <v>70</v>
      </c>
      <c r="E36" s="72"/>
      <c r="F36" s="72"/>
      <c r="G36" s="72"/>
      <c r="J36" s="76"/>
    </row>
    <row r="37" spans="1:10" s="3" customFormat="1" ht="30" x14ac:dyDescent="0.25">
      <c r="A37" s="26" t="s">
        <v>51</v>
      </c>
      <c r="B37" s="32"/>
      <c r="C37" s="17"/>
      <c r="D37" s="17"/>
      <c r="E37" s="72"/>
      <c r="F37" s="72"/>
      <c r="G37" s="72"/>
      <c r="J37" s="76"/>
    </row>
    <row r="38" spans="1:10" s="3" customFormat="1" ht="30" hidden="1" x14ac:dyDescent="0.25">
      <c r="A38" s="26" t="s">
        <v>52</v>
      </c>
      <c r="B38" s="32"/>
      <c r="C38" s="22"/>
      <c r="D38" s="17"/>
      <c r="E38" s="72"/>
      <c r="F38" s="72"/>
      <c r="G38" s="72"/>
      <c r="J38" s="76"/>
    </row>
    <row r="39" spans="1:10" s="3" customFormat="1" ht="28.5" hidden="1" customHeight="1" x14ac:dyDescent="0.25">
      <c r="A39" s="26" t="s">
        <v>53</v>
      </c>
      <c r="B39" s="32"/>
      <c r="C39" s="35"/>
      <c r="D39" s="34"/>
      <c r="E39" s="72"/>
      <c r="F39" s="72"/>
      <c r="G39" s="72"/>
      <c r="J39" s="76"/>
    </row>
    <row r="40" spans="1:10" s="3" customFormat="1" ht="30" hidden="1" x14ac:dyDescent="0.25">
      <c r="A40" s="26" t="s">
        <v>54</v>
      </c>
      <c r="B40" s="32"/>
      <c r="C40" s="35"/>
      <c r="D40" s="34"/>
      <c r="E40" s="72"/>
      <c r="F40" s="72"/>
      <c r="G40" s="72"/>
      <c r="J40" s="76"/>
    </row>
    <row r="41" spans="1:10" s="3" customFormat="1" ht="30" hidden="1" x14ac:dyDescent="0.25">
      <c r="A41" s="26" t="s">
        <v>55</v>
      </c>
      <c r="B41" s="32"/>
      <c r="C41" s="35"/>
      <c r="D41" s="34"/>
      <c r="E41" s="72"/>
      <c r="F41" s="72"/>
      <c r="G41" s="72"/>
      <c r="J41" s="76"/>
    </row>
    <row r="42" spans="1:10" s="3" customFormat="1" hidden="1" x14ac:dyDescent="0.25">
      <c r="A42" s="26" t="s">
        <v>56</v>
      </c>
      <c r="B42" s="32"/>
      <c r="C42" s="35"/>
      <c r="D42" s="34"/>
      <c r="E42" s="72"/>
      <c r="F42" s="72"/>
      <c r="G42" s="72"/>
      <c r="J42" s="76"/>
    </row>
    <row r="43" spans="1:10" s="3" customFormat="1" x14ac:dyDescent="0.25">
      <c r="A43" s="27" t="s">
        <v>24</v>
      </c>
      <c r="B43" s="32"/>
      <c r="C43" s="33"/>
      <c r="D43" s="34"/>
      <c r="E43" s="72"/>
      <c r="F43" s="72"/>
      <c r="G43" s="72"/>
      <c r="J43" s="76"/>
    </row>
    <row r="44" spans="1:10" s="3" customFormat="1" hidden="1" x14ac:dyDescent="0.25">
      <c r="A44" s="28" t="s">
        <v>32</v>
      </c>
      <c r="B44" s="32"/>
      <c r="C44" s="33"/>
      <c r="D44" s="34"/>
      <c r="E44" s="72"/>
      <c r="F44" s="72"/>
      <c r="G44" s="72"/>
      <c r="J44" s="76"/>
    </row>
    <row r="45" spans="1:10" s="3" customFormat="1" ht="30" x14ac:dyDescent="0.25">
      <c r="A45" s="27" t="s">
        <v>25</v>
      </c>
      <c r="B45" s="32"/>
      <c r="C45" s="33"/>
      <c r="D45" s="34">
        <v>97</v>
      </c>
      <c r="E45" s="72"/>
      <c r="F45" s="72"/>
      <c r="G45" s="72"/>
      <c r="J45" s="76"/>
    </row>
    <row r="46" spans="1:10" s="3" customFormat="1" hidden="1" x14ac:dyDescent="0.25">
      <c r="A46" s="28" t="s">
        <v>42</v>
      </c>
      <c r="B46" s="32"/>
      <c r="C46" s="33"/>
      <c r="D46" s="34"/>
      <c r="E46" s="72"/>
      <c r="F46" s="72"/>
      <c r="G46" s="72"/>
      <c r="J46" s="76"/>
    </row>
    <row r="47" spans="1:10" s="3" customFormat="1" x14ac:dyDescent="0.25">
      <c r="A47" s="29" t="s">
        <v>40</v>
      </c>
      <c r="B47" s="32"/>
      <c r="C47" s="33"/>
      <c r="D47" s="36">
        <f>D26+ROUND(D43*3.2,0)+D45</f>
        <v>1611</v>
      </c>
      <c r="E47" s="72"/>
      <c r="F47" s="72"/>
      <c r="G47" s="72"/>
      <c r="H47" s="77"/>
      <c r="J47" s="76"/>
    </row>
    <row r="48" spans="1:10" s="3" customFormat="1" ht="15" customHeight="1" x14ac:dyDescent="0.25">
      <c r="A48" s="29" t="s">
        <v>39</v>
      </c>
      <c r="B48" s="17"/>
      <c r="C48" s="17"/>
      <c r="D48" s="22">
        <f>D24+D47</f>
        <v>24687</v>
      </c>
      <c r="E48" s="78"/>
      <c r="F48" s="78"/>
      <c r="G48" s="17"/>
      <c r="J48" s="10"/>
    </row>
    <row r="49" spans="1:7" s="3" customFormat="1" ht="15.75" x14ac:dyDescent="0.25">
      <c r="A49" s="79" t="s">
        <v>8</v>
      </c>
      <c r="B49" s="32"/>
      <c r="C49" s="32"/>
      <c r="D49" s="19"/>
      <c r="E49" s="80"/>
      <c r="F49" s="81"/>
      <c r="G49" s="81"/>
    </row>
    <row r="50" spans="1:7" s="3" customFormat="1" x14ac:dyDescent="0.25">
      <c r="A50" s="39" t="s">
        <v>28</v>
      </c>
      <c r="B50" s="32"/>
      <c r="C50" s="32"/>
      <c r="D50" s="19"/>
      <c r="E50" s="80"/>
      <c r="F50" s="81"/>
      <c r="G50" s="81"/>
    </row>
    <row r="51" spans="1:7" s="3" customFormat="1" x14ac:dyDescent="0.25">
      <c r="A51" s="40" t="s">
        <v>12</v>
      </c>
      <c r="B51" s="72">
        <v>300</v>
      </c>
      <c r="C51" s="72"/>
      <c r="D51" s="19">
        <v>42</v>
      </c>
      <c r="E51" s="65">
        <v>10.619047619047619</v>
      </c>
      <c r="F51" s="73">
        <f>ROUND(G51/B51,0)</f>
        <v>1</v>
      </c>
      <c r="G51" s="15">
        <f>ROUND(D51*E51,0)</f>
        <v>446</v>
      </c>
    </row>
    <row r="52" spans="1:7" s="3" customFormat="1" x14ac:dyDescent="0.25">
      <c r="A52" s="40" t="s">
        <v>11</v>
      </c>
      <c r="B52" s="72">
        <v>300</v>
      </c>
      <c r="C52" s="72"/>
      <c r="D52" s="19">
        <v>9</v>
      </c>
      <c r="E52" s="65">
        <v>11.222222222222221</v>
      </c>
      <c r="F52" s="73">
        <f>ROUND(G52/B52,0)</f>
        <v>0</v>
      </c>
      <c r="G52" s="15">
        <f>ROUND(D52*E52,0)</f>
        <v>101</v>
      </c>
    </row>
    <row r="53" spans="1:7" s="3" customFormat="1" x14ac:dyDescent="0.25">
      <c r="A53" s="40" t="s">
        <v>13</v>
      </c>
      <c r="B53" s="72">
        <v>300</v>
      </c>
      <c r="C53" s="72"/>
      <c r="D53" s="19"/>
      <c r="E53" s="65">
        <v>6.1</v>
      </c>
      <c r="F53" s="73">
        <f>ROUND(G53/B53,0)</f>
        <v>0</v>
      </c>
      <c r="G53" s="15">
        <f>ROUND(D53*E53,0)</f>
        <v>0</v>
      </c>
    </row>
    <row r="54" spans="1:7" s="3" customFormat="1" x14ac:dyDescent="0.25">
      <c r="A54" s="40" t="s">
        <v>15</v>
      </c>
      <c r="B54" s="72">
        <v>300</v>
      </c>
      <c r="C54" s="72"/>
      <c r="D54" s="19"/>
      <c r="E54" s="65">
        <v>9</v>
      </c>
      <c r="F54" s="73">
        <f>ROUND(G54/B54,0)</f>
        <v>0</v>
      </c>
      <c r="G54" s="15">
        <f>ROUND(D54*E54,0)</f>
        <v>0</v>
      </c>
    </row>
    <row r="55" spans="1:7" s="3" customFormat="1" x14ac:dyDescent="0.25">
      <c r="A55" s="38" t="s">
        <v>9</v>
      </c>
      <c r="B55" s="82"/>
      <c r="C55" s="82"/>
      <c r="D55" s="42">
        <f>D51+D52+D53+D54</f>
        <v>51</v>
      </c>
      <c r="E55" s="83">
        <f>G55/D55</f>
        <v>10.725490196078431</v>
      </c>
      <c r="F55" s="84">
        <f>SUM(F51:F54)</f>
        <v>1</v>
      </c>
      <c r="G55" s="84">
        <f>SUM(G51:G54)</f>
        <v>547</v>
      </c>
    </row>
    <row r="56" spans="1:7" x14ac:dyDescent="0.25">
      <c r="A56" s="49" t="s">
        <v>22</v>
      </c>
      <c r="B56" s="85"/>
      <c r="C56" s="85"/>
      <c r="D56" s="86">
        <f>D55</f>
        <v>51</v>
      </c>
      <c r="E56" s="74">
        <f t="shared" ref="E56:G56" si="0">E55</f>
        <v>10.725490196078431</v>
      </c>
      <c r="F56" s="86">
        <f t="shared" si="0"/>
        <v>1</v>
      </c>
      <c r="G56" s="86">
        <f t="shared" si="0"/>
        <v>547</v>
      </c>
    </row>
    <row r="57" spans="1:7" ht="18.75" customHeight="1" x14ac:dyDescent="0.25">
      <c r="A57" s="87" t="s">
        <v>21</v>
      </c>
      <c r="B57" s="50"/>
      <c r="C57" s="50"/>
      <c r="D57" s="54">
        <f>D58+D60</f>
        <v>565</v>
      </c>
      <c r="E57" s="55"/>
      <c r="F57" s="50"/>
      <c r="G57" s="50"/>
    </row>
    <row r="58" spans="1:7" x14ac:dyDescent="0.25">
      <c r="A58" s="88" t="s">
        <v>57</v>
      </c>
      <c r="B58" s="55"/>
      <c r="C58" s="55"/>
      <c r="D58" s="18">
        <v>565</v>
      </c>
      <c r="E58" s="55"/>
      <c r="F58" s="89"/>
      <c r="G58" s="55"/>
    </row>
    <row r="59" spans="1:7" x14ac:dyDescent="0.25">
      <c r="A59" s="57" t="s">
        <v>58</v>
      </c>
      <c r="B59" s="55"/>
      <c r="C59" s="55"/>
      <c r="D59" s="55">
        <v>565</v>
      </c>
      <c r="E59" s="55"/>
      <c r="F59" s="55"/>
      <c r="G59" s="55"/>
    </row>
    <row r="60" spans="1:7" x14ac:dyDescent="0.25">
      <c r="A60" s="54" t="s">
        <v>59</v>
      </c>
      <c r="B60" s="55"/>
      <c r="C60" s="55"/>
      <c r="D60" s="55"/>
      <c r="E60" s="55"/>
      <c r="F60" s="55"/>
      <c r="G60" s="55"/>
    </row>
    <row r="61" spans="1:7" ht="30" x14ac:dyDescent="0.25">
      <c r="A61" s="57" t="s">
        <v>60</v>
      </c>
      <c r="B61" s="55"/>
      <c r="C61" s="55"/>
      <c r="D61" s="55"/>
      <c r="E61" s="55"/>
      <c r="F61" s="55"/>
      <c r="G61" s="55"/>
    </row>
    <row r="62" spans="1:7" ht="15.75" thickBot="1" x14ac:dyDescent="0.3">
      <c r="A62" s="58" t="s">
        <v>61</v>
      </c>
      <c r="B62" s="59"/>
      <c r="C62" s="59"/>
      <c r="D62" s="59"/>
      <c r="E62" s="59"/>
      <c r="F62" s="59"/>
      <c r="G62" s="59"/>
    </row>
    <row r="63" spans="1:7" s="95" customFormat="1" ht="15.75" thickBot="1" x14ac:dyDescent="0.3">
      <c r="A63" s="90" t="s">
        <v>10</v>
      </c>
      <c r="B63" s="91"/>
      <c r="C63" s="91"/>
      <c r="D63" s="92"/>
      <c r="E63" s="93"/>
      <c r="F63" s="92"/>
      <c r="G63" s="94"/>
    </row>
    <row r="129" spans="4:4" x14ac:dyDescent="0.25">
      <c r="D129" s="1">
        <v>1255</v>
      </c>
    </row>
    <row r="131" spans="4:4" x14ac:dyDescent="0.25">
      <c r="D131" s="1">
        <v>1225</v>
      </c>
    </row>
    <row r="155" spans="4:4" x14ac:dyDescent="0.25">
      <c r="D155" s="1">
        <f>D156/4/3.2</f>
        <v>173.671875</v>
      </c>
    </row>
    <row r="156" spans="4:4" x14ac:dyDescent="0.25">
      <c r="D156" s="1">
        <v>2223</v>
      </c>
    </row>
    <row r="166" spans="4:4" x14ac:dyDescent="0.25">
      <c r="D166" s="1">
        <v>2223</v>
      </c>
    </row>
    <row r="186" spans="4:4" x14ac:dyDescent="0.25">
      <c r="D186" s="1">
        <v>230</v>
      </c>
    </row>
    <row r="188" spans="4:4" x14ac:dyDescent="0.25">
      <c r="D188" s="1">
        <v>140</v>
      </c>
    </row>
    <row r="190" spans="4:4" x14ac:dyDescent="0.25">
      <c r="D190" s="1">
        <v>80</v>
      </c>
    </row>
    <row r="191" spans="4:4" x14ac:dyDescent="0.25">
      <c r="D191" s="1">
        <v>80</v>
      </c>
    </row>
    <row r="196" spans="4:4" x14ac:dyDescent="0.25">
      <c r="D196" s="1">
        <v>200</v>
      </c>
    </row>
    <row r="197" spans="4:4" x14ac:dyDescent="0.25">
      <c r="D197" s="1">
        <v>200</v>
      </c>
    </row>
    <row r="198" spans="4:4" x14ac:dyDescent="0.25">
      <c r="D198" s="1">
        <v>55</v>
      </c>
    </row>
    <row r="199" spans="4:4" x14ac:dyDescent="0.25">
      <c r="D199" s="1">
        <v>700</v>
      </c>
    </row>
    <row r="203" spans="4:4" x14ac:dyDescent="0.25">
      <c r="D203" s="1">
        <v>30</v>
      </c>
    </row>
    <row r="204" spans="4:4" x14ac:dyDescent="0.25">
      <c r="D204" s="1">
        <v>13</v>
      </c>
    </row>
    <row r="205" spans="4:4" x14ac:dyDescent="0.25">
      <c r="D205" s="1">
        <v>13</v>
      </c>
    </row>
    <row r="206" spans="4:4" x14ac:dyDescent="0.25">
      <c r="D206" s="1">
        <v>30</v>
      </c>
    </row>
    <row r="207" spans="4:4" x14ac:dyDescent="0.25">
      <c r="D207" s="1">
        <v>35</v>
      </c>
    </row>
    <row r="212" spans="4:4" x14ac:dyDescent="0.25">
      <c r="D212" s="1">
        <v>125</v>
      </c>
    </row>
    <row r="213" spans="4:4" x14ac:dyDescent="0.25">
      <c r="D213" s="1">
        <v>125</v>
      </c>
    </row>
    <row r="219" spans="4:4" x14ac:dyDescent="0.25">
      <c r="D219" s="1">
        <v>40</v>
      </c>
    </row>
    <row r="220" spans="4:4" x14ac:dyDescent="0.25">
      <c r="D220" s="1">
        <v>150</v>
      </c>
    </row>
    <row r="221" spans="4:4" x14ac:dyDescent="0.25">
      <c r="D221" s="1">
        <v>40</v>
      </c>
    </row>
    <row r="222" spans="4:4" x14ac:dyDescent="0.25">
      <c r="D222" s="1">
        <v>13</v>
      </c>
    </row>
    <row r="223" spans="4:4" x14ac:dyDescent="0.25">
      <c r="D223" s="1">
        <v>40</v>
      </c>
    </row>
    <row r="224" spans="4:4" x14ac:dyDescent="0.25">
      <c r="D224" s="1">
        <v>40</v>
      </c>
    </row>
    <row r="225" spans="4:4" x14ac:dyDescent="0.25">
      <c r="D225" s="1">
        <v>80</v>
      </c>
    </row>
    <row r="226" spans="4:4" x14ac:dyDescent="0.25">
      <c r="D226" s="1">
        <v>40</v>
      </c>
    </row>
    <row r="227" spans="4:4" x14ac:dyDescent="0.25">
      <c r="D227" s="1">
        <v>20</v>
      </c>
    </row>
    <row r="234" spans="4:4" x14ac:dyDescent="0.25">
      <c r="D234" s="1">
        <f>D235/4/3.2</f>
        <v>234.375</v>
      </c>
    </row>
    <row r="235" spans="4:4" x14ac:dyDescent="0.25">
      <c r="D235" s="1">
        <v>3000</v>
      </c>
    </row>
    <row r="242" spans="4:4" x14ac:dyDescent="0.25">
      <c r="D242" s="1">
        <v>100</v>
      </c>
    </row>
    <row r="243" spans="4:4" x14ac:dyDescent="0.25">
      <c r="D243" s="1">
        <v>100</v>
      </c>
    </row>
    <row r="249" spans="4:4" x14ac:dyDescent="0.25">
      <c r="D249" s="1">
        <v>100</v>
      </c>
    </row>
    <row r="250" spans="4:4" x14ac:dyDescent="0.25">
      <c r="D250" s="1">
        <v>150</v>
      </c>
    </row>
    <row r="251" spans="4:4" x14ac:dyDescent="0.25">
      <c r="D251" s="1">
        <v>15</v>
      </c>
    </row>
    <row r="253" spans="4:4" x14ac:dyDescent="0.25">
      <c r="D253" s="1">
        <v>120</v>
      </c>
    </row>
    <row r="258" spans="4:4" x14ac:dyDescent="0.25">
      <c r="D258" s="1">
        <v>100</v>
      </c>
    </row>
    <row r="259" spans="4:4" x14ac:dyDescent="0.25">
      <c r="D259" s="1">
        <v>100</v>
      </c>
    </row>
    <row r="265" spans="4:4" x14ac:dyDescent="0.25">
      <c r="D265" s="1">
        <v>140</v>
      </c>
    </row>
    <row r="266" spans="4:4" x14ac:dyDescent="0.25">
      <c r="D266" s="1">
        <v>140</v>
      </c>
    </row>
    <row r="267" spans="4:4" x14ac:dyDescent="0.25">
      <c r="D267" s="1">
        <v>15</v>
      </c>
    </row>
    <row r="268" spans="4:4" x14ac:dyDescent="0.25">
      <c r="D268" s="1">
        <v>150</v>
      </c>
    </row>
    <row r="269" spans="4:4" x14ac:dyDescent="0.25">
      <c r="D269" s="1">
        <v>150</v>
      </c>
    </row>
    <row r="270" spans="4:4" x14ac:dyDescent="0.25">
      <c r="D270" s="1">
        <v>300</v>
      </c>
    </row>
    <row r="277" spans="4:4" x14ac:dyDescent="0.25">
      <c r="D277" s="1">
        <v>70</v>
      </c>
    </row>
    <row r="282" spans="4:4" x14ac:dyDescent="0.25">
      <c r="D282" s="1">
        <v>180</v>
      </c>
    </row>
    <row r="286" spans="4:4" x14ac:dyDescent="0.25">
      <c r="D286" s="1">
        <v>400</v>
      </c>
    </row>
    <row r="287" spans="4:4" x14ac:dyDescent="0.25">
      <c r="D287" s="1">
        <v>400</v>
      </c>
    </row>
    <row r="288" spans="4:4" x14ac:dyDescent="0.25">
      <c r="D288" s="1">
        <v>450</v>
      </c>
    </row>
  </sheetData>
  <mergeCells count="7">
    <mergeCell ref="A2:G2"/>
    <mergeCell ref="D4:D6"/>
    <mergeCell ref="B4:B6"/>
    <mergeCell ref="G4:G6"/>
    <mergeCell ref="E4:E6"/>
    <mergeCell ref="F4:F6"/>
    <mergeCell ref="C4:C6"/>
  </mergeCells>
  <pageMargins left="0.39370078740157483" right="0" top="0.35433070866141736" bottom="0.15748031496062992" header="0" footer="0"/>
  <pageSetup paperSize="9" scale="9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12"/>
  <sheetViews>
    <sheetView zoomScaleNormal="100" zoomScaleSheetLayoutView="50" workbookViewId="0">
      <pane xSplit="1" ySplit="7" topLeftCell="B8" activePane="bottomRight" state="frozen"/>
      <selection activeCell="C22" sqref="C22"/>
      <selection pane="topRight" activeCell="C22" sqref="C22"/>
      <selection pane="bottomLeft" activeCell="C22" sqref="C22"/>
      <selection pane="bottomRight" activeCell="A27" sqref="A27"/>
    </sheetView>
  </sheetViews>
  <sheetFormatPr defaultColWidth="11.42578125" defaultRowHeight="15" x14ac:dyDescent="0.25"/>
  <cols>
    <col min="1" max="1" width="46.140625" style="1" customWidth="1"/>
    <col min="2" max="2" width="10.7109375" style="1" customWidth="1"/>
    <col min="3" max="3" width="14.42578125" style="1" customWidth="1"/>
    <col min="4" max="4" width="11.85546875" style="1" customWidth="1"/>
    <col min="5" max="5" width="10.85546875" style="1" customWidth="1"/>
    <col min="6" max="6" width="11" style="1" customWidth="1"/>
    <col min="7" max="7" width="11.85546875" style="1" customWidth="1"/>
    <col min="8" max="16384" width="11.42578125" style="1"/>
  </cols>
  <sheetData>
    <row r="1" spans="1:162" s="12" customFormat="1" ht="15.75" x14ac:dyDescent="0.25"/>
    <row r="2" spans="1:162" s="12" customFormat="1" ht="33" customHeight="1" x14ac:dyDescent="0.25">
      <c r="A2" s="121" t="s">
        <v>67</v>
      </c>
      <c r="B2" s="121"/>
      <c r="C2" s="121"/>
      <c r="D2" s="121"/>
      <c r="E2" s="121"/>
      <c r="F2" s="121"/>
      <c r="G2" s="121"/>
    </row>
    <row r="3" spans="1:162" ht="15.75" customHeight="1" thickBot="1" x14ac:dyDescent="0.3"/>
    <row r="4" spans="1:162" ht="27" customHeight="1" x14ac:dyDescent="0.3">
      <c r="A4" s="4" t="s">
        <v>64</v>
      </c>
      <c r="B4" s="122" t="s">
        <v>1</v>
      </c>
      <c r="C4" s="122" t="s">
        <v>66</v>
      </c>
      <c r="D4" s="131" t="s">
        <v>63</v>
      </c>
      <c r="E4" s="128" t="s">
        <v>0</v>
      </c>
      <c r="F4" s="122" t="s">
        <v>2</v>
      </c>
      <c r="G4" s="125" t="s">
        <v>3</v>
      </c>
    </row>
    <row r="5" spans="1:162" ht="12" customHeight="1" x14ac:dyDescent="0.3">
      <c r="A5" s="5"/>
      <c r="B5" s="123"/>
      <c r="C5" s="123"/>
      <c r="D5" s="132"/>
      <c r="E5" s="129"/>
      <c r="F5" s="123"/>
      <c r="G5" s="126"/>
    </row>
    <row r="6" spans="1:162" ht="15" customHeight="1" thickBot="1" x14ac:dyDescent="0.3">
      <c r="A6" s="6" t="s">
        <v>4</v>
      </c>
      <c r="B6" s="124"/>
      <c r="C6" s="124"/>
      <c r="D6" s="133"/>
      <c r="E6" s="130"/>
      <c r="F6" s="124"/>
      <c r="G6" s="127"/>
    </row>
    <row r="7" spans="1:162" ht="15.75" thickBot="1" x14ac:dyDescent="0.3">
      <c r="A7" s="7">
        <v>1</v>
      </c>
      <c r="B7" s="11">
        <v>2</v>
      </c>
      <c r="C7" s="11">
        <v>3</v>
      </c>
      <c r="D7" s="8">
        <v>4</v>
      </c>
      <c r="E7" s="8">
        <v>5</v>
      </c>
      <c r="F7" s="8">
        <v>6</v>
      </c>
      <c r="G7" s="8">
        <v>7</v>
      </c>
    </row>
    <row r="8" spans="1:162" s="3" customFormat="1" ht="46.5" customHeight="1" x14ac:dyDescent="0.25">
      <c r="A8" s="62" t="s">
        <v>70</v>
      </c>
      <c r="B8" s="63"/>
      <c r="C8" s="63"/>
      <c r="D8" s="63"/>
      <c r="E8" s="63"/>
      <c r="F8" s="63"/>
      <c r="G8" s="63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</row>
    <row r="9" spans="1:162" s="3" customFormat="1" x14ac:dyDescent="0.25">
      <c r="A9" s="16" t="s">
        <v>5</v>
      </c>
      <c r="B9" s="50"/>
      <c r="C9" s="50"/>
      <c r="D9" s="64"/>
      <c r="E9" s="65"/>
      <c r="F9" s="17"/>
      <c r="G9" s="17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</row>
    <row r="10" spans="1:162" s="3" customFormat="1" x14ac:dyDescent="0.25">
      <c r="A10" s="18" t="s">
        <v>11</v>
      </c>
      <c r="B10" s="19">
        <v>340</v>
      </c>
      <c r="C10" s="19"/>
      <c r="D10" s="64"/>
      <c r="E10" s="65"/>
      <c r="F10" s="17"/>
      <c r="G10" s="17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</row>
    <row r="11" spans="1:162" s="3" customFormat="1" ht="18" customHeight="1" thickBot="1" x14ac:dyDescent="0.3">
      <c r="A11" s="66" t="s">
        <v>6</v>
      </c>
      <c r="B11" s="21"/>
      <c r="C11" s="21"/>
      <c r="D11" s="22"/>
      <c r="E11" s="23"/>
      <c r="F11" s="67"/>
      <c r="G11" s="22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</row>
    <row r="12" spans="1:162" s="3" customFormat="1" ht="15.75" thickBot="1" x14ac:dyDescent="0.3">
      <c r="A12" s="68" t="s">
        <v>10</v>
      </c>
      <c r="B12" s="69"/>
      <c r="C12" s="69"/>
      <c r="D12" s="69"/>
      <c r="E12" s="69"/>
      <c r="F12" s="69"/>
      <c r="G12" s="69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</row>
  </sheetData>
  <mergeCells count="7">
    <mergeCell ref="D4:D6"/>
    <mergeCell ref="A2:G2"/>
    <mergeCell ref="F4:F6"/>
    <mergeCell ref="B4:B6"/>
    <mergeCell ref="E4:E6"/>
    <mergeCell ref="C4:C6"/>
    <mergeCell ref="G4:G6"/>
  </mergeCells>
  <pageMargins left="0.51181102362204722" right="0" top="0.35433070866141736" bottom="0.35433070866141736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Вяземский</vt:lpstr>
      <vt:lpstr>Комс рн</vt:lpstr>
      <vt:lpstr>П.Осипенко</vt:lpstr>
      <vt:lpstr>Частные МО</vt:lpstr>
      <vt:lpstr>Вяземский!Заголовки_для_печати</vt:lpstr>
      <vt:lpstr>'Комс рн'!Заголовки_для_печати</vt:lpstr>
      <vt:lpstr>П.Осипенко!Заголовки_для_печати</vt:lpstr>
      <vt:lpstr>'Частные МО'!Заголовки_для_печати</vt:lpstr>
      <vt:lpstr>Вяземский!Область_печати</vt:lpstr>
      <vt:lpstr>'Частные МО'!Область_печати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212Slusareva</dc:creator>
  <cp:lastModifiedBy>Москвич Наталья Владимировна</cp:lastModifiedBy>
  <cp:lastPrinted>2016-11-02T05:44:11Z</cp:lastPrinted>
  <dcterms:created xsi:type="dcterms:W3CDTF">2011-12-09T04:00:35Z</dcterms:created>
  <dcterms:modified xsi:type="dcterms:W3CDTF">2018-05-17T23:45:28Z</dcterms:modified>
</cp:coreProperties>
</file>