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СДП" sheetId="1" r:id="rId1"/>
  </sheets>
  <externalReferences>
    <externalReference r:id="rId2"/>
    <externalReference r:id="rId3"/>
  </externalReferences>
  <definedNames>
    <definedName name="_xlnm._FilterDatabase" localSheetId="0" hidden="1">СДП!$A$13:$DC$170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СДП!$A:$J,СДП!$4:$8</definedName>
  </definedNames>
  <calcPr calcId="145621"/>
</workbook>
</file>

<file path=xl/calcChain.xml><?xml version="1.0" encoding="utf-8"?>
<calcChain xmlns="http://schemas.openxmlformats.org/spreadsheetml/2006/main">
  <c r="CL170" i="1" l="1"/>
  <c r="CJ170" i="1"/>
  <c r="CC170" i="1"/>
  <c r="CB170" i="1"/>
  <c r="AX170" i="1"/>
  <c r="DB169" i="1"/>
  <c r="CE169" i="1"/>
  <c r="DB168" i="1"/>
  <c r="CE168" i="1"/>
  <c r="DB167" i="1"/>
  <c r="CE167" i="1"/>
  <c r="DB166" i="1"/>
  <c r="CE166" i="1"/>
  <c r="DB165" i="1"/>
  <c r="CE165" i="1"/>
  <c r="DB164" i="1"/>
  <c r="CE164" i="1"/>
  <c r="DB163" i="1"/>
  <c r="CE163" i="1"/>
  <c r="DB162" i="1"/>
  <c r="CE162" i="1"/>
  <c r="CX161" i="1"/>
  <c r="CV161" i="1"/>
  <c r="CT161" i="1"/>
  <c r="CP161" i="1"/>
  <c r="CN161" i="1"/>
  <c r="CH161" i="1"/>
  <c r="CF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DB160" i="1"/>
  <c r="CE160" i="1"/>
  <c r="DB159" i="1"/>
  <c r="CE159" i="1"/>
  <c r="DB158" i="1"/>
  <c r="CE158" i="1"/>
  <c r="DB157" i="1"/>
  <c r="CE157" i="1"/>
  <c r="CX156" i="1"/>
  <c r="CV156" i="1"/>
  <c r="CT156" i="1"/>
  <c r="CP156" i="1"/>
  <c r="CN156" i="1"/>
  <c r="CH156" i="1"/>
  <c r="CF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DB155" i="1"/>
  <c r="CE155" i="1"/>
  <c r="DB154" i="1"/>
  <c r="CE154" i="1"/>
  <c r="CE153" i="1"/>
  <c r="BL153" i="1"/>
  <c r="DB153" i="1" s="1"/>
  <c r="CT152" i="1"/>
  <c r="CT151" i="1" s="1"/>
  <c r="CN152" i="1"/>
  <c r="DB152" i="1" s="1"/>
  <c r="CE152" i="1"/>
  <c r="CZ151" i="1"/>
  <c r="CX151" i="1"/>
  <c r="CV151" i="1"/>
  <c r="CP151" i="1"/>
  <c r="CH151" i="1"/>
  <c r="CF151" i="1"/>
  <c r="CD151" i="1"/>
  <c r="BZ151" i="1"/>
  <c r="BX151" i="1"/>
  <c r="BV151" i="1"/>
  <c r="BT151" i="1"/>
  <c r="BR151" i="1"/>
  <c r="BP151" i="1"/>
  <c r="BN151" i="1"/>
  <c r="BJ151" i="1"/>
  <c r="BH151" i="1"/>
  <c r="BF151" i="1"/>
  <c r="BD151" i="1"/>
  <c r="BB151" i="1"/>
  <c r="AZ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DB150" i="1"/>
  <c r="CE150" i="1"/>
  <c r="DB149" i="1"/>
  <c r="CE149" i="1"/>
  <c r="DB148" i="1"/>
  <c r="CE148" i="1"/>
  <c r="CX147" i="1"/>
  <c r="CV147" i="1"/>
  <c r="CT147" i="1"/>
  <c r="CP147" i="1"/>
  <c r="CN147" i="1"/>
  <c r="CH147" i="1"/>
  <c r="CF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DB146" i="1"/>
  <c r="DB145" i="1" s="1"/>
  <c r="CE146" i="1"/>
  <c r="CE145" i="1" s="1"/>
  <c r="CX145" i="1"/>
  <c r="CV145" i="1"/>
  <c r="CT145" i="1"/>
  <c r="CP145" i="1"/>
  <c r="CN145" i="1"/>
  <c r="CH145" i="1"/>
  <c r="CF145" i="1"/>
  <c r="CD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DB144" i="1"/>
  <c r="CE144" i="1"/>
  <c r="DB143" i="1"/>
  <c r="CE143" i="1"/>
  <c r="DB142" i="1"/>
  <c r="CE142" i="1"/>
  <c r="DB141" i="1"/>
  <c r="CE141" i="1"/>
  <c r="DB140" i="1"/>
  <c r="CE140" i="1"/>
  <c r="DB139" i="1"/>
  <c r="CE139" i="1"/>
  <c r="DB138" i="1"/>
  <c r="CE138" i="1"/>
  <c r="CX137" i="1"/>
  <c r="CV137" i="1"/>
  <c r="CT137" i="1"/>
  <c r="CP137" i="1"/>
  <c r="CN137" i="1"/>
  <c r="CH137" i="1"/>
  <c r="CF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DB136" i="1"/>
  <c r="CE136" i="1"/>
  <c r="DB135" i="1"/>
  <c r="CE135" i="1"/>
  <c r="CN134" i="1"/>
  <c r="DB134" i="1" s="1"/>
  <c r="CE134" i="1"/>
  <c r="DB133" i="1"/>
  <c r="CE133" i="1"/>
  <c r="DB132" i="1"/>
  <c r="DB131" i="1" s="1"/>
  <c r="CE132" i="1"/>
  <c r="CX131" i="1"/>
  <c r="CV131" i="1"/>
  <c r="CT131" i="1"/>
  <c r="CP131" i="1"/>
  <c r="CH131" i="1"/>
  <c r="CF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T131" i="1"/>
  <c r="AR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DB130" i="1"/>
  <c r="CE130" i="1"/>
  <c r="DB129" i="1"/>
  <c r="CE129" i="1"/>
  <c r="DB128" i="1"/>
  <c r="CE128" i="1"/>
  <c r="DB127" i="1"/>
  <c r="CE127" i="1"/>
  <c r="DB126" i="1"/>
  <c r="CE126" i="1"/>
  <c r="DB125" i="1"/>
  <c r="DB124" i="1" s="1"/>
  <c r="CN125" i="1"/>
  <c r="CE125" i="1"/>
  <c r="CZ124" i="1"/>
  <c r="CX124" i="1"/>
  <c r="CV124" i="1"/>
  <c r="CT124" i="1"/>
  <c r="CP124" i="1"/>
  <c r="CN124" i="1"/>
  <c r="CH124" i="1"/>
  <c r="CF124" i="1"/>
  <c r="CD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T124" i="1"/>
  <c r="AR124" i="1"/>
  <c r="AP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CT123" i="1"/>
  <c r="CN123" i="1"/>
  <c r="CE123" i="1"/>
  <c r="DB122" i="1"/>
  <c r="CE122" i="1"/>
  <c r="DB121" i="1"/>
  <c r="CE121" i="1"/>
  <c r="CN120" i="1"/>
  <c r="DB120" i="1" s="1"/>
  <c r="CE120" i="1"/>
  <c r="CZ119" i="1"/>
  <c r="CX119" i="1"/>
  <c r="CV119" i="1"/>
  <c r="CT119" i="1"/>
  <c r="CP119" i="1"/>
  <c r="CH119" i="1"/>
  <c r="CF119" i="1"/>
  <c r="CD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T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P119" i="1"/>
  <c r="DB118" i="1"/>
  <c r="DB117" i="1" s="1"/>
  <c r="CE118" i="1"/>
  <c r="CX117" i="1"/>
  <c r="CV117" i="1"/>
  <c r="CT117" i="1"/>
  <c r="CP117" i="1"/>
  <c r="CN117" i="1"/>
  <c r="CH117" i="1"/>
  <c r="CF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T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P117" i="1"/>
  <c r="DB116" i="1"/>
  <c r="DB115" i="1" s="1"/>
  <c r="CE116" i="1"/>
  <c r="CX115" i="1"/>
  <c r="CV115" i="1"/>
  <c r="CT115" i="1"/>
  <c r="CP115" i="1"/>
  <c r="CN115" i="1"/>
  <c r="CH115" i="1"/>
  <c r="CF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DB114" i="1"/>
  <c r="DB113" i="1" s="1"/>
  <c r="CE114" i="1"/>
  <c r="CX113" i="1"/>
  <c r="CV113" i="1"/>
  <c r="CT113" i="1"/>
  <c r="CP113" i="1"/>
  <c r="CN113" i="1"/>
  <c r="CH113" i="1"/>
  <c r="CF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DB112" i="1"/>
  <c r="CE112" i="1"/>
  <c r="DB111" i="1"/>
  <c r="CE111" i="1"/>
  <c r="DB110" i="1"/>
  <c r="CE110" i="1"/>
  <c r="CX109" i="1"/>
  <c r="CV109" i="1"/>
  <c r="CT109" i="1"/>
  <c r="CP109" i="1"/>
  <c r="CN109" i="1"/>
  <c r="CH109" i="1"/>
  <c r="CF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CT108" i="1"/>
  <c r="CT107" i="1" s="1"/>
  <c r="CN108" i="1"/>
  <c r="CN107" i="1" s="1"/>
  <c r="CE108" i="1"/>
  <c r="CE107" i="1" s="1"/>
  <c r="CZ107" i="1"/>
  <c r="CX107" i="1"/>
  <c r="CV107" i="1"/>
  <c r="CP107" i="1"/>
  <c r="CH107" i="1"/>
  <c r="CF107" i="1"/>
  <c r="CD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CT106" i="1"/>
  <c r="CE106" i="1"/>
  <c r="CE105" i="1" s="1"/>
  <c r="CZ105" i="1"/>
  <c r="CX105" i="1"/>
  <c r="CV105" i="1"/>
  <c r="CP105" i="1"/>
  <c r="CN105" i="1"/>
  <c r="CH105" i="1"/>
  <c r="CF105" i="1"/>
  <c r="CD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CN104" i="1"/>
  <c r="DB104" i="1" s="1"/>
  <c r="CE104" i="1"/>
  <c r="DB103" i="1"/>
  <c r="CE103" i="1"/>
  <c r="CZ102" i="1"/>
  <c r="CX102" i="1"/>
  <c r="CV102" i="1"/>
  <c r="CT102" i="1"/>
  <c r="CP102" i="1"/>
  <c r="CH102" i="1"/>
  <c r="CF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DB101" i="1"/>
  <c r="CE101" i="1"/>
  <c r="DB100" i="1"/>
  <c r="CE100" i="1"/>
  <c r="DB99" i="1"/>
  <c r="CE99" i="1"/>
  <c r="DB98" i="1"/>
  <c r="CE98" i="1"/>
  <c r="DB97" i="1"/>
  <c r="CE97" i="1"/>
  <c r="DB96" i="1"/>
  <c r="CT96" i="1"/>
  <c r="CT95" i="1" s="1"/>
  <c r="CE96" i="1"/>
  <c r="CZ95" i="1"/>
  <c r="CX95" i="1"/>
  <c r="CV95" i="1"/>
  <c r="CP95" i="1"/>
  <c r="CN95" i="1"/>
  <c r="CH95" i="1"/>
  <c r="CF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T95" i="1"/>
  <c r="AR95" i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DB94" i="1"/>
  <c r="CE94" i="1"/>
  <c r="DB93" i="1"/>
  <c r="CE93" i="1"/>
  <c r="DB92" i="1"/>
  <c r="CE92" i="1"/>
  <c r="DB91" i="1"/>
  <c r="CE91" i="1"/>
  <c r="DB90" i="1"/>
  <c r="CE90" i="1"/>
  <c r="DB89" i="1"/>
  <c r="CE89" i="1"/>
  <c r="CZ88" i="1"/>
  <c r="CX88" i="1"/>
  <c r="CV88" i="1"/>
  <c r="CT88" i="1"/>
  <c r="CP88" i="1"/>
  <c r="CN88" i="1"/>
  <c r="CH88" i="1"/>
  <c r="CF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DB87" i="1"/>
  <c r="CE87" i="1"/>
  <c r="DB86" i="1"/>
  <c r="CE86" i="1"/>
  <c r="DB85" i="1"/>
  <c r="CE85" i="1"/>
  <c r="DB84" i="1"/>
  <c r="CE84" i="1"/>
  <c r="DB83" i="1"/>
  <c r="CE83" i="1"/>
  <c r="DB82" i="1"/>
  <c r="CE82" i="1"/>
  <c r="DB81" i="1"/>
  <c r="CE81" i="1"/>
  <c r="DB80" i="1"/>
  <c r="CE80" i="1"/>
  <c r="DB79" i="1"/>
  <c r="CE79" i="1"/>
  <c r="DB78" i="1"/>
  <c r="CE78" i="1"/>
  <c r="DB77" i="1"/>
  <c r="CE77" i="1"/>
  <c r="CX76" i="1"/>
  <c r="CV76" i="1"/>
  <c r="CT76" i="1"/>
  <c r="CP76" i="1"/>
  <c r="CN76" i="1"/>
  <c r="CH76" i="1"/>
  <c r="CF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T76" i="1"/>
  <c r="AR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CT75" i="1"/>
  <c r="CE75" i="1"/>
  <c r="DB74" i="1"/>
  <c r="CE74" i="1"/>
  <c r="DB73" i="1"/>
  <c r="CE73" i="1"/>
  <c r="DB72" i="1"/>
  <c r="CE72" i="1"/>
  <c r="CZ71" i="1"/>
  <c r="CX71" i="1"/>
  <c r="CV71" i="1"/>
  <c r="CP71" i="1"/>
  <c r="CN71" i="1"/>
  <c r="CH71" i="1"/>
  <c r="CF71" i="1"/>
  <c r="CD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T71" i="1"/>
  <c r="AR71" i="1"/>
  <c r="AP71" i="1"/>
  <c r="AN71" i="1"/>
  <c r="AL71" i="1"/>
  <c r="AJ71" i="1"/>
  <c r="AH71" i="1"/>
  <c r="AF71" i="1"/>
  <c r="AD71" i="1"/>
  <c r="AB71" i="1"/>
  <c r="Z71" i="1"/>
  <c r="X71" i="1"/>
  <c r="V71" i="1"/>
  <c r="T71" i="1"/>
  <c r="R71" i="1"/>
  <c r="P71" i="1"/>
  <c r="DB70" i="1"/>
  <c r="DB69" i="1" s="1"/>
  <c r="CE70" i="1"/>
  <c r="CX69" i="1"/>
  <c r="CV69" i="1"/>
  <c r="CT69" i="1"/>
  <c r="CP69" i="1"/>
  <c r="CN69" i="1"/>
  <c r="CH69" i="1"/>
  <c r="CF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T69" i="1"/>
  <c r="AR69" i="1"/>
  <c r="AP69" i="1"/>
  <c r="AN69" i="1"/>
  <c r="AL69" i="1"/>
  <c r="AJ69" i="1"/>
  <c r="AH69" i="1"/>
  <c r="AF69" i="1"/>
  <c r="AD69" i="1"/>
  <c r="AB69" i="1"/>
  <c r="Z69" i="1"/>
  <c r="X69" i="1"/>
  <c r="V69" i="1"/>
  <c r="T69" i="1"/>
  <c r="R69" i="1"/>
  <c r="P69" i="1"/>
  <c r="DB68" i="1"/>
  <c r="CE68" i="1"/>
  <c r="CE66" i="1" s="1"/>
  <c r="CT67" i="1"/>
  <c r="CE67" i="1"/>
  <c r="CZ66" i="1"/>
  <c r="CX66" i="1"/>
  <c r="CV66" i="1"/>
  <c r="CP66" i="1"/>
  <c r="CN66" i="1"/>
  <c r="CH66" i="1"/>
  <c r="CF66" i="1"/>
  <c r="CD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DB65" i="1"/>
  <c r="CE65" i="1"/>
  <c r="DB64" i="1"/>
  <c r="CE64" i="1"/>
  <c r="CN63" i="1"/>
  <c r="DB63" i="1" s="1"/>
  <c r="CE63" i="1"/>
  <c r="CZ62" i="1"/>
  <c r="CX62" i="1"/>
  <c r="CV62" i="1"/>
  <c r="CT62" i="1"/>
  <c r="CP62" i="1"/>
  <c r="CH62" i="1"/>
  <c r="CF62" i="1"/>
  <c r="CD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DB61" i="1"/>
  <c r="CE61" i="1"/>
  <c r="DB60" i="1"/>
  <c r="CE60" i="1"/>
  <c r="CX59" i="1"/>
  <c r="CV59" i="1"/>
  <c r="CT59" i="1"/>
  <c r="CP59" i="1"/>
  <c r="CN59" i="1"/>
  <c r="CH59" i="1"/>
  <c r="CF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DB58" i="1"/>
  <c r="DA58" i="1"/>
  <c r="CY58" i="1"/>
  <c r="CW58" i="1"/>
  <c r="CU58" i="1"/>
  <c r="CQ58" i="1"/>
  <c r="CO58" i="1"/>
  <c r="CM58" i="1"/>
  <c r="CK58" i="1"/>
  <c r="CI58" i="1"/>
  <c r="CG58" i="1"/>
  <c r="CE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CT57" i="1"/>
  <c r="CT56" i="1" s="1"/>
  <c r="CN57" i="1"/>
  <c r="CN56" i="1" s="1"/>
  <c r="CE57" i="1"/>
  <c r="CZ56" i="1"/>
  <c r="CX56" i="1"/>
  <c r="CV56" i="1"/>
  <c r="CP56" i="1"/>
  <c r="CH56" i="1"/>
  <c r="CF56" i="1"/>
  <c r="CD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R56" i="1"/>
  <c r="P56" i="1"/>
  <c r="CT55" i="1"/>
  <c r="CN55" i="1"/>
  <c r="CE55" i="1"/>
  <c r="DB54" i="1"/>
  <c r="CE54" i="1"/>
  <c r="CE53" i="1"/>
  <c r="AB53" i="1"/>
  <c r="CT52" i="1"/>
  <c r="CT46" i="1" s="1"/>
  <c r="CE52" i="1"/>
  <c r="CN51" i="1"/>
  <c r="DB51" i="1" s="1"/>
  <c r="CE51" i="1"/>
  <c r="DB50" i="1"/>
  <c r="DA50" i="1"/>
  <c r="CY50" i="1"/>
  <c r="CW50" i="1"/>
  <c r="CU50" i="1"/>
  <c r="CQ50" i="1"/>
  <c r="CO50" i="1"/>
  <c r="CM50" i="1"/>
  <c r="CK50" i="1"/>
  <c r="CI50" i="1"/>
  <c r="CG50" i="1"/>
  <c r="CE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DB49" i="1"/>
  <c r="CE49" i="1"/>
  <c r="DB48" i="1"/>
  <c r="CE48" i="1"/>
  <c r="DB47" i="1"/>
  <c r="CE47" i="1"/>
  <c r="CZ46" i="1"/>
  <c r="CX46" i="1"/>
  <c r="CV46" i="1"/>
  <c r="CP46" i="1"/>
  <c r="CH46" i="1"/>
  <c r="CF46" i="1"/>
  <c r="CD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T46" i="1"/>
  <c r="AR46" i="1"/>
  <c r="AP46" i="1"/>
  <c r="AN46" i="1"/>
  <c r="AL46" i="1"/>
  <c r="AJ46" i="1"/>
  <c r="AH46" i="1"/>
  <c r="AF46" i="1"/>
  <c r="AD46" i="1"/>
  <c r="Z46" i="1"/>
  <c r="X46" i="1"/>
  <c r="V46" i="1"/>
  <c r="T46" i="1"/>
  <c r="R46" i="1"/>
  <c r="P46" i="1"/>
  <c r="DB45" i="1"/>
  <c r="CE45" i="1"/>
  <c r="DB44" i="1"/>
  <c r="CE44" i="1"/>
  <c r="CX43" i="1"/>
  <c r="CV43" i="1"/>
  <c r="CT43" i="1"/>
  <c r="CP43" i="1"/>
  <c r="CN43" i="1"/>
  <c r="CH43" i="1"/>
  <c r="CF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DB42" i="1"/>
  <c r="DB41" i="1" s="1"/>
  <c r="CE42" i="1"/>
  <c r="CX41" i="1"/>
  <c r="CV41" i="1"/>
  <c r="CT41" i="1"/>
  <c r="CP41" i="1"/>
  <c r="CN41" i="1"/>
  <c r="CH41" i="1"/>
  <c r="CF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DB40" i="1"/>
  <c r="CE40" i="1"/>
  <c r="DB39" i="1"/>
  <c r="CE39" i="1"/>
  <c r="CX38" i="1"/>
  <c r="CV38" i="1"/>
  <c r="CT38" i="1"/>
  <c r="CP38" i="1"/>
  <c r="CN38" i="1"/>
  <c r="CH38" i="1"/>
  <c r="CF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T38" i="1"/>
  <c r="AR38" i="1"/>
  <c r="AP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DB37" i="1"/>
  <c r="CE37" i="1"/>
  <c r="DB36" i="1"/>
  <c r="CE36" i="1"/>
  <c r="DB35" i="1"/>
  <c r="CE35" i="1"/>
  <c r="CX34" i="1"/>
  <c r="CV34" i="1"/>
  <c r="CT34" i="1"/>
  <c r="CP34" i="1"/>
  <c r="CN34" i="1"/>
  <c r="CH34" i="1"/>
  <c r="CF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T34" i="1"/>
  <c r="AR34" i="1"/>
  <c r="AP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DB33" i="1"/>
  <c r="DB32" i="1" s="1"/>
  <c r="CE33" i="1"/>
  <c r="CE32" i="1" s="1"/>
  <c r="CX32" i="1"/>
  <c r="CV32" i="1"/>
  <c r="CT32" i="1"/>
  <c r="CP32" i="1"/>
  <c r="CN32" i="1"/>
  <c r="CH32" i="1"/>
  <c r="CF32" i="1"/>
  <c r="CD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T32" i="1"/>
  <c r="AR32" i="1"/>
  <c r="AP32" i="1"/>
  <c r="AN32" i="1"/>
  <c r="AL32" i="1"/>
  <c r="AJ32" i="1"/>
  <c r="AH32" i="1"/>
  <c r="AF32" i="1"/>
  <c r="AD32" i="1"/>
  <c r="AB32" i="1"/>
  <c r="Z32" i="1"/>
  <c r="X32" i="1"/>
  <c r="V32" i="1"/>
  <c r="T32" i="1"/>
  <c r="R32" i="1"/>
  <c r="P32" i="1"/>
  <c r="CT31" i="1"/>
  <c r="CT30" i="1" s="1"/>
  <c r="CE31" i="1"/>
  <c r="AB31" i="1"/>
  <c r="AB30" i="1" s="1"/>
  <c r="CZ30" i="1"/>
  <c r="CX30" i="1"/>
  <c r="CV30" i="1"/>
  <c r="CP30" i="1"/>
  <c r="CN30" i="1"/>
  <c r="CH30" i="1"/>
  <c r="CF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T30" i="1"/>
  <c r="AR30" i="1"/>
  <c r="AP30" i="1"/>
  <c r="AN30" i="1"/>
  <c r="AL30" i="1"/>
  <c r="AJ30" i="1"/>
  <c r="AH30" i="1"/>
  <c r="AF30" i="1"/>
  <c r="AD30" i="1"/>
  <c r="Z30" i="1"/>
  <c r="X30" i="1"/>
  <c r="V30" i="1"/>
  <c r="T30" i="1"/>
  <c r="R30" i="1"/>
  <c r="P30" i="1"/>
  <c r="CT29" i="1"/>
  <c r="CT28" i="1" s="1"/>
  <c r="CE29" i="1"/>
  <c r="BL29" i="1"/>
  <c r="CZ28" i="1"/>
  <c r="CX28" i="1"/>
  <c r="CV28" i="1"/>
  <c r="CP28" i="1"/>
  <c r="CN28" i="1"/>
  <c r="CH28" i="1"/>
  <c r="CF28" i="1"/>
  <c r="BZ28" i="1"/>
  <c r="BX28" i="1"/>
  <c r="BV28" i="1"/>
  <c r="BT28" i="1"/>
  <c r="BR28" i="1"/>
  <c r="BP28" i="1"/>
  <c r="BN28" i="1"/>
  <c r="BJ28" i="1"/>
  <c r="BH28" i="1"/>
  <c r="BF28" i="1"/>
  <c r="BD28" i="1"/>
  <c r="BB28" i="1"/>
  <c r="AZ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CT27" i="1"/>
  <c r="CT26" i="1" s="1"/>
  <c r="CE27" i="1"/>
  <c r="CE26" i="1" s="1"/>
  <c r="BL27" i="1"/>
  <c r="CZ26" i="1"/>
  <c r="CX26" i="1"/>
  <c r="CV26" i="1"/>
  <c r="CP26" i="1"/>
  <c r="CN26" i="1"/>
  <c r="CH26" i="1"/>
  <c r="CF26" i="1"/>
  <c r="CD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T26" i="1"/>
  <c r="AR26" i="1"/>
  <c r="AP26" i="1"/>
  <c r="AN26" i="1"/>
  <c r="AL26" i="1"/>
  <c r="AJ26" i="1"/>
  <c r="AH26" i="1"/>
  <c r="AF26" i="1"/>
  <c r="AD26" i="1"/>
  <c r="AB26" i="1"/>
  <c r="Z26" i="1"/>
  <c r="X26" i="1"/>
  <c r="V26" i="1"/>
  <c r="T26" i="1"/>
  <c r="R26" i="1"/>
  <c r="P26" i="1"/>
  <c r="CN25" i="1"/>
  <c r="CE25" i="1"/>
  <c r="CZ24" i="1"/>
  <c r="CX24" i="1"/>
  <c r="CV24" i="1"/>
  <c r="CT24" i="1"/>
  <c r="CP24" i="1"/>
  <c r="CH24" i="1"/>
  <c r="CF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DB23" i="1"/>
  <c r="CE23" i="1"/>
  <c r="DB22" i="1"/>
  <c r="CE22" i="1"/>
  <c r="DB21" i="1"/>
  <c r="CE21" i="1"/>
  <c r="DB20" i="1"/>
  <c r="CE20" i="1"/>
  <c r="CZ19" i="1"/>
  <c r="AF19" i="1"/>
  <c r="AF14" i="1" s="1"/>
  <c r="AD19" i="1"/>
  <c r="DB18" i="1"/>
  <c r="CE18" i="1"/>
  <c r="DB17" i="1"/>
  <c r="CE17" i="1"/>
  <c r="DB16" i="1"/>
  <c r="CE16" i="1"/>
  <c r="D16" i="1"/>
  <c r="CU16" i="1" s="1"/>
  <c r="DB15" i="1"/>
  <c r="DA15" i="1"/>
  <c r="CY15" i="1"/>
  <c r="CW15" i="1"/>
  <c r="CU15" i="1"/>
  <c r="CQ15" i="1"/>
  <c r="CO15" i="1"/>
  <c r="CM15" i="1"/>
  <c r="CK15" i="1"/>
  <c r="CI15" i="1"/>
  <c r="CG15" i="1"/>
  <c r="CE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CZ14" i="1"/>
  <c r="CX14" i="1"/>
  <c r="CV14" i="1"/>
  <c r="CT14" i="1"/>
  <c r="CP14" i="1"/>
  <c r="CN14" i="1"/>
  <c r="CH14" i="1"/>
  <c r="CF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V14" i="1"/>
  <c r="AV170" i="1" s="1"/>
  <c r="AT14" i="1"/>
  <c r="AR14" i="1"/>
  <c r="AP14" i="1"/>
  <c r="AN14" i="1"/>
  <c r="AL14" i="1"/>
  <c r="AJ14" i="1"/>
  <c r="AH14" i="1"/>
  <c r="AB14" i="1"/>
  <c r="Z14" i="1"/>
  <c r="X14" i="1"/>
  <c r="V14" i="1"/>
  <c r="T14" i="1"/>
  <c r="R14" i="1"/>
  <c r="P14" i="1"/>
  <c r="F11" i="1"/>
  <c r="DB52" i="1" l="1"/>
  <c r="CE56" i="1"/>
  <c r="DB59" i="1"/>
  <c r="CN62" i="1"/>
  <c r="CN119" i="1"/>
  <c r="DB137" i="1"/>
  <c r="BL151" i="1"/>
  <c r="DB161" i="1"/>
  <c r="DB147" i="1"/>
  <c r="CE19" i="1"/>
  <c r="AE16" i="1"/>
  <c r="DB109" i="1"/>
  <c r="Z170" i="1"/>
  <c r="AP170" i="1"/>
  <c r="BK16" i="1"/>
  <c r="CE124" i="1"/>
  <c r="DB151" i="1"/>
  <c r="DB19" i="1"/>
  <c r="DB14" i="1" s="1"/>
  <c r="DB38" i="1"/>
  <c r="DB43" i="1"/>
  <c r="CE46" i="1"/>
  <c r="CN46" i="1"/>
  <c r="DB95" i="1"/>
  <c r="T170" i="1"/>
  <c r="AJ170" i="1"/>
  <c r="AR170" i="1"/>
  <c r="BB170" i="1"/>
  <c r="BJ170" i="1"/>
  <c r="CZ170" i="1"/>
  <c r="CD170" i="1"/>
  <c r="DC50" i="1"/>
  <c r="DC58" i="1"/>
  <c r="CE62" i="1"/>
  <c r="CE71" i="1"/>
  <c r="CN102" i="1"/>
  <c r="DB108" i="1"/>
  <c r="DB107" i="1" s="1"/>
  <c r="CE119" i="1"/>
  <c r="DB123" i="1"/>
  <c r="DB119" i="1" s="1"/>
  <c r="CN151" i="1"/>
  <c r="V170" i="1"/>
  <c r="AD14" i="1"/>
  <c r="AD170" i="1" s="1"/>
  <c r="AL170" i="1"/>
  <c r="AT170" i="1"/>
  <c r="CF170" i="1"/>
  <c r="DC15" i="1"/>
  <c r="CK16" i="1"/>
  <c r="DB156" i="1"/>
  <c r="DB57" i="1"/>
  <c r="DB56" i="1" s="1"/>
  <c r="DB62" i="1"/>
  <c r="CE151" i="1"/>
  <c r="DB34" i="1"/>
  <c r="P170" i="1"/>
  <c r="BR170" i="1"/>
  <c r="R170" i="1"/>
  <c r="X170" i="1"/>
  <c r="AH170" i="1"/>
  <c r="AN170" i="1"/>
  <c r="W16" i="1"/>
  <c r="BC16" i="1"/>
  <c r="DB27" i="1"/>
  <c r="DB26" i="1" s="1"/>
  <c r="DB25" i="1"/>
  <c r="DB24" i="1" s="1"/>
  <c r="CN24" i="1"/>
  <c r="AF170" i="1"/>
  <c r="AM16" i="1"/>
  <c r="BS16" i="1"/>
  <c r="DB53" i="1"/>
  <c r="AB46" i="1"/>
  <c r="AB170" i="1" s="1"/>
  <c r="BL28" i="1"/>
  <c r="DB29" i="1"/>
  <c r="DB28" i="1" s="1"/>
  <c r="DB31" i="1"/>
  <c r="DB30" i="1" s="1"/>
  <c r="BF170" i="1"/>
  <c r="BN170" i="1"/>
  <c r="BV170" i="1"/>
  <c r="D17" i="1"/>
  <c r="DA16" i="1"/>
  <c r="CQ16" i="1"/>
  <c r="CI16" i="1"/>
  <c r="BY16" i="1"/>
  <c r="BQ16" i="1"/>
  <c r="BI16" i="1"/>
  <c r="BA16" i="1"/>
  <c r="AS16" i="1"/>
  <c r="AK16" i="1"/>
  <c r="AC16" i="1"/>
  <c r="U16" i="1"/>
  <c r="CY16" i="1"/>
  <c r="CO16" i="1"/>
  <c r="CG16" i="1"/>
  <c r="BW16" i="1"/>
  <c r="BO16" i="1"/>
  <c r="BG16" i="1"/>
  <c r="AY16" i="1"/>
  <c r="AQ16" i="1"/>
  <c r="AI16" i="1"/>
  <c r="AA16" i="1"/>
  <c r="S16" i="1"/>
  <c r="CW16" i="1"/>
  <c r="CM16" i="1"/>
  <c r="BU16" i="1"/>
  <c r="BM16" i="1"/>
  <c r="BE16" i="1"/>
  <c r="AW16" i="1"/>
  <c r="AO16" i="1"/>
  <c r="AG16" i="1"/>
  <c r="Y16" i="1"/>
  <c r="Q16" i="1"/>
  <c r="AU16" i="1"/>
  <c r="CA16" i="1"/>
  <c r="AZ170" i="1"/>
  <c r="BD170" i="1"/>
  <c r="BH170" i="1"/>
  <c r="BP170" i="1"/>
  <c r="BT170" i="1"/>
  <c r="BX170" i="1"/>
  <c r="CP170" i="1"/>
  <c r="CV170" i="1"/>
  <c r="BZ170" i="1"/>
  <c r="CH170" i="1"/>
  <c r="CX170" i="1"/>
  <c r="DB67" i="1"/>
  <c r="DB66" i="1" s="1"/>
  <c r="CT66" i="1"/>
  <c r="DB88" i="1"/>
  <c r="DB55" i="1"/>
  <c r="CT71" i="1"/>
  <c r="DB75" i="1"/>
  <c r="DB71" i="1" s="1"/>
  <c r="DB106" i="1"/>
  <c r="DB105" i="1" s="1"/>
  <c r="CT105" i="1"/>
  <c r="DB76" i="1"/>
  <c r="DB102" i="1"/>
  <c r="CN131" i="1"/>
  <c r="BL170" i="1" l="1"/>
  <c r="CE170" i="1"/>
  <c r="DB46" i="1"/>
  <c r="DB170" i="1" s="1"/>
  <c r="CN170" i="1"/>
  <c r="CT170" i="1"/>
  <c r="CU17" i="1"/>
  <c r="CK17" i="1"/>
  <c r="CA17" i="1"/>
  <c r="BS17" i="1"/>
  <c r="BK17" i="1"/>
  <c r="BC17" i="1"/>
  <c r="AU17" i="1"/>
  <c r="AM17" i="1"/>
  <c r="AE17" i="1"/>
  <c r="W17" i="1"/>
  <c r="D18" i="1"/>
  <c r="DA17" i="1"/>
  <c r="CQ17" i="1"/>
  <c r="CI17" i="1"/>
  <c r="BY17" i="1"/>
  <c r="BQ17" i="1"/>
  <c r="BI17" i="1"/>
  <c r="BA17" i="1"/>
  <c r="AS17" i="1"/>
  <c r="AK17" i="1"/>
  <c r="AC17" i="1"/>
  <c r="U17" i="1"/>
  <c r="CY17" i="1"/>
  <c r="CO17" i="1"/>
  <c r="CG17" i="1"/>
  <c r="BW17" i="1"/>
  <c r="BO17" i="1"/>
  <c r="BG17" i="1"/>
  <c r="AY17" i="1"/>
  <c r="AQ17" i="1"/>
  <c r="AI17" i="1"/>
  <c r="AA17" i="1"/>
  <c r="S17" i="1"/>
  <c r="BM17" i="1"/>
  <c r="AW17" i="1"/>
  <c r="Q17" i="1"/>
  <c r="CM17" i="1"/>
  <c r="BE17" i="1"/>
  <c r="Y17" i="1"/>
  <c r="BU17" i="1"/>
  <c r="AO17" i="1"/>
  <c r="CW17" i="1"/>
  <c r="AG17" i="1"/>
  <c r="DC16" i="1"/>
  <c r="DC17" i="1" l="1"/>
  <c r="CW18" i="1"/>
  <c r="CM18" i="1"/>
  <c r="BU18" i="1"/>
  <c r="BM18" i="1"/>
  <c r="BE18" i="1"/>
  <c r="AW18" i="1"/>
  <c r="AO18" i="1"/>
  <c r="AG18" i="1"/>
  <c r="Y18" i="1"/>
  <c r="Q18" i="1"/>
  <c r="CU18" i="1"/>
  <c r="CK18" i="1"/>
  <c r="CA18" i="1"/>
  <c r="BS18" i="1"/>
  <c r="BK18" i="1"/>
  <c r="BC18" i="1"/>
  <c r="AU18" i="1"/>
  <c r="AM18" i="1"/>
  <c r="AE18" i="1"/>
  <c r="W18" i="1"/>
  <c r="D19" i="1"/>
  <c r="D20" i="1" s="1"/>
  <c r="DA18" i="1"/>
  <c r="CQ18" i="1"/>
  <c r="CI18" i="1"/>
  <c r="BY18" i="1"/>
  <c r="BQ18" i="1"/>
  <c r="BI18" i="1"/>
  <c r="BA18" i="1"/>
  <c r="AS18" i="1"/>
  <c r="AK18" i="1"/>
  <c r="AC18" i="1"/>
  <c r="U18" i="1"/>
  <c r="BO18" i="1"/>
  <c r="CY18" i="1"/>
  <c r="BW18" i="1"/>
  <c r="AQ18" i="1"/>
  <c r="AI18" i="1"/>
  <c r="CG18" i="1"/>
  <c r="BG18" i="1"/>
  <c r="AA18" i="1"/>
  <c r="AY18" i="1"/>
  <c r="S18" i="1"/>
  <c r="CO18" i="1"/>
  <c r="CU20" i="1" l="1"/>
  <c r="CK20" i="1"/>
  <c r="CA20" i="1"/>
  <c r="BS20" i="1"/>
  <c r="BK20" i="1"/>
  <c r="BC20" i="1"/>
  <c r="AU20" i="1"/>
  <c r="AM20" i="1"/>
  <c r="AE20" i="1"/>
  <c r="W20" i="1"/>
  <c r="D21" i="1"/>
  <c r="DA20" i="1"/>
  <c r="CQ20" i="1"/>
  <c r="CI20" i="1"/>
  <c r="BY20" i="1"/>
  <c r="BQ20" i="1"/>
  <c r="BI20" i="1"/>
  <c r="BA20" i="1"/>
  <c r="AS20" i="1"/>
  <c r="AK20" i="1"/>
  <c r="AC20" i="1"/>
  <c r="U20" i="1"/>
  <c r="CY20" i="1"/>
  <c r="CO20" i="1"/>
  <c r="CG20" i="1"/>
  <c r="BW20" i="1"/>
  <c r="BO20" i="1"/>
  <c r="BG20" i="1"/>
  <c r="AY20" i="1"/>
  <c r="AQ20" i="1"/>
  <c r="AI20" i="1"/>
  <c r="AA20" i="1"/>
  <c r="S20" i="1"/>
  <c r="CW20" i="1"/>
  <c r="BM20" i="1"/>
  <c r="AG20" i="1"/>
  <c r="CM20" i="1"/>
  <c r="BE20" i="1"/>
  <c r="Y20" i="1"/>
  <c r="BU20" i="1"/>
  <c r="AO20" i="1"/>
  <c r="AW20" i="1"/>
  <c r="Q20" i="1"/>
  <c r="DC18" i="1"/>
  <c r="DC20" i="1" l="1"/>
  <c r="CW21" i="1"/>
  <c r="CW19" i="1" s="1"/>
  <c r="CM21" i="1"/>
  <c r="CM19" i="1" s="1"/>
  <c r="BU21" i="1"/>
  <c r="BU19" i="1" s="1"/>
  <c r="BM21" i="1"/>
  <c r="BM19" i="1" s="1"/>
  <c r="BE21" i="1"/>
  <c r="BE19" i="1" s="1"/>
  <c r="AW21" i="1"/>
  <c r="AW19" i="1" s="1"/>
  <c r="AO21" i="1"/>
  <c r="AO19" i="1" s="1"/>
  <c r="AG21" i="1"/>
  <c r="AG19" i="1" s="1"/>
  <c r="Y21" i="1"/>
  <c r="Y19" i="1" s="1"/>
  <c r="Q21" i="1"/>
  <c r="Q19" i="1" s="1"/>
  <c r="CU21" i="1"/>
  <c r="CU19" i="1" s="1"/>
  <c r="CK21" i="1"/>
  <c r="CA21" i="1"/>
  <c r="CA19" i="1" s="1"/>
  <c r="BS21" i="1"/>
  <c r="BS19" i="1" s="1"/>
  <c r="BK21" i="1"/>
  <c r="BK19" i="1" s="1"/>
  <c r="BC21" i="1"/>
  <c r="BC19" i="1" s="1"/>
  <c r="AU21" i="1"/>
  <c r="AU19" i="1" s="1"/>
  <c r="AM21" i="1"/>
  <c r="AM19" i="1" s="1"/>
  <c r="AE21" i="1"/>
  <c r="W21" i="1"/>
  <c r="W19" i="1" s="1"/>
  <c r="D22" i="1"/>
  <c r="DA21" i="1"/>
  <c r="DA19" i="1" s="1"/>
  <c r="CQ21" i="1"/>
  <c r="CQ19" i="1" s="1"/>
  <c r="CI21" i="1"/>
  <c r="CI19" i="1" s="1"/>
  <c r="BY21" i="1"/>
  <c r="BY19" i="1" s="1"/>
  <c r="BQ21" i="1"/>
  <c r="BQ19" i="1" s="1"/>
  <c r="BI21" i="1"/>
  <c r="BI19" i="1" s="1"/>
  <c r="BA21" i="1"/>
  <c r="BA19" i="1" s="1"/>
  <c r="AS21" i="1"/>
  <c r="AS19" i="1" s="1"/>
  <c r="AK21" i="1"/>
  <c r="AK19" i="1" s="1"/>
  <c r="AC21" i="1"/>
  <c r="AC19" i="1" s="1"/>
  <c r="U21" i="1"/>
  <c r="AY21" i="1"/>
  <c r="AY19" i="1" s="1"/>
  <c r="S21" i="1"/>
  <c r="S19" i="1" s="1"/>
  <c r="CO21" i="1"/>
  <c r="CO19" i="1" s="1"/>
  <c r="CY21" i="1"/>
  <c r="CY19" i="1" s="1"/>
  <c r="BW21" i="1"/>
  <c r="BW19" i="1" s="1"/>
  <c r="AQ21" i="1"/>
  <c r="AQ19" i="1" s="1"/>
  <c r="BO21" i="1"/>
  <c r="BO19" i="1" s="1"/>
  <c r="CG21" i="1"/>
  <c r="CG19" i="1" s="1"/>
  <c r="BG21" i="1"/>
  <c r="BG19" i="1" s="1"/>
  <c r="AA21" i="1"/>
  <c r="AA19" i="1" s="1"/>
  <c r="AI21" i="1"/>
  <c r="AI19" i="1" s="1"/>
  <c r="U19" i="1"/>
  <c r="CK19" i="1"/>
  <c r="CY22" i="1" l="1"/>
  <c r="CO22" i="1"/>
  <c r="CG22" i="1"/>
  <c r="BW22" i="1"/>
  <c r="BO22" i="1"/>
  <c r="BG22" i="1"/>
  <c r="AY22" i="1"/>
  <c r="AQ22" i="1"/>
  <c r="AI22" i="1"/>
  <c r="AA22" i="1"/>
  <c r="S22" i="1"/>
  <c r="CW22" i="1"/>
  <c r="CM22" i="1"/>
  <c r="BU22" i="1"/>
  <c r="BM22" i="1"/>
  <c r="BE22" i="1"/>
  <c r="AW22" i="1"/>
  <c r="AO22" i="1"/>
  <c r="AG22" i="1"/>
  <c r="Y22" i="1"/>
  <c r="Q22" i="1"/>
  <c r="CU22" i="1"/>
  <c r="CK22" i="1"/>
  <c r="CA22" i="1"/>
  <c r="BS22" i="1"/>
  <c r="BK22" i="1"/>
  <c r="BC22" i="1"/>
  <c r="AU22" i="1"/>
  <c r="AM22" i="1"/>
  <c r="AE22" i="1"/>
  <c r="W22" i="1"/>
  <c r="D23" i="1"/>
  <c r="CQ22" i="1"/>
  <c r="BQ22" i="1"/>
  <c r="AK22" i="1"/>
  <c r="CI22" i="1"/>
  <c r="BI22" i="1"/>
  <c r="AC22" i="1"/>
  <c r="BA22" i="1"/>
  <c r="DA22" i="1"/>
  <c r="BY22" i="1"/>
  <c r="AS22" i="1"/>
  <c r="U22" i="1"/>
  <c r="DC21" i="1"/>
  <c r="DA23" i="1" l="1"/>
  <c r="DA14" i="1" s="1"/>
  <c r="CQ23" i="1"/>
  <c r="CQ14" i="1" s="1"/>
  <c r="CI23" i="1"/>
  <c r="CI14" i="1" s="1"/>
  <c r="BY23" i="1"/>
  <c r="BY14" i="1" s="1"/>
  <c r="BQ23" i="1"/>
  <c r="BQ14" i="1" s="1"/>
  <c r="BI23" i="1"/>
  <c r="BI14" i="1" s="1"/>
  <c r="BA23" i="1"/>
  <c r="BA14" i="1" s="1"/>
  <c r="AS23" i="1"/>
  <c r="AS14" i="1" s="1"/>
  <c r="AK23" i="1"/>
  <c r="AK14" i="1" s="1"/>
  <c r="AC23" i="1"/>
  <c r="AC14" i="1" s="1"/>
  <c r="U23" i="1"/>
  <c r="U14" i="1" s="1"/>
  <c r="D25" i="1"/>
  <c r="CY23" i="1"/>
  <c r="CY14" i="1" s="1"/>
  <c r="CO23" i="1"/>
  <c r="CO14" i="1" s="1"/>
  <c r="CG23" i="1"/>
  <c r="CG14" i="1" s="1"/>
  <c r="BW23" i="1"/>
  <c r="BW14" i="1" s="1"/>
  <c r="BO23" i="1"/>
  <c r="BO14" i="1" s="1"/>
  <c r="BG23" i="1"/>
  <c r="BG14" i="1" s="1"/>
  <c r="AY23" i="1"/>
  <c r="AY14" i="1" s="1"/>
  <c r="AQ23" i="1"/>
  <c r="AQ14" i="1" s="1"/>
  <c r="AI23" i="1"/>
  <c r="AI14" i="1" s="1"/>
  <c r="AA23" i="1"/>
  <c r="AA14" i="1" s="1"/>
  <c r="S23" i="1"/>
  <c r="S14" i="1" s="1"/>
  <c r="CW23" i="1"/>
  <c r="CW14" i="1" s="1"/>
  <c r="CM23" i="1"/>
  <c r="CM14" i="1" s="1"/>
  <c r="BU23" i="1"/>
  <c r="BU14" i="1" s="1"/>
  <c r="BM23" i="1"/>
  <c r="BM14" i="1" s="1"/>
  <c r="BE23" i="1"/>
  <c r="BE14" i="1" s="1"/>
  <c r="AW23" i="1"/>
  <c r="AW14" i="1" s="1"/>
  <c r="AO23" i="1"/>
  <c r="AO14" i="1" s="1"/>
  <c r="AG23" i="1"/>
  <c r="Y23" i="1"/>
  <c r="Y14" i="1" s="1"/>
  <c r="Q23" i="1"/>
  <c r="Q14" i="1" s="1"/>
  <c r="CA23" i="1"/>
  <c r="CA14" i="1" s="1"/>
  <c r="AU23" i="1"/>
  <c r="AU14" i="1" s="1"/>
  <c r="AE23" i="1"/>
  <c r="CU23" i="1"/>
  <c r="CU14" i="1" s="1"/>
  <c r="BS23" i="1"/>
  <c r="BS14" i="1" s="1"/>
  <c r="AM23" i="1"/>
  <c r="AM14" i="1" s="1"/>
  <c r="CK23" i="1"/>
  <c r="CK14" i="1" s="1"/>
  <c r="BC23" i="1"/>
  <c r="BC14" i="1" s="1"/>
  <c r="W23" i="1"/>
  <c r="W14" i="1" s="1"/>
  <c r="BK23" i="1"/>
  <c r="BK14" i="1" s="1"/>
  <c r="AE19" i="1"/>
  <c r="DC22" i="1"/>
  <c r="DC23" i="1" l="1"/>
  <c r="AE14" i="1"/>
  <c r="DC19" i="1"/>
  <c r="D104" i="1"/>
  <c r="D27" i="1"/>
  <c r="CU25" i="1"/>
  <c r="CU24" i="1" s="1"/>
  <c r="CM25" i="1"/>
  <c r="CM24" i="1" s="1"/>
  <c r="BU25" i="1"/>
  <c r="BU24" i="1" s="1"/>
  <c r="BM25" i="1"/>
  <c r="BM24" i="1" s="1"/>
  <c r="BE25" i="1"/>
  <c r="BE24" i="1" s="1"/>
  <c r="AW25" i="1"/>
  <c r="AW24" i="1" s="1"/>
  <c r="AO25" i="1"/>
  <c r="AO24" i="1" s="1"/>
  <c r="AG25" i="1"/>
  <c r="Y25" i="1"/>
  <c r="Y24" i="1" s="1"/>
  <c r="Q25" i="1"/>
  <c r="Q24" i="1" s="1"/>
  <c r="DA25" i="1"/>
  <c r="DA24" i="1" s="1"/>
  <c r="CQ25" i="1"/>
  <c r="CQ24" i="1" s="1"/>
  <c r="CK25" i="1"/>
  <c r="CK24" i="1" s="1"/>
  <c r="CA25" i="1"/>
  <c r="CA24" i="1" s="1"/>
  <c r="BS25" i="1"/>
  <c r="BS24" i="1" s="1"/>
  <c r="BK25" i="1"/>
  <c r="BK24" i="1" s="1"/>
  <c r="BC25" i="1"/>
  <c r="BC24" i="1" s="1"/>
  <c r="AU25" i="1"/>
  <c r="AU24" i="1" s="1"/>
  <c r="AM25" i="1"/>
  <c r="AM24" i="1" s="1"/>
  <c r="AE25" i="1"/>
  <c r="AE24" i="1" s="1"/>
  <c r="W25" i="1"/>
  <c r="W24" i="1" s="1"/>
  <c r="CY25" i="1"/>
  <c r="CY24" i="1" s="1"/>
  <c r="CI25" i="1"/>
  <c r="CI24" i="1" s="1"/>
  <c r="BY25" i="1"/>
  <c r="BY24" i="1" s="1"/>
  <c r="BQ25" i="1"/>
  <c r="BQ24" i="1" s="1"/>
  <c r="BI25" i="1"/>
  <c r="BI24" i="1" s="1"/>
  <c r="BA25" i="1"/>
  <c r="BA24" i="1" s="1"/>
  <c r="AS25" i="1"/>
  <c r="AS24" i="1" s="1"/>
  <c r="AK25" i="1"/>
  <c r="AK24" i="1" s="1"/>
  <c r="AC25" i="1"/>
  <c r="AC24" i="1" s="1"/>
  <c r="U25" i="1"/>
  <c r="U24" i="1" s="1"/>
  <c r="AY25" i="1"/>
  <c r="AY24" i="1" s="1"/>
  <c r="S25" i="1"/>
  <c r="S24" i="1" s="1"/>
  <c r="AI25" i="1"/>
  <c r="AI24" i="1" s="1"/>
  <c r="CW25" i="1"/>
  <c r="CW24" i="1" s="1"/>
  <c r="BW25" i="1"/>
  <c r="BW24" i="1" s="1"/>
  <c r="AQ25" i="1"/>
  <c r="AQ24" i="1" s="1"/>
  <c r="CG25" i="1"/>
  <c r="CG24" i="1" s="1"/>
  <c r="BG25" i="1"/>
  <c r="BG24" i="1" s="1"/>
  <c r="AA25" i="1"/>
  <c r="AA24" i="1" s="1"/>
  <c r="BO25" i="1"/>
  <c r="BO24" i="1" s="1"/>
  <c r="CO25" i="1"/>
  <c r="CO24" i="1" s="1"/>
  <c r="AG14" i="1"/>
  <c r="DC14" i="1" l="1"/>
  <c r="DA104" i="1"/>
  <c r="CQ104" i="1"/>
  <c r="CK104" i="1"/>
  <c r="CA104" i="1"/>
  <c r="BS104" i="1"/>
  <c r="BK104" i="1"/>
  <c r="BC104" i="1"/>
  <c r="AU104" i="1"/>
  <c r="AM104" i="1"/>
  <c r="AE104" i="1"/>
  <c r="W104" i="1"/>
  <c r="CY104" i="1"/>
  <c r="CI104" i="1"/>
  <c r="BY104" i="1"/>
  <c r="BQ104" i="1"/>
  <c r="BI104" i="1"/>
  <c r="BA104" i="1"/>
  <c r="AS104" i="1"/>
  <c r="AK104" i="1"/>
  <c r="AC104" i="1"/>
  <c r="U104" i="1"/>
  <c r="CW104" i="1"/>
  <c r="CG104" i="1"/>
  <c r="BO104" i="1"/>
  <c r="AY104" i="1"/>
  <c r="AI104" i="1"/>
  <c r="S104" i="1"/>
  <c r="CU104" i="1"/>
  <c r="BM104" i="1"/>
  <c r="AW104" i="1"/>
  <c r="AG104" i="1"/>
  <c r="Q104" i="1"/>
  <c r="BW104" i="1"/>
  <c r="BG104" i="1"/>
  <c r="AQ104" i="1"/>
  <c r="AA104" i="1"/>
  <c r="D106" i="1"/>
  <c r="Y104" i="1"/>
  <c r="BU104" i="1"/>
  <c r="CM104" i="1"/>
  <c r="AO104" i="1"/>
  <c r="BE104" i="1"/>
  <c r="CO104" i="1"/>
  <c r="DC25" i="1"/>
  <c r="DC24" i="1" s="1"/>
  <c r="AG24" i="1"/>
  <c r="D29" i="1"/>
  <c r="CY27" i="1"/>
  <c r="CY26" i="1" s="1"/>
  <c r="CQ27" i="1"/>
  <c r="CQ26" i="1" s="1"/>
  <c r="CI27" i="1"/>
  <c r="CI26" i="1" s="1"/>
  <c r="BY27" i="1"/>
  <c r="BY26" i="1" s="1"/>
  <c r="BQ27" i="1"/>
  <c r="BQ26" i="1" s="1"/>
  <c r="BK27" i="1"/>
  <c r="BK26" i="1" s="1"/>
  <c r="BC27" i="1"/>
  <c r="BC26" i="1" s="1"/>
  <c r="AU27" i="1"/>
  <c r="AU26" i="1" s="1"/>
  <c r="AM27" i="1"/>
  <c r="AM26" i="1" s="1"/>
  <c r="AE27" i="1"/>
  <c r="AE26" i="1" s="1"/>
  <c r="W27" i="1"/>
  <c r="W26" i="1" s="1"/>
  <c r="CW27" i="1"/>
  <c r="CW26" i="1" s="1"/>
  <c r="CO27" i="1"/>
  <c r="CO26" i="1" s="1"/>
  <c r="CG27" i="1"/>
  <c r="CG26" i="1" s="1"/>
  <c r="BW27" i="1"/>
  <c r="BW26" i="1" s="1"/>
  <c r="BO27" i="1"/>
  <c r="BO26" i="1" s="1"/>
  <c r="BI27" i="1"/>
  <c r="BI26" i="1" s="1"/>
  <c r="BA27" i="1"/>
  <c r="BA26" i="1" s="1"/>
  <c r="AS27" i="1"/>
  <c r="AS26" i="1" s="1"/>
  <c r="AK27" i="1"/>
  <c r="AK26" i="1" s="1"/>
  <c r="AC27" i="1"/>
  <c r="AC26" i="1" s="1"/>
  <c r="U27" i="1"/>
  <c r="U26" i="1" s="1"/>
  <c r="CM27" i="1"/>
  <c r="CM26" i="1" s="1"/>
  <c r="BU27" i="1"/>
  <c r="BU26" i="1" s="1"/>
  <c r="BG27" i="1"/>
  <c r="BG26" i="1" s="1"/>
  <c r="AY27" i="1"/>
  <c r="AY26" i="1" s="1"/>
  <c r="AQ27" i="1"/>
  <c r="AQ26" i="1" s="1"/>
  <c r="AI27" i="1"/>
  <c r="AI26" i="1" s="1"/>
  <c r="AA27" i="1"/>
  <c r="AA26" i="1" s="1"/>
  <c r="S27" i="1"/>
  <c r="S26" i="1" s="1"/>
  <c r="Y27" i="1"/>
  <c r="Y26" i="1" s="1"/>
  <c r="BS27" i="1"/>
  <c r="BS26" i="1" s="1"/>
  <c r="DA27" i="1"/>
  <c r="DA26" i="1" s="1"/>
  <c r="CA27" i="1"/>
  <c r="CA26" i="1" s="1"/>
  <c r="AW27" i="1"/>
  <c r="AW26" i="1" s="1"/>
  <c r="Q27" i="1"/>
  <c r="Q26" i="1" s="1"/>
  <c r="CK27" i="1"/>
  <c r="CK26" i="1" s="1"/>
  <c r="AG27" i="1"/>
  <c r="BE27" i="1"/>
  <c r="BE26" i="1" s="1"/>
  <c r="AO27" i="1"/>
  <c r="AO26" i="1" s="1"/>
  <c r="CU27" i="1"/>
  <c r="CU26" i="1" s="1"/>
  <c r="BM27" i="1"/>
  <c r="BM26" i="1" s="1"/>
  <c r="DC104" i="1" l="1"/>
  <c r="AG26" i="1"/>
  <c r="DC27" i="1"/>
  <c r="DC26" i="1" s="1"/>
  <c r="D31" i="1"/>
  <c r="CY29" i="1"/>
  <c r="CY28" i="1" s="1"/>
  <c r="CQ29" i="1"/>
  <c r="CQ28" i="1" s="1"/>
  <c r="CI29" i="1"/>
  <c r="CI28" i="1" s="1"/>
  <c r="BY29" i="1"/>
  <c r="BY28" i="1" s="1"/>
  <c r="BQ29" i="1"/>
  <c r="BQ28" i="1" s="1"/>
  <c r="BK29" i="1"/>
  <c r="BK28" i="1" s="1"/>
  <c r="BC29" i="1"/>
  <c r="BC28" i="1" s="1"/>
  <c r="AU29" i="1"/>
  <c r="AU28" i="1" s="1"/>
  <c r="AM29" i="1"/>
  <c r="AM28" i="1" s="1"/>
  <c r="AE29" i="1"/>
  <c r="AE28" i="1" s="1"/>
  <c r="W29" i="1"/>
  <c r="W28" i="1" s="1"/>
  <c r="CW29" i="1"/>
  <c r="CW28" i="1" s="1"/>
  <c r="CO29" i="1"/>
  <c r="CO28" i="1" s="1"/>
  <c r="CG29" i="1"/>
  <c r="CG28" i="1" s="1"/>
  <c r="BW29" i="1"/>
  <c r="BW28" i="1" s="1"/>
  <c r="BO29" i="1"/>
  <c r="BO28" i="1" s="1"/>
  <c r="BI29" i="1"/>
  <c r="BI28" i="1" s="1"/>
  <c r="BA29" i="1"/>
  <c r="BA28" i="1" s="1"/>
  <c r="AS29" i="1"/>
  <c r="AS28" i="1" s="1"/>
  <c r="AK29" i="1"/>
  <c r="AK28" i="1" s="1"/>
  <c r="AC29" i="1"/>
  <c r="AC28" i="1" s="1"/>
  <c r="U29" i="1"/>
  <c r="U28" i="1" s="1"/>
  <c r="CM29" i="1"/>
  <c r="CM28" i="1" s="1"/>
  <c r="BU29" i="1"/>
  <c r="BU28" i="1" s="1"/>
  <c r="BG29" i="1"/>
  <c r="BG28" i="1" s="1"/>
  <c r="AY29" i="1"/>
  <c r="AY28" i="1" s="1"/>
  <c r="AQ29" i="1"/>
  <c r="AQ28" i="1" s="1"/>
  <c r="AI29" i="1"/>
  <c r="AI28" i="1" s="1"/>
  <c r="AA29" i="1"/>
  <c r="AA28" i="1" s="1"/>
  <c r="S29" i="1"/>
  <c r="S28" i="1" s="1"/>
  <c r="DA29" i="1"/>
  <c r="DA28" i="1" s="1"/>
  <c r="AW29" i="1"/>
  <c r="AW28" i="1" s="1"/>
  <c r="BS29" i="1"/>
  <c r="BS28" i="1" s="1"/>
  <c r="AO29" i="1"/>
  <c r="AO28" i="1" s="1"/>
  <c r="CK29" i="1"/>
  <c r="CK28" i="1" s="1"/>
  <c r="BE29" i="1"/>
  <c r="BE28" i="1" s="1"/>
  <c r="Y29" i="1"/>
  <c r="Y28" i="1" s="1"/>
  <c r="CA29" i="1"/>
  <c r="CA28" i="1" s="1"/>
  <c r="Q29" i="1"/>
  <c r="Q28" i="1" s="1"/>
  <c r="AG29" i="1"/>
  <c r="BM29" i="1"/>
  <c r="BM28" i="1" s="1"/>
  <c r="CU29" i="1"/>
  <c r="CU28" i="1" s="1"/>
  <c r="CY106" i="1"/>
  <c r="CY105" i="1" s="1"/>
  <c r="CQ106" i="1"/>
  <c r="CQ105" i="1" s="1"/>
  <c r="CI106" i="1"/>
  <c r="CI105" i="1" s="1"/>
  <c r="BY106" i="1"/>
  <c r="BY105" i="1" s="1"/>
  <c r="BQ106" i="1"/>
  <c r="BQ105" i="1" s="1"/>
  <c r="BI106" i="1"/>
  <c r="BI105" i="1" s="1"/>
  <c r="BA106" i="1"/>
  <c r="BA105" i="1" s="1"/>
  <c r="AS106" i="1"/>
  <c r="AS105" i="1" s="1"/>
  <c r="AK106" i="1"/>
  <c r="AK105" i="1" s="1"/>
  <c r="AC106" i="1"/>
  <c r="AC105" i="1" s="1"/>
  <c r="U106" i="1"/>
  <c r="U105" i="1" s="1"/>
  <c r="CW106" i="1"/>
  <c r="CW105" i="1" s="1"/>
  <c r="CO106" i="1"/>
  <c r="CO105" i="1" s="1"/>
  <c r="CG106" i="1"/>
  <c r="CG105" i="1" s="1"/>
  <c r="BW106" i="1"/>
  <c r="BW105" i="1" s="1"/>
  <c r="BO106" i="1"/>
  <c r="BO105" i="1" s="1"/>
  <c r="BG106" i="1"/>
  <c r="BG105" i="1" s="1"/>
  <c r="AY106" i="1"/>
  <c r="AY105" i="1" s="1"/>
  <c r="AQ106" i="1"/>
  <c r="AQ105" i="1" s="1"/>
  <c r="AI106" i="1"/>
  <c r="AI105" i="1" s="1"/>
  <c r="AA106" i="1"/>
  <c r="AA105" i="1" s="1"/>
  <c r="S106" i="1"/>
  <c r="S105" i="1" s="1"/>
  <c r="CM106" i="1"/>
  <c r="CM105" i="1" s="1"/>
  <c r="BU106" i="1"/>
  <c r="BU105" i="1" s="1"/>
  <c r="BE106" i="1"/>
  <c r="BE105" i="1" s="1"/>
  <c r="AO106" i="1"/>
  <c r="AO105" i="1" s="1"/>
  <c r="Y106" i="1"/>
  <c r="Y105" i="1" s="1"/>
  <c r="DA106" i="1"/>
  <c r="DA105" i="1" s="1"/>
  <c r="CK106" i="1"/>
  <c r="CK105" i="1" s="1"/>
  <c r="BS106" i="1"/>
  <c r="BS105" i="1" s="1"/>
  <c r="BC106" i="1"/>
  <c r="BC105" i="1" s="1"/>
  <c r="AM106" i="1"/>
  <c r="AM105" i="1" s="1"/>
  <c r="W106" i="1"/>
  <c r="W105" i="1" s="1"/>
  <c r="D108" i="1"/>
  <c r="BM106" i="1"/>
  <c r="BM105" i="1" s="1"/>
  <c r="AW106" i="1"/>
  <c r="AW105" i="1" s="1"/>
  <c r="AG106" i="1"/>
  <c r="Q106" i="1"/>
  <c r="Q105" i="1" s="1"/>
  <c r="CA106" i="1"/>
  <c r="CA105" i="1" s="1"/>
  <c r="BK106" i="1"/>
  <c r="BK105" i="1" s="1"/>
  <c r="AE106" i="1"/>
  <c r="AE105" i="1" s="1"/>
  <c r="AU106" i="1"/>
  <c r="AU105" i="1" s="1"/>
  <c r="CU106" i="1"/>
  <c r="CU105" i="1" s="1"/>
  <c r="CU108" i="1" l="1"/>
  <c r="CU107" i="1" s="1"/>
  <c r="CG108" i="1"/>
  <c r="CG107" i="1" s="1"/>
  <c r="BW108" i="1"/>
  <c r="BW107" i="1" s="1"/>
  <c r="BO108" i="1"/>
  <c r="BO107" i="1" s="1"/>
  <c r="BG108" i="1"/>
  <c r="BG107" i="1" s="1"/>
  <c r="AY108" i="1"/>
  <c r="AY107" i="1" s="1"/>
  <c r="AQ108" i="1"/>
  <c r="AQ107" i="1" s="1"/>
  <c r="AI108" i="1"/>
  <c r="AI107" i="1" s="1"/>
  <c r="AA108" i="1"/>
  <c r="AA107" i="1" s="1"/>
  <c r="S108" i="1"/>
  <c r="S107" i="1" s="1"/>
  <c r="DA108" i="1"/>
  <c r="DA107" i="1" s="1"/>
  <c r="CM108" i="1"/>
  <c r="CM107" i="1" s="1"/>
  <c r="BU108" i="1"/>
  <c r="BU107" i="1" s="1"/>
  <c r="BM108" i="1"/>
  <c r="BM107" i="1" s="1"/>
  <c r="BE108" i="1"/>
  <c r="BE107" i="1" s="1"/>
  <c r="AW108" i="1"/>
  <c r="AW107" i="1" s="1"/>
  <c r="AO108" i="1"/>
  <c r="AO107" i="1" s="1"/>
  <c r="AG108" i="1"/>
  <c r="Y108" i="1"/>
  <c r="Y107" i="1" s="1"/>
  <c r="Q108" i="1"/>
  <c r="Q107" i="1" s="1"/>
  <c r="CQ108" i="1"/>
  <c r="CQ107" i="1" s="1"/>
  <c r="CI108" i="1"/>
  <c r="CI107" i="1" s="1"/>
  <c r="BS108" i="1"/>
  <c r="BS107" i="1" s="1"/>
  <c r="BC108" i="1"/>
  <c r="BC107" i="1" s="1"/>
  <c r="AM108" i="1"/>
  <c r="AM107" i="1" s="1"/>
  <c r="W108" i="1"/>
  <c r="W107" i="1" s="1"/>
  <c r="CY108" i="1"/>
  <c r="CY107" i="1" s="1"/>
  <c r="CO108" i="1"/>
  <c r="CO107" i="1" s="1"/>
  <c r="BQ108" i="1"/>
  <c r="BQ107" i="1" s="1"/>
  <c r="BA108" i="1"/>
  <c r="BA107" i="1" s="1"/>
  <c r="AK108" i="1"/>
  <c r="AK107" i="1" s="1"/>
  <c r="U108" i="1"/>
  <c r="U107" i="1" s="1"/>
  <c r="CW108" i="1"/>
  <c r="CW107" i="1" s="1"/>
  <c r="CA108" i="1"/>
  <c r="CA107" i="1" s="1"/>
  <c r="BK108" i="1"/>
  <c r="BK107" i="1" s="1"/>
  <c r="AU108" i="1"/>
  <c r="AU107" i="1" s="1"/>
  <c r="AE108" i="1"/>
  <c r="AE107" i="1" s="1"/>
  <c r="BI108" i="1"/>
  <c r="BI107" i="1" s="1"/>
  <c r="CK108" i="1"/>
  <c r="CK107" i="1" s="1"/>
  <c r="AS108" i="1"/>
  <c r="AS107" i="1" s="1"/>
  <c r="BY108" i="1"/>
  <c r="BY107" i="1" s="1"/>
  <c r="D110" i="1"/>
  <c r="AC108" i="1"/>
  <c r="AC107" i="1" s="1"/>
  <c r="DC29" i="1"/>
  <c r="DC28" i="1" s="1"/>
  <c r="AG28" i="1"/>
  <c r="CY31" i="1"/>
  <c r="CY30" i="1" s="1"/>
  <c r="CQ31" i="1"/>
  <c r="CQ30" i="1" s="1"/>
  <c r="CI31" i="1"/>
  <c r="CI30" i="1" s="1"/>
  <c r="BY31" i="1"/>
  <c r="BY30" i="1" s="1"/>
  <c r="BQ31" i="1"/>
  <c r="BQ30" i="1" s="1"/>
  <c r="BI31" i="1"/>
  <c r="BI30" i="1" s="1"/>
  <c r="BA31" i="1"/>
  <c r="BA30" i="1" s="1"/>
  <c r="AS31" i="1"/>
  <c r="AS30" i="1" s="1"/>
  <c r="AK31" i="1"/>
  <c r="AK30" i="1" s="1"/>
  <c r="W31" i="1"/>
  <c r="W30" i="1" s="1"/>
  <c r="CW31" i="1"/>
  <c r="CW30" i="1" s="1"/>
  <c r="CO31" i="1"/>
  <c r="CO30" i="1" s="1"/>
  <c r="CG31" i="1"/>
  <c r="CG30" i="1" s="1"/>
  <c r="BW31" i="1"/>
  <c r="BW30" i="1" s="1"/>
  <c r="BO31" i="1"/>
  <c r="BO30" i="1" s="1"/>
  <c r="BG31" i="1"/>
  <c r="BG30" i="1" s="1"/>
  <c r="AY31" i="1"/>
  <c r="AY30" i="1" s="1"/>
  <c r="AQ31" i="1"/>
  <c r="AQ30" i="1" s="1"/>
  <c r="AI31" i="1"/>
  <c r="AI30" i="1" s="1"/>
  <c r="U31" i="1"/>
  <c r="U30" i="1" s="1"/>
  <c r="D33" i="1"/>
  <c r="CM31" i="1"/>
  <c r="CM30" i="1" s="1"/>
  <c r="BU31" i="1"/>
  <c r="BU30" i="1" s="1"/>
  <c r="BM31" i="1"/>
  <c r="BM30" i="1" s="1"/>
  <c r="BE31" i="1"/>
  <c r="BE30" i="1" s="1"/>
  <c r="AW31" i="1"/>
  <c r="AW30" i="1" s="1"/>
  <c r="AO31" i="1"/>
  <c r="AO30" i="1" s="1"/>
  <c r="AG31" i="1"/>
  <c r="AA31" i="1"/>
  <c r="AA30" i="1" s="1"/>
  <c r="S31" i="1"/>
  <c r="S30" i="1" s="1"/>
  <c r="BC31" i="1"/>
  <c r="BC30" i="1" s="1"/>
  <c r="Q31" i="1"/>
  <c r="Q30" i="1" s="1"/>
  <c r="DA31" i="1"/>
  <c r="DA30" i="1" s="1"/>
  <c r="CA31" i="1"/>
  <c r="CA30" i="1" s="1"/>
  <c r="AU31" i="1"/>
  <c r="AU30" i="1" s="1"/>
  <c r="Y31" i="1"/>
  <c r="Y30" i="1" s="1"/>
  <c r="BS31" i="1"/>
  <c r="BS30" i="1" s="1"/>
  <c r="CK31" i="1"/>
  <c r="CK30" i="1" s="1"/>
  <c r="BK31" i="1"/>
  <c r="BK30" i="1" s="1"/>
  <c r="AE31" i="1"/>
  <c r="AE30" i="1" s="1"/>
  <c r="AM31" i="1"/>
  <c r="AM30" i="1" s="1"/>
  <c r="AC31" i="1"/>
  <c r="AC30" i="1" s="1"/>
  <c r="CU31" i="1"/>
  <c r="CU30" i="1" s="1"/>
  <c r="DC106" i="1"/>
  <c r="DC105" i="1" s="1"/>
  <c r="AG105" i="1"/>
  <c r="DC31" i="1" l="1"/>
  <c r="DC30" i="1" s="1"/>
  <c r="AG30" i="1"/>
  <c r="DA33" i="1"/>
  <c r="DA32" i="1" s="1"/>
  <c r="CQ33" i="1"/>
  <c r="CQ32" i="1" s="1"/>
  <c r="CI33" i="1"/>
  <c r="CI32" i="1" s="1"/>
  <c r="BY33" i="1"/>
  <c r="BY32" i="1" s="1"/>
  <c r="BQ33" i="1"/>
  <c r="BQ32" i="1" s="1"/>
  <c r="BI33" i="1"/>
  <c r="BI32" i="1" s="1"/>
  <c r="BA33" i="1"/>
  <c r="BA32" i="1" s="1"/>
  <c r="AS33" i="1"/>
  <c r="AS32" i="1" s="1"/>
  <c r="AK33" i="1"/>
  <c r="AK32" i="1" s="1"/>
  <c r="AC33" i="1"/>
  <c r="AC32" i="1" s="1"/>
  <c r="U33" i="1"/>
  <c r="U32" i="1" s="1"/>
  <c r="CU33" i="1"/>
  <c r="CU32" i="1" s="1"/>
  <c r="CG33" i="1"/>
  <c r="CG32" i="1" s="1"/>
  <c r="BU33" i="1"/>
  <c r="BU32" i="1" s="1"/>
  <c r="BK33" i="1"/>
  <c r="BK32" i="1" s="1"/>
  <c r="AY33" i="1"/>
  <c r="AY32" i="1" s="1"/>
  <c r="AO33" i="1"/>
  <c r="AO32" i="1" s="1"/>
  <c r="AE33" i="1"/>
  <c r="AE32" i="1" s="1"/>
  <c r="S33" i="1"/>
  <c r="S32" i="1" s="1"/>
  <c r="CO33" i="1"/>
  <c r="CO32" i="1" s="1"/>
  <c r="BS33" i="1"/>
  <c r="BS32" i="1" s="1"/>
  <c r="BG33" i="1"/>
  <c r="BG32" i="1" s="1"/>
  <c r="AW33" i="1"/>
  <c r="AW32" i="1" s="1"/>
  <c r="AM33" i="1"/>
  <c r="AM32" i="1" s="1"/>
  <c r="AA33" i="1"/>
  <c r="AA32" i="1" s="1"/>
  <c r="Q33" i="1"/>
  <c r="Q32" i="1" s="1"/>
  <c r="D36" i="1"/>
  <c r="D35" i="1"/>
  <c r="CY33" i="1"/>
  <c r="CY32" i="1" s="1"/>
  <c r="CM33" i="1"/>
  <c r="CM32" i="1" s="1"/>
  <c r="CA33" i="1"/>
  <c r="CA32" i="1" s="1"/>
  <c r="BO33" i="1"/>
  <c r="BO32" i="1" s="1"/>
  <c r="BE33" i="1"/>
  <c r="BE32" i="1" s="1"/>
  <c r="AU33" i="1"/>
  <c r="AU32" i="1" s="1"/>
  <c r="AI33" i="1"/>
  <c r="AI32" i="1" s="1"/>
  <c r="Y33" i="1"/>
  <c r="Y32" i="1" s="1"/>
  <c r="CW33" i="1"/>
  <c r="CW32" i="1" s="1"/>
  <c r="W33" i="1"/>
  <c r="W32" i="1" s="1"/>
  <c r="CK33" i="1"/>
  <c r="CK32" i="1" s="1"/>
  <c r="BC33" i="1"/>
  <c r="BC32" i="1" s="1"/>
  <c r="BW33" i="1"/>
  <c r="BW32" i="1" s="1"/>
  <c r="AG33" i="1"/>
  <c r="BM33" i="1"/>
  <c r="BM32" i="1" s="1"/>
  <c r="AQ33" i="1"/>
  <c r="AQ32" i="1" s="1"/>
  <c r="CW110" i="1"/>
  <c r="CM110" i="1"/>
  <c r="BU110" i="1"/>
  <c r="BM110" i="1"/>
  <c r="BE110" i="1"/>
  <c r="AW110" i="1"/>
  <c r="AO110" i="1"/>
  <c r="AG110" i="1"/>
  <c r="Y110" i="1"/>
  <c r="Q110" i="1"/>
  <c r="CU110" i="1"/>
  <c r="CK110" i="1"/>
  <c r="CA110" i="1"/>
  <c r="BS110" i="1"/>
  <c r="BK110" i="1"/>
  <c r="BC110" i="1"/>
  <c r="AU110" i="1"/>
  <c r="AM110" i="1"/>
  <c r="AE110" i="1"/>
  <c r="D111" i="1"/>
  <c r="DA110" i="1"/>
  <c r="CQ110" i="1"/>
  <c r="CI110" i="1"/>
  <c r="BY110" i="1"/>
  <c r="BQ110" i="1"/>
  <c r="BI110" i="1"/>
  <c r="BA110" i="1"/>
  <c r="AS110" i="1"/>
  <c r="AK110" i="1"/>
  <c r="AC110" i="1"/>
  <c r="U110" i="1"/>
  <c r="CY110" i="1"/>
  <c r="CO110" i="1"/>
  <c r="CG110" i="1"/>
  <c r="BW110" i="1"/>
  <c r="BO110" i="1"/>
  <c r="BG110" i="1"/>
  <c r="AY110" i="1"/>
  <c r="AQ110" i="1"/>
  <c r="AI110" i="1"/>
  <c r="AA110" i="1"/>
  <c r="S110" i="1"/>
  <c r="W110" i="1"/>
  <c r="DC108" i="1"/>
  <c r="DC107" i="1" s="1"/>
  <c r="AG107" i="1"/>
  <c r="CY111" i="1" l="1"/>
  <c r="CO111" i="1"/>
  <c r="CG111" i="1"/>
  <c r="BW111" i="1"/>
  <c r="BO111" i="1"/>
  <c r="BG111" i="1"/>
  <c r="AY111" i="1"/>
  <c r="AQ111" i="1"/>
  <c r="AI111" i="1"/>
  <c r="AA111" i="1"/>
  <c r="S111" i="1"/>
  <c r="CW111" i="1"/>
  <c r="CM111" i="1"/>
  <c r="BU111" i="1"/>
  <c r="BM111" i="1"/>
  <c r="BE111" i="1"/>
  <c r="AW111" i="1"/>
  <c r="AO111" i="1"/>
  <c r="AG111" i="1"/>
  <c r="Y111" i="1"/>
  <c r="Q111" i="1"/>
  <c r="CU111" i="1"/>
  <c r="CK111" i="1"/>
  <c r="CA111" i="1"/>
  <c r="BS111" i="1"/>
  <c r="BK111" i="1"/>
  <c r="BC111" i="1"/>
  <c r="AU111" i="1"/>
  <c r="AM111" i="1"/>
  <c r="AE111" i="1"/>
  <c r="W111" i="1"/>
  <c r="D112" i="1"/>
  <c r="DA111" i="1"/>
  <c r="CQ111" i="1"/>
  <c r="CI111" i="1"/>
  <c r="BY111" i="1"/>
  <c r="BQ111" i="1"/>
  <c r="BI111" i="1"/>
  <c r="BA111" i="1"/>
  <c r="AS111" i="1"/>
  <c r="AK111" i="1"/>
  <c r="AC111" i="1"/>
  <c r="U111" i="1"/>
  <c r="DC110" i="1"/>
  <c r="DC33" i="1"/>
  <c r="DC32" i="1" s="1"/>
  <c r="AG32" i="1"/>
  <c r="D83" i="1"/>
  <c r="CY35" i="1"/>
  <c r="CO35" i="1"/>
  <c r="CG35" i="1"/>
  <c r="BW35" i="1"/>
  <c r="BO35" i="1"/>
  <c r="BG35" i="1"/>
  <c r="AY35" i="1"/>
  <c r="AQ35" i="1"/>
  <c r="AI35" i="1"/>
  <c r="AA35" i="1"/>
  <c r="S35" i="1"/>
  <c r="CU35" i="1"/>
  <c r="CI35" i="1"/>
  <c r="BU35" i="1"/>
  <c r="BK35" i="1"/>
  <c r="BA35" i="1"/>
  <c r="AO35" i="1"/>
  <c r="AE35" i="1"/>
  <c r="U35" i="1"/>
  <c r="CQ35" i="1"/>
  <c r="BS35" i="1"/>
  <c r="BI35" i="1"/>
  <c r="AW35" i="1"/>
  <c r="AM35" i="1"/>
  <c r="AC35" i="1"/>
  <c r="Q35" i="1"/>
  <c r="DA35" i="1"/>
  <c r="CM35" i="1"/>
  <c r="CA35" i="1"/>
  <c r="BQ35" i="1"/>
  <c r="BE35" i="1"/>
  <c r="AU35" i="1"/>
  <c r="AK35" i="1"/>
  <c r="Y35" i="1"/>
  <c r="CK35" i="1"/>
  <c r="BC35" i="1"/>
  <c r="AS35" i="1"/>
  <c r="BY35" i="1"/>
  <c r="CW35" i="1"/>
  <c r="BM35" i="1"/>
  <c r="W35" i="1"/>
  <c r="AG35" i="1"/>
  <c r="D37" i="1"/>
  <c r="DA36" i="1"/>
  <c r="CQ36" i="1"/>
  <c r="CI36" i="1"/>
  <c r="BY36" i="1"/>
  <c r="BQ36" i="1"/>
  <c r="BI36" i="1"/>
  <c r="BA36" i="1"/>
  <c r="AS36" i="1"/>
  <c r="AK36" i="1"/>
  <c r="AC36" i="1"/>
  <c r="U36" i="1"/>
  <c r="CU36" i="1"/>
  <c r="CG36" i="1"/>
  <c r="BU36" i="1"/>
  <c r="BK36" i="1"/>
  <c r="AY36" i="1"/>
  <c r="AO36" i="1"/>
  <c r="AE36" i="1"/>
  <c r="S36" i="1"/>
  <c r="CO36" i="1"/>
  <c r="BS36" i="1"/>
  <c r="BG36" i="1"/>
  <c r="AW36" i="1"/>
  <c r="AM36" i="1"/>
  <c r="AA36" i="1"/>
  <c r="Q36" i="1"/>
  <c r="CY36" i="1"/>
  <c r="CM36" i="1"/>
  <c r="CA36" i="1"/>
  <c r="BO36" i="1"/>
  <c r="BE36" i="1"/>
  <c r="AU36" i="1"/>
  <c r="AI36" i="1"/>
  <c r="Y36" i="1"/>
  <c r="CW36" i="1"/>
  <c r="BM36" i="1"/>
  <c r="W36" i="1"/>
  <c r="CK36" i="1"/>
  <c r="BC36" i="1"/>
  <c r="BW36" i="1"/>
  <c r="AG36" i="1"/>
  <c r="AQ36" i="1"/>
  <c r="DC36" i="1" l="1"/>
  <c r="CU37" i="1"/>
  <c r="CU34" i="1" s="1"/>
  <c r="CK37" i="1"/>
  <c r="CK34" i="1" s="1"/>
  <c r="CA37" i="1"/>
  <c r="BS37" i="1"/>
  <c r="BS34" i="1" s="1"/>
  <c r="BK37" i="1"/>
  <c r="BK34" i="1" s="1"/>
  <c r="BC37" i="1"/>
  <c r="BC34" i="1" s="1"/>
  <c r="AU37" i="1"/>
  <c r="AM37" i="1"/>
  <c r="AM34" i="1" s="1"/>
  <c r="AE37" i="1"/>
  <c r="AE34" i="1" s="1"/>
  <c r="W37" i="1"/>
  <c r="W34" i="1" s="1"/>
  <c r="CW37" i="1"/>
  <c r="CI37" i="1"/>
  <c r="CI34" i="1" s="1"/>
  <c r="BW37" i="1"/>
  <c r="BW34" i="1" s="1"/>
  <c r="BM37" i="1"/>
  <c r="BM34" i="1" s="1"/>
  <c r="BA37" i="1"/>
  <c r="AQ37" i="1"/>
  <c r="AQ34" i="1" s="1"/>
  <c r="AG37" i="1"/>
  <c r="AG34" i="1" s="1"/>
  <c r="U37" i="1"/>
  <c r="U34" i="1" s="1"/>
  <c r="D39" i="1"/>
  <c r="CQ37" i="1"/>
  <c r="CQ34" i="1" s="1"/>
  <c r="CG37" i="1"/>
  <c r="CG34" i="1" s="1"/>
  <c r="BU37" i="1"/>
  <c r="BU34" i="1" s="1"/>
  <c r="BI37" i="1"/>
  <c r="BI34" i="1" s="1"/>
  <c r="AY37" i="1"/>
  <c r="AY34" i="1" s="1"/>
  <c r="AO37" i="1"/>
  <c r="AO34" i="1" s="1"/>
  <c r="AC37" i="1"/>
  <c r="AC34" i="1" s="1"/>
  <c r="S37" i="1"/>
  <c r="DA37" i="1"/>
  <c r="DA34" i="1" s="1"/>
  <c r="CO37" i="1"/>
  <c r="CO34" i="1" s="1"/>
  <c r="BQ37" i="1"/>
  <c r="BQ34" i="1" s="1"/>
  <c r="BG37" i="1"/>
  <c r="BG34" i="1" s="1"/>
  <c r="AW37" i="1"/>
  <c r="AW34" i="1" s="1"/>
  <c r="AK37" i="1"/>
  <c r="AK34" i="1" s="1"/>
  <c r="AA37" i="1"/>
  <c r="AA34" i="1" s="1"/>
  <c r="Q37" i="1"/>
  <c r="BY37" i="1"/>
  <c r="BY34" i="1" s="1"/>
  <c r="AI37" i="1"/>
  <c r="AI34" i="1" s="1"/>
  <c r="CM37" i="1"/>
  <c r="CM34" i="1" s="1"/>
  <c r="CY37" i="1"/>
  <c r="BO37" i="1"/>
  <c r="BO34" i="1" s="1"/>
  <c r="Y37" i="1"/>
  <c r="Y34" i="1" s="1"/>
  <c r="AS37" i="1"/>
  <c r="AS34" i="1" s="1"/>
  <c r="BE37" i="1"/>
  <c r="BE34" i="1" s="1"/>
  <c r="CW34" i="1"/>
  <c r="S34" i="1"/>
  <c r="DA112" i="1"/>
  <c r="DA109" i="1" s="1"/>
  <c r="CQ112" i="1"/>
  <c r="CQ109" i="1" s="1"/>
  <c r="CI112" i="1"/>
  <c r="CI109" i="1" s="1"/>
  <c r="BY112" i="1"/>
  <c r="BY109" i="1" s="1"/>
  <c r="BQ112" i="1"/>
  <c r="BQ109" i="1" s="1"/>
  <c r="BI112" i="1"/>
  <c r="BI109" i="1" s="1"/>
  <c r="BA112" i="1"/>
  <c r="BA109" i="1" s="1"/>
  <c r="AS112" i="1"/>
  <c r="AS109" i="1" s="1"/>
  <c r="AK112" i="1"/>
  <c r="AK109" i="1" s="1"/>
  <c r="AC112" i="1"/>
  <c r="AC109" i="1" s="1"/>
  <c r="U112" i="1"/>
  <c r="U109" i="1" s="1"/>
  <c r="D116" i="1"/>
  <c r="CY112" i="1"/>
  <c r="CY109" i="1" s="1"/>
  <c r="CO112" i="1"/>
  <c r="CO109" i="1" s="1"/>
  <c r="CG112" i="1"/>
  <c r="CG109" i="1" s="1"/>
  <c r="BW112" i="1"/>
  <c r="BW109" i="1" s="1"/>
  <c r="BO112" i="1"/>
  <c r="BO109" i="1" s="1"/>
  <c r="BG112" i="1"/>
  <c r="BG109" i="1" s="1"/>
  <c r="AY112" i="1"/>
  <c r="AY109" i="1" s="1"/>
  <c r="AQ112" i="1"/>
  <c r="AQ109" i="1" s="1"/>
  <c r="AI112" i="1"/>
  <c r="AI109" i="1" s="1"/>
  <c r="AA112" i="1"/>
  <c r="AA109" i="1" s="1"/>
  <c r="S112" i="1"/>
  <c r="S109" i="1" s="1"/>
  <c r="CW112" i="1"/>
  <c r="CW109" i="1" s="1"/>
  <c r="CM112" i="1"/>
  <c r="CM109" i="1" s="1"/>
  <c r="BU112" i="1"/>
  <c r="BU109" i="1" s="1"/>
  <c r="BM112" i="1"/>
  <c r="BM109" i="1" s="1"/>
  <c r="BE112" i="1"/>
  <c r="BE109" i="1" s="1"/>
  <c r="AW112" i="1"/>
  <c r="AW109" i="1" s="1"/>
  <c r="AO112" i="1"/>
  <c r="AO109" i="1" s="1"/>
  <c r="AG112" i="1"/>
  <c r="Y112" i="1"/>
  <c r="Y109" i="1" s="1"/>
  <c r="Q112" i="1"/>
  <c r="Q109" i="1" s="1"/>
  <c r="CU112" i="1"/>
  <c r="CU109" i="1" s="1"/>
  <c r="CK112" i="1"/>
  <c r="CK109" i="1" s="1"/>
  <c r="CA112" i="1"/>
  <c r="CA109" i="1" s="1"/>
  <c r="BS112" i="1"/>
  <c r="BS109" i="1" s="1"/>
  <c r="BK112" i="1"/>
  <c r="BK109" i="1" s="1"/>
  <c r="BC112" i="1"/>
  <c r="BC109" i="1" s="1"/>
  <c r="AU112" i="1"/>
  <c r="AU109" i="1" s="1"/>
  <c r="AM112" i="1"/>
  <c r="AM109" i="1" s="1"/>
  <c r="AE112" i="1"/>
  <c r="AE109" i="1" s="1"/>
  <c r="W112" i="1"/>
  <c r="W109" i="1" s="1"/>
  <c r="DC35" i="1"/>
  <c r="CA34" i="1"/>
  <c r="CY34" i="1"/>
  <c r="Q34" i="1"/>
  <c r="DC111" i="1"/>
  <c r="AU34" i="1"/>
  <c r="BA34" i="1"/>
  <c r="CW83" i="1"/>
  <c r="CM83" i="1"/>
  <c r="BU83" i="1"/>
  <c r="BM83" i="1"/>
  <c r="BE83" i="1"/>
  <c r="AW83" i="1"/>
  <c r="AO83" i="1"/>
  <c r="AG83" i="1"/>
  <c r="Y83" i="1"/>
  <c r="Q83" i="1"/>
  <c r="CU83" i="1"/>
  <c r="CK83" i="1"/>
  <c r="CA83" i="1"/>
  <c r="BS83" i="1"/>
  <c r="BK83" i="1"/>
  <c r="BC83" i="1"/>
  <c r="AU83" i="1"/>
  <c r="AM83" i="1"/>
  <c r="AE83" i="1"/>
  <c r="W83" i="1"/>
  <c r="D84" i="1"/>
  <c r="DA83" i="1"/>
  <c r="CQ83" i="1"/>
  <c r="CI83" i="1"/>
  <c r="BY83" i="1"/>
  <c r="BQ83" i="1"/>
  <c r="BI83" i="1"/>
  <c r="BA83" i="1"/>
  <c r="AS83" i="1"/>
  <c r="AK83" i="1"/>
  <c r="AC83" i="1"/>
  <c r="U83" i="1"/>
  <c r="CO83" i="1"/>
  <c r="BO83" i="1"/>
  <c r="AI83" i="1"/>
  <c r="CG83" i="1"/>
  <c r="BG83" i="1"/>
  <c r="AA83" i="1"/>
  <c r="CY83" i="1"/>
  <c r="BW83" i="1"/>
  <c r="AQ83" i="1"/>
  <c r="AY83" i="1"/>
  <c r="S83" i="1"/>
  <c r="CY84" i="1" l="1"/>
  <c r="CO84" i="1"/>
  <c r="CG84" i="1"/>
  <c r="BW84" i="1"/>
  <c r="BO84" i="1"/>
  <c r="BG84" i="1"/>
  <c r="AY84" i="1"/>
  <c r="AQ84" i="1"/>
  <c r="AI84" i="1"/>
  <c r="AA84" i="1"/>
  <c r="S84" i="1"/>
  <c r="D82" i="1"/>
  <c r="CW84" i="1"/>
  <c r="CM84" i="1"/>
  <c r="BU84" i="1"/>
  <c r="BM84" i="1"/>
  <c r="BE84" i="1"/>
  <c r="AW84" i="1"/>
  <c r="AO84" i="1"/>
  <c r="AG84" i="1"/>
  <c r="Y84" i="1"/>
  <c r="Q84" i="1"/>
  <c r="CU84" i="1"/>
  <c r="CK84" i="1"/>
  <c r="CA84" i="1"/>
  <c r="BS84" i="1"/>
  <c r="BK84" i="1"/>
  <c r="BC84" i="1"/>
  <c r="AU84" i="1"/>
  <c r="AM84" i="1"/>
  <c r="AE84" i="1"/>
  <c r="W84" i="1"/>
  <c r="BA84" i="1"/>
  <c r="U84" i="1"/>
  <c r="DA84" i="1"/>
  <c r="BY84" i="1"/>
  <c r="AS84" i="1"/>
  <c r="CI84" i="1"/>
  <c r="BI84" i="1"/>
  <c r="AC84" i="1"/>
  <c r="AK84" i="1"/>
  <c r="CQ84" i="1"/>
  <c r="D85" i="1"/>
  <c r="BQ84" i="1"/>
  <c r="D118" i="1"/>
  <c r="CW116" i="1"/>
  <c r="CW115" i="1" s="1"/>
  <c r="CM116" i="1"/>
  <c r="CM115" i="1" s="1"/>
  <c r="BU116" i="1"/>
  <c r="BU115" i="1" s="1"/>
  <c r="BM116" i="1"/>
  <c r="BM115" i="1" s="1"/>
  <c r="BE116" i="1"/>
  <c r="BE115" i="1" s="1"/>
  <c r="AW116" i="1"/>
  <c r="AW115" i="1" s="1"/>
  <c r="AO116" i="1"/>
  <c r="AO115" i="1" s="1"/>
  <c r="AG116" i="1"/>
  <c r="Y116" i="1"/>
  <c r="Y115" i="1" s="1"/>
  <c r="Q116" i="1"/>
  <c r="Q115" i="1" s="1"/>
  <c r="CU116" i="1"/>
  <c r="CU115" i="1" s="1"/>
  <c r="CK116" i="1"/>
  <c r="CK115" i="1" s="1"/>
  <c r="CA116" i="1"/>
  <c r="CA115" i="1" s="1"/>
  <c r="BS116" i="1"/>
  <c r="BS115" i="1" s="1"/>
  <c r="BK116" i="1"/>
  <c r="BK115" i="1" s="1"/>
  <c r="BC116" i="1"/>
  <c r="BC115" i="1" s="1"/>
  <c r="AU116" i="1"/>
  <c r="AU115" i="1" s="1"/>
  <c r="AM116" i="1"/>
  <c r="AM115" i="1" s="1"/>
  <c r="AE116" i="1"/>
  <c r="AE115" i="1" s="1"/>
  <c r="W116" i="1"/>
  <c r="W115" i="1" s="1"/>
  <c r="DA116" i="1"/>
  <c r="DA115" i="1" s="1"/>
  <c r="CQ116" i="1"/>
  <c r="CQ115" i="1" s="1"/>
  <c r="CI116" i="1"/>
  <c r="CI115" i="1" s="1"/>
  <c r="BY116" i="1"/>
  <c r="BY115" i="1" s="1"/>
  <c r="BQ116" i="1"/>
  <c r="BQ115" i="1" s="1"/>
  <c r="BI116" i="1"/>
  <c r="BI115" i="1" s="1"/>
  <c r="BA116" i="1"/>
  <c r="BA115" i="1" s="1"/>
  <c r="AS116" i="1"/>
  <c r="AS115" i="1" s="1"/>
  <c r="AK116" i="1"/>
  <c r="AK115" i="1" s="1"/>
  <c r="AC116" i="1"/>
  <c r="AC115" i="1" s="1"/>
  <c r="U116" i="1"/>
  <c r="U115" i="1" s="1"/>
  <c r="CY116" i="1"/>
  <c r="CY115" i="1" s="1"/>
  <c r="CO116" i="1"/>
  <c r="CO115" i="1" s="1"/>
  <c r="CG116" i="1"/>
  <c r="CG115" i="1" s="1"/>
  <c r="BW116" i="1"/>
  <c r="BW115" i="1" s="1"/>
  <c r="BO116" i="1"/>
  <c r="BO115" i="1" s="1"/>
  <c r="BG116" i="1"/>
  <c r="BG115" i="1" s="1"/>
  <c r="AY116" i="1"/>
  <c r="AY115" i="1" s="1"/>
  <c r="AQ116" i="1"/>
  <c r="AQ115" i="1" s="1"/>
  <c r="AI116" i="1"/>
  <c r="AI115" i="1" s="1"/>
  <c r="AA116" i="1"/>
  <c r="AA115" i="1" s="1"/>
  <c r="S116" i="1"/>
  <c r="S115" i="1" s="1"/>
  <c r="DC37" i="1"/>
  <c r="DC34" i="1" s="1"/>
  <c r="DC112" i="1"/>
  <c r="DC109" i="1" s="1"/>
  <c r="AG109" i="1"/>
  <c r="CW39" i="1"/>
  <c r="CM39" i="1"/>
  <c r="D40" i="1"/>
  <c r="DA39" i="1"/>
  <c r="CQ39" i="1"/>
  <c r="CI39" i="1"/>
  <c r="BY39" i="1"/>
  <c r="BQ39" i="1"/>
  <c r="BI39" i="1"/>
  <c r="BA39" i="1"/>
  <c r="AS39" i="1"/>
  <c r="AK39" i="1"/>
  <c r="AC39" i="1"/>
  <c r="U39" i="1"/>
  <c r="CU39" i="1"/>
  <c r="BS39" i="1"/>
  <c r="BG39" i="1"/>
  <c r="AW39" i="1"/>
  <c r="AM39" i="1"/>
  <c r="AA39" i="1"/>
  <c r="Q39" i="1"/>
  <c r="CO39" i="1"/>
  <c r="CA39" i="1"/>
  <c r="BO39" i="1"/>
  <c r="BE39" i="1"/>
  <c r="AU39" i="1"/>
  <c r="AI39" i="1"/>
  <c r="Y39" i="1"/>
  <c r="CK39" i="1"/>
  <c r="BW39" i="1"/>
  <c r="BM39" i="1"/>
  <c r="BC39" i="1"/>
  <c r="AQ39" i="1"/>
  <c r="AG39" i="1"/>
  <c r="W39" i="1"/>
  <c r="CY39" i="1"/>
  <c r="BK39" i="1"/>
  <c r="S39" i="1"/>
  <c r="AO39" i="1"/>
  <c r="CG39" i="1"/>
  <c r="AY39" i="1"/>
  <c r="BU39" i="1"/>
  <c r="AE39" i="1"/>
  <c r="DC83" i="1"/>
  <c r="CY40" i="1" l="1"/>
  <c r="CY38" i="1" s="1"/>
  <c r="CO40" i="1"/>
  <c r="CG40" i="1"/>
  <c r="CG38" i="1" s="1"/>
  <c r="BW40" i="1"/>
  <c r="BW38" i="1" s="1"/>
  <c r="BO40" i="1"/>
  <c r="BO38" i="1" s="1"/>
  <c r="BG40" i="1"/>
  <c r="AY40" i="1"/>
  <c r="AY38" i="1" s="1"/>
  <c r="AQ40" i="1"/>
  <c r="AQ38" i="1" s="1"/>
  <c r="AI40" i="1"/>
  <c r="AI38" i="1" s="1"/>
  <c r="AA40" i="1"/>
  <c r="AA38" i="1" s="1"/>
  <c r="S40" i="1"/>
  <c r="S38" i="1" s="1"/>
  <c r="D42" i="1"/>
  <c r="CU40" i="1"/>
  <c r="CU38" i="1" s="1"/>
  <c r="CK40" i="1"/>
  <c r="CK38" i="1" s="1"/>
  <c r="CA40" i="1"/>
  <c r="CA38" i="1" s="1"/>
  <c r="BS40" i="1"/>
  <c r="BS38" i="1" s="1"/>
  <c r="BK40" i="1"/>
  <c r="BK38" i="1" s="1"/>
  <c r="BC40" i="1"/>
  <c r="AU40" i="1"/>
  <c r="AU38" i="1" s="1"/>
  <c r="AM40" i="1"/>
  <c r="AM38" i="1" s="1"/>
  <c r="AE40" i="1"/>
  <c r="AE38" i="1" s="1"/>
  <c r="W40" i="1"/>
  <c r="W38" i="1" s="1"/>
  <c r="CW40" i="1"/>
  <c r="CW38" i="1" s="1"/>
  <c r="BM40" i="1"/>
  <c r="BM38" i="1" s="1"/>
  <c r="AW40" i="1"/>
  <c r="AW38" i="1" s="1"/>
  <c r="AG40" i="1"/>
  <c r="Q40" i="1"/>
  <c r="Q38" i="1" s="1"/>
  <c r="CQ40" i="1"/>
  <c r="BY40" i="1"/>
  <c r="BY38" i="1" s="1"/>
  <c r="BI40" i="1"/>
  <c r="BI38" i="1" s="1"/>
  <c r="AS40" i="1"/>
  <c r="AS38" i="1" s="1"/>
  <c r="AC40" i="1"/>
  <c r="AC38" i="1" s="1"/>
  <c r="CM40" i="1"/>
  <c r="CM38" i="1" s="1"/>
  <c r="BU40" i="1"/>
  <c r="BU38" i="1" s="1"/>
  <c r="BE40" i="1"/>
  <c r="BE38" i="1" s="1"/>
  <c r="AO40" i="1"/>
  <c r="AO38" i="1" s="1"/>
  <c r="Y40" i="1"/>
  <c r="Y38" i="1" s="1"/>
  <c r="CI40" i="1"/>
  <c r="CI38" i="1" s="1"/>
  <c r="AK40" i="1"/>
  <c r="AK38" i="1" s="1"/>
  <c r="U40" i="1"/>
  <c r="U38" i="1" s="1"/>
  <c r="DA40" i="1"/>
  <c r="DA38" i="1" s="1"/>
  <c r="BA40" i="1"/>
  <c r="BA38" i="1" s="1"/>
  <c r="BQ40" i="1"/>
  <c r="BQ38" i="1" s="1"/>
  <c r="DC84" i="1"/>
  <c r="CU82" i="1"/>
  <c r="CK82" i="1"/>
  <c r="CA82" i="1"/>
  <c r="BS82" i="1"/>
  <c r="BK82" i="1"/>
  <c r="BC82" i="1"/>
  <c r="AU82" i="1"/>
  <c r="AM82" i="1"/>
  <c r="AE82" i="1"/>
  <c r="W82" i="1"/>
  <c r="DA82" i="1"/>
  <c r="CQ82" i="1"/>
  <c r="CI82" i="1"/>
  <c r="BY82" i="1"/>
  <c r="BQ82" i="1"/>
  <c r="BI82" i="1"/>
  <c r="BA82" i="1"/>
  <c r="AS82" i="1"/>
  <c r="AK82" i="1"/>
  <c r="AC82" i="1"/>
  <c r="U82" i="1"/>
  <c r="CY82" i="1"/>
  <c r="CO82" i="1"/>
  <c r="CG82" i="1"/>
  <c r="BW82" i="1"/>
  <c r="BO82" i="1"/>
  <c r="BG82" i="1"/>
  <c r="AY82" i="1"/>
  <c r="AQ82" i="1"/>
  <c r="AI82" i="1"/>
  <c r="AA82" i="1"/>
  <c r="S82" i="1"/>
  <c r="AW82" i="1"/>
  <c r="Q82" i="1"/>
  <c r="BU82" i="1"/>
  <c r="AO82" i="1"/>
  <c r="CM82" i="1"/>
  <c r="BE82" i="1"/>
  <c r="Y82" i="1"/>
  <c r="CW82" i="1"/>
  <c r="BM82" i="1"/>
  <c r="AG82" i="1"/>
  <c r="BG38" i="1"/>
  <c r="CQ38" i="1"/>
  <c r="DC116" i="1"/>
  <c r="DC115" i="1" s="1"/>
  <c r="AG115" i="1"/>
  <c r="D120" i="1"/>
  <c r="CU118" i="1"/>
  <c r="CU117" i="1" s="1"/>
  <c r="CK118" i="1"/>
  <c r="CK117" i="1" s="1"/>
  <c r="CA118" i="1"/>
  <c r="CA117" i="1" s="1"/>
  <c r="BS118" i="1"/>
  <c r="BS117" i="1" s="1"/>
  <c r="BK118" i="1"/>
  <c r="BK117" i="1" s="1"/>
  <c r="BC118" i="1"/>
  <c r="BC117" i="1" s="1"/>
  <c r="AU118" i="1"/>
  <c r="AU117" i="1" s="1"/>
  <c r="AM118" i="1"/>
  <c r="AM117" i="1" s="1"/>
  <c r="AE118" i="1"/>
  <c r="AE117" i="1" s="1"/>
  <c r="W118" i="1"/>
  <c r="W117" i="1" s="1"/>
  <c r="DA118" i="1"/>
  <c r="DA117" i="1" s="1"/>
  <c r="CQ118" i="1"/>
  <c r="CQ117" i="1" s="1"/>
  <c r="CI118" i="1"/>
  <c r="CI117" i="1" s="1"/>
  <c r="BY118" i="1"/>
  <c r="BY117" i="1" s="1"/>
  <c r="BQ118" i="1"/>
  <c r="BQ117" i="1" s="1"/>
  <c r="BI118" i="1"/>
  <c r="BI117" i="1" s="1"/>
  <c r="BA118" i="1"/>
  <c r="BA117" i="1" s="1"/>
  <c r="AS118" i="1"/>
  <c r="AS117" i="1" s="1"/>
  <c r="AK118" i="1"/>
  <c r="AK117" i="1" s="1"/>
  <c r="AC118" i="1"/>
  <c r="AC117" i="1" s="1"/>
  <c r="U118" i="1"/>
  <c r="U117" i="1" s="1"/>
  <c r="CY118" i="1"/>
  <c r="CY117" i="1" s="1"/>
  <c r="CO118" i="1"/>
  <c r="CO117" i="1" s="1"/>
  <c r="CG118" i="1"/>
  <c r="CG117" i="1" s="1"/>
  <c r="BW118" i="1"/>
  <c r="BW117" i="1" s="1"/>
  <c r="BO118" i="1"/>
  <c r="BO117" i="1" s="1"/>
  <c r="BG118" i="1"/>
  <c r="BG117" i="1" s="1"/>
  <c r="AY118" i="1"/>
  <c r="AY117" i="1" s="1"/>
  <c r="AQ118" i="1"/>
  <c r="AQ117" i="1" s="1"/>
  <c r="AI118" i="1"/>
  <c r="AI117" i="1" s="1"/>
  <c r="AA118" i="1"/>
  <c r="AA117" i="1" s="1"/>
  <c r="S118" i="1"/>
  <c r="S117" i="1" s="1"/>
  <c r="CW118" i="1"/>
  <c r="CW117" i="1" s="1"/>
  <c r="CM118" i="1"/>
  <c r="CM117" i="1" s="1"/>
  <c r="BU118" i="1"/>
  <c r="BU117" i="1" s="1"/>
  <c r="BM118" i="1"/>
  <c r="BM117" i="1" s="1"/>
  <c r="BE118" i="1"/>
  <c r="BE117" i="1" s="1"/>
  <c r="AW118" i="1"/>
  <c r="AW117" i="1" s="1"/>
  <c r="AO118" i="1"/>
  <c r="AO117" i="1" s="1"/>
  <c r="AG118" i="1"/>
  <c r="Y118" i="1"/>
  <c r="Y117" i="1" s="1"/>
  <c r="Q118" i="1"/>
  <c r="Q117" i="1" s="1"/>
  <c r="D86" i="1"/>
  <c r="DA85" i="1"/>
  <c r="CQ85" i="1"/>
  <c r="CI85" i="1"/>
  <c r="BY85" i="1"/>
  <c r="BQ85" i="1"/>
  <c r="BI85" i="1"/>
  <c r="BA85" i="1"/>
  <c r="AS85" i="1"/>
  <c r="AK85" i="1"/>
  <c r="AC85" i="1"/>
  <c r="U85" i="1"/>
  <c r="CY85" i="1"/>
  <c r="CO85" i="1"/>
  <c r="CG85" i="1"/>
  <c r="BW85" i="1"/>
  <c r="BO85" i="1"/>
  <c r="BG85" i="1"/>
  <c r="AY85" i="1"/>
  <c r="AQ85" i="1"/>
  <c r="AI85" i="1"/>
  <c r="AA85" i="1"/>
  <c r="S85" i="1"/>
  <c r="CW85" i="1"/>
  <c r="CM85" i="1"/>
  <c r="BU85" i="1"/>
  <c r="BM85" i="1"/>
  <c r="BE85" i="1"/>
  <c r="AW85" i="1"/>
  <c r="AO85" i="1"/>
  <c r="AG85" i="1"/>
  <c r="Y85" i="1"/>
  <c r="Q85" i="1"/>
  <c r="CK85" i="1"/>
  <c r="BK85" i="1"/>
  <c r="AE85" i="1"/>
  <c r="BC85" i="1"/>
  <c r="W85" i="1"/>
  <c r="CU85" i="1"/>
  <c r="BS85" i="1"/>
  <c r="AM85" i="1"/>
  <c r="CA85" i="1"/>
  <c r="AU85" i="1"/>
  <c r="DC39" i="1"/>
  <c r="AG38" i="1"/>
  <c r="CO38" i="1"/>
  <c r="BC38" i="1"/>
  <c r="DC85" i="1" l="1"/>
  <c r="D44" i="1"/>
  <c r="CW42" i="1"/>
  <c r="CW41" i="1" s="1"/>
  <c r="CM42" i="1"/>
  <c r="CM41" i="1" s="1"/>
  <c r="BU42" i="1"/>
  <c r="BU41" i="1" s="1"/>
  <c r="BM42" i="1"/>
  <c r="BM41" i="1" s="1"/>
  <c r="BE42" i="1"/>
  <c r="BE41" i="1" s="1"/>
  <c r="AW42" i="1"/>
  <c r="AW41" i="1" s="1"/>
  <c r="AO42" i="1"/>
  <c r="AO41" i="1" s="1"/>
  <c r="AG42" i="1"/>
  <c r="Y42" i="1"/>
  <c r="Y41" i="1" s="1"/>
  <c r="Q42" i="1"/>
  <c r="Q41" i="1" s="1"/>
  <c r="CU42" i="1"/>
  <c r="CU41" i="1" s="1"/>
  <c r="CK42" i="1"/>
  <c r="CK41" i="1" s="1"/>
  <c r="CA42" i="1"/>
  <c r="CA41" i="1" s="1"/>
  <c r="BS42" i="1"/>
  <c r="BS41" i="1" s="1"/>
  <c r="BK42" i="1"/>
  <c r="BK41" i="1" s="1"/>
  <c r="BC42" i="1"/>
  <c r="BC41" i="1" s="1"/>
  <c r="AU42" i="1"/>
  <c r="AU41" i="1" s="1"/>
  <c r="AM42" i="1"/>
  <c r="AM41" i="1" s="1"/>
  <c r="AE42" i="1"/>
  <c r="AE41" i="1" s="1"/>
  <c r="W42" i="1"/>
  <c r="W41" i="1" s="1"/>
  <c r="DA42" i="1"/>
  <c r="DA41" i="1" s="1"/>
  <c r="CQ42" i="1"/>
  <c r="CQ41" i="1" s="1"/>
  <c r="CI42" i="1"/>
  <c r="CI41" i="1" s="1"/>
  <c r="BY42" i="1"/>
  <c r="BY41" i="1" s="1"/>
  <c r="BQ42" i="1"/>
  <c r="BQ41" i="1" s="1"/>
  <c r="BI42" i="1"/>
  <c r="BI41" i="1" s="1"/>
  <c r="BA42" i="1"/>
  <c r="BA41" i="1" s="1"/>
  <c r="AS42" i="1"/>
  <c r="AS41" i="1" s="1"/>
  <c r="AK42" i="1"/>
  <c r="AK41" i="1" s="1"/>
  <c r="AC42" i="1"/>
  <c r="AC41" i="1" s="1"/>
  <c r="U42" i="1"/>
  <c r="U41" i="1" s="1"/>
  <c r="AY42" i="1"/>
  <c r="AY41" i="1" s="1"/>
  <c r="S42" i="1"/>
  <c r="S41" i="1" s="1"/>
  <c r="CY42" i="1"/>
  <c r="CY41" i="1" s="1"/>
  <c r="BW42" i="1"/>
  <c r="BW41" i="1" s="1"/>
  <c r="AQ42" i="1"/>
  <c r="AQ41" i="1" s="1"/>
  <c r="CO42" i="1"/>
  <c r="CO41" i="1" s="1"/>
  <c r="BO42" i="1"/>
  <c r="BO41" i="1" s="1"/>
  <c r="AI42" i="1"/>
  <c r="AI41" i="1" s="1"/>
  <c r="BG42" i="1"/>
  <c r="BG41" i="1" s="1"/>
  <c r="AA42" i="1"/>
  <c r="AA41" i="1" s="1"/>
  <c r="CG42" i="1"/>
  <c r="CG41" i="1" s="1"/>
  <c r="AG117" i="1"/>
  <c r="DC118" i="1"/>
  <c r="DC117" i="1" s="1"/>
  <c r="CU86" i="1"/>
  <c r="CK86" i="1"/>
  <c r="CA86" i="1"/>
  <c r="BS86" i="1"/>
  <c r="BK86" i="1"/>
  <c r="BC86" i="1"/>
  <c r="AU86" i="1"/>
  <c r="AM86" i="1"/>
  <c r="AE86" i="1"/>
  <c r="W86" i="1"/>
  <c r="D87" i="1"/>
  <c r="DA86" i="1"/>
  <c r="CQ86" i="1"/>
  <c r="CI86" i="1"/>
  <c r="BY86" i="1"/>
  <c r="BQ86" i="1"/>
  <c r="BI86" i="1"/>
  <c r="BA86" i="1"/>
  <c r="AS86" i="1"/>
  <c r="AK86" i="1"/>
  <c r="AC86" i="1"/>
  <c r="U86" i="1"/>
  <c r="CY86" i="1"/>
  <c r="CO86" i="1"/>
  <c r="CG86" i="1"/>
  <c r="BW86" i="1"/>
  <c r="BO86" i="1"/>
  <c r="BG86" i="1"/>
  <c r="AY86" i="1"/>
  <c r="AQ86" i="1"/>
  <c r="AI86" i="1"/>
  <c r="AA86" i="1"/>
  <c r="S86" i="1"/>
  <c r="AW86" i="1"/>
  <c r="Q86" i="1"/>
  <c r="BU86" i="1"/>
  <c r="AO86" i="1"/>
  <c r="CM86" i="1"/>
  <c r="BE86" i="1"/>
  <c r="Y86" i="1"/>
  <c r="AG86" i="1"/>
  <c r="CW86" i="1"/>
  <c r="BM86" i="1"/>
  <c r="DC40" i="1"/>
  <c r="D121" i="1"/>
  <c r="DA120" i="1"/>
  <c r="CQ120" i="1"/>
  <c r="CK120" i="1"/>
  <c r="CA120" i="1"/>
  <c r="BS120" i="1"/>
  <c r="BK120" i="1"/>
  <c r="BC120" i="1"/>
  <c r="AU120" i="1"/>
  <c r="AM120" i="1"/>
  <c r="AE120" i="1"/>
  <c r="W120" i="1"/>
  <c r="CY120" i="1"/>
  <c r="CO120" i="1"/>
  <c r="CI120" i="1"/>
  <c r="BY120" i="1"/>
  <c r="BQ120" i="1"/>
  <c r="BI120" i="1"/>
  <c r="BA120" i="1"/>
  <c r="AS120" i="1"/>
  <c r="AK120" i="1"/>
  <c r="AC120" i="1"/>
  <c r="U120" i="1"/>
  <c r="CW120" i="1"/>
  <c r="CG120" i="1"/>
  <c r="BW120" i="1"/>
  <c r="BO120" i="1"/>
  <c r="BG120" i="1"/>
  <c r="AY120" i="1"/>
  <c r="AQ120" i="1"/>
  <c r="AI120" i="1"/>
  <c r="AA120" i="1"/>
  <c r="S120" i="1"/>
  <c r="CU120" i="1"/>
  <c r="CM120" i="1"/>
  <c r="BU120" i="1"/>
  <c r="BM120" i="1"/>
  <c r="BE120" i="1"/>
  <c r="AW120" i="1"/>
  <c r="AO120" i="1"/>
  <c r="AG120" i="1"/>
  <c r="Y120" i="1"/>
  <c r="Q120" i="1"/>
  <c r="DC38" i="1"/>
  <c r="DC82" i="1"/>
  <c r="DC86" i="1" l="1"/>
  <c r="DC42" i="1"/>
  <c r="DC41" i="1" s="1"/>
  <c r="AG41" i="1"/>
  <c r="D153" i="1"/>
  <c r="CU44" i="1"/>
  <c r="CK44" i="1"/>
  <c r="CA44" i="1"/>
  <c r="BS44" i="1"/>
  <c r="BK44" i="1"/>
  <c r="BC44" i="1"/>
  <c r="AU44" i="1"/>
  <c r="AM44" i="1"/>
  <c r="AE44" i="1"/>
  <c r="W44" i="1"/>
  <c r="DA44" i="1"/>
  <c r="CQ44" i="1"/>
  <c r="CI44" i="1"/>
  <c r="BY44" i="1"/>
  <c r="BQ44" i="1"/>
  <c r="BI44" i="1"/>
  <c r="BA44" i="1"/>
  <c r="AS44" i="1"/>
  <c r="AK44" i="1"/>
  <c r="AC44" i="1"/>
  <c r="U44" i="1"/>
  <c r="CY44" i="1"/>
  <c r="CO44" i="1"/>
  <c r="CG44" i="1"/>
  <c r="BW44" i="1"/>
  <c r="BO44" i="1"/>
  <c r="BG44" i="1"/>
  <c r="AY44" i="1"/>
  <c r="AQ44" i="1"/>
  <c r="AI44" i="1"/>
  <c r="AA44" i="1"/>
  <c r="S44" i="1"/>
  <c r="AW44" i="1"/>
  <c r="Q44" i="1"/>
  <c r="BU44" i="1"/>
  <c r="AO44" i="1"/>
  <c r="CW44" i="1"/>
  <c r="BM44" i="1"/>
  <c r="AG44" i="1"/>
  <c r="Y44" i="1"/>
  <c r="CM44" i="1"/>
  <c r="BE44" i="1"/>
  <c r="CU121" i="1"/>
  <c r="CK121" i="1"/>
  <c r="CA121" i="1"/>
  <c r="BS121" i="1"/>
  <c r="BK121" i="1"/>
  <c r="BC121" i="1"/>
  <c r="AU121" i="1"/>
  <c r="AM121" i="1"/>
  <c r="AE121" i="1"/>
  <c r="W121" i="1"/>
  <c r="D122" i="1"/>
  <c r="DA121" i="1"/>
  <c r="CQ121" i="1"/>
  <c r="CI121" i="1"/>
  <c r="BY121" i="1"/>
  <c r="BQ121" i="1"/>
  <c r="BI121" i="1"/>
  <c r="BA121" i="1"/>
  <c r="AS121" i="1"/>
  <c r="AK121" i="1"/>
  <c r="AC121" i="1"/>
  <c r="U121" i="1"/>
  <c r="CY121" i="1"/>
  <c r="CO121" i="1"/>
  <c r="CG121" i="1"/>
  <c r="BW121" i="1"/>
  <c r="BO121" i="1"/>
  <c r="BG121" i="1"/>
  <c r="AY121" i="1"/>
  <c r="AQ121" i="1"/>
  <c r="AI121" i="1"/>
  <c r="AA121" i="1"/>
  <c r="S121" i="1"/>
  <c r="CW121" i="1"/>
  <c r="CM121" i="1"/>
  <c r="BU121" i="1"/>
  <c r="BM121" i="1"/>
  <c r="BE121" i="1"/>
  <c r="AW121" i="1"/>
  <c r="AO121" i="1"/>
  <c r="AG121" i="1"/>
  <c r="Y121" i="1"/>
  <c r="Q121" i="1"/>
  <c r="CW87" i="1"/>
  <c r="CM87" i="1"/>
  <c r="BU87" i="1"/>
  <c r="BM87" i="1"/>
  <c r="BE87" i="1"/>
  <c r="AW87" i="1"/>
  <c r="AO87" i="1"/>
  <c r="AG87" i="1"/>
  <c r="Y87" i="1"/>
  <c r="Q87" i="1"/>
  <c r="CU87" i="1"/>
  <c r="CK87" i="1"/>
  <c r="CA87" i="1"/>
  <c r="BS87" i="1"/>
  <c r="BK87" i="1"/>
  <c r="BC87" i="1"/>
  <c r="AU87" i="1"/>
  <c r="AM87" i="1"/>
  <c r="AE87" i="1"/>
  <c r="W87" i="1"/>
  <c r="DA87" i="1"/>
  <c r="CQ87" i="1"/>
  <c r="CI87" i="1"/>
  <c r="BY87" i="1"/>
  <c r="BQ87" i="1"/>
  <c r="BI87" i="1"/>
  <c r="BA87" i="1"/>
  <c r="AS87" i="1"/>
  <c r="AK87" i="1"/>
  <c r="AC87" i="1"/>
  <c r="U87" i="1"/>
  <c r="CO87" i="1"/>
  <c r="BO87" i="1"/>
  <c r="AI87" i="1"/>
  <c r="CG87" i="1"/>
  <c r="BG87" i="1"/>
  <c r="AA87" i="1"/>
  <c r="CY87" i="1"/>
  <c r="BW87" i="1"/>
  <c r="AQ87" i="1"/>
  <c r="AY87" i="1"/>
  <c r="D89" i="1"/>
  <c r="S87" i="1"/>
  <c r="DC120" i="1"/>
  <c r="D90" i="1" l="1"/>
  <c r="DA89" i="1"/>
  <c r="CQ89" i="1"/>
  <c r="CI89" i="1"/>
  <c r="BY89" i="1"/>
  <c r="BQ89" i="1"/>
  <c r="BI89" i="1"/>
  <c r="BA89" i="1"/>
  <c r="AS89" i="1"/>
  <c r="AK89" i="1"/>
  <c r="AC89" i="1"/>
  <c r="U89" i="1"/>
  <c r="CY89" i="1"/>
  <c r="CO89" i="1"/>
  <c r="CG89" i="1"/>
  <c r="BW89" i="1"/>
  <c r="BO89" i="1"/>
  <c r="BG89" i="1"/>
  <c r="AY89" i="1"/>
  <c r="AQ89" i="1"/>
  <c r="AI89" i="1"/>
  <c r="AA89" i="1"/>
  <c r="S89" i="1"/>
  <c r="CW89" i="1"/>
  <c r="CM89" i="1"/>
  <c r="BU89" i="1"/>
  <c r="BM89" i="1"/>
  <c r="BE89" i="1"/>
  <c r="AW89" i="1"/>
  <c r="AO89" i="1"/>
  <c r="AG89" i="1"/>
  <c r="Y89" i="1"/>
  <c r="Q89" i="1"/>
  <c r="CK89" i="1"/>
  <c r="BK89" i="1"/>
  <c r="AE89" i="1"/>
  <c r="BC89" i="1"/>
  <c r="W89" i="1"/>
  <c r="CU89" i="1"/>
  <c r="BS89" i="1"/>
  <c r="AM89" i="1"/>
  <c r="CA89" i="1"/>
  <c r="AU89" i="1"/>
  <c r="CW122" i="1"/>
  <c r="CM122" i="1"/>
  <c r="BU122" i="1"/>
  <c r="BM122" i="1"/>
  <c r="BE122" i="1"/>
  <c r="AW122" i="1"/>
  <c r="AO122" i="1"/>
  <c r="AG122" i="1"/>
  <c r="Y122" i="1"/>
  <c r="Q122" i="1"/>
  <c r="CU122" i="1"/>
  <c r="CK122" i="1"/>
  <c r="CA122" i="1"/>
  <c r="BS122" i="1"/>
  <c r="BK122" i="1"/>
  <c r="BC122" i="1"/>
  <c r="AU122" i="1"/>
  <c r="AM122" i="1"/>
  <c r="AE122" i="1"/>
  <c r="W122" i="1"/>
  <c r="DA122" i="1"/>
  <c r="CQ122" i="1"/>
  <c r="CI122" i="1"/>
  <c r="BY122" i="1"/>
  <c r="BQ122" i="1"/>
  <c r="BI122" i="1"/>
  <c r="BA122" i="1"/>
  <c r="AS122" i="1"/>
  <c r="AK122" i="1"/>
  <c r="AC122" i="1"/>
  <c r="U122" i="1"/>
  <c r="D123" i="1"/>
  <c r="CY122" i="1"/>
  <c r="CO122" i="1"/>
  <c r="CG122" i="1"/>
  <c r="BW122" i="1"/>
  <c r="BO122" i="1"/>
  <c r="BG122" i="1"/>
  <c r="AY122" i="1"/>
  <c r="AQ122" i="1"/>
  <c r="AI122" i="1"/>
  <c r="AA122" i="1"/>
  <c r="S122" i="1"/>
  <c r="CY153" i="1"/>
  <c r="CO153" i="1"/>
  <c r="CG153" i="1"/>
  <c r="BW153" i="1"/>
  <c r="BO153" i="1"/>
  <c r="BI153" i="1"/>
  <c r="BA153" i="1"/>
  <c r="AS153" i="1"/>
  <c r="AK153" i="1"/>
  <c r="AC153" i="1"/>
  <c r="U153" i="1"/>
  <c r="CW153" i="1"/>
  <c r="CM153" i="1"/>
  <c r="BU153" i="1"/>
  <c r="BM153" i="1"/>
  <c r="BG153" i="1"/>
  <c r="AY153" i="1"/>
  <c r="AQ153" i="1"/>
  <c r="AI153" i="1"/>
  <c r="AA153" i="1"/>
  <c r="S153" i="1"/>
  <c r="CU153" i="1"/>
  <c r="CK153" i="1"/>
  <c r="CA153" i="1"/>
  <c r="BS153" i="1"/>
  <c r="BE153" i="1"/>
  <c r="AW153" i="1"/>
  <c r="AO153" i="1"/>
  <c r="AG153" i="1"/>
  <c r="Y153" i="1"/>
  <c r="Q153" i="1"/>
  <c r="D154" i="1"/>
  <c r="DA153" i="1"/>
  <c r="CQ153" i="1"/>
  <c r="CI153" i="1"/>
  <c r="BY153" i="1"/>
  <c r="BQ153" i="1"/>
  <c r="BK153" i="1"/>
  <c r="BC153" i="1"/>
  <c r="AU153" i="1"/>
  <c r="AM153" i="1"/>
  <c r="AE153" i="1"/>
  <c r="W153" i="1"/>
  <c r="D45" i="1"/>
  <c r="DC87" i="1"/>
  <c r="DC121" i="1"/>
  <c r="DC44" i="1"/>
  <c r="DC153" i="1" l="1"/>
  <c r="CW45" i="1"/>
  <c r="CW43" i="1" s="1"/>
  <c r="CM45" i="1"/>
  <c r="CM43" i="1" s="1"/>
  <c r="BU45" i="1"/>
  <c r="BU43" i="1" s="1"/>
  <c r="BM45" i="1"/>
  <c r="BM43" i="1" s="1"/>
  <c r="BE45" i="1"/>
  <c r="BE43" i="1" s="1"/>
  <c r="AW45" i="1"/>
  <c r="AW43" i="1" s="1"/>
  <c r="AO45" i="1"/>
  <c r="AO43" i="1" s="1"/>
  <c r="AG45" i="1"/>
  <c r="Y45" i="1"/>
  <c r="Y43" i="1" s="1"/>
  <c r="Q45" i="1"/>
  <c r="Q43" i="1" s="1"/>
  <c r="CU45" i="1"/>
  <c r="CU43" i="1" s="1"/>
  <c r="CK45" i="1"/>
  <c r="CK43" i="1" s="1"/>
  <c r="CA45" i="1"/>
  <c r="CA43" i="1" s="1"/>
  <c r="BS45" i="1"/>
  <c r="BS43" i="1" s="1"/>
  <c r="BK45" i="1"/>
  <c r="BK43" i="1" s="1"/>
  <c r="BC45" i="1"/>
  <c r="BC43" i="1" s="1"/>
  <c r="AU45" i="1"/>
  <c r="AU43" i="1" s="1"/>
  <c r="AM45" i="1"/>
  <c r="AM43" i="1" s="1"/>
  <c r="AE45" i="1"/>
  <c r="AE43" i="1" s="1"/>
  <c r="W45" i="1"/>
  <c r="W43" i="1" s="1"/>
  <c r="D48" i="1"/>
  <c r="DA45" i="1"/>
  <c r="DA43" i="1" s="1"/>
  <c r="CQ45" i="1"/>
  <c r="CQ43" i="1" s="1"/>
  <c r="CI45" i="1"/>
  <c r="CI43" i="1" s="1"/>
  <c r="BY45" i="1"/>
  <c r="BY43" i="1" s="1"/>
  <c r="BQ45" i="1"/>
  <c r="BQ43" i="1" s="1"/>
  <c r="BI45" i="1"/>
  <c r="BI43" i="1" s="1"/>
  <c r="BA45" i="1"/>
  <c r="BA43" i="1" s="1"/>
  <c r="AS45" i="1"/>
  <c r="AS43" i="1" s="1"/>
  <c r="AK45" i="1"/>
  <c r="AK43" i="1" s="1"/>
  <c r="AC45" i="1"/>
  <c r="AC43" i="1" s="1"/>
  <c r="U45" i="1"/>
  <c r="U43" i="1" s="1"/>
  <c r="CO45" i="1"/>
  <c r="CO43" i="1" s="1"/>
  <c r="BO45" i="1"/>
  <c r="BO43" i="1" s="1"/>
  <c r="AI45" i="1"/>
  <c r="AI43" i="1" s="1"/>
  <c r="CG45" i="1"/>
  <c r="CG43" i="1" s="1"/>
  <c r="BG45" i="1"/>
  <c r="BG43" i="1" s="1"/>
  <c r="AA45" i="1"/>
  <c r="AA43" i="1" s="1"/>
  <c r="AY45" i="1"/>
  <c r="AY43" i="1" s="1"/>
  <c r="S45" i="1"/>
  <c r="S43" i="1" s="1"/>
  <c r="BW45" i="1"/>
  <c r="BW43" i="1" s="1"/>
  <c r="CY45" i="1"/>
  <c r="CY43" i="1" s="1"/>
  <c r="AQ45" i="1"/>
  <c r="AQ43" i="1" s="1"/>
  <c r="D155" i="1"/>
  <c r="DA154" i="1"/>
  <c r="CQ154" i="1"/>
  <c r="CI154" i="1"/>
  <c r="BY154" i="1"/>
  <c r="BQ154" i="1"/>
  <c r="BI154" i="1"/>
  <c r="BA154" i="1"/>
  <c r="AS154" i="1"/>
  <c r="AK154" i="1"/>
  <c r="AC154" i="1"/>
  <c r="U154" i="1"/>
  <c r="CY154" i="1"/>
  <c r="CO154" i="1"/>
  <c r="CG154" i="1"/>
  <c r="BW154" i="1"/>
  <c r="BO154" i="1"/>
  <c r="BG154" i="1"/>
  <c r="AY154" i="1"/>
  <c r="AQ154" i="1"/>
  <c r="AI154" i="1"/>
  <c r="AA154" i="1"/>
  <c r="S154" i="1"/>
  <c r="CW154" i="1"/>
  <c r="CM154" i="1"/>
  <c r="BU154" i="1"/>
  <c r="BM154" i="1"/>
  <c r="BE154" i="1"/>
  <c r="AW154" i="1"/>
  <c r="AO154" i="1"/>
  <c r="AG154" i="1"/>
  <c r="Y154" i="1"/>
  <c r="Q154" i="1"/>
  <c r="CU154" i="1"/>
  <c r="CK154" i="1"/>
  <c r="CA154" i="1"/>
  <c r="BS154" i="1"/>
  <c r="BK154" i="1"/>
  <c r="BC154" i="1"/>
  <c r="AU154" i="1"/>
  <c r="AM154" i="1"/>
  <c r="AE154" i="1"/>
  <c r="W154" i="1"/>
  <c r="CU90" i="1"/>
  <c r="CK90" i="1"/>
  <c r="CA90" i="1"/>
  <c r="BS90" i="1"/>
  <c r="BK90" i="1"/>
  <c r="BC90" i="1"/>
  <c r="AU90" i="1"/>
  <c r="AM90" i="1"/>
  <c r="AE90" i="1"/>
  <c r="W90" i="1"/>
  <c r="D91" i="1"/>
  <c r="DA90" i="1"/>
  <c r="CQ90" i="1"/>
  <c r="CI90" i="1"/>
  <c r="BY90" i="1"/>
  <c r="BQ90" i="1"/>
  <c r="BI90" i="1"/>
  <c r="BA90" i="1"/>
  <c r="AS90" i="1"/>
  <c r="AK90" i="1"/>
  <c r="AC90" i="1"/>
  <c r="U90" i="1"/>
  <c r="CY90" i="1"/>
  <c r="CO90" i="1"/>
  <c r="CG90" i="1"/>
  <c r="BW90" i="1"/>
  <c r="BO90" i="1"/>
  <c r="BG90" i="1"/>
  <c r="AY90" i="1"/>
  <c r="AQ90" i="1"/>
  <c r="AI90" i="1"/>
  <c r="AA90" i="1"/>
  <c r="S90" i="1"/>
  <c r="AW90" i="1"/>
  <c r="Q90" i="1"/>
  <c r="BU90" i="1"/>
  <c r="AO90" i="1"/>
  <c r="CM90" i="1"/>
  <c r="BE90" i="1"/>
  <c r="Y90" i="1"/>
  <c r="AG90" i="1"/>
  <c r="CW90" i="1"/>
  <c r="BM90" i="1"/>
  <c r="D125" i="1"/>
  <c r="CU123" i="1"/>
  <c r="CU119" i="1" s="1"/>
  <c r="CG123" i="1"/>
  <c r="CG119" i="1" s="1"/>
  <c r="BW123" i="1"/>
  <c r="BW119" i="1" s="1"/>
  <c r="BO123" i="1"/>
  <c r="BO119" i="1" s="1"/>
  <c r="BG123" i="1"/>
  <c r="BG119" i="1" s="1"/>
  <c r="AY123" i="1"/>
  <c r="AY119" i="1" s="1"/>
  <c r="AQ123" i="1"/>
  <c r="AQ119" i="1" s="1"/>
  <c r="AI123" i="1"/>
  <c r="AI119" i="1" s="1"/>
  <c r="AA123" i="1"/>
  <c r="AA119" i="1" s="1"/>
  <c r="S123" i="1"/>
  <c r="S119" i="1" s="1"/>
  <c r="DA123" i="1"/>
  <c r="DA119" i="1" s="1"/>
  <c r="CM123" i="1"/>
  <c r="CM119" i="1" s="1"/>
  <c r="BU123" i="1"/>
  <c r="BU119" i="1" s="1"/>
  <c r="BM123" i="1"/>
  <c r="BM119" i="1" s="1"/>
  <c r="BE123" i="1"/>
  <c r="BE119" i="1" s="1"/>
  <c r="AW123" i="1"/>
  <c r="AW119" i="1" s="1"/>
  <c r="AO123" i="1"/>
  <c r="AO119" i="1" s="1"/>
  <c r="AG123" i="1"/>
  <c r="AG119" i="1" s="1"/>
  <c r="Y123" i="1"/>
  <c r="Y119" i="1" s="1"/>
  <c r="Q123" i="1"/>
  <c r="Q119" i="1" s="1"/>
  <c r="CK123" i="1"/>
  <c r="CK119" i="1" s="1"/>
  <c r="BY123" i="1"/>
  <c r="BY119" i="1" s="1"/>
  <c r="BI123" i="1"/>
  <c r="BI119" i="1" s="1"/>
  <c r="AS123" i="1"/>
  <c r="AS119" i="1" s="1"/>
  <c r="AC123" i="1"/>
  <c r="AC119" i="1" s="1"/>
  <c r="CQ123" i="1"/>
  <c r="CQ119" i="1" s="1"/>
  <c r="CI123" i="1"/>
  <c r="CI119" i="1" s="1"/>
  <c r="BS123" i="1"/>
  <c r="BS119" i="1" s="1"/>
  <c r="BC123" i="1"/>
  <c r="BC119" i="1" s="1"/>
  <c r="AM123" i="1"/>
  <c r="AM119" i="1" s="1"/>
  <c r="W123" i="1"/>
  <c r="CY123" i="1"/>
  <c r="CY119" i="1" s="1"/>
  <c r="CO123" i="1"/>
  <c r="CO119" i="1" s="1"/>
  <c r="BQ123" i="1"/>
  <c r="BQ119" i="1" s="1"/>
  <c r="BA123" i="1"/>
  <c r="BA119" i="1" s="1"/>
  <c r="AK123" i="1"/>
  <c r="AK119" i="1" s="1"/>
  <c r="U123" i="1"/>
  <c r="U119" i="1" s="1"/>
  <c r="CW123" i="1"/>
  <c r="CW119" i="1" s="1"/>
  <c r="CA123" i="1"/>
  <c r="CA119" i="1" s="1"/>
  <c r="BK123" i="1"/>
  <c r="BK119" i="1" s="1"/>
  <c r="AU123" i="1"/>
  <c r="AU119" i="1" s="1"/>
  <c r="AE123" i="1"/>
  <c r="AE119" i="1" s="1"/>
  <c r="W119" i="1"/>
  <c r="DC122" i="1"/>
  <c r="DC89" i="1"/>
  <c r="DC45" i="1" l="1"/>
  <c r="DC43" i="1" s="1"/>
  <c r="AG43" i="1"/>
  <c r="CY48" i="1"/>
  <c r="CO48" i="1"/>
  <c r="CG48" i="1"/>
  <c r="BW48" i="1"/>
  <c r="BO48" i="1"/>
  <c r="BG48" i="1"/>
  <c r="AY48" i="1"/>
  <c r="AQ48" i="1"/>
  <c r="AI48" i="1"/>
  <c r="AA48" i="1"/>
  <c r="S48" i="1"/>
  <c r="CW48" i="1"/>
  <c r="CM48" i="1"/>
  <c r="BU48" i="1"/>
  <c r="BM48" i="1"/>
  <c r="BE48" i="1"/>
  <c r="AW48" i="1"/>
  <c r="AO48" i="1"/>
  <c r="AG48" i="1"/>
  <c r="Y48" i="1"/>
  <c r="Q48" i="1"/>
  <c r="D51" i="1"/>
  <c r="CU48" i="1"/>
  <c r="CK48" i="1"/>
  <c r="CA48" i="1"/>
  <c r="BS48" i="1"/>
  <c r="BK48" i="1"/>
  <c r="BC48" i="1"/>
  <c r="AU48" i="1"/>
  <c r="AM48" i="1"/>
  <c r="AE48" i="1"/>
  <c r="W48" i="1"/>
  <c r="DA48" i="1"/>
  <c r="BY48" i="1"/>
  <c r="AS48" i="1"/>
  <c r="D49" i="1"/>
  <c r="CQ48" i="1"/>
  <c r="BQ48" i="1"/>
  <c r="AK48" i="1"/>
  <c r="CI48" i="1"/>
  <c r="BI48" i="1"/>
  <c r="AC48" i="1"/>
  <c r="BA48" i="1"/>
  <c r="U48" i="1"/>
  <c r="DC123" i="1"/>
  <c r="DC119" i="1" s="1"/>
  <c r="CW91" i="1"/>
  <c r="CM91" i="1"/>
  <c r="BU91" i="1"/>
  <c r="BM91" i="1"/>
  <c r="BE91" i="1"/>
  <c r="AW91" i="1"/>
  <c r="AO91" i="1"/>
  <c r="AG91" i="1"/>
  <c r="Y91" i="1"/>
  <c r="Q91" i="1"/>
  <c r="CU91" i="1"/>
  <c r="CK91" i="1"/>
  <c r="CA91" i="1"/>
  <c r="BS91" i="1"/>
  <c r="BK91" i="1"/>
  <c r="BC91" i="1"/>
  <c r="AU91" i="1"/>
  <c r="AM91" i="1"/>
  <c r="AE91" i="1"/>
  <c r="W91" i="1"/>
  <c r="D92" i="1"/>
  <c r="DA91" i="1"/>
  <c r="CQ91" i="1"/>
  <c r="CI91" i="1"/>
  <c r="BY91" i="1"/>
  <c r="BQ91" i="1"/>
  <c r="BI91" i="1"/>
  <c r="BA91" i="1"/>
  <c r="AS91" i="1"/>
  <c r="AK91" i="1"/>
  <c r="AC91" i="1"/>
  <c r="U91" i="1"/>
  <c r="CO91" i="1"/>
  <c r="BO91" i="1"/>
  <c r="AI91" i="1"/>
  <c r="CG91" i="1"/>
  <c r="BG91" i="1"/>
  <c r="AA91" i="1"/>
  <c r="CY91" i="1"/>
  <c r="BW91" i="1"/>
  <c r="AQ91" i="1"/>
  <c r="AY91" i="1"/>
  <c r="S91" i="1"/>
  <c r="CU155" i="1"/>
  <c r="CK155" i="1"/>
  <c r="CA155" i="1"/>
  <c r="BS155" i="1"/>
  <c r="BK155" i="1"/>
  <c r="BC155" i="1"/>
  <c r="AU155" i="1"/>
  <c r="AM155" i="1"/>
  <c r="AE155" i="1"/>
  <c r="W155" i="1"/>
  <c r="DA155" i="1"/>
  <c r="CQ155" i="1"/>
  <c r="CI155" i="1"/>
  <c r="BY155" i="1"/>
  <c r="BQ155" i="1"/>
  <c r="BI155" i="1"/>
  <c r="BA155" i="1"/>
  <c r="AS155" i="1"/>
  <c r="AK155" i="1"/>
  <c r="AC155" i="1"/>
  <c r="U155" i="1"/>
  <c r="CY155" i="1"/>
  <c r="CO155" i="1"/>
  <c r="CG155" i="1"/>
  <c r="BW155" i="1"/>
  <c r="BO155" i="1"/>
  <c r="BG155" i="1"/>
  <c r="AY155" i="1"/>
  <c r="AQ155" i="1"/>
  <c r="AI155" i="1"/>
  <c r="AA155" i="1"/>
  <c r="S155" i="1"/>
  <c r="D157" i="1"/>
  <c r="CW155" i="1"/>
  <c r="CM155" i="1"/>
  <c r="BU155" i="1"/>
  <c r="BM155" i="1"/>
  <c r="BE155" i="1"/>
  <c r="AW155" i="1"/>
  <c r="AO155" i="1"/>
  <c r="AG155" i="1"/>
  <c r="Y155" i="1"/>
  <c r="Q155" i="1"/>
  <c r="D47" i="1"/>
  <c r="D126" i="1"/>
  <c r="DA125" i="1"/>
  <c r="CQ125" i="1"/>
  <c r="CK125" i="1"/>
  <c r="CA125" i="1"/>
  <c r="BS125" i="1"/>
  <c r="BK125" i="1"/>
  <c r="BC125" i="1"/>
  <c r="AU125" i="1"/>
  <c r="AM125" i="1"/>
  <c r="AE125" i="1"/>
  <c r="W125" i="1"/>
  <c r="CY125" i="1"/>
  <c r="CI125" i="1"/>
  <c r="BY125" i="1"/>
  <c r="BQ125" i="1"/>
  <c r="BI125" i="1"/>
  <c r="BA125" i="1"/>
  <c r="AS125" i="1"/>
  <c r="AK125" i="1"/>
  <c r="AC125" i="1"/>
  <c r="U125" i="1"/>
  <c r="CM125" i="1"/>
  <c r="BU125" i="1"/>
  <c r="BE125" i="1"/>
  <c r="AO125" i="1"/>
  <c r="Y125" i="1"/>
  <c r="CW125" i="1"/>
  <c r="CG125" i="1"/>
  <c r="BO125" i="1"/>
  <c r="AY125" i="1"/>
  <c r="AI125" i="1"/>
  <c r="S125" i="1"/>
  <c r="CU125" i="1"/>
  <c r="BM125" i="1"/>
  <c r="AW125" i="1"/>
  <c r="AG125" i="1"/>
  <c r="Q125" i="1"/>
  <c r="BW125" i="1"/>
  <c r="BG125" i="1"/>
  <c r="AQ125" i="1"/>
  <c r="AA125" i="1"/>
  <c r="CO125" i="1"/>
  <c r="DC90" i="1"/>
  <c r="DC154" i="1"/>
  <c r="CW51" i="1" l="1"/>
  <c r="CG51" i="1"/>
  <c r="BW51" i="1"/>
  <c r="BO51" i="1"/>
  <c r="BG51" i="1"/>
  <c r="AY51" i="1"/>
  <c r="AQ51" i="1"/>
  <c r="AI51" i="1"/>
  <c r="AA51" i="1"/>
  <c r="S51" i="1"/>
  <c r="CU51" i="1"/>
  <c r="CM51" i="1"/>
  <c r="BU51" i="1"/>
  <c r="BM51" i="1"/>
  <c r="BE51" i="1"/>
  <c r="AW51" i="1"/>
  <c r="AO51" i="1"/>
  <c r="AG51" i="1"/>
  <c r="Y51" i="1"/>
  <c r="Q51" i="1"/>
  <c r="D52" i="1"/>
  <c r="DA51" i="1"/>
  <c r="CQ51" i="1"/>
  <c r="CK51" i="1"/>
  <c r="CA51" i="1"/>
  <c r="BS51" i="1"/>
  <c r="BK51" i="1"/>
  <c r="BC51" i="1"/>
  <c r="AU51" i="1"/>
  <c r="AM51" i="1"/>
  <c r="AE51" i="1"/>
  <c r="W51" i="1"/>
  <c r="BQ51" i="1"/>
  <c r="AK51" i="1"/>
  <c r="CI51" i="1"/>
  <c r="BI51" i="1"/>
  <c r="AC51" i="1"/>
  <c r="CY51" i="1"/>
  <c r="BA51" i="1"/>
  <c r="U51" i="1"/>
  <c r="BY51" i="1"/>
  <c r="CO51" i="1"/>
  <c r="AS51" i="1"/>
  <c r="CW47" i="1"/>
  <c r="CM47" i="1"/>
  <c r="BU47" i="1"/>
  <c r="BM47" i="1"/>
  <c r="BE47" i="1"/>
  <c r="AW47" i="1"/>
  <c r="AO47" i="1"/>
  <c r="AG47" i="1"/>
  <c r="Y47" i="1"/>
  <c r="Q47" i="1"/>
  <c r="CU47" i="1"/>
  <c r="CK47" i="1"/>
  <c r="CA47" i="1"/>
  <c r="BS47" i="1"/>
  <c r="BK47" i="1"/>
  <c r="BC47" i="1"/>
  <c r="AU47" i="1"/>
  <c r="AM47" i="1"/>
  <c r="AE47" i="1"/>
  <c r="W47" i="1"/>
  <c r="DA47" i="1"/>
  <c r="CQ47" i="1"/>
  <c r="CI47" i="1"/>
  <c r="BY47" i="1"/>
  <c r="BQ47" i="1"/>
  <c r="BI47" i="1"/>
  <c r="BA47" i="1"/>
  <c r="AS47" i="1"/>
  <c r="AK47" i="1"/>
  <c r="AC47" i="1"/>
  <c r="U47" i="1"/>
  <c r="CG47" i="1"/>
  <c r="BG47" i="1"/>
  <c r="AA47" i="1"/>
  <c r="AY47" i="1"/>
  <c r="S47" i="1"/>
  <c r="CY47" i="1"/>
  <c r="BW47" i="1"/>
  <c r="AQ47" i="1"/>
  <c r="BO47" i="1"/>
  <c r="AI47" i="1"/>
  <c r="CO47" i="1"/>
  <c r="DC48" i="1"/>
  <c r="CY92" i="1"/>
  <c r="CO92" i="1"/>
  <c r="CG92" i="1"/>
  <c r="BW92" i="1"/>
  <c r="BO92" i="1"/>
  <c r="BG92" i="1"/>
  <c r="AY92" i="1"/>
  <c r="AQ92" i="1"/>
  <c r="AI92" i="1"/>
  <c r="AA92" i="1"/>
  <c r="S92" i="1"/>
  <c r="CW92" i="1"/>
  <c r="CM92" i="1"/>
  <c r="BU92" i="1"/>
  <c r="BM92" i="1"/>
  <c r="BE92" i="1"/>
  <c r="AW92" i="1"/>
  <c r="AO92" i="1"/>
  <c r="AG92" i="1"/>
  <c r="Y92" i="1"/>
  <c r="Q92" i="1"/>
  <c r="CU92" i="1"/>
  <c r="CK92" i="1"/>
  <c r="CA92" i="1"/>
  <c r="BS92" i="1"/>
  <c r="BK92" i="1"/>
  <c r="BC92" i="1"/>
  <c r="AU92" i="1"/>
  <c r="AM92" i="1"/>
  <c r="AE92" i="1"/>
  <c r="W92" i="1"/>
  <c r="BA92" i="1"/>
  <c r="U92" i="1"/>
  <c r="DA92" i="1"/>
  <c r="BY92" i="1"/>
  <c r="AS92" i="1"/>
  <c r="CI92" i="1"/>
  <c r="BI92" i="1"/>
  <c r="AC92" i="1"/>
  <c r="BQ92" i="1"/>
  <c r="AK92" i="1"/>
  <c r="CQ92" i="1"/>
  <c r="D93" i="1"/>
  <c r="DC125" i="1"/>
  <c r="CW126" i="1"/>
  <c r="CM126" i="1"/>
  <c r="BU126" i="1"/>
  <c r="CU126" i="1"/>
  <c r="CK126" i="1"/>
  <c r="CA126" i="1"/>
  <c r="BS126" i="1"/>
  <c r="BK126" i="1"/>
  <c r="BC126" i="1"/>
  <c r="AU126" i="1"/>
  <c r="AM126" i="1"/>
  <c r="AE126" i="1"/>
  <c r="W126" i="1"/>
  <c r="D127" i="1"/>
  <c r="DA126" i="1"/>
  <c r="CQ126" i="1"/>
  <c r="CI126" i="1"/>
  <c r="BY126" i="1"/>
  <c r="BQ126" i="1"/>
  <c r="BI126" i="1"/>
  <c r="BA126" i="1"/>
  <c r="AS126" i="1"/>
  <c r="AK126" i="1"/>
  <c r="AC126" i="1"/>
  <c r="U126" i="1"/>
  <c r="CO126" i="1"/>
  <c r="BO126" i="1"/>
  <c r="AY126" i="1"/>
  <c r="AI126" i="1"/>
  <c r="S126" i="1"/>
  <c r="CG126" i="1"/>
  <c r="BM126" i="1"/>
  <c r="AW126" i="1"/>
  <c r="AG126" i="1"/>
  <c r="Q126" i="1"/>
  <c r="BG126" i="1"/>
  <c r="AQ126" i="1"/>
  <c r="AA126" i="1"/>
  <c r="CY126" i="1"/>
  <c r="BW126" i="1"/>
  <c r="BE126" i="1"/>
  <c r="AO126" i="1"/>
  <c r="Y126" i="1"/>
  <c r="DC155" i="1"/>
  <c r="CY157" i="1"/>
  <c r="CO157" i="1"/>
  <c r="CG157" i="1"/>
  <c r="BW157" i="1"/>
  <c r="BO157" i="1"/>
  <c r="BG157" i="1"/>
  <c r="AY157" i="1"/>
  <c r="AQ157" i="1"/>
  <c r="AI157" i="1"/>
  <c r="AA157" i="1"/>
  <c r="CW157" i="1"/>
  <c r="CM157" i="1"/>
  <c r="BU157" i="1"/>
  <c r="CK157" i="1"/>
  <c r="BY157" i="1"/>
  <c r="BK157" i="1"/>
  <c r="BA157" i="1"/>
  <c r="AO157" i="1"/>
  <c r="AE157" i="1"/>
  <c r="U157" i="1"/>
  <c r="DA157" i="1"/>
  <c r="CI157" i="1"/>
  <c r="BS157" i="1"/>
  <c r="BI157" i="1"/>
  <c r="AW157" i="1"/>
  <c r="AM157" i="1"/>
  <c r="AC157" i="1"/>
  <c r="S157" i="1"/>
  <c r="D158" i="1"/>
  <c r="CU157" i="1"/>
  <c r="BQ157" i="1"/>
  <c r="BE157" i="1"/>
  <c r="AU157" i="1"/>
  <c r="AK157" i="1"/>
  <c r="Y157" i="1"/>
  <c r="Q157" i="1"/>
  <c r="CQ157" i="1"/>
  <c r="CA157" i="1"/>
  <c r="BM157" i="1"/>
  <c r="BC157" i="1"/>
  <c r="AS157" i="1"/>
  <c r="AG157" i="1"/>
  <c r="W157" i="1"/>
  <c r="DC91" i="1"/>
  <c r="DA49" i="1"/>
  <c r="CQ49" i="1"/>
  <c r="CI49" i="1"/>
  <c r="BY49" i="1"/>
  <c r="BQ49" i="1"/>
  <c r="BI49" i="1"/>
  <c r="BA49" i="1"/>
  <c r="AS49" i="1"/>
  <c r="AK49" i="1"/>
  <c r="AC49" i="1"/>
  <c r="U49" i="1"/>
  <c r="CY49" i="1"/>
  <c r="CO49" i="1"/>
  <c r="CG49" i="1"/>
  <c r="BW49" i="1"/>
  <c r="BO49" i="1"/>
  <c r="BG49" i="1"/>
  <c r="AY49" i="1"/>
  <c r="AQ49" i="1"/>
  <c r="AI49" i="1"/>
  <c r="AA49" i="1"/>
  <c r="S49" i="1"/>
  <c r="CW49" i="1"/>
  <c r="CM49" i="1"/>
  <c r="BU49" i="1"/>
  <c r="BM49" i="1"/>
  <c r="BE49" i="1"/>
  <c r="AW49" i="1"/>
  <c r="AO49" i="1"/>
  <c r="AG49" i="1"/>
  <c r="Y49" i="1"/>
  <c r="Q49" i="1"/>
  <c r="BC49" i="1"/>
  <c r="W49" i="1"/>
  <c r="CA49" i="1"/>
  <c r="AU49" i="1"/>
  <c r="CU49" i="1"/>
  <c r="BS49" i="1"/>
  <c r="AM49" i="1"/>
  <c r="BK49" i="1"/>
  <c r="CK49" i="1"/>
  <c r="AE49" i="1"/>
  <c r="DC51" i="1" l="1"/>
  <c r="D94" i="1"/>
  <c r="DA93" i="1"/>
  <c r="CQ93" i="1"/>
  <c r="CI93" i="1"/>
  <c r="BY93" i="1"/>
  <c r="BQ93" i="1"/>
  <c r="BI93" i="1"/>
  <c r="BA93" i="1"/>
  <c r="AS93" i="1"/>
  <c r="AK93" i="1"/>
  <c r="AC93" i="1"/>
  <c r="U93" i="1"/>
  <c r="D95" i="1"/>
  <c r="D97" i="1" s="1"/>
  <c r="CY93" i="1"/>
  <c r="CO93" i="1"/>
  <c r="CG93" i="1"/>
  <c r="BW93" i="1"/>
  <c r="BO93" i="1"/>
  <c r="BG93" i="1"/>
  <c r="AY93" i="1"/>
  <c r="AQ93" i="1"/>
  <c r="AI93" i="1"/>
  <c r="AA93" i="1"/>
  <c r="S93" i="1"/>
  <c r="CW93" i="1"/>
  <c r="CM93" i="1"/>
  <c r="BU93" i="1"/>
  <c r="BM93" i="1"/>
  <c r="BE93" i="1"/>
  <c r="AW93" i="1"/>
  <c r="AO93" i="1"/>
  <c r="AG93" i="1"/>
  <c r="Y93" i="1"/>
  <c r="Q93" i="1"/>
  <c r="CK93" i="1"/>
  <c r="BK93" i="1"/>
  <c r="AE93" i="1"/>
  <c r="BC93" i="1"/>
  <c r="W93" i="1"/>
  <c r="CU93" i="1"/>
  <c r="BS93" i="1"/>
  <c r="AM93" i="1"/>
  <c r="CA93" i="1"/>
  <c r="AU93" i="1"/>
  <c r="DC47" i="1"/>
  <c r="CW52" i="1"/>
  <c r="CO52" i="1"/>
  <c r="CG52" i="1"/>
  <c r="BW52" i="1"/>
  <c r="BO52" i="1"/>
  <c r="BG52" i="1"/>
  <c r="AY52" i="1"/>
  <c r="AQ52" i="1"/>
  <c r="AI52" i="1"/>
  <c r="AA52" i="1"/>
  <c r="S52" i="1"/>
  <c r="CU52" i="1"/>
  <c r="CM52" i="1"/>
  <c r="BU52" i="1"/>
  <c r="BM52" i="1"/>
  <c r="BE52" i="1"/>
  <c r="AW52" i="1"/>
  <c r="AO52" i="1"/>
  <c r="AG52" i="1"/>
  <c r="Y52" i="1"/>
  <c r="Q52" i="1"/>
  <c r="D53" i="1"/>
  <c r="DA52" i="1"/>
  <c r="CK52" i="1"/>
  <c r="CA52" i="1"/>
  <c r="BS52" i="1"/>
  <c r="BK52" i="1"/>
  <c r="BC52" i="1"/>
  <c r="AU52" i="1"/>
  <c r="AM52" i="1"/>
  <c r="AE52" i="1"/>
  <c r="W52" i="1"/>
  <c r="BY52" i="1"/>
  <c r="AS52" i="1"/>
  <c r="CQ52" i="1"/>
  <c r="BQ52" i="1"/>
  <c r="AK52" i="1"/>
  <c r="CI52" i="1"/>
  <c r="BI52" i="1"/>
  <c r="AC52" i="1"/>
  <c r="CY52" i="1"/>
  <c r="U52" i="1"/>
  <c r="BA52" i="1"/>
  <c r="DC49" i="1"/>
  <c r="D159" i="1"/>
  <c r="DA158" i="1"/>
  <c r="CQ158" i="1"/>
  <c r="CI158" i="1"/>
  <c r="BY158" i="1"/>
  <c r="BQ158" i="1"/>
  <c r="BI158" i="1"/>
  <c r="BA158" i="1"/>
  <c r="AS158" i="1"/>
  <c r="AK158" i="1"/>
  <c r="AC158" i="1"/>
  <c r="U158" i="1"/>
  <c r="CY158" i="1"/>
  <c r="CO158" i="1"/>
  <c r="CG158" i="1"/>
  <c r="BW158" i="1"/>
  <c r="BO158" i="1"/>
  <c r="BG158" i="1"/>
  <c r="AY158" i="1"/>
  <c r="AQ158" i="1"/>
  <c r="AI158" i="1"/>
  <c r="AA158" i="1"/>
  <c r="S158" i="1"/>
  <c r="CK158" i="1"/>
  <c r="BS158" i="1"/>
  <c r="BC158" i="1"/>
  <c r="AM158" i="1"/>
  <c r="W158" i="1"/>
  <c r="CW158" i="1"/>
  <c r="BM158" i="1"/>
  <c r="AW158" i="1"/>
  <c r="AG158" i="1"/>
  <c r="Q158" i="1"/>
  <c r="CU158" i="1"/>
  <c r="CA158" i="1"/>
  <c r="BK158" i="1"/>
  <c r="AU158" i="1"/>
  <c r="AE158" i="1"/>
  <c r="CM158" i="1"/>
  <c r="BU158" i="1"/>
  <c r="BE158" i="1"/>
  <c r="AO158" i="1"/>
  <c r="Y158" i="1"/>
  <c r="DC92" i="1"/>
  <c r="DC157" i="1"/>
  <c r="DC126" i="1"/>
  <c r="CY127" i="1"/>
  <c r="CO127" i="1"/>
  <c r="CG127" i="1"/>
  <c r="BW127" i="1"/>
  <c r="BO127" i="1"/>
  <c r="BG127" i="1"/>
  <c r="AY127" i="1"/>
  <c r="AQ127" i="1"/>
  <c r="AI127" i="1"/>
  <c r="AA127" i="1"/>
  <c r="S127" i="1"/>
  <c r="CW127" i="1"/>
  <c r="CM127" i="1"/>
  <c r="BU127" i="1"/>
  <c r="BM127" i="1"/>
  <c r="BE127" i="1"/>
  <c r="AW127" i="1"/>
  <c r="AO127" i="1"/>
  <c r="AG127" i="1"/>
  <c r="Y127" i="1"/>
  <c r="Q127" i="1"/>
  <c r="CU127" i="1"/>
  <c r="CK127" i="1"/>
  <c r="CA127" i="1"/>
  <c r="BS127" i="1"/>
  <c r="BK127" i="1"/>
  <c r="BC127" i="1"/>
  <c r="AU127" i="1"/>
  <c r="AM127" i="1"/>
  <c r="AE127" i="1"/>
  <c r="W127" i="1"/>
  <c r="BA127" i="1"/>
  <c r="U127" i="1"/>
  <c r="DA127" i="1"/>
  <c r="BY127" i="1"/>
  <c r="AS127" i="1"/>
  <c r="D128" i="1"/>
  <c r="CQ127" i="1"/>
  <c r="BQ127" i="1"/>
  <c r="AK127" i="1"/>
  <c r="CI127" i="1"/>
  <c r="BI127" i="1"/>
  <c r="AC127" i="1"/>
  <c r="DC158" i="1" l="1"/>
  <c r="DC127" i="1"/>
  <c r="DC52" i="1"/>
  <c r="CW97" i="1"/>
  <c r="CM97" i="1"/>
  <c r="BU97" i="1"/>
  <c r="BM97" i="1"/>
  <c r="BE97" i="1"/>
  <c r="AW97" i="1"/>
  <c r="AO97" i="1"/>
  <c r="AG97" i="1"/>
  <c r="Y97" i="1"/>
  <c r="Q97" i="1"/>
  <c r="CU97" i="1"/>
  <c r="CK97" i="1"/>
  <c r="CA97" i="1"/>
  <c r="BS97" i="1"/>
  <c r="BK97" i="1"/>
  <c r="BC97" i="1"/>
  <c r="AU97" i="1"/>
  <c r="AM97" i="1"/>
  <c r="AE97" i="1"/>
  <c r="W97" i="1"/>
  <c r="D98" i="1"/>
  <c r="DA97" i="1"/>
  <c r="CQ97" i="1"/>
  <c r="CI97" i="1"/>
  <c r="BY97" i="1"/>
  <c r="BQ97" i="1"/>
  <c r="BI97" i="1"/>
  <c r="BA97" i="1"/>
  <c r="AS97" i="1"/>
  <c r="AK97" i="1"/>
  <c r="AC97" i="1"/>
  <c r="U97" i="1"/>
  <c r="CY97" i="1"/>
  <c r="BW97" i="1"/>
  <c r="AQ97" i="1"/>
  <c r="CO97" i="1"/>
  <c r="BO97" i="1"/>
  <c r="AI97" i="1"/>
  <c r="AY97" i="1"/>
  <c r="S97" i="1"/>
  <c r="AA97" i="1"/>
  <c r="CG97" i="1"/>
  <c r="BG97" i="1"/>
  <c r="CU94" i="1"/>
  <c r="CU88" i="1" s="1"/>
  <c r="CK94" i="1"/>
  <c r="CK88" i="1" s="1"/>
  <c r="CA94" i="1"/>
  <c r="CA88" i="1" s="1"/>
  <c r="BS94" i="1"/>
  <c r="BS88" i="1" s="1"/>
  <c r="BK94" i="1"/>
  <c r="BK88" i="1" s="1"/>
  <c r="BC94" i="1"/>
  <c r="BC88" i="1" s="1"/>
  <c r="AU94" i="1"/>
  <c r="AU88" i="1" s="1"/>
  <c r="AM94" i="1"/>
  <c r="AM88" i="1" s="1"/>
  <c r="AE94" i="1"/>
  <c r="AE88" i="1" s="1"/>
  <c r="W94" i="1"/>
  <c r="W88" i="1" s="1"/>
  <c r="DA94" i="1"/>
  <c r="DA88" i="1" s="1"/>
  <c r="CQ94" i="1"/>
  <c r="CQ88" i="1" s="1"/>
  <c r="CI94" i="1"/>
  <c r="CI88" i="1" s="1"/>
  <c r="BY94" i="1"/>
  <c r="BY88" i="1" s="1"/>
  <c r="BQ94" i="1"/>
  <c r="BQ88" i="1" s="1"/>
  <c r="BI94" i="1"/>
  <c r="BI88" i="1" s="1"/>
  <c r="BA94" i="1"/>
  <c r="BA88" i="1" s="1"/>
  <c r="AS94" i="1"/>
  <c r="AS88" i="1" s="1"/>
  <c r="AK94" i="1"/>
  <c r="AK88" i="1" s="1"/>
  <c r="AC94" i="1"/>
  <c r="AC88" i="1" s="1"/>
  <c r="U94" i="1"/>
  <c r="U88" i="1" s="1"/>
  <c r="CY94" i="1"/>
  <c r="CY88" i="1" s="1"/>
  <c r="CO94" i="1"/>
  <c r="CO88" i="1" s="1"/>
  <c r="CG94" i="1"/>
  <c r="CG88" i="1" s="1"/>
  <c r="BW94" i="1"/>
  <c r="BW88" i="1" s="1"/>
  <c r="BO94" i="1"/>
  <c r="BO88" i="1" s="1"/>
  <c r="BG94" i="1"/>
  <c r="BG88" i="1" s="1"/>
  <c r="AY94" i="1"/>
  <c r="AY88" i="1" s="1"/>
  <c r="AQ94" i="1"/>
  <c r="AQ88" i="1" s="1"/>
  <c r="AI94" i="1"/>
  <c r="AI88" i="1" s="1"/>
  <c r="AA94" i="1"/>
  <c r="AA88" i="1" s="1"/>
  <c r="S94" i="1"/>
  <c r="S88" i="1" s="1"/>
  <c r="AW94" i="1"/>
  <c r="AW88" i="1" s="1"/>
  <c r="Q94" i="1"/>
  <c r="Q88" i="1" s="1"/>
  <c r="BU94" i="1"/>
  <c r="BU88" i="1" s="1"/>
  <c r="AO94" i="1"/>
  <c r="AO88" i="1" s="1"/>
  <c r="CM94" i="1"/>
  <c r="CM88" i="1" s="1"/>
  <c r="BE94" i="1"/>
  <c r="BE88" i="1" s="1"/>
  <c r="Y94" i="1"/>
  <c r="Y88" i="1" s="1"/>
  <c r="BM94" i="1"/>
  <c r="BM88" i="1" s="1"/>
  <c r="AG94" i="1"/>
  <c r="CW94" i="1"/>
  <c r="CW88" i="1" s="1"/>
  <c r="D129" i="1"/>
  <c r="DA128" i="1"/>
  <c r="CQ128" i="1"/>
  <c r="CI128" i="1"/>
  <c r="BY128" i="1"/>
  <c r="BQ128" i="1"/>
  <c r="BI128" i="1"/>
  <c r="BA128" i="1"/>
  <c r="AS128" i="1"/>
  <c r="AK128" i="1"/>
  <c r="AC128" i="1"/>
  <c r="U128" i="1"/>
  <c r="CY128" i="1"/>
  <c r="CO128" i="1"/>
  <c r="CG128" i="1"/>
  <c r="BW128" i="1"/>
  <c r="BO128" i="1"/>
  <c r="BG128" i="1"/>
  <c r="AY128" i="1"/>
  <c r="AQ128" i="1"/>
  <c r="AI128" i="1"/>
  <c r="AA128" i="1"/>
  <c r="S128" i="1"/>
  <c r="CW128" i="1"/>
  <c r="CM128" i="1"/>
  <c r="BU128" i="1"/>
  <c r="BM128" i="1"/>
  <c r="BE128" i="1"/>
  <c r="AW128" i="1"/>
  <c r="AO128" i="1"/>
  <c r="AG128" i="1"/>
  <c r="Y128" i="1"/>
  <c r="Q128" i="1"/>
  <c r="CK128" i="1"/>
  <c r="BK128" i="1"/>
  <c r="AE128" i="1"/>
  <c r="BC128" i="1"/>
  <c r="W128" i="1"/>
  <c r="CA128" i="1"/>
  <c r="AU128" i="1"/>
  <c r="CU128" i="1"/>
  <c r="BS128" i="1"/>
  <c r="AM128" i="1"/>
  <c r="CU159" i="1"/>
  <c r="CK159" i="1"/>
  <c r="CA159" i="1"/>
  <c r="BS159" i="1"/>
  <c r="BK159" i="1"/>
  <c r="BC159" i="1"/>
  <c r="AU159" i="1"/>
  <c r="AM159" i="1"/>
  <c r="AE159" i="1"/>
  <c r="W159" i="1"/>
  <c r="D160" i="1"/>
  <c r="DA159" i="1"/>
  <c r="CQ159" i="1"/>
  <c r="CI159" i="1"/>
  <c r="BY159" i="1"/>
  <c r="BQ159" i="1"/>
  <c r="BI159" i="1"/>
  <c r="BA159" i="1"/>
  <c r="AS159" i="1"/>
  <c r="AK159" i="1"/>
  <c r="AC159" i="1"/>
  <c r="U159" i="1"/>
  <c r="CY159" i="1"/>
  <c r="CG159" i="1"/>
  <c r="BO159" i="1"/>
  <c r="AY159" i="1"/>
  <c r="AI159" i="1"/>
  <c r="S159" i="1"/>
  <c r="CW159" i="1"/>
  <c r="BM159" i="1"/>
  <c r="AW159" i="1"/>
  <c r="AG159" i="1"/>
  <c r="Q159" i="1"/>
  <c r="CO159" i="1"/>
  <c r="BW159" i="1"/>
  <c r="BG159" i="1"/>
  <c r="AQ159" i="1"/>
  <c r="AA159" i="1"/>
  <c r="CM159" i="1"/>
  <c r="BU159" i="1"/>
  <c r="BE159" i="1"/>
  <c r="AO159" i="1"/>
  <c r="Y159" i="1"/>
  <c r="CW53" i="1"/>
  <c r="CM53" i="1"/>
  <c r="BU53" i="1"/>
  <c r="BM53" i="1"/>
  <c r="BE53" i="1"/>
  <c r="AW53" i="1"/>
  <c r="AO53" i="1"/>
  <c r="AG53" i="1"/>
  <c r="AA53" i="1"/>
  <c r="S53" i="1"/>
  <c r="CU53" i="1"/>
  <c r="CK53" i="1"/>
  <c r="CA53" i="1"/>
  <c r="BS53" i="1"/>
  <c r="BK53" i="1"/>
  <c r="BC53" i="1"/>
  <c r="AU53" i="1"/>
  <c r="AM53" i="1"/>
  <c r="AE53" i="1"/>
  <c r="Y53" i="1"/>
  <c r="Q53" i="1"/>
  <c r="D54" i="1"/>
  <c r="DA53" i="1"/>
  <c r="CQ53" i="1"/>
  <c r="CI53" i="1"/>
  <c r="BY53" i="1"/>
  <c r="BQ53" i="1"/>
  <c r="BI53" i="1"/>
  <c r="BA53" i="1"/>
  <c r="AS53" i="1"/>
  <c r="AK53" i="1"/>
  <c r="W53" i="1"/>
  <c r="AY53" i="1"/>
  <c r="U53" i="1"/>
  <c r="CY53" i="1"/>
  <c r="BW53" i="1"/>
  <c r="AQ53" i="1"/>
  <c r="CO53" i="1"/>
  <c r="BO53" i="1"/>
  <c r="AI53" i="1"/>
  <c r="BG53" i="1"/>
  <c r="CG53" i="1"/>
  <c r="AC53" i="1"/>
  <c r="DC93" i="1"/>
  <c r="DC94" i="1" l="1"/>
  <c r="CY54" i="1"/>
  <c r="CO54" i="1"/>
  <c r="CG54" i="1"/>
  <c r="BW54" i="1"/>
  <c r="BO54" i="1"/>
  <c r="BG54" i="1"/>
  <c r="AY54" i="1"/>
  <c r="AQ54" i="1"/>
  <c r="AI54" i="1"/>
  <c r="AA54" i="1"/>
  <c r="S54" i="1"/>
  <c r="CW54" i="1"/>
  <c r="CM54" i="1"/>
  <c r="BU54" i="1"/>
  <c r="BM54" i="1"/>
  <c r="BE54" i="1"/>
  <c r="AW54" i="1"/>
  <c r="AO54" i="1"/>
  <c r="AG54" i="1"/>
  <c r="Y54" i="1"/>
  <c r="Q54" i="1"/>
  <c r="CU54" i="1"/>
  <c r="CK54" i="1"/>
  <c r="CA54" i="1"/>
  <c r="BS54" i="1"/>
  <c r="BK54" i="1"/>
  <c r="BC54" i="1"/>
  <c r="AU54" i="1"/>
  <c r="AM54" i="1"/>
  <c r="AE54" i="1"/>
  <c r="W54" i="1"/>
  <c r="DA54" i="1"/>
  <c r="BY54" i="1"/>
  <c r="AS54" i="1"/>
  <c r="D55" i="1"/>
  <c r="CQ54" i="1"/>
  <c r="BQ54" i="1"/>
  <c r="AK54" i="1"/>
  <c r="CI54" i="1"/>
  <c r="BI54" i="1"/>
  <c r="AC54" i="1"/>
  <c r="U54" i="1"/>
  <c r="BA54" i="1"/>
  <c r="DC88" i="1"/>
  <c r="DC97" i="1"/>
  <c r="DC159" i="1"/>
  <c r="CW129" i="1"/>
  <c r="CM129" i="1"/>
  <c r="BU129" i="1"/>
  <c r="BM129" i="1"/>
  <c r="BE129" i="1"/>
  <c r="CU129" i="1"/>
  <c r="CK129" i="1"/>
  <c r="CA129" i="1"/>
  <c r="BS129" i="1"/>
  <c r="BK129" i="1"/>
  <c r="BC129" i="1"/>
  <c r="AU129" i="1"/>
  <c r="AM129" i="1"/>
  <c r="AE129" i="1"/>
  <c r="W129" i="1"/>
  <c r="D130" i="1"/>
  <c r="DA129" i="1"/>
  <c r="CQ129" i="1"/>
  <c r="CI129" i="1"/>
  <c r="BY129" i="1"/>
  <c r="BQ129" i="1"/>
  <c r="BI129" i="1"/>
  <c r="BA129" i="1"/>
  <c r="AS129" i="1"/>
  <c r="AK129" i="1"/>
  <c r="AC129" i="1"/>
  <c r="U129" i="1"/>
  <c r="CY129" i="1"/>
  <c r="CO129" i="1"/>
  <c r="CG129" i="1"/>
  <c r="BW129" i="1"/>
  <c r="BO129" i="1"/>
  <c r="BG129" i="1"/>
  <c r="AY129" i="1"/>
  <c r="AQ129" i="1"/>
  <c r="AI129" i="1"/>
  <c r="AA129" i="1"/>
  <c r="S129" i="1"/>
  <c r="AW129" i="1"/>
  <c r="Q129" i="1"/>
  <c r="AO129" i="1"/>
  <c r="AG129" i="1"/>
  <c r="Y129" i="1"/>
  <c r="AG88" i="1"/>
  <c r="DC53" i="1"/>
  <c r="CY160" i="1"/>
  <c r="CY156" i="1" s="1"/>
  <c r="CO160" i="1"/>
  <c r="CO156" i="1" s="1"/>
  <c r="CG160" i="1"/>
  <c r="CG156" i="1" s="1"/>
  <c r="BW160" i="1"/>
  <c r="BW156" i="1" s="1"/>
  <c r="BO160" i="1"/>
  <c r="BO156" i="1" s="1"/>
  <c r="BG160" i="1"/>
  <c r="BG156" i="1" s="1"/>
  <c r="AY160" i="1"/>
  <c r="AY156" i="1" s="1"/>
  <c r="AQ160" i="1"/>
  <c r="AQ156" i="1" s="1"/>
  <c r="AI160" i="1"/>
  <c r="AI156" i="1" s="1"/>
  <c r="AA160" i="1"/>
  <c r="AA156" i="1" s="1"/>
  <c r="S160" i="1"/>
  <c r="S156" i="1" s="1"/>
  <c r="D162" i="1"/>
  <c r="CW160" i="1"/>
  <c r="CW156" i="1" s="1"/>
  <c r="CM160" i="1"/>
  <c r="CM156" i="1" s="1"/>
  <c r="BU160" i="1"/>
  <c r="BU156" i="1" s="1"/>
  <c r="BM160" i="1"/>
  <c r="BM156" i="1" s="1"/>
  <c r="BE160" i="1"/>
  <c r="BE156" i="1" s="1"/>
  <c r="AW160" i="1"/>
  <c r="AW156" i="1" s="1"/>
  <c r="AO160" i="1"/>
  <c r="AO156" i="1" s="1"/>
  <c r="AG160" i="1"/>
  <c r="Y160" i="1"/>
  <c r="Y156" i="1" s="1"/>
  <c r="Q160" i="1"/>
  <c r="Q156" i="1" s="1"/>
  <c r="CU160" i="1"/>
  <c r="CU156" i="1" s="1"/>
  <c r="CK160" i="1"/>
  <c r="CK156" i="1" s="1"/>
  <c r="CA160" i="1"/>
  <c r="BS160" i="1"/>
  <c r="BS156" i="1" s="1"/>
  <c r="BK160" i="1"/>
  <c r="BK156" i="1" s="1"/>
  <c r="BC160" i="1"/>
  <c r="BC156" i="1" s="1"/>
  <c r="AU160" i="1"/>
  <c r="AU156" i="1" s="1"/>
  <c r="AM160" i="1"/>
  <c r="AM156" i="1" s="1"/>
  <c r="AE160" i="1"/>
  <c r="AE156" i="1" s="1"/>
  <c r="W160" i="1"/>
  <c r="W156" i="1" s="1"/>
  <c r="CI160" i="1"/>
  <c r="CI156" i="1" s="1"/>
  <c r="BI160" i="1"/>
  <c r="BI156" i="1" s="1"/>
  <c r="AC160" i="1"/>
  <c r="AC156" i="1" s="1"/>
  <c r="BA160" i="1"/>
  <c r="BA156" i="1" s="1"/>
  <c r="U160" i="1"/>
  <c r="U156" i="1" s="1"/>
  <c r="DA160" i="1"/>
  <c r="DA156" i="1" s="1"/>
  <c r="BY160" i="1"/>
  <c r="BY156" i="1" s="1"/>
  <c r="AS160" i="1"/>
  <c r="AS156" i="1" s="1"/>
  <c r="CQ160" i="1"/>
  <c r="CQ156" i="1" s="1"/>
  <c r="BQ160" i="1"/>
  <c r="BQ156" i="1" s="1"/>
  <c r="AK160" i="1"/>
  <c r="AK156" i="1" s="1"/>
  <c r="CA156" i="1"/>
  <c r="DC128" i="1"/>
  <c r="CY98" i="1"/>
  <c r="CO98" i="1"/>
  <c r="CG98" i="1"/>
  <c r="BW98" i="1"/>
  <c r="BO98" i="1"/>
  <c r="BG98" i="1"/>
  <c r="AY98" i="1"/>
  <c r="AQ98" i="1"/>
  <c r="AI98" i="1"/>
  <c r="AA98" i="1"/>
  <c r="S98" i="1"/>
  <c r="CW98" i="1"/>
  <c r="CM98" i="1"/>
  <c r="BU98" i="1"/>
  <c r="BM98" i="1"/>
  <c r="BE98" i="1"/>
  <c r="AW98" i="1"/>
  <c r="AO98" i="1"/>
  <c r="AG98" i="1"/>
  <c r="Y98" i="1"/>
  <c r="Q98" i="1"/>
  <c r="CU98" i="1"/>
  <c r="CK98" i="1"/>
  <c r="CA98" i="1"/>
  <c r="BS98" i="1"/>
  <c r="BK98" i="1"/>
  <c r="BC98" i="1"/>
  <c r="AU98" i="1"/>
  <c r="AM98" i="1"/>
  <c r="AE98" i="1"/>
  <c r="W98" i="1"/>
  <c r="CI98" i="1"/>
  <c r="BI98" i="1"/>
  <c r="AC98" i="1"/>
  <c r="BA98" i="1"/>
  <c r="U98" i="1"/>
  <c r="D99" i="1"/>
  <c r="CQ98" i="1"/>
  <c r="BQ98" i="1"/>
  <c r="AK98" i="1"/>
  <c r="BY98" i="1"/>
  <c r="AS98" i="1"/>
  <c r="DA98" i="1"/>
  <c r="DC160" i="1" l="1"/>
  <c r="DC156" i="1" s="1"/>
  <c r="CY162" i="1"/>
  <c r="CO162" i="1"/>
  <c r="CG162" i="1"/>
  <c r="BW162" i="1"/>
  <c r="BO162" i="1"/>
  <c r="BG162" i="1"/>
  <c r="AY162" i="1"/>
  <c r="AQ162" i="1"/>
  <c r="AI162" i="1"/>
  <c r="AA162" i="1"/>
  <c r="S162" i="1"/>
  <c r="CW162" i="1"/>
  <c r="CM162" i="1"/>
  <c r="BU162" i="1"/>
  <c r="BM162" i="1"/>
  <c r="BE162" i="1"/>
  <c r="AW162" i="1"/>
  <c r="AO162" i="1"/>
  <c r="AG162" i="1"/>
  <c r="Y162" i="1"/>
  <c r="Q162" i="1"/>
  <c r="CU162" i="1"/>
  <c r="CK162" i="1"/>
  <c r="CA162" i="1"/>
  <c r="BS162" i="1"/>
  <c r="BK162" i="1"/>
  <c r="BC162" i="1"/>
  <c r="AU162" i="1"/>
  <c r="AM162" i="1"/>
  <c r="AE162" i="1"/>
  <c r="W162" i="1"/>
  <c r="D163" i="1"/>
  <c r="DA162" i="1"/>
  <c r="CQ162" i="1"/>
  <c r="CI162" i="1"/>
  <c r="BY162" i="1"/>
  <c r="BQ162" i="1"/>
  <c r="BI162" i="1"/>
  <c r="BA162" i="1"/>
  <c r="AS162" i="1"/>
  <c r="AK162" i="1"/>
  <c r="AC162" i="1"/>
  <c r="U162" i="1"/>
  <c r="DC98" i="1"/>
  <c r="DC129" i="1"/>
  <c r="AG156" i="1"/>
  <c r="D100" i="1"/>
  <c r="DA99" i="1"/>
  <c r="CQ99" i="1"/>
  <c r="CI99" i="1"/>
  <c r="BY99" i="1"/>
  <c r="BQ99" i="1"/>
  <c r="BI99" i="1"/>
  <c r="BA99" i="1"/>
  <c r="AS99" i="1"/>
  <c r="AK99" i="1"/>
  <c r="AC99" i="1"/>
  <c r="U99" i="1"/>
  <c r="CY99" i="1"/>
  <c r="CO99" i="1"/>
  <c r="CG99" i="1"/>
  <c r="BW99" i="1"/>
  <c r="BO99" i="1"/>
  <c r="BG99" i="1"/>
  <c r="AY99" i="1"/>
  <c r="AQ99" i="1"/>
  <c r="AI99" i="1"/>
  <c r="AA99" i="1"/>
  <c r="S99" i="1"/>
  <c r="CW99" i="1"/>
  <c r="CM99" i="1"/>
  <c r="BU99" i="1"/>
  <c r="BM99" i="1"/>
  <c r="BE99" i="1"/>
  <c r="AW99" i="1"/>
  <c r="AO99" i="1"/>
  <c r="AG99" i="1"/>
  <c r="Y99" i="1"/>
  <c r="Q99" i="1"/>
  <c r="CU99" i="1"/>
  <c r="BS99" i="1"/>
  <c r="AM99" i="1"/>
  <c r="CK99" i="1"/>
  <c r="BK99" i="1"/>
  <c r="AE99" i="1"/>
  <c r="CA99" i="1"/>
  <c r="AU99" i="1"/>
  <c r="W99" i="1"/>
  <c r="BC99" i="1"/>
  <c r="CY130" i="1"/>
  <c r="CY124" i="1" s="1"/>
  <c r="CO130" i="1"/>
  <c r="CO124" i="1" s="1"/>
  <c r="CG130" i="1"/>
  <c r="CG124" i="1" s="1"/>
  <c r="BW130" i="1"/>
  <c r="BW124" i="1" s="1"/>
  <c r="BO130" i="1"/>
  <c r="BO124" i="1" s="1"/>
  <c r="BG130" i="1"/>
  <c r="BG124" i="1" s="1"/>
  <c r="AY130" i="1"/>
  <c r="AY124" i="1" s="1"/>
  <c r="AQ130" i="1"/>
  <c r="AQ124" i="1" s="1"/>
  <c r="AI130" i="1"/>
  <c r="AI124" i="1" s="1"/>
  <c r="AA130" i="1"/>
  <c r="AA124" i="1" s="1"/>
  <c r="S130" i="1"/>
  <c r="S124" i="1" s="1"/>
  <c r="D132" i="1"/>
  <c r="CW130" i="1"/>
  <c r="CW124" i="1" s="1"/>
  <c r="CM130" i="1"/>
  <c r="CM124" i="1" s="1"/>
  <c r="BU130" i="1"/>
  <c r="BU124" i="1" s="1"/>
  <c r="BM130" i="1"/>
  <c r="BM124" i="1" s="1"/>
  <c r="BE130" i="1"/>
  <c r="BE124" i="1" s="1"/>
  <c r="AW130" i="1"/>
  <c r="AW124" i="1" s="1"/>
  <c r="AO130" i="1"/>
  <c r="AO124" i="1" s="1"/>
  <c r="AG130" i="1"/>
  <c r="AG124" i="1" s="1"/>
  <c r="Y130" i="1"/>
  <c r="Y124" i="1" s="1"/>
  <c r="Q130" i="1"/>
  <c r="Q124" i="1" s="1"/>
  <c r="CU130" i="1"/>
  <c r="CU124" i="1" s="1"/>
  <c r="CK130" i="1"/>
  <c r="CK124" i="1" s="1"/>
  <c r="CA130" i="1"/>
  <c r="CA124" i="1" s="1"/>
  <c r="BS130" i="1"/>
  <c r="BS124" i="1" s="1"/>
  <c r="BK130" i="1"/>
  <c r="BK124" i="1" s="1"/>
  <c r="BC130" i="1"/>
  <c r="BC124" i="1" s="1"/>
  <c r="AU130" i="1"/>
  <c r="AU124" i="1" s="1"/>
  <c r="AM130" i="1"/>
  <c r="AM124" i="1" s="1"/>
  <c r="AE130" i="1"/>
  <c r="AE124" i="1" s="1"/>
  <c r="W130" i="1"/>
  <c r="W124" i="1" s="1"/>
  <c r="DA130" i="1"/>
  <c r="DA124" i="1" s="1"/>
  <c r="CQ130" i="1"/>
  <c r="CQ124" i="1" s="1"/>
  <c r="CI130" i="1"/>
  <c r="CI124" i="1" s="1"/>
  <c r="BY130" i="1"/>
  <c r="BY124" i="1" s="1"/>
  <c r="BQ130" i="1"/>
  <c r="BQ124" i="1" s="1"/>
  <c r="BI130" i="1"/>
  <c r="BI124" i="1" s="1"/>
  <c r="BA130" i="1"/>
  <c r="BA124" i="1" s="1"/>
  <c r="AS130" i="1"/>
  <c r="AS124" i="1" s="1"/>
  <c r="AK130" i="1"/>
  <c r="AK124" i="1" s="1"/>
  <c r="AC130" i="1"/>
  <c r="AC124" i="1" s="1"/>
  <c r="U130" i="1"/>
  <c r="U124" i="1" s="1"/>
  <c r="CW55" i="1"/>
  <c r="CW46" i="1" s="1"/>
  <c r="CI55" i="1"/>
  <c r="CI46" i="1" s="1"/>
  <c r="BY55" i="1"/>
  <c r="BY46" i="1" s="1"/>
  <c r="BQ55" i="1"/>
  <c r="BQ46" i="1" s="1"/>
  <c r="BI55" i="1"/>
  <c r="BI46" i="1" s="1"/>
  <c r="BA55" i="1"/>
  <c r="BA46" i="1" s="1"/>
  <c r="AS55" i="1"/>
  <c r="AS46" i="1" s="1"/>
  <c r="AK55" i="1"/>
  <c r="AK46" i="1" s="1"/>
  <c r="AC55" i="1"/>
  <c r="AC46" i="1" s="1"/>
  <c r="U55" i="1"/>
  <c r="U46" i="1" s="1"/>
  <c r="CU55" i="1"/>
  <c r="CU46" i="1" s="1"/>
  <c r="CG55" i="1"/>
  <c r="CG46" i="1" s="1"/>
  <c r="BW55" i="1"/>
  <c r="BW46" i="1" s="1"/>
  <c r="BO55" i="1"/>
  <c r="BO46" i="1" s="1"/>
  <c r="BG55" i="1"/>
  <c r="BG46" i="1" s="1"/>
  <c r="AY55" i="1"/>
  <c r="AY46" i="1" s="1"/>
  <c r="AQ55" i="1"/>
  <c r="AQ46" i="1" s="1"/>
  <c r="AI55" i="1"/>
  <c r="AI46" i="1" s="1"/>
  <c r="AA55" i="1"/>
  <c r="AA46" i="1" s="1"/>
  <c r="S55" i="1"/>
  <c r="S46" i="1" s="1"/>
  <c r="D57" i="1"/>
  <c r="DA55" i="1"/>
  <c r="DA46" i="1" s="1"/>
  <c r="CM55" i="1"/>
  <c r="CM46" i="1" s="1"/>
  <c r="BU55" i="1"/>
  <c r="BU46" i="1" s="1"/>
  <c r="BM55" i="1"/>
  <c r="BM46" i="1" s="1"/>
  <c r="BE55" i="1"/>
  <c r="BE46" i="1" s="1"/>
  <c r="AW55" i="1"/>
  <c r="AW46" i="1" s="1"/>
  <c r="AO55" i="1"/>
  <c r="AO46" i="1" s="1"/>
  <c r="AG55" i="1"/>
  <c r="Y55" i="1"/>
  <c r="Y46" i="1" s="1"/>
  <c r="Q55" i="1"/>
  <c r="Q46" i="1" s="1"/>
  <c r="BC55" i="1"/>
  <c r="BC46" i="1" s="1"/>
  <c r="W55" i="1"/>
  <c r="W46" i="1" s="1"/>
  <c r="CQ55" i="1"/>
  <c r="CQ46" i="1" s="1"/>
  <c r="CA55" i="1"/>
  <c r="CA46" i="1" s="1"/>
  <c r="AU55" i="1"/>
  <c r="AU46" i="1" s="1"/>
  <c r="BS55" i="1"/>
  <c r="BS46" i="1" s="1"/>
  <c r="AM55" i="1"/>
  <c r="AM46" i="1" s="1"/>
  <c r="CK55" i="1"/>
  <c r="CK46" i="1" s="1"/>
  <c r="CY55" i="1"/>
  <c r="CY46" i="1" s="1"/>
  <c r="AE55" i="1"/>
  <c r="AE46" i="1" s="1"/>
  <c r="BK55" i="1"/>
  <c r="BK46" i="1" s="1"/>
  <c r="CO55" i="1"/>
  <c r="CO46" i="1" s="1"/>
  <c r="DC54" i="1"/>
  <c r="DC55" i="1" l="1"/>
  <c r="DC46" i="1" s="1"/>
  <c r="CU100" i="1"/>
  <c r="CK100" i="1"/>
  <c r="CA100" i="1"/>
  <c r="BS100" i="1"/>
  <c r="BK100" i="1"/>
  <c r="BC100" i="1"/>
  <c r="AU100" i="1"/>
  <c r="AM100" i="1"/>
  <c r="AE100" i="1"/>
  <c r="W100" i="1"/>
  <c r="D101" i="1"/>
  <c r="DA100" i="1"/>
  <c r="CQ100" i="1"/>
  <c r="CI100" i="1"/>
  <c r="BY100" i="1"/>
  <c r="BQ100" i="1"/>
  <c r="BI100" i="1"/>
  <c r="BA100" i="1"/>
  <c r="AS100" i="1"/>
  <c r="AK100" i="1"/>
  <c r="AC100" i="1"/>
  <c r="U100" i="1"/>
  <c r="CY100" i="1"/>
  <c r="CO100" i="1"/>
  <c r="CG100" i="1"/>
  <c r="BW100" i="1"/>
  <c r="BO100" i="1"/>
  <c r="BG100" i="1"/>
  <c r="AY100" i="1"/>
  <c r="AQ100" i="1"/>
  <c r="AI100" i="1"/>
  <c r="AA100" i="1"/>
  <c r="S100" i="1"/>
  <c r="CM100" i="1"/>
  <c r="BE100" i="1"/>
  <c r="Y100" i="1"/>
  <c r="AW100" i="1"/>
  <c r="Q100" i="1"/>
  <c r="CW100" i="1"/>
  <c r="BM100" i="1"/>
  <c r="AG100" i="1"/>
  <c r="BU100" i="1"/>
  <c r="AO100" i="1"/>
  <c r="AG46" i="1"/>
  <c r="CW163" i="1"/>
  <c r="CM163" i="1"/>
  <c r="BU163" i="1"/>
  <c r="D164" i="1"/>
  <c r="CY163" i="1"/>
  <c r="CK163" i="1"/>
  <c r="CA163" i="1"/>
  <c r="BQ163" i="1"/>
  <c r="BI163" i="1"/>
  <c r="BA163" i="1"/>
  <c r="AS163" i="1"/>
  <c r="AK163" i="1"/>
  <c r="AC163" i="1"/>
  <c r="U163" i="1"/>
  <c r="CU163" i="1"/>
  <c r="CI163" i="1"/>
  <c r="BY163" i="1"/>
  <c r="BO163" i="1"/>
  <c r="BG163" i="1"/>
  <c r="AY163" i="1"/>
  <c r="AQ163" i="1"/>
  <c r="AI163" i="1"/>
  <c r="AA163" i="1"/>
  <c r="S163" i="1"/>
  <c r="CQ163" i="1"/>
  <c r="CG163" i="1"/>
  <c r="BW163" i="1"/>
  <c r="BM163" i="1"/>
  <c r="BE163" i="1"/>
  <c r="AW163" i="1"/>
  <c r="AO163" i="1"/>
  <c r="AG163" i="1"/>
  <c r="Y163" i="1"/>
  <c r="Q163" i="1"/>
  <c r="DA163" i="1"/>
  <c r="CO163" i="1"/>
  <c r="BS163" i="1"/>
  <c r="BK163" i="1"/>
  <c r="BC163" i="1"/>
  <c r="AU163" i="1"/>
  <c r="AM163" i="1"/>
  <c r="AE163" i="1"/>
  <c r="W163" i="1"/>
  <c r="CG57" i="1"/>
  <c r="CG56" i="1" s="1"/>
  <c r="BW57" i="1"/>
  <c r="BW56" i="1" s="1"/>
  <c r="BO57" i="1"/>
  <c r="BO56" i="1" s="1"/>
  <c r="BG57" i="1"/>
  <c r="BG56" i="1" s="1"/>
  <c r="AY57" i="1"/>
  <c r="AY56" i="1" s="1"/>
  <c r="AQ57" i="1"/>
  <c r="AQ56" i="1" s="1"/>
  <c r="AI57" i="1"/>
  <c r="AI56" i="1" s="1"/>
  <c r="AA57" i="1"/>
  <c r="AA56" i="1" s="1"/>
  <c r="S57" i="1"/>
  <c r="S56" i="1" s="1"/>
  <c r="CY57" i="1"/>
  <c r="CY56" i="1" s="1"/>
  <c r="CO57" i="1"/>
  <c r="CO56" i="1" s="1"/>
  <c r="CI57" i="1"/>
  <c r="CI56" i="1" s="1"/>
  <c r="BU57" i="1"/>
  <c r="BU56" i="1" s="1"/>
  <c r="BK57" i="1"/>
  <c r="BK56" i="1" s="1"/>
  <c r="BA57" i="1"/>
  <c r="BA56" i="1" s="1"/>
  <c r="AO57" i="1"/>
  <c r="AO56" i="1" s="1"/>
  <c r="AE57" i="1"/>
  <c r="AE56" i="1" s="1"/>
  <c r="U57" i="1"/>
  <c r="U56" i="1" s="1"/>
  <c r="CW57" i="1"/>
  <c r="CW56" i="1" s="1"/>
  <c r="BS57" i="1"/>
  <c r="BS56" i="1" s="1"/>
  <c r="BI57" i="1"/>
  <c r="BI56" i="1" s="1"/>
  <c r="AW57" i="1"/>
  <c r="AW56" i="1" s="1"/>
  <c r="AM57" i="1"/>
  <c r="AM56" i="1" s="1"/>
  <c r="AC57" i="1"/>
  <c r="AC56" i="1" s="1"/>
  <c r="Q57" i="1"/>
  <c r="Q56" i="1" s="1"/>
  <c r="CM57" i="1"/>
  <c r="CM56" i="1" s="1"/>
  <c r="CA57" i="1"/>
  <c r="CA56" i="1" s="1"/>
  <c r="BQ57" i="1"/>
  <c r="BQ56" i="1" s="1"/>
  <c r="BE57" i="1"/>
  <c r="BE56" i="1" s="1"/>
  <c r="AU57" i="1"/>
  <c r="AU56" i="1" s="1"/>
  <c r="AK57" i="1"/>
  <c r="AK56" i="1" s="1"/>
  <c r="Y57" i="1"/>
  <c r="Y56" i="1" s="1"/>
  <c r="AS57" i="1"/>
  <c r="AS56" i="1" s="1"/>
  <c r="CQ57" i="1"/>
  <c r="CQ56" i="1" s="1"/>
  <c r="BY57" i="1"/>
  <c r="BY56" i="1" s="1"/>
  <c r="AG57" i="1"/>
  <c r="BM57" i="1"/>
  <c r="BM56" i="1" s="1"/>
  <c r="W57" i="1"/>
  <c r="W56" i="1" s="1"/>
  <c r="BC57" i="1"/>
  <c r="BC56" i="1" s="1"/>
  <c r="DA57" i="1"/>
  <c r="DA56" i="1" s="1"/>
  <c r="D60" i="1"/>
  <c r="CK57" i="1"/>
  <c r="CK56" i="1" s="1"/>
  <c r="CU57" i="1"/>
  <c r="CU56" i="1" s="1"/>
  <c r="DC162" i="1"/>
  <c r="DC130" i="1"/>
  <c r="DC124" i="1" s="1"/>
  <c r="CW132" i="1"/>
  <c r="CM132" i="1"/>
  <c r="BU132" i="1"/>
  <c r="BM132" i="1"/>
  <c r="BE132" i="1"/>
  <c r="AW132" i="1"/>
  <c r="AO132" i="1"/>
  <c r="AG132" i="1"/>
  <c r="Y132" i="1"/>
  <c r="Q132" i="1"/>
  <c r="CU132" i="1"/>
  <c r="CK132" i="1"/>
  <c r="CA132" i="1"/>
  <c r="BS132" i="1"/>
  <c r="BK132" i="1"/>
  <c r="BC132" i="1"/>
  <c r="AU132" i="1"/>
  <c r="AM132" i="1"/>
  <c r="AE132" i="1"/>
  <c r="W132" i="1"/>
  <c r="D133" i="1"/>
  <c r="DA132" i="1"/>
  <c r="CQ132" i="1"/>
  <c r="CI132" i="1"/>
  <c r="BY132" i="1"/>
  <c r="BQ132" i="1"/>
  <c r="BI132" i="1"/>
  <c r="BA132" i="1"/>
  <c r="AS132" i="1"/>
  <c r="AK132" i="1"/>
  <c r="AC132" i="1"/>
  <c r="U132" i="1"/>
  <c r="CY132" i="1"/>
  <c r="CO132" i="1"/>
  <c r="CG132" i="1"/>
  <c r="BW132" i="1"/>
  <c r="BO132" i="1"/>
  <c r="BG132" i="1"/>
  <c r="AY132" i="1"/>
  <c r="AQ132" i="1"/>
  <c r="AI132" i="1"/>
  <c r="AA132" i="1"/>
  <c r="S132" i="1"/>
  <c r="DC99" i="1"/>
  <c r="D134" i="1" l="1"/>
  <c r="DA133" i="1"/>
  <c r="CQ133" i="1"/>
  <c r="CI133" i="1"/>
  <c r="BY133" i="1"/>
  <c r="CW133" i="1"/>
  <c r="CK133" i="1"/>
  <c r="BW133" i="1"/>
  <c r="BO133" i="1"/>
  <c r="BG133" i="1"/>
  <c r="AY133" i="1"/>
  <c r="AQ133" i="1"/>
  <c r="AI133" i="1"/>
  <c r="AA133" i="1"/>
  <c r="S133" i="1"/>
  <c r="CU133" i="1"/>
  <c r="CG133" i="1"/>
  <c r="BU133" i="1"/>
  <c r="BM133" i="1"/>
  <c r="BE133" i="1"/>
  <c r="AW133" i="1"/>
  <c r="AO133" i="1"/>
  <c r="AG133" i="1"/>
  <c r="Y133" i="1"/>
  <c r="Q133" i="1"/>
  <c r="CO133" i="1"/>
  <c r="BS133" i="1"/>
  <c r="BK133" i="1"/>
  <c r="BC133" i="1"/>
  <c r="AU133" i="1"/>
  <c r="AM133" i="1"/>
  <c r="AE133" i="1"/>
  <c r="W133" i="1"/>
  <c r="CY133" i="1"/>
  <c r="CM133" i="1"/>
  <c r="CA133" i="1"/>
  <c r="BQ133" i="1"/>
  <c r="BI133" i="1"/>
  <c r="BA133" i="1"/>
  <c r="AS133" i="1"/>
  <c r="AK133" i="1"/>
  <c r="AC133" i="1"/>
  <c r="U133" i="1"/>
  <c r="AG56" i="1"/>
  <c r="DC57" i="1"/>
  <c r="DC56" i="1" s="1"/>
  <c r="DC163" i="1"/>
  <c r="CY164" i="1"/>
  <c r="CO164" i="1"/>
  <c r="CG164" i="1"/>
  <c r="BW164" i="1"/>
  <c r="BO164" i="1"/>
  <c r="BG164" i="1"/>
  <c r="AY164" i="1"/>
  <c r="AQ164" i="1"/>
  <c r="AI164" i="1"/>
  <c r="AA164" i="1"/>
  <c r="S164" i="1"/>
  <c r="D165" i="1"/>
  <c r="DA164" i="1"/>
  <c r="CM164" i="1"/>
  <c r="CA164" i="1"/>
  <c r="BQ164" i="1"/>
  <c r="BE164" i="1"/>
  <c r="AU164" i="1"/>
  <c r="AK164" i="1"/>
  <c r="Y164" i="1"/>
  <c r="CW164" i="1"/>
  <c r="CK164" i="1"/>
  <c r="BY164" i="1"/>
  <c r="BM164" i="1"/>
  <c r="BC164" i="1"/>
  <c r="AS164" i="1"/>
  <c r="AG164" i="1"/>
  <c r="W164" i="1"/>
  <c r="CU164" i="1"/>
  <c r="CI164" i="1"/>
  <c r="BU164" i="1"/>
  <c r="BK164" i="1"/>
  <c r="BA164" i="1"/>
  <c r="AO164" i="1"/>
  <c r="AE164" i="1"/>
  <c r="U164" i="1"/>
  <c r="CQ164" i="1"/>
  <c r="BS164" i="1"/>
  <c r="BI164" i="1"/>
  <c r="AW164" i="1"/>
  <c r="AM164" i="1"/>
  <c r="AC164" i="1"/>
  <c r="Q164" i="1"/>
  <c r="DC100" i="1"/>
  <c r="DC132" i="1"/>
  <c r="CU60" i="1"/>
  <c r="CK60" i="1"/>
  <c r="CA60" i="1"/>
  <c r="BS60" i="1"/>
  <c r="BK60" i="1"/>
  <c r="BC60" i="1"/>
  <c r="AU60" i="1"/>
  <c r="AM60" i="1"/>
  <c r="AE60" i="1"/>
  <c r="W60" i="1"/>
  <c r="D61" i="1"/>
  <c r="DA60" i="1"/>
  <c r="CQ60" i="1"/>
  <c r="CI60" i="1"/>
  <c r="BY60" i="1"/>
  <c r="BQ60" i="1"/>
  <c r="BI60" i="1"/>
  <c r="BA60" i="1"/>
  <c r="AS60" i="1"/>
  <c r="AK60" i="1"/>
  <c r="AC60" i="1"/>
  <c r="U60" i="1"/>
  <c r="CW60" i="1"/>
  <c r="CM60" i="1"/>
  <c r="BU60" i="1"/>
  <c r="BM60" i="1"/>
  <c r="BE60" i="1"/>
  <c r="AW60" i="1"/>
  <c r="AO60" i="1"/>
  <c r="AG60" i="1"/>
  <c r="Y60" i="1"/>
  <c r="Q60" i="1"/>
  <c r="CO60" i="1"/>
  <c r="BO60" i="1"/>
  <c r="AI60" i="1"/>
  <c r="CG60" i="1"/>
  <c r="BG60" i="1"/>
  <c r="AA60" i="1"/>
  <c r="AY60" i="1"/>
  <c r="S60" i="1"/>
  <c r="BW60" i="1"/>
  <c r="AQ60" i="1"/>
  <c r="CY60" i="1"/>
  <c r="CW101" i="1"/>
  <c r="CM101" i="1"/>
  <c r="BU101" i="1"/>
  <c r="BM101" i="1"/>
  <c r="BE101" i="1"/>
  <c r="AW101" i="1"/>
  <c r="AO101" i="1"/>
  <c r="AG101" i="1"/>
  <c r="Y101" i="1"/>
  <c r="Q101" i="1"/>
  <c r="CU101" i="1"/>
  <c r="CK101" i="1"/>
  <c r="CA101" i="1"/>
  <c r="BS101" i="1"/>
  <c r="BK101" i="1"/>
  <c r="BC101" i="1"/>
  <c r="AU101" i="1"/>
  <c r="AM101" i="1"/>
  <c r="AE101" i="1"/>
  <c r="W101" i="1"/>
  <c r="D96" i="1"/>
  <c r="DA101" i="1"/>
  <c r="CQ101" i="1"/>
  <c r="CI101" i="1"/>
  <c r="BY101" i="1"/>
  <c r="BQ101" i="1"/>
  <c r="BI101" i="1"/>
  <c r="BA101" i="1"/>
  <c r="AS101" i="1"/>
  <c r="AK101" i="1"/>
  <c r="AC101" i="1"/>
  <c r="U101" i="1"/>
  <c r="CY101" i="1"/>
  <c r="BW101" i="1"/>
  <c r="AQ101" i="1"/>
  <c r="CO101" i="1"/>
  <c r="BO101" i="1"/>
  <c r="AI101" i="1"/>
  <c r="D103" i="1"/>
  <c r="AY101" i="1"/>
  <c r="S101" i="1"/>
  <c r="BG101" i="1"/>
  <c r="AA101" i="1"/>
  <c r="CG101" i="1"/>
  <c r="CY103" i="1" l="1"/>
  <c r="CY102" i="1" s="1"/>
  <c r="CQ103" i="1"/>
  <c r="CQ102" i="1" s="1"/>
  <c r="CI103" i="1"/>
  <c r="CI102" i="1" s="1"/>
  <c r="BY103" i="1"/>
  <c r="BY102" i="1" s="1"/>
  <c r="BQ103" i="1"/>
  <c r="BQ102" i="1" s="1"/>
  <c r="BI103" i="1"/>
  <c r="BI102" i="1" s="1"/>
  <c r="BA103" i="1"/>
  <c r="BA102" i="1" s="1"/>
  <c r="AS103" i="1"/>
  <c r="AS102" i="1" s="1"/>
  <c r="AK103" i="1"/>
  <c r="AK102" i="1" s="1"/>
  <c r="AC103" i="1"/>
  <c r="AC102" i="1" s="1"/>
  <c r="U103" i="1"/>
  <c r="U102" i="1" s="1"/>
  <c r="DA103" i="1"/>
  <c r="DA102" i="1" s="1"/>
  <c r="CO103" i="1"/>
  <c r="CO102" i="1" s="1"/>
  <c r="CG103" i="1"/>
  <c r="CG102" i="1" s="1"/>
  <c r="BW103" i="1"/>
  <c r="BW102" i="1" s="1"/>
  <c r="BO103" i="1"/>
  <c r="BO102" i="1" s="1"/>
  <c r="BG103" i="1"/>
  <c r="BG102" i="1" s="1"/>
  <c r="AY103" i="1"/>
  <c r="AY102" i="1" s="1"/>
  <c r="AQ103" i="1"/>
  <c r="AQ102" i="1" s="1"/>
  <c r="AI103" i="1"/>
  <c r="AI102" i="1" s="1"/>
  <c r="AA103" i="1"/>
  <c r="AA102" i="1" s="1"/>
  <c r="S103" i="1"/>
  <c r="S102" i="1" s="1"/>
  <c r="CW103" i="1"/>
  <c r="CW102" i="1" s="1"/>
  <c r="CM103" i="1"/>
  <c r="CM102" i="1" s="1"/>
  <c r="BU103" i="1"/>
  <c r="BU102" i="1" s="1"/>
  <c r="BM103" i="1"/>
  <c r="BM102" i="1" s="1"/>
  <c r="BE103" i="1"/>
  <c r="BE102" i="1" s="1"/>
  <c r="AW103" i="1"/>
  <c r="AW102" i="1" s="1"/>
  <c r="AO103" i="1"/>
  <c r="AO102" i="1" s="1"/>
  <c r="AG103" i="1"/>
  <c r="Y103" i="1"/>
  <c r="Y102" i="1" s="1"/>
  <c r="Q103" i="1"/>
  <c r="Q102" i="1" s="1"/>
  <c r="CU103" i="1"/>
  <c r="CU102" i="1" s="1"/>
  <c r="BS103" i="1"/>
  <c r="BS102" i="1" s="1"/>
  <c r="AM103" i="1"/>
  <c r="AM102" i="1" s="1"/>
  <c r="CK103" i="1"/>
  <c r="CK102" i="1" s="1"/>
  <c r="BK103" i="1"/>
  <c r="BK102" i="1" s="1"/>
  <c r="AE103" i="1"/>
  <c r="AE102" i="1" s="1"/>
  <c r="CA103" i="1"/>
  <c r="CA102" i="1" s="1"/>
  <c r="AU103" i="1"/>
  <c r="AU102" i="1" s="1"/>
  <c r="BC103" i="1"/>
  <c r="BC102" i="1" s="1"/>
  <c r="W103" i="1"/>
  <c r="W102" i="1" s="1"/>
  <c r="CW165" i="1"/>
  <c r="CM165" i="1"/>
  <c r="BU165" i="1"/>
  <c r="CU165" i="1"/>
  <c r="CK165" i="1"/>
  <c r="CA165" i="1"/>
  <c r="BS165" i="1"/>
  <c r="D166" i="1"/>
  <c r="DA165" i="1"/>
  <c r="CQ165" i="1"/>
  <c r="CI165" i="1"/>
  <c r="BY165" i="1"/>
  <c r="BQ165" i="1"/>
  <c r="BI165" i="1"/>
  <c r="BA165" i="1"/>
  <c r="AS165" i="1"/>
  <c r="AK165" i="1"/>
  <c r="AC165" i="1"/>
  <c r="U165" i="1"/>
  <c r="CO165" i="1"/>
  <c r="BO165" i="1"/>
  <c r="BE165" i="1"/>
  <c r="AU165" i="1"/>
  <c r="AI165" i="1"/>
  <c r="Y165" i="1"/>
  <c r="CG165" i="1"/>
  <c r="BM165" i="1"/>
  <c r="BC165" i="1"/>
  <c r="AQ165" i="1"/>
  <c r="AG165" i="1"/>
  <c r="W165" i="1"/>
  <c r="BK165" i="1"/>
  <c r="AY165" i="1"/>
  <c r="AO165" i="1"/>
  <c r="AE165" i="1"/>
  <c r="S165" i="1"/>
  <c r="CY165" i="1"/>
  <c r="BW165" i="1"/>
  <c r="BG165" i="1"/>
  <c r="AW165" i="1"/>
  <c r="AM165" i="1"/>
  <c r="AA165" i="1"/>
  <c r="Q165" i="1"/>
  <c r="CU134" i="1"/>
  <c r="CM134" i="1"/>
  <c r="BU134" i="1"/>
  <c r="BM134" i="1"/>
  <c r="BE134" i="1"/>
  <c r="AW134" i="1"/>
  <c r="AO134" i="1"/>
  <c r="AG134" i="1"/>
  <c r="Y134" i="1"/>
  <c r="Q134" i="1"/>
  <c r="D135" i="1"/>
  <c r="DA134" i="1"/>
  <c r="CQ134" i="1"/>
  <c r="CK134" i="1"/>
  <c r="CA134" i="1"/>
  <c r="BS134" i="1"/>
  <c r="BK134" i="1"/>
  <c r="BC134" i="1"/>
  <c r="AU134" i="1"/>
  <c r="AM134" i="1"/>
  <c r="AE134" i="1"/>
  <c r="W134" i="1"/>
  <c r="BY134" i="1"/>
  <c r="BI134" i="1"/>
  <c r="AS134" i="1"/>
  <c r="AC134" i="1"/>
  <c r="CY134" i="1"/>
  <c r="CI134" i="1"/>
  <c r="BW134" i="1"/>
  <c r="BG134" i="1"/>
  <c r="AQ134" i="1"/>
  <c r="AA134" i="1"/>
  <c r="CW134" i="1"/>
  <c r="CG134" i="1"/>
  <c r="BQ134" i="1"/>
  <c r="BA134" i="1"/>
  <c r="AK134" i="1"/>
  <c r="U134" i="1"/>
  <c r="BO134" i="1"/>
  <c r="AY134" i="1"/>
  <c r="AI134" i="1"/>
  <c r="S134" i="1"/>
  <c r="CO134" i="1"/>
  <c r="DC164" i="1"/>
  <c r="DC133" i="1"/>
  <c r="DC101" i="1"/>
  <c r="DC60" i="1"/>
  <c r="CU96" i="1"/>
  <c r="CU95" i="1" s="1"/>
  <c r="CM96" i="1"/>
  <c r="CM95" i="1" s="1"/>
  <c r="BU96" i="1"/>
  <c r="BU95" i="1" s="1"/>
  <c r="BM96" i="1"/>
  <c r="BM95" i="1" s="1"/>
  <c r="BE96" i="1"/>
  <c r="BE95" i="1" s="1"/>
  <c r="AW96" i="1"/>
  <c r="AW95" i="1" s="1"/>
  <c r="AO96" i="1"/>
  <c r="AO95" i="1" s="1"/>
  <c r="AG96" i="1"/>
  <c r="Y96" i="1"/>
  <c r="Y95" i="1" s="1"/>
  <c r="Q96" i="1"/>
  <c r="Q95" i="1" s="1"/>
  <c r="DA96" i="1"/>
  <c r="DA95" i="1" s="1"/>
  <c r="CK96" i="1"/>
  <c r="CK95" i="1" s="1"/>
  <c r="CA96" i="1"/>
  <c r="CA95" i="1" s="1"/>
  <c r="BS96" i="1"/>
  <c r="BS95" i="1" s="1"/>
  <c r="BK96" i="1"/>
  <c r="BK95" i="1" s="1"/>
  <c r="BC96" i="1"/>
  <c r="BC95" i="1" s="1"/>
  <c r="AU96" i="1"/>
  <c r="AU95" i="1" s="1"/>
  <c r="AM96" i="1"/>
  <c r="AM95" i="1" s="1"/>
  <c r="AE96" i="1"/>
  <c r="AE95" i="1" s="1"/>
  <c r="W96" i="1"/>
  <c r="W95" i="1" s="1"/>
  <c r="CY96" i="1"/>
  <c r="CY95" i="1" s="1"/>
  <c r="CQ96" i="1"/>
  <c r="CQ95" i="1" s="1"/>
  <c r="CI96" i="1"/>
  <c r="CI95" i="1" s="1"/>
  <c r="BY96" i="1"/>
  <c r="BY95" i="1" s="1"/>
  <c r="BQ96" i="1"/>
  <c r="BQ95" i="1" s="1"/>
  <c r="BI96" i="1"/>
  <c r="BI95" i="1" s="1"/>
  <c r="BA96" i="1"/>
  <c r="BA95" i="1" s="1"/>
  <c r="AS96" i="1"/>
  <c r="AS95" i="1" s="1"/>
  <c r="AK96" i="1"/>
  <c r="AK95" i="1" s="1"/>
  <c r="AC96" i="1"/>
  <c r="AC95" i="1" s="1"/>
  <c r="U96" i="1"/>
  <c r="U95" i="1" s="1"/>
  <c r="BW96" i="1"/>
  <c r="BW95" i="1" s="1"/>
  <c r="AQ96" i="1"/>
  <c r="AQ95" i="1" s="1"/>
  <c r="CO96" i="1"/>
  <c r="CO95" i="1" s="1"/>
  <c r="BO96" i="1"/>
  <c r="BO95" i="1" s="1"/>
  <c r="AI96" i="1"/>
  <c r="AI95" i="1" s="1"/>
  <c r="CW96" i="1"/>
  <c r="CW95" i="1" s="1"/>
  <c r="AY96" i="1"/>
  <c r="AY95" i="1" s="1"/>
  <c r="S96" i="1"/>
  <c r="S95" i="1" s="1"/>
  <c r="CG96" i="1"/>
  <c r="CG95" i="1" s="1"/>
  <c r="BG96" i="1"/>
  <c r="BG95" i="1" s="1"/>
  <c r="AA96" i="1"/>
  <c r="AA95" i="1" s="1"/>
  <c r="CW61" i="1"/>
  <c r="CW59" i="1" s="1"/>
  <c r="CM61" i="1"/>
  <c r="CM59" i="1" s="1"/>
  <c r="BU61" i="1"/>
  <c r="BU59" i="1" s="1"/>
  <c r="BM61" i="1"/>
  <c r="BM59" i="1" s="1"/>
  <c r="BE61" i="1"/>
  <c r="BE59" i="1" s="1"/>
  <c r="AW61" i="1"/>
  <c r="AW59" i="1" s="1"/>
  <c r="AO61" i="1"/>
  <c r="AO59" i="1" s="1"/>
  <c r="AG61" i="1"/>
  <c r="Y61" i="1"/>
  <c r="Y59" i="1" s="1"/>
  <c r="Q61" i="1"/>
  <c r="Q59" i="1" s="1"/>
  <c r="D63" i="1"/>
  <c r="CU61" i="1"/>
  <c r="CU59" i="1" s="1"/>
  <c r="CK61" i="1"/>
  <c r="CK59" i="1" s="1"/>
  <c r="CA61" i="1"/>
  <c r="CA59" i="1" s="1"/>
  <c r="BS61" i="1"/>
  <c r="BS59" i="1" s="1"/>
  <c r="BK61" i="1"/>
  <c r="BK59" i="1" s="1"/>
  <c r="BC61" i="1"/>
  <c r="BC59" i="1" s="1"/>
  <c r="AU61" i="1"/>
  <c r="AU59" i="1" s="1"/>
  <c r="AM61" i="1"/>
  <c r="AM59" i="1" s="1"/>
  <c r="AE61" i="1"/>
  <c r="AE59" i="1" s="1"/>
  <c r="W61" i="1"/>
  <c r="W59" i="1" s="1"/>
  <c r="CY61" i="1"/>
  <c r="CY59" i="1" s="1"/>
  <c r="CO61" i="1"/>
  <c r="CO59" i="1" s="1"/>
  <c r="CG61" i="1"/>
  <c r="CG59" i="1" s="1"/>
  <c r="BW61" i="1"/>
  <c r="BW59" i="1" s="1"/>
  <c r="BO61" i="1"/>
  <c r="BO59" i="1" s="1"/>
  <c r="BG61" i="1"/>
  <c r="BG59" i="1" s="1"/>
  <c r="AY61" i="1"/>
  <c r="AY59" i="1" s="1"/>
  <c r="AQ61" i="1"/>
  <c r="AQ59" i="1" s="1"/>
  <c r="AI61" i="1"/>
  <c r="AI59" i="1" s="1"/>
  <c r="AA61" i="1"/>
  <c r="AA59" i="1" s="1"/>
  <c r="S61" i="1"/>
  <c r="S59" i="1" s="1"/>
  <c r="BA61" i="1"/>
  <c r="BA59" i="1" s="1"/>
  <c r="U61" i="1"/>
  <c r="U59" i="1" s="1"/>
  <c r="DA61" i="1"/>
  <c r="DA59" i="1" s="1"/>
  <c r="BY61" i="1"/>
  <c r="BY59" i="1" s="1"/>
  <c r="AS61" i="1"/>
  <c r="AS59" i="1" s="1"/>
  <c r="CQ61" i="1"/>
  <c r="CQ59" i="1" s="1"/>
  <c r="BQ61" i="1"/>
  <c r="BQ59" i="1" s="1"/>
  <c r="AK61" i="1"/>
  <c r="AK59" i="1" s="1"/>
  <c r="AC61" i="1"/>
  <c r="AC59" i="1" s="1"/>
  <c r="CI61" i="1"/>
  <c r="CI59" i="1" s="1"/>
  <c r="BI61" i="1"/>
  <c r="BI59" i="1" s="1"/>
  <c r="AG102" i="1" l="1"/>
  <c r="DC103" i="1"/>
  <c r="DC102" i="1" s="1"/>
  <c r="DC61" i="1"/>
  <c r="DC59" i="1" s="1"/>
  <c r="CW135" i="1"/>
  <c r="CM135" i="1"/>
  <c r="BU135" i="1"/>
  <c r="BM135" i="1"/>
  <c r="BE135" i="1"/>
  <c r="AW135" i="1"/>
  <c r="AO135" i="1"/>
  <c r="AG135" i="1"/>
  <c r="Y135" i="1"/>
  <c r="Q135" i="1"/>
  <c r="CU135" i="1"/>
  <c r="CK135" i="1"/>
  <c r="CA135" i="1"/>
  <c r="BS135" i="1"/>
  <c r="BK135" i="1"/>
  <c r="BC135" i="1"/>
  <c r="AU135" i="1"/>
  <c r="AM135" i="1"/>
  <c r="AE135" i="1"/>
  <c r="W135" i="1"/>
  <c r="DA135" i="1"/>
  <c r="CI135" i="1"/>
  <c r="BW135" i="1"/>
  <c r="BG135" i="1"/>
  <c r="AQ135" i="1"/>
  <c r="AA135" i="1"/>
  <c r="D136" i="1"/>
  <c r="CY135" i="1"/>
  <c r="CG135" i="1"/>
  <c r="BQ135" i="1"/>
  <c r="BA135" i="1"/>
  <c r="AK135" i="1"/>
  <c r="U135" i="1"/>
  <c r="CQ135" i="1"/>
  <c r="BO135" i="1"/>
  <c r="AY135" i="1"/>
  <c r="AI135" i="1"/>
  <c r="S135" i="1"/>
  <c r="CO135" i="1"/>
  <c r="BY135" i="1"/>
  <c r="BI135" i="1"/>
  <c r="AS135" i="1"/>
  <c r="AC135" i="1"/>
  <c r="DC165" i="1"/>
  <c r="DC134" i="1"/>
  <c r="CU63" i="1"/>
  <c r="CM63" i="1"/>
  <c r="BU63" i="1"/>
  <c r="BM63" i="1"/>
  <c r="BE63" i="1"/>
  <c r="AW63" i="1"/>
  <c r="AO63" i="1"/>
  <c r="AG63" i="1"/>
  <c r="Y63" i="1"/>
  <c r="Q63" i="1"/>
  <c r="D64" i="1"/>
  <c r="DA63" i="1"/>
  <c r="CQ63" i="1"/>
  <c r="CK63" i="1"/>
  <c r="CA63" i="1"/>
  <c r="BS63" i="1"/>
  <c r="BK63" i="1"/>
  <c r="BC63" i="1"/>
  <c r="AU63" i="1"/>
  <c r="AM63" i="1"/>
  <c r="AE63" i="1"/>
  <c r="W63" i="1"/>
  <c r="CW63" i="1"/>
  <c r="CG63" i="1"/>
  <c r="BW63" i="1"/>
  <c r="BO63" i="1"/>
  <c r="BG63" i="1"/>
  <c r="AY63" i="1"/>
  <c r="AQ63" i="1"/>
  <c r="AI63" i="1"/>
  <c r="AA63" i="1"/>
  <c r="S63" i="1"/>
  <c r="CY63" i="1"/>
  <c r="BA63" i="1"/>
  <c r="U63" i="1"/>
  <c r="CO63" i="1"/>
  <c r="BY63" i="1"/>
  <c r="AS63" i="1"/>
  <c r="BQ63" i="1"/>
  <c r="AK63" i="1"/>
  <c r="BI63" i="1"/>
  <c r="AC63" i="1"/>
  <c r="CI63" i="1"/>
  <c r="DC96" i="1"/>
  <c r="DC95" i="1" s="1"/>
  <c r="AG95" i="1"/>
  <c r="AG59" i="1"/>
  <c r="CY166" i="1"/>
  <c r="CO166" i="1"/>
  <c r="CG166" i="1"/>
  <c r="BW166" i="1"/>
  <c r="BO166" i="1"/>
  <c r="BG166" i="1"/>
  <c r="AY166" i="1"/>
  <c r="AQ166" i="1"/>
  <c r="AI166" i="1"/>
  <c r="AA166" i="1"/>
  <c r="S166" i="1"/>
  <c r="CW166" i="1"/>
  <c r="CM166" i="1"/>
  <c r="BU166" i="1"/>
  <c r="BM166" i="1"/>
  <c r="BE166" i="1"/>
  <c r="AW166" i="1"/>
  <c r="AO166" i="1"/>
  <c r="AG166" i="1"/>
  <c r="Y166" i="1"/>
  <c r="Q166" i="1"/>
  <c r="CU166" i="1"/>
  <c r="CK166" i="1"/>
  <c r="CA166" i="1"/>
  <c r="BS166" i="1"/>
  <c r="BK166" i="1"/>
  <c r="BC166" i="1"/>
  <c r="AU166" i="1"/>
  <c r="AM166" i="1"/>
  <c r="AE166" i="1"/>
  <c r="W166" i="1"/>
  <c r="BA166" i="1"/>
  <c r="U166" i="1"/>
  <c r="DA166" i="1"/>
  <c r="BY166" i="1"/>
  <c r="AS166" i="1"/>
  <c r="D167" i="1"/>
  <c r="CQ166" i="1"/>
  <c r="BQ166" i="1"/>
  <c r="AK166" i="1"/>
  <c r="CI166" i="1"/>
  <c r="BI166" i="1"/>
  <c r="AC166" i="1"/>
  <c r="DC166" i="1" l="1"/>
  <c r="DC63" i="1"/>
  <c r="DC135" i="1"/>
  <c r="CW64" i="1"/>
  <c r="CM64" i="1"/>
  <c r="BU64" i="1"/>
  <c r="BM64" i="1"/>
  <c r="BE64" i="1"/>
  <c r="AW64" i="1"/>
  <c r="AO64" i="1"/>
  <c r="AG64" i="1"/>
  <c r="Y64" i="1"/>
  <c r="Q64" i="1"/>
  <c r="CU64" i="1"/>
  <c r="CK64" i="1"/>
  <c r="CA64" i="1"/>
  <c r="BS64" i="1"/>
  <c r="BK64" i="1"/>
  <c r="BC64" i="1"/>
  <c r="AU64" i="1"/>
  <c r="AM64" i="1"/>
  <c r="AE64" i="1"/>
  <c r="W64" i="1"/>
  <c r="CY64" i="1"/>
  <c r="CO64" i="1"/>
  <c r="CG64" i="1"/>
  <c r="BW64" i="1"/>
  <c r="BO64" i="1"/>
  <c r="BG64" i="1"/>
  <c r="AY64" i="1"/>
  <c r="AQ64" i="1"/>
  <c r="AI64" i="1"/>
  <c r="AA64" i="1"/>
  <c r="S64" i="1"/>
  <c r="CI64" i="1"/>
  <c r="BI64" i="1"/>
  <c r="AC64" i="1"/>
  <c r="BA64" i="1"/>
  <c r="U64" i="1"/>
  <c r="DA64" i="1"/>
  <c r="BY64" i="1"/>
  <c r="AS64" i="1"/>
  <c r="CQ64" i="1"/>
  <c r="D65" i="1"/>
  <c r="BQ64" i="1"/>
  <c r="AK64" i="1"/>
  <c r="CY136" i="1"/>
  <c r="CY131" i="1" s="1"/>
  <c r="CO136" i="1"/>
  <c r="CO131" i="1" s="1"/>
  <c r="CG136" i="1"/>
  <c r="CG131" i="1" s="1"/>
  <c r="BW136" i="1"/>
  <c r="BW131" i="1" s="1"/>
  <c r="BO136" i="1"/>
  <c r="BO131" i="1" s="1"/>
  <c r="BG136" i="1"/>
  <c r="BG131" i="1" s="1"/>
  <c r="AY136" i="1"/>
  <c r="AY131" i="1" s="1"/>
  <c r="AQ136" i="1"/>
  <c r="AQ131" i="1" s="1"/>
  <c r="AI136" i="1"/>
  <c r="AI131" i="1" s="1"/>
  <c r="AA136" i="1"/>
  <c r="AA131" i="1" s="1"/>
  <c r="S136" i="1"/>
  <c r="S131" i="1" s="1"/>
  <c r="D138" i="1"/>
  <c r="CW136" i="1"/>
  <c r="CW131" i="1" s="1"/>
  <c r="CM136" i="1"/>
  <c r="CM131" i="1" s="1"/>
  <c r="BU136" i="1"/>
  <c r="BU131" i="1" s="1"/>
  <c r="BM136" i="1"/>
  <c r="BM131" i="1" s="1"/>
  <c r="BE136" i="1"/>
  <c r="BE131" i="1" s="1"/>
  <c r="AW136" i="1"/>
  <c r="AW131" i="1" s="1"/>
  <c r="AO136" i="1"/>
  <c r="AO131" i="1" s="1"/>
  <c r="AG136" i="1"/>
  <c r="Y136" i="1"/>
  <c r="Y131" i="1" s="1"/>
  <c r="Q136" i="1"/>
  <c r="Q131" i="1" s="1"/>
  <c r="CU136" i="1"/>
  <c r="CU131" i="1" s="1"/>
  <c r="BQ136" i="1"/>
  <c r="BQ131" i="1" s="1"/>
  <c r="BA136" i="1"/>
  <c r="BA131" i="1" s="1"/>
  <c r="AK136" i="1"/>
  <c r="AK131" i="1" s="1"/>
  <c r="U136" i="1"/>
  <c r="U131" i="1" s="1"/>
  <c r="CQ136" i="1"/>
  <c r="CQ131" i="1" s="1"/>
  <c r="CA136" i="1"/>
  <c r="CA131" i="1" s="1"/>
  <c r="BK136" i="1"/>
  <c r="BK131" i="1" s="1"/>
  <c r="AU136" i="1"/>
  <c r="AU131" i="1" s="1"/>
  <c r="AE136" i="1"/>
  <c r="AE131" i="1" s="1"/>
  <c r="CK136" i="1"/>
  <c r="CK131" i="1" s="1"/>
  <c r="BY136" i="1"/>
  <c r="BY131" i="1" s="1"/>
  <c r="BI136" i="1"/>
  <c r="BI131" i="1" s="1"/>
  <c r="AS136" i="1"/>
  <c r="AS131" i="1" s="1"/>
  <c r="AC136" i="1"/>
  <c r="AC131" i="1" s="1"/>
  <c r="DA136" i="1"/>
  <c r="DA131" i="1" s="1"/>
  <c r="CI136" i="1"/>
  <c r="CI131" i="1" s="1"/>
  <c r="BS136" i="1"/>
  <c r="BS131" i="1" s="1"/>
  <c r="BC136" i="1"/>
  <c r="BC131" i="1" s="1"/>
  <c r="AM136" i="1"/>
  <c r="AM131" i="1" s="1"/>
  <c r="W136" i="1"/>
  <c r="W131" i="1" s="1"/>
  <c r="CU167" i="1"/>
  <c r="CK167" i="1"/>
  <c r="CA167" i="1"/>
  <c r="D168" i="1"/>
  <c r="DA167" i="1"/>
  <c r="CQ167" i="1"/>
  <c r="CI167" i="1"/>
  <c r="BY167" i="1"/>
  <c r="BQ167" i="1"/>
  <c r="BI167" i="1"/>
  <c r="BA167" i="1"/>
  <c r="AS167" i="1"/>
  <c r="AK167" i="1"/>
  <c r="AC167" i="1"/>
  <c r="U167" i="1"/>
  <c r="CY167" i="1"/>
  <c r="CO167" i="1"/>
  <c r="CG167" i="1"/>
  <c r="BW167" i="1"/>
  <c r="BO167" i="1"/>
  <c r="BG167" i="1"/>
  <c r="AY167" i="1"/>
  <c r="AQ167" i="1"/>
  <c r="AI167" i="1"/>
  <c r="AA167" i="1"/>
  <c r="S167" i="1"/>
  <c r="CW167" i="1"/>
  <c r="CM167" i="1"/>
  <c r="BU167" i="1"/>
  <c r="BM167" i="1"/>
  <c r="BE167" i="1"/>
  <c r="AW167" i="1"/>
  <c r="AO167" i="1"/>
  <c r="AG167" i="1"/>
  <c r="Y167" i="1"/>
  <c r="Q167" i="1"/>
  <c r="BK167" i="1"/>
  <c r="AE167" i="1"/>
  <c r="BC167" i="1"/>
  <c r="W167" i="1"/>
  <c r="AU167" i="1"/>
  <c r="BS167" i="1"/>
  <c r="AM167" i="1"/>
  <c r="DC136" i="1" l="1"/>
  <c r="DC131" i="1" s="1"/>
  <c r="AG131" i="1"/>
  <c r="CY138" i="1"/>
  <c r="CO138" i="1"/>
  <c r="CG138" i="1"/>
  <c r="BW138" i="1"/>
  <c r="CW138" i="1"/>
  <c r="CM138" i="1"/>
  <c r="BU138" i="1"/>
  <c r="BM138" i="1"/>
  <c r="BE138" i="1"/>
  <c r="AW138" i="1"/>
  <c r="AO138" i="1"/>
  <c r="AG138" i="1"/>
  <c r="Y138" i="1"/>
  <c r="Q138" i="1"/>
  <c r="CU138" i="1"/>
  <c r="CK138" i="1"/>
  <c r="CA138" i="1"/>
  <c r="BS138" i="1"/>
  <c r="BK138" i="1"/>
  <c r="BC138" i="1"/>
  <c r="AU138" i="1"/>
  <c r="AM138" i="1"/>
  <c r="AE138" i="1"/>
  <c r="W138" i="1"/>
  <c r="CI138" i="1"/>
  <c r="BO138" i="1"/>
  <c r="AY138" i="1"/>
  <c r="AI138" i="1"/>
  <c r="S138" i="1"/>
  <c r="BI138" i="1"/>
  <c r="AS138" i="1"/>
  <c r="AC138" i="1"/>
  <c r="DA138" i="1"/>
  <c r="BY138" i="1"/>
  <c r="BG138" i="1"/>
  <c r="AQ138" i="1"/>
  <c r="AA138" i="1"/>
  <c r="D139" i="1"/>
  <c r="CQ138" i="1"/>
  <c r="BQ138" i="1"/>
  <c r="BA138" i="1"/>
  <c r="AK138" i="1"/>
  <c r="U138" i="1"/>
  <c r="CY65" i="1"/>
  <c r="CY62" i="1" s="1"/>
  <c r="CO65" i="1"/>
  <c r="CO62" i="1" s="1"/>
  <c r="CG65" i="1"/>
  <c r="CG62" i="1" s="1"/>
  <c r="BW65" i="1"/>
  <c r="BW62" i="1" s="1"/>
  <c r="BO65" i="1"/>
  <c r="BO62" i="1" s="1"/>
  <c r="BG65" i="1"/>
  <c r="BG62" i="1" s="1"/>
  <c r="AY65" i="1"/>
  <c r="AY62" i="1" s="1"/>
  <c r="AQ65" i="1"/>
  <c r="AQ62" i="1" s="1"/>
  <c r="AI65" i="1"/>
  <c r="AI62" i="1" s="1"/>
  <c r="AA65" i="1"/>
  <c r="AA62" i="1" s="1"/>
  <c r="S65" i="1"/>
  <c r="S62" i="1" s="1"/>
  <c r="CW65" i="1"/>
  <c r="CW62" i="1" s="1"/>
  <c r="CM65" i="1"/>
  <c r="CM62" i="1" s="1"/>
  <c r="BU65" i="1"/>
  <c r="BU62" i="1" s="1"/>
  <c r="BM65" i="1"/>
  <c r="BM62" i="1" s="1"/>
  <c r="BE65" i="1"/>
  <c r="BE62" i="1" s="1"/>
  <c r="AW65" i="1"/>
  <c r="AW62" i="1" s="1"/>
  <c r="AO65" i="1"/>
  <c r="AO62" i="1" s="1"/>
  <c r="AG65" i="1"/>
  <c r="Y65" i="1"/>
  <c r="Y62" i="1" s="1"/>
  <c r="Q65" i="1"/>
  <c r="Q62" i="1" s="1"/>
  <c r="DA65" i="1"/>
  <c r="DA62" i="1" s="1"/>
  <c r="CQ65" i="1"/>
  <c r="CQ62" i="1" s="1"/>
  <c r="CI65" i="1"/>
  <c r="CI62" i="1" s="1"/>
  <c r="BY65" i="1"/>
  <c r="BY62" i="1" s="1"/>
  <c r="BQ65" i="1"/>
  <c r="BQ62" i="1" s="1"/>
  <c r="BI65" i="1"/>
  <c r="BI62" i="1" s="1"/>
  <c r="BA65" i="1"/>
  <c r="BA62" i="1" s="1"/>
  <c r="AS65" i="1"/>
  <c r="AS62" i="1" s="1"/>
  <c r="AK65" i="1"/>
  <c r="AK62" i="1" s="1"/>
  <c r="AC65" i="1"/>
  <c r="AC62" i="1" s="1"/>
  <c r="U65" i="1"/>
  <c r="U62" i="1" s="1"/>
  <c r="CU65" i="1"/>
  <c r="CU62" i="1" s="1"/>
  <c r="BS65" i="1"/>
  <c r="BS62" i="1" s="1"/>
  <c r="AM65" i="1"/>
  <c r="AM62" i="1" s="1"/>
  <c r="D67" i="1"/>
  <c r="CK65" i="1"/>
  <c r="CK62" i="1" s="1"/>
  <c r="BK65" i="1"/>
  <c r="BK62" i="1" s="1"/>
  <c r="AE65" i="1"/>
  <c r="AE62" i="1" s="1"/>
  <c r="BC65" i="1"/>
  <c r="BC62" i="1" s="1"/>
  <c r="W65" i="1"/>
  <c r="W62" i="1" s="1"/>
  <c r="AU65" i="1"/>
  <c r="AU62" i="1" s="1"/>
  <c r="CA65" i="1"/>
  <c r="CA62" i="1" s="1"/>
  <c r="DC167" i="1"/>
  <c r="DC64" i="1"/>
  <c r="CY168" i="1"/>
  <c r="CO168" i="1"/>
  <c r="CG168" i="1"/>
  <c r="BW168" i="1"/>
  <c r="BO168" i="1"/>
  <c r="CW168" i="1"/>
  <c r="CK168" i="1"/>
  <c r="BY168" i="1"/>
  <c r="BM168" i="1"/>
  <c r="BE168" i="1"/>
  <c r="AW168" i="1"/>
  <c r="AO168" i="1"/>
  <c r="AG168" i="1"/>
  <c r="Y168" i="1"/>
  <c r="Q168" i="1"/>
  <c r="CU168" i="1"/>
  <c r="CI168" i="1"/>
  <c r="BU168" i="1"/>
  <c r="BK168" i="1"/>
  <c r="BC168" i="1"/>
  <c r="AU168" i="1"/>
  <c r="AM168" i="1"/>
  <c r="AE168" i="1"/>
  <c r="W168" i="1"/>
  <c r="CQ168" i="1"/>
  <c r="BS168" i="1"/>
  <c r="BI168" i="1"/>
  <c r="BA168" i="1"/>
  <c r="AS168" i="1"/>
  <c r="AK168" i="1"/>
  <c r="AC168" i="1"/>
  <c r="U168" i="1"/>
  <c r="D169" i="1"/>
  <c r="DA168" i="1"/>
  <c r="CM168" i="1"/>
  <c r="CA168" i="1"/>
  <c r="BQ168" i="1"/>
  <c r="BG168" i="1"/>
  <c r="AY168" i="1"/>
  <c r="AQ168" i="1"/>
  <c r="AI168" i="1"/>
  <c r="AA168" i="1"/>
  <c r="S168" i="1"/>
  <c r="AG62" i="1"/>
  <c r="DA169" i="1" l="1"/>
  <c r="DA161" i="1" s="1"/>
  <c r="CQ169" i="1"/>
  <c r="CQ161" i="1" s="1"/>
  <c r="CI169" i="1"/>
  <c r="CI161" i="1" s="1"/>
  <c r="BY169" i="1"/>
  <c r="BY161" i="1" s="1"/>
  <c r="BQ169" i="1"/>
  <c r="BQ161" i="1" s="1"/>
  <c r="BI169" i="1"/>
  <c r="BI161" i="1" s="1"/>
  <c r="BA169" i="1"/>
  <c r="BA161" i="1" s="1"/>
  <c r="AS169" i="1"/>
  <c r="AS161" i="1" s="1"/>
  <c r="AK169" i="1"/>
  <c r="AK161" i="1" s="1"/>
  <c r="AC169" i="1"/>
  <c r="AC161" i="1" s="1"/>
  <c r="U169" i="1"/>
  <c r="U161" i="1" s="1"/>
  <c r="CW169" i="1"/>
  <c r="CW161" i="1" s="1"/>
  <c r="CK169" i="1"/>
  <c r="CK161" i="1" s="1"/>
  <c r="BW169" i="1"/>
  <c r="BW161" i="1" s="1"/>
  <c r="BM169" i="1"/>
  <c r="BM161" i="1" s="1"/>
  <c r="BC169" i="1"/>
  <c r="BC161" i="1" s="1"/>
  <c r="AQ169" i="1"/>
  <c r="AQ161" i="1" s="1"/>
  <c r="AG169" i="1"/>
  <c r="W169" i="1"/>
  <c r="W161" i="1" s="1"/>
  <c r="CU169" i="1"/>
  <c r="CU161" i="1" s="1"/>
  <c r="CG169" i="1"/>
  <c r="CG161" i="1" s="1"/>
  <c r="BU169" i="1"/>
  <c r="BU161" i="1" s="1"/>
  <c r="BK169" i="1"/>
  <c r="BK161" i="1" s="1"/>
  <c r="AY169" i="1"/>
  <c r="AY161" i="1" s="1"/>
  <c r="AO169" i="1"/>
  <c r="AO161" i="1" s="1"/>
  <c r="AE169" i="1"/>
  <c r="AE161" i="1" s="1"/>
  <c r="S169" i="1"/>
  <c r="S161" i="1" s="1"/>
  <c r="CO169" i="1"/>
  <c r="CO161" i="1" s="1"/>
  <c r="BS169" i="1"/>
  <c r="BS161" i="1" s="1"/>
  <c r="BG169" i="1"/>
  <c r="BG161" i="1" s="1"/>
  <c r="AW169" i="1"/>
  <c r="AW161" i="1" s="1"/>
  <c r="AM169" i="1"/>
  <c r="AM161" i="1" s="1"/>
  <c r="AA169" i="1"/>
  <c r="AA161" i="1" s="1"/>
  <c r="Q169" i="1"/>
  <c r="Q161" i="1" s="1"/>
  <c r="CY169" i="1"/>
  <c r="CY161" i="1" s="1"/>
  <c r="CM169" i="1"/>
  <c r="CM161" i="1" s="1"/>
  <c r="CA169" i="1"/>
  <c r="CA161" i="1" s="1"/>
  <c r="BO169" i="1"/>
  <c r="BO161" i="1" s="1"/>
  <c r="BE169" i="1"/>
  <c r="BE161" i="1" s="1"/>
  <c r="AU169" i="1"/>
  <c r="AU161" i="1" s="1"/>
  <c r="AI169" i="1"/>
  <c r="AI161" i="1" s="1"/>
  <c r="Y169" i="1"/>
  <c r="Y161" i="1" s="1"/>
  <c r="DC168" i="1"/>
  <c r="CW67" i="1"/>
  <c r="CO67" i="1"/>
  <c r="CG67" i="1"/>
  <c r="BW67" i="1"/>
  <c r="BO67" i="1"/>
  <c r="BG67" i="1"/>
  <c r="AY67" i="1"/>
  <c r="AQ67" i="1"/>
  <c r="AI67" i="1"/>
  <c r="AA67" i="1"/>
  <c r="S67" i="1"/>
  <c r="CM67" i="1"/>
  <c r="BU67" i="1"/>
  <c r="BM67" i="1"/>
  <c r="BE67" i="1"/>
  <c r="AW67" i="1"/>
  <c r="AO67" i="1"/>
  <c r="AG67" i="1"/>
  <c r="Y67" i="1"/>
  <c r="Q67" i="1"/>
  <c r="CY67" i="1"/>
  <c r="CQ67" i="1"/>
  <c r="CI67" i="1"/>
  <c r="BY67" i="1"/>
  <c r="BQ67" i="1"/>
  <c r="BI67" i="1"/>
  <c r="BA67" i="1"/>
  <c r="AS67" i="1"/>
  <c r="AK67" i="1"/>
  <c r="AC67" i="1"/>
  <c r="U67" i="1"/>
  <c r="BC67" i="1"/>
  <c r="W67" i="1"/>
  <c r="DA67" i="1"/>
  <c r="CA67" i="1"/>
  <c r="AU67" i="1"/>
  <c r="BS67" i="1"/>
  <c r="AM67" i="1"/>
  <c r="CK67" i="1"/>
  <c r="D68" i="1"/>
  <c r="BK67" i="1"/>
  <c r="AE67" i="1"/>
  <c r="CU67" i="1"/>
  <c r="DC65" i="1"/>
  <c r="DC62" i="1" s="1"/>
  <c r="D140" i="1"/>
  <c r="DA139" i="1"/>
  <c r="CQ139" i="1"/>
  <c r="CI139" i="1"/>
  <c r="BY139" i="1"/>
  <c r="BQ139" i="1"/>
  <c r="BI139" i="1"/>
  <c r="BA139" i="1"/>
  <c r="AS139" i="1"/>
  <c r="AK139" i="1"/>
  <c r="AC139" i="1"/>
  <c r="U139" i="1"/>
  <c r="CY139" i="1"/>
  <c r="CO139" i="1"/>
  <c r="CG139" i="1"/>
  <c r="BW139" i="1"/>
  <c r="BO139" i="1"/>
  <c r="BG139" i="1"/>
  <c r="AY139" i="1"/>
  <c r="AQ139" i="1"/>
  <c r="AI139" i="1"/>
  <c r="AA139" i="1"/>
  <c r="S139" i="1"/>
  <c r="CW139" i="1"/>
  <c r="CM139" i="1"/>
  <c r="BU139" i="1"/>
  <c r="BM139" i="1"/>
  <c r="BE139" i="1"/>
  <c r="AW139" i="1"/>
  <c r="AO139" i="1"/>
  <c r="AG139" i="1"/>
  <c r="Y139" i="1"/>
  <c r="Q139" i="1"/>
  <c r="CU139" i="1"/>
  <c r="BS139" i="1"/>
  <c r="AM139" i="1"/>
  <c r="CK139" i="1"/>
  <c r="BK139" i="1"/>
  <c r="AE139" i="1"/>
  <c r="BC139" i="1"/>
  <c r="W139" i="1"/>
  <c r="CA139" i="1"/>
  <c r="AU139" i="1"/>
  <c r="DC138" i="1"/>
  <c r="DC169" i="1" l="1"/>
  <c r="DC161" i="1" s="1"/>
  <c r="CY68" i="1"/>
  <c r="CY66" i="1" s="1"/>
  <c r="CO68" i="1"/>
  <c r="CO66" i="1" s="1"/>
  <c r="CG68" i="1"/>
  <c r="CG66" i="1" s="1"/>
  <c r="BW68" i="1"/>
  <c r="BO68" i="1"/>
  <c r="BO66" i="1" s="1"/>
  <c r="BG68" i="1"/>
  <c r="BG66" i="1" s="1"/>
  <c r="AY68" i="1"/>
  <c r="AY66" i="1" s="1"/>
  <c r="AQ68" i="1"/>
  <c r="AQ66" i="1" s="1"/>
  <c r="AI68" i="1"/>
  <c r="AI66" i="1" s="1"/>
  <c r="AA68" i="1"/>
  <c r="AA66" i="1" s="1"/>
  <c r="S68" i="1"/>
  <c r="S66" i="1" s="1"/>
  <c r="D70" i="1"/>
  <c r="CW68" i="1"/>
  <c r="CM68" i="1"/>
  <c r="CM66" i="1" s="1"/>
  <c r="BU68" i="1"/>
  <c r="BU66" i="1" s="1"/>
  <c r="BM68" i="1"/>
  <c r="BM66" i="1" s="1"/>
  <c r="BE68" i="1"/>
  <c r="AW68" i="1"/>
  <c r="AW66" i="1" s="1"/>
  <c r="AO68" i="1"/>
  <c r="AO66" i="1" s="1"/>
  <c r="AG68" i="1"/>
  <c r="AG66" i="1" s="1"/>
  <c r="Y68" i="1"/>
  <c r="Y66" i="1" s="1"/>
  <c r="Q68" i="1"/>
  <c r="Q66" i="1" s="1"/>
  <c r="DA68" i="1"/>
  <c r="DA66" i="1" s="1"/>
  <c r="CQ68" i="1"/>
  <c r="CQ66" i="1" s="1"/>
  <c r="CI68" i="1"/>
  <c r="BY68" i="1"/>
  <c r="BY66" i="1" s="1"/>
  <c r="BQ68" i="1"/>
  <c r="BQ66" i="1" s="1"/>
  <c r="BI68" i="1"/>
  <c r="BI66" i="1" s="1"/>
  <c r="BA68" i="1"/>
  <c r="BA66" i="1" s="1"/>
  <c r="AS68" i="1"/>
  <c r="AS66" i="1" s="1"/>
  <c r="AK68" i="1"/>
  <c r="AK66" i="1" s="1"/>
  <c r="AC68" i="1"/>
  <c r="U68" i="1"/>
  <c r="CU68" i="1"/>
  <c r="CU66" i="1" s="1"/>
  <c r="BS68" i="1"/>
  <c r="BS66" i="1" s="1"/>
  <c r="AM68" i="1"/>
  <c r="AM66" i="1" s="1"/>
  <c r="CK68" i="1"/>
  <c r="CK66" i="1" s="1"/>
  <c r="BK68" i="1"/>
  <c r="BK66" i="1" s="1"/>
  <c r="AE68" i="1"/>
  <c r="BC68" i="1"/>
  <c r="BC66" i="1" s="1"/>
  <c r="W68" i="1"/>
  <c r="AU68" i="1"/>
  <c r="AU66" i="1" s="1"/>
  <c r="CA68" i="1"/>
  <c r="CA66" i="1" s="1"/>
  <c r="BW66" i="1"/>
  <c r="CW140" i="1"/>
  <c r="CM140" i="1"/>
  <c r="BU140" i="1"/>
  <c r="BM140" i="1"/>
  <c r="BE140" i="1"/>
  <c r="AW140" i="1"/>
  <c r="AO140" i="1"/>
  <c r="AG140" i="1"/>
  <c r="Y140" i="1"/>
  <c r="Q140" i="1"/>
  <c r="CU140" i="1"/>
  <c r="CK140" i="1"/>
  <c r="CA140" i="1"/>
  <c r="BS140" i="1"/>
  <c r="BK140" i="1"/>
  <c r="BC140" i="1"/>
  <c r="AU140" i="1"/>
  <c r="AM140" i="1"/>
  <c r="AE140" i="1"/>
  <c r="W140" i="1"/>
  <c r="D141" i="1"/>
  <c r="DA140" i="1"/>
  <c r="CQ140" i="1"/>
  <c r="CI140" i="1"/>
  <c r="BY140" i="1"/>
  <c r="BQ140" i="1"/>
  <c r="BI140" i="1"/>
  <c r="BA140" i="1"/>
  <c r="AS140" i="1"/>
  <c r="AK140" i="1"/>
  <c r="AC140" i="1"/>
  <c r="U140" i="1"/>
  <c r="CY140" i="1"/>
  <c r="CO140" i="1"/>
  <c r="CG140" i="1"/>
  <c r="BW140" i="1"/>
  <c r="BO140" i="1"/>
  <c r="BG140" i="1"/>
  <c r="AY140" i="1"/>
  <c r="AQ140" i="1"/>
  <c r="AI140" i="1"/>
  <c r="AA140" i="1"/>
  <c r="S140" i="1"/>
  <c r="W66" i="1"/>
  <c r="CW66" i="1"/>
  <c r="DC139" i="1"/>
  <c r="U66" i="1"/>
  <c r="CI66" i="1"/>
  <c r="BE66" i="1"/>
  <c r="AG161" i="1"/>
  <c r="AE66" i="1"/>
  <c r="AC66" i="1"/>
  <c r="DC67" i="1"/>
  <c r="DC140" i="1" l="1"/>
  <c r="DC68" i="1"/>
  <c r="CW70" i="1"/>
  <c r="CW69" i="1" s="1"/>
  <c r="CM70" i="1"/>
  <c r="CM69" i="1" s="1"/>
  <c r="BU70" i="1"/>
  <c r="BU69" i="1" s="1"/>
  <c r="BM70" i="1"/>
  <c r="BM69" i="1" s="1"/>
  <c r="BE70" i="1"/>
  <c r="BE69" i="1" s="1"/>
  <c r="AW70" i="1"/>
  <c r="AW69" i="1" s="1"/>
  <c r="AO70" i="1"/>
  <c r="AO69" i="1" s="1"/>
  <c r="AG70" i="1"/>
  <c r="Y70" i="1"/>
  <c r="Y69" i="1" s="1"/>
  <c r="Q70" i="1"/>
  <c r="Q69" i="1" s="1"/>
  <c r="D72" i="1"/>
  <c r="CU70" i="1"/>
  <c r="CU69" i="1" s="1"/>
  <c r="CK70" i="1"/>
  <c r="CK69" i="1" s="1"/>
  <c r="CA70" i="1"/>
  <c r="CA69" i="1" s="1"/>
  <c r="BS70" i="1"/>
  <c r="BS69" i="1" s="1"/>
  <c r="BK70" i="1"/>
  <c r="BK69" i="1" s="1"/>
  <c r="BC70" i="1"/>
  <c r="BC69" i="1" s="1"/>
  <c r="AU70" i="1"/>
  <c r="AU69" i="1" s="1"/>
  <c r="AM70" i="1"/>
  <c r="AM69" i="1" s="1"/>
  <c r="AE70" i="1"/>
  <c r="AE69" i="1" s="1"/>
  <c r="W70" i="1"/>
  <c r="W69" i="1" s="1"/>
  <c r="CY70" i="1"/>
  <c r="CY69" i="1" s="1"/>
  <c r="CO70" i="1"/>
  <c r="CO69" i="1" s="1"/>
  <c r="CG70" i="1"/>
  <c r="CG69" i="1" s="1"/>
  <c r="BW70" i="1"/>
  <c r="BW69" i="1" s="1"/>
  <c r="BO70" i="1"/>
  <c r="BO69" i="1" s="1"/>
  <c r="BG70" i="1"/>
  <c r="BG69" i="1" s="1"/>
  <c r="AY70" i="1"/>
  <c r="AY69" i="1" s="1"/>
  <c r="AQ70" i="1"/>
  <c r="AQ69" i="1" s="1"/>
  <c r="AI70" i="1"/>
  <c r="AI69" i="1" s="1"/>
  <c r="AA70" i="1"/>
  <c r="AA69" i="1" s="1"/>
  <c r="S70" i="1"/>
  <c r="S69" i="1" s="1"/>
  <c r="CQ70" i="1"/>
  <c r="CQ69" i="1" s="1"/>
  <c r="BQ70" i="1"/>
  <c r="BQ69" i="1" s="1"/>
  <c r="AK70" i="1"/>
  <c r="AK69" i="1" s="1"/>
  <c r="CI70" i="1"/>
  <c r="CI69" i="1" s="1"/>
  <c r="BI70" i="1"/>
  <c r="BI69" i="1" s="1"/>
  <c r="AC70" i="1"/>
  <c r="AC69" i="1" s="1"/>
  <c r="BA70" i="1"/>
  <c r="BA69" i="1" s="1"/>
  <c r="U70" i="1"/>
  <c r="U69" i="1" s="1"/>
  <c r="DA70" i="1"/>
  <c r="DA69" i="1" s="1"/>
  <c r="BY70" i="1"/>
  <c r="BY69" i="1" s="1"/>
  <c r="AS70" i="1"/>
  <c r="AS69" i="1" s="1"/>
  <c r="DC66" i="1"/>
  <c r="D143" i="1"/>
  <c r="CY141" i="1"/>
  <c r="CO141" i="1"/>
  <c r="CG141" i="1"/>
  <c r="BW141" i="1"/>
  <c r="BO141" i="1"/>
  <c r="BG141" i="1"/>
  <c r="AY141" i="1"/>
  <c r="AQ141" i="1"/>
  <c r="AI141" i="1"/>
  <c r="AA141" i="1"/>
  <c r="S141" i="1"/>
  <c r="CW141" i="1"/>
  <c r="CM141" i="1"/>
  <c r="BU141" i="1"/>
  <c r="BM141" i="1"/>
  <c r="BE141" i="1"/>
  <c r="AW141" i="1"/>
  <c r="AO141" i="1"/>
  <c r="AG141" i="1"/>
  <c r="Y141" i="1"/>
  <c r="Q141" i="1"/>
  <c r="CU141" i="1"/>
  <c r="CK141" i="1"/>
  <c r="CA141" i="1"/>
  <c r="BS141" i="1"/>
  <c r="BK141" i="1"/>
  <c r="BC141" i="1"/>
  <c r="AU141" i="1"/>
  <c r="AM141" i="1"/>
  <c r="AE141" i="1"/>
  <c r="W141" i="1"/>
  <c r="D142" i="1"/>
  <c r="DA141" i="1"/>
  <c r="CQ141" i="1"/>
  <c r="CI141" i="1"/>
  <c r="BY141" i="1"/>
  <c r="BQ141" i="1"/>
  <c r="BI141" i="1"/>
  <c r="BA141" i="1"/>
  <c r="AS141" i="1"/>
  <c r="AK141" i="1"/>
  <c r="AC141" i="1"/>
  <c r="U141" i="1"/>
  <c r="DA142" i="1" l="1"/>
  <c r="CQ142" i="1"/>
  <c r="CI142" i="1"/>
  <c r="BY142" i="1"/>
  <c r="BQ142" i="1"/>
  <c r="BI142" i="1"/>
  <c r="BA142" i="1"/>
  <c r="AS142" i="1"/>
  <c r="AK142" i="1"/>
  <c r="AC142" i="1"/>
  <c r="U142" i="1"/>
  <c r="CY142" i="1"/>
  <c r="CO142" i="1"/>
  <c r="CG142" i="1"/>
  <c r="BW142" i="1"/>
  <c r="BO142" i="1"/>
  <c r="BG142" i="1"/>
  <c r="AY142" i="1"/>
  <c r="AQ142" i="1"/>
  <c r="AI142" i="1"/>
  <c r="AA142" i="1"/>
  <c r="S142" i="1"/>
  <c r="CW142" i="1"/>
  <c r="CM142" i="1"/>
  <c r="BU142" i="1"/>
  <c r="BM142" i="1"/>
  <c r="BE142" i="1"/>
  <c r="AW142" i="1"/>
  <c r="AO142" i="1"/>
  <c r="AG142" i="1"/>
  <c r="Y142" i="1"/>
  <c r="Q142" i="1"/>
  <c r="CU142" i="1"/>
  <c r="CK142" i="1"/>
  <c r="CA142" i="1"/>
  <c r="BS142" i="1"/>
  <c r="BK142" i="1"/>
  <c r="BC142" i="1"/>
  <c r="AU142" i="1"/>
  <c r="AM142" i="1"/>
  <c r="AE142" i="1"/>
  <c r="W142" i="1"/>
  <c r="CU143" i="1"/>
  <c r="CK143" i="1"/>
  <c r="CA143" i="1"/>
  <c r="BS143" i="1"/>
  <c r="BK143" i="1"/>
  <c r="BC143" i="1"/>
  <c r="AU143" i="1"/>
  <c r="AM143" i="1"/>
  <c r="AE143" i="1"/>
  <c r="W143" i="1"/>
  <c r="D144" i="1"/>
  <c r="DA143" i="1"/>
  <c r="CQ143" i="1"/>
  <c r="CI143" i="1"/>
  <c r="BY143" i="1"/>
  <c r="BQ143" i="1"/>
  <c r="BI143" i="1"/>
  <c r="BA143" i="1"/>
  <c r="AS143" i="1"/>
  <c r="AK143" i="1"/>
  <c r="AC143" i="1"/>
  <c r="U143" i="1"/>
  <c r="CY143" i="1"/>
  <c r="CO143" i="1"/>
  <c r="CG143" i="1"/>
  <c r="BW143" i="1"/>
  <c r="BO143" i="1"/>
  <c r="BG143" i="1"/>
  <c r="AY143" i="1"/>
  <c r="AQ143" i="1"/>
  <c r="AI143" i="1"/>
  <c r="AA143" i="1"/>
  <c r="S143" i="1"/>
  <c r="CW143" i="1"/>
  <c r="CM143" i="1"/>
  <c r="BU143" i="1"/>
  <c r="BM143" i="1"/>
  <c r="BE143" i="1"/>
  <c r="AW143" i="1"/>
  <c r="AO143" i="1"/>
  <c r="AG143" i="1"/>
  <c r="Y143" i="1"/>
  <c r="Q143" i="1"/>
  <c r="DC141" i="1"/>
  <c r="DC70" i="1"/>
  <c r="DC69" i="1" s="1"/>
  <c r="AG69" i="1"/>
  <c r="CW72" i="1"/>
  <c r="CM72" i="1"/>
  <c r="BU72" i="1"/>
  <c r="BM72" i="1"/>
  <c r="BE72" i="1"/>
  <c r="AW72" i="1"/>
  <c r="AO72" i="1"/>
  <c r="AG72" i="1"/>
  <c r="Y72" i="1"/>
  <c r="Q72" i="1"/>
  <c r="CU72" i="1"/>
  <c r="CK72" i="1"/>
  <c r="CA72" i="1"/>
  <c r="BS72" i="1"/>
  <c r="BK72" i="1"/>
  <c r="BC72" i="1"/>
  <c r="AU72" i="1"/>
  <c r="AM72" i="1"/>
  <c r="AE72" i="1"/>
  <c r="W72" i="1"/>
  <c r="CY72" i="1"/>
  <c r="CO72" i="1"/>
  <c r="CG72" i="1"/>
  <c r="BW72" i="1"/>
  <c r="BO72" i="1"/>
  <c r="BG72" i="1"/>
  <c r="AY72" i="1"/>
  <c r="AQ72" i="1"/>
  <c r="AI72" i="1"/>
  <c r="AA72" i="1"/>
  <c r="S72" i="1"/>
  <c r="DA72" i="1"/>
  <c r="BY72" i="1"/>
  <c r="AS72" i="1"/>
  <c r="D73" i="1"/>
  <c r="CQ72" i="1"/>
  <c r="BQ72" i="1"/>
  <c r="AK72" i="1"/>
  <c r="CI72" i="1"/>
  <c r="BI72" i="1"/>
  <c r="AC72" i="1"/>
  <c r="BA72" i="1"/>
  <c r="U72" i="1"/>
  <c r="DC72" i="1" l="1"/>
  <c r="DC143" i="1"/>
  <c r="CY73" i="1"/>
  <c r="CO73" i="1"/>
  <c r="CG73" i="1"/>
  <c r="BW73" i="1"/>
  <c r="BO73" i="1"/>
  <c r="BG73" i="1"/>
  <c r="AY73" i="1"/>
  <c r="AQ73" i="1"/>
  <c r="AI73" i="1"/>
  <c r="AA73" i="1"/>
  <c r="S73" i="1"/>
  <c r="CW73" i="1"/>
  <c r="CM73" i="1"/>
  <c r="BU73" i="1"/>
  <c r="BM73" i="1"/>
  <c r="BE73" i="1"/>
  <c r="AW73" i="1"/>
  <c r="AO73" i="1"/>
  <c r="AG73" i="1"/>
  <c r="Y73" i="1"/>
  <c r="Q73" i="1"/>
  <c r="D74" i="1"/>
  <c r="DA73" i="1"/>
  <c r="CQ73" i="1"/>
  <c r="CI73" i="1"/>
  <c r="BY73" i="1"/>
  <c r="BQ73" i="1"/>
  <c r="BI73" i="1"/>
  <c r="BA73" i="1"/>
  <c r="AS73" i="1"/>
  <c r="AK73" i="1"/>
  <c r="AC73" i="1"/>
  <c r="U73" i="1"/>
  <c r="BC73" i="1"/>
  <c r="W73" i="1"/>
  <c r="CA73" i="1"/>
  <c r="AU73" i="1"/>
  <c r="CU73" i="1"/>
  <c r="BS73" i="1"/>
  <c r="AM73" i="1"/>
  <c r="BK73" i="1"/>
  <c r="AE73" i="1"/>
  <c r="CK73" i="1"/>
  <c r="DC142" i="1"/>
  <c r="CW144" i="1"/>
  <c r="CW137" i="1" s="1"/>
  <c r="CM144" i="1"/>
  <c r="CM137" i="1" s="1"/>
  <c r="BU144" i="1"/>
  <c r="BU137" i="1" s="1"/>
  <c r="BM144" i="1"/>
  <c r="BM137" i="1" s="1"/>
  <c r="BE144" i="1"/>
  <c r="BE137" i="1" s="1"/>
  <c r="AW144" i="1"/>
  <c r="AW137" i="1" s="1"/>
  <c r="AO144" i="1"/>
  <c r="AO137" i="1" s="1"/>
  <c r="AG144" i="1"/>
  <c r="AG137" i="1" s="1"/>
  <c r="Y144" i="1"/>
  <c r="Y137" i="1" s="1"/>
  <c r="Q144" i="1"/>
  <c r="Q137" i="1" s="1"/>
  <c r="CU144" i="1"/>
  <c r="CU137" i="1" s="1"/>
  <c r="CK144" i="1"/>
  <c r="CK137" i="1" s="1"/>
  <c r="CA144" i="1"/>
  <c r="CA137" i="1" s="1"/>
  <c r="BS144" i="1"/>
  <c r="BS137" i="1" s="1"/>
  <c r="BK144" i="1"/>
  <c r="BK137" i="1" s="1"/>
  <c r="BC144" i="1"/>
  <c r="BC137" i="1" s="1"/>
  <c r="AU144" i="1"/>
  <c r="AU137" i="1" s="1"/>
  <c r="AM144" i="1"/>
  <c r="AM137" i="1" s="1"/>
  <c r="AE144" i="1"/>
  <c r="AE137" i="1" s="1"/>
  <c r="W144" i="1"/>
  <c r="W137" i="1" s="1"/>
  <c r="D146" i="1"/>
  <c r="DA144" i="1"/>
  <c r="DA137" i="1" s="1"/>
  <c r="CQ144" i="1"/>
  <c r="CQ137" i="1" s="1"/>
  <c r="CI144" i="1"/>
  <c r="CI137" i="1" s="1"/>
  <c r="BY144" i="1"/>
  <c r="BY137" i="1" s="1"/>
  <c r="BQ144" i="1"/>
  <c r="BQ137" i="1" s="1"/>
  <c r="BI144" i="1"/>
  <c r="BI137" i="1" s="1"/>
  <c r="BA144" i="1"/>
  <c r="BA137" i="1" s="1"/>
  <c r="AS144" i="1"/>
  <c r="AS137" i="1" s="1"/>
  <c r="AK144" i="1"/>
  <c r="AK137" i="1" s="1"/>
  <c r="AC144" i="1"/>
  <c r="AC137" i="1" s="1"/>
  <c r="U144" i="1"/>
  <c r="U137" i="1" s="1"/>
  <c r="CY144" i="1"/>
  <c r="CY137" i="1" s="1"/>
  <c r="CO144" i="1"/>
  <c r="CO137" i="1" s="1"/>
  <c r="CG144" i="1"/>
  <c r="CG137" i="1" s="1"/>
  <c r="BW144" i="1"/>
  <c r="BW137" i="1" s="1"/>
  <c r="BO144" i="1"/>
  <c r="BO137" i="1" s="1"/>
  <c r="BG144" i="1"/>
  <c r="BG137" i="1" s="1"/>
  <c r="AY144" i="1"/>
  <c r="AY137" i="1" s="1"/>
  <c r="AQ144" i="1"/>
  <c r="AQ137" i="1" s="1"/>
  <c r="AI144" i="1"/>
  <c r="AI137" i="1" s="1"/>
  <c r="AA144" i="1"/>
  <c r="AA137" i="1" s="1"/>
  <c r="S144" i="1"/>
  <c r="S137" i="1" s="1"/>
  <c r="D75" i="1" l="1"/>
  <c r="DA74" i="1"/>
  <c r="CQ74" i="1"/>
  <c r="CI74" i="1"/>
  <c r="BY74" i="1"/>
  <c r="BQ74" i="1"/>
  <c r="BI74" i="1"/>
  <c r="BA74" i="1"/>
  <c r="AS74" i="1"/>
  <c r="AK74" i="1"/>
  <c r="AC74" i="1"/>
  <c r="U74" i="1"/>
  <c r="CY74" i="1"/>
  <c r="CO74" i="1"/>
  <c r="CG74" i="1"/>
  <c r="BW74" i="1"/>
  <c r="BO74" i="1"/>
  <c r="BG74" i="1"/>
  <c r="AY74" i="1"/>
  <c r="AQ74" i="1"/>
  <c r="AI74" i="1"/>
  <c r="AA74" i="1"/>
  <c r="S74" i="1"/>
  <c r="CU74" i="1"/>
  <c r="CK74" i="1"/>
  <c r="CA74" i="1"/>
  <c r="BS74" i="1"/>
  <c r="BK74" i="1"/>
  <c r="BC74" i="1"/>
  <c r="AU74" i="1"/>
  <c r="AM74" i="1"/>
  <c r="AE74" i="1"/>
  <c r="W74" i="1"/>
  <c r="BU74" i="1"/>
  <c r="AO74" i="1"/>
  <c r="CW74" i="1"/>
  <c r="BM74" i="1"/>
  <c r="AG74" i="1"/>
  <c r="CM74" i="1"/>
  <c r="BE74" i="1"/>
  <c r="Y74" i="1"/>
  <c r="Q74" i="1"/>
  <c r="AW74" i="1"/>
  <c r="D148" i="1"/>
  <c r="CU146" i="1"/>
  <c r="CU145" i="1" s="1"/>
  <c r="CK146" i="1"/>
  <c r="CK145" i="1" s="1"/>
  <c r="CQ146" i="1"/>
  <c r="CQ145" i="1" s="1"/>
  <c r="CG146" i="1"/>
  <c r="CG145" i="1" s="1"/>
  <c r="BW146" i="1"/>
  <c r="BW145" i="1" s="1"/>
  <c r="BO146" i="1"/>
  <c r="BO145" i="1" s="1"/>
  <c r="BG146" i="1"/>
  <c r="BG145" i="1" s="1"/>
  <c r="AY146" i="1"/>
  <c r="AY145" i="1" s="1"/>
  <c r="AQ146" i="1"/>
  <c r="AQ145" i="1" s="1"/>
  <c r="AI146" i="1"/>
  <c r="AI145" i="1" s="1"/>
  <c r="AA146" i="1"/>
  <c r="AA145" i="1" s="1"/>
  <c r="S146" i="1"/>
  <c r="S145" i="1" s="1"/>
  <c r="DA146" i="1"/>
  <c r="DA145" i="1" s="1"/>
  <c r="CO146" i="1"/>
  <c r="CO145" i="1" s="1"/>
  <c r="BU146" i="1"/>
  <c r="BU145" i="1" s="1"/>
  <c r="BM146" i="1"/>
  <c r="BM145" i="1" s="1"/>
  <c r="BE146" i="1"/>
  <c r="BE145" i="1" s="1"/>
  <c r="AW146" i="1"/>
  <c r="AW145" i="1" s="1"/>
  <c r="AO146" i="1"/>
  <c r="AO145" i="1" s="1"/>
  <c r="AG146" i="1"/>
  <c r="Y146" i="1"/>
  <c r="Y145" i="1" s="1"/>
  <c r="Q146" i="1"/>
  <c r="Q145" i="1" s="1"/>
  <c r="CY146" i="1"/>
  <c r="CY145" i="1" s="1"/>
  <c r="CM146" i="1"/>
  <c r="CM145" i="1" s="1"/>
  <c r="CA146" i="1"/>
  <c r="CA145" i="1" s="1"/>
  <c r="BS146" i="1"/>
  <c r="BS145" i="1" s="1"/>
  <c r="BK146" i="1"/>
  <c r="BK145" i="1" s="1"/>
  <c r="BC146" i="1"/>
  <c r="BC145" i="1" s="1"/>
  <c r="AU146" i="1"/>
  <c r="AU145" i="1" s="1"/>
  <c r="AM146" i="1"/>
  <c r="AM145" i="1" s="1"/>
  <c r="AE146" i="1"/>
  <c r="AE145" i="1" s="1"/>
  <c r="W146" i="1"/>
  <c r="W145" i="1" s="1"/>
  <c r="CW146" i="1"/>
  <c r="CW145" i="1" s="1"/>
  <c r="CI146" i="1"/>
  <c r="CI145" i="1" s="1"/>
  <c r="BY146" i="1"/>
  <c r="BY145" i="1" s="1"/>
  <c r="BQ146" i="1"/>
  <c r="BQ145" i="1" s="1"/>
  <c r="BI146" i="1"/>
  <c r="BI145" i="1" s="1"/>
  <c r="BA146" i="1"/>
  <c r="BA145" i="1" s="1"/>
  <c r="AS146" i="1"/>
  <c r="AS145" i="1" s="1"/>
  <c r="AK146" i="1"/>
  <c r="AK145" i="1" s="1"/>
  <c r="AC146" i="1"/>
  <c r="AC145" i="1" s="1"/>
  <c r="U146" i="1"/>
  <c r="U145" i="1" s="1"/>
  <c r="DC144" i="1"/>
  <c r="DC137" i="1" s="1"/>
  <c r="DC73" i="1"/>
  <c r="CY75" i="1" l="1"/>
  <c r="CY71" i="1" s="1"/>
  <c r="CQ75" i="1"/>
  <c r="CI75" i="1"/>
  <c r="CI71" i="1" s="1"/>
  <c r="BY75" i="1"/>
  <c r="BY71" i="1" s="1"/>
  <c r="BQ75" i="1"/>
  <c r="BQ71" i="1" s="1"/>
  <c r="BI75" i="1"/>
  <c r="BI71" i="1" s="1"/>
  <c r="BA75" i="1"/>
  <c r="BA71" i="1" s="1"/>
  <c r="AS75" i="1"/>
  <c r="AS71" i="1" s="1"/>
  <c r="AK75" i="1"/>
  <c r="AK71" i="1" s="1"/>
  <c r="AC75" i="1"/>
  <c r="U75" i="1"/>
  <c r="U71" i="1" s="1"/>
  <c r="CW75" i="1"/>
  <c r="CW71" i="1" s="1"/>
  <c r="CM75" i="1"/>
  <c r="CM71" i="1" s="1"/>
  <c r="CA75" i="1"/>
  <c r="CA71" i="1" s="1"/>
  <c r="BO75" i="1"/>
  <c r="BO71" i="1" s="1"/>
  <c r="BE75" i="1"/>
  <c r="AU75" i="1"/>
  <c r="AU71" i="1" s="1"/>
  <c r="AI75" i="1"/>
  <c r="Y75" i="1"/>
  <c r="Y71" i="1" s="1"/>
  <c r="D77" i="1"/>
  <c r="CK75" i="1"/>
  <c r="CK71" i="1" s="1"/>
  <c r="BW75" i="1"/>
  <c r="BM75" i="1"/>
  <c r="BM71" i="1" s="1"/>
  <c r="BC75" i="1"/>
  <c r="BC71" i="1" s="1"/>
  <c r="AQ75" i="1"/>
  <c r="AQ71" i="1" s="1"/>
  <c r="AG75" i="1"/>
  <c r="W75" i="1"/>
  <c r="W71" i="1" s="1"/>
  <c r="DA75" i="1"/>
  <c r="DA71" i="1" s="1"/>
  <c r="CO75" i="1"/>
  <c r="CO71" i="1" s="1"/>
  <c r="BS75" i="1"/>
  <c r="BG75" i="1"/>
  <c r="BG71" i="1" s="1"/>
  <c r="AW75" i="1"/>
  <c r="AM75" i="1"/>
  <c r="AM71" i="1" s="1"/>
  <c r="AA75" i="1"/>
  <c r="AA71" i="1" s="1"/>
  <c r="Q75" i="1"/>
  <c r="Q71" i="1" s="1"/>
  <c r="BU75" i="1"/>
  <c r="BU71" i="1" s="1"/>
  <c r="AE75" i="1"/>
  <c r="AE71" i="1" s="1"/>
  <c r="BK75" i="1"/>
  <c r="BK71" i="1" s="1"/>
  <c r="S75" i="1"/>
  <c r="S71" i="1" s="1"/>
  <c r="CG75" i="1"/>
  <c r="AY75" i="1"/>
  <c r="AY71" i="1" s="1"/>
  <c r="AO75" i="1"/>
  <c r="AO71" i="1" s="1"/>
  <c r="CU75" i="1"/>
  <c r="CU71" i="1" s="1"/>
  <c r="DC146" i="1"/>
  <c r="DC145" i="1" s="1"/>
  <c r="AG145" i="1"/>
  <c r="CU148" i="1"/>
  <c r="CK148" i="1"/>
  <c r="CA148" i="1"/>
  <c r="BS148" i="1"/>
  <c r="BK148" i="1"/>
  <c r="BC148" i="1"/>
  <c r="AU148" i="1"/>
  <c r="AM148" i="1"/>
  <c r="AE148" i="1"/>
  <c r="W148" i="1"/>
  <c r="D149" i="1"/>
  <c r="DA148" i="1"/>
  <c r="CQ148" i="1"/>
  <c r="CI148" i="1"/>
  <c r="BY148" i="1"/>
  <c r="BQ148" i="1"/>
  <c r="BI148" i="1"/>
  <c r="BA148" i="1"/>
  <c r="AS148" i="1"/>
  <c r="AK148" i="1"/>
  <c r="AC148" i="1"/>
  <c r="U148" i="1"/>
  <c r="CO148" i="1"/>
  <c r="BW148" i="1"/>
  <c r="BG148" i="1"/>
  <c r="AQ148" i="1"/>
  <c r="AA148" i="1"/>
  <c r="CM148" i="1"/>
  <c r="BU148" i="1"/>
  <c r="BE148" i="1"/>
  <c r="AO148" i="1"/>
  <c r="Y148" i="1"/>
  <c r="CY148" i="1"/>
  <c r="CG148" i="1"/>
  <c r="BO148" i="1"/>
  <c r="AY148" i="1"/>
  <c r="AI148" i="1"/>
  <c r="S148" i="1"/>
  <c r="CW148" i="1"/>
  <c r="BM148" i="1"/>
  <c r="AW148" i="1"/>
  <c r="AG148" i="1"/>
  <c r="Q148" i="1"/>
  <c r="D114" i="1"/>
  <c r="BE71" i="1"/>
  <c r="BW71" i="1"/>
  <c r="AI71" i="1"/>
  <c r="AW71" i="1"/>
  <c r="BS71" i="1"/>
  <c r="CG71" i="1"/>
  <c r="AC71" i="1"/>
  <c r="CQ71" i="1"/>
  <c r="DC74" i="1"/>
  <c r="CY149" i="1" l="1"/>
  <c r="CO149" i="1"/>
  <c r="CG149" i="1"/>
  <c r="BW149" i="1"/>
  <c r="BO149" i="1"/>
  <c r="BG149" i="1"/>
  <c r="AY149" i="1"/>
  <c r="AQ149" i="1"/>
  <c r="AI149" i="1"/>
  <c r="AA149" i="1"/>
  <c r="S149" i="1"/>
  <c r="CW149" i="1"/>
  <c r="CM149" i="1"/>
  <c r="BU149" i="1"/>
  <c r="BM149" i="1"/>
  <c r="BE149" i="1"/>
  <c r="AW149" i="1"/>
  <c r="AO149" i="1"/>
  <c r="AG149" i="1"/>
  <c r="Y149" i="1"/>
  <c r="Q149" i="1"/>
  <c r="CU149" i="1"/>
  <c r="CK149" i="1"/>
  <c r="CA149" i="1"/>
  <c r="BS149" i="1"/>
  <c r="BK149" i="1"/>
  <c r="BC149" i="1"/>
  <c r="AU149" i="1"/>
  <c r="AM149" i="1"/>
  <c r="AE149" i="1"/>
  <c r="W149" i="1"/>
  <c r="DA149" i="1"/>
  <c r="BY149" i="1"/>
  <c r="AS149" i="1"/>
  <c r="D150" i="1"/>
  <c r="CQ149" i="1"/>
  <c r="BQ149" i="1"/>
  <c r="AK149" i="1"/>
  <c r="CI149" i="1"/>
  <c r="BI149" i="1"/>
  <c r="AC149" i="1"/>
  <c r="BA149" i="1"/>
  <c r="U149" i="1"/>
  <c r="CW77" i="1"/>
  <c r="CM77" i="1"/>
  <c r="BU77" i="1"/>
  <c r="BM77" i="1"/>
  <c r="BE77" i="1"/>
  <c r="AW77" i="1"/>
  <c r="AO77" i="1"/>
  <c r="AG77" i="1"/>
  <c r="Y77" i="1"/>
  <c r="Q77" i="1"/>
  <c r="DA77" i="1"/>
  <c r="CO77" i="1"/>
  <c r="BS77" i="1"/>
  <c r="BI77" i="1"/>
  <c r="AY77" i="1"/>
  <c r="AM77" i="1"/>
  <c r="AC77" i="1"/>
  <c r="S77" i="1"/>
  <c r="D78" i="1"/>
  <c r="CY77" i="1"/>
  <c r="CK77" i="1"/>
  <c r="CA77" i="1"/>
  <c r="BQ77" i="1"/>
  <c r="BG77" i="1"/>
  <c r="AU77" i="1"/>
  <c r="AK77" i="1"/>
  <c r="AA77" i="1"/>
  <c r="CQ77" i="1"/>
  <c r="CG77" i="1"/>
  <c r="BW77" i="1"/>
  <c r="BK77" i="1"/>
  <c r="BA77" i="1"/>
  <c r="AQ77" i="1"/>
  <c r="AE77" i="1"/>
  <c r="U77" i="1"/>
  <c r="CI77" i="1"/>
  <c r="BC77" i="1"/>
  <c r="AS77" i="1"/>
  <c r="BY77" i="1"/>
  <c r="AI77" i="1"/>
  <c r="CU77" i="1"/>
  <c r="BO77" i="1"/>
  <c r="W77" i="1"/>
  <c r="DC148" i="1"/>
  <c r="CY114" i="1"/>
  <c r="CY113" i="1" s="1"/>
  <c r="CO114" i="1"/>
  <c r="CO113" i="1" s="1"/>
  <c r="CG114" i="1"/>
  <c r="CG113" i="1" s="1"/>
  <c r="BW114" i="1"/>
  <c r="BW113" i="1" s="1"/>
  <c r="BO114" i="1"/>
  <c r="BO113" i="1" s="1"/>
  <c r="BG114" i="1"/>
  <c r="BG113" i="1" s="1"/>
  <c r="AY114" i="1"/>
  <c r="AY113" i="1" s="1"/>
  <c r="AQ114" i="1"/>
  <c r="AQ113" i="1" s="1"/>
  <c r="AI114" i="1"/>
  <c r="AI113" i="1" s="1"/>
  <c r="AA114" i="1"/>
  <c r="AA113" i="1" s="1"/>
  <c r="S114" i="1"/>
  <c r="S113" i="1" s="1"/>
  <c r="CW114" i="1"/>
  <c r="CW113" i="1" s="1"/>
  <c r="CM114" i="1"/>
  <c r="CM113" i="1" s="1"/>
  <c r="BU114" i="1"/>
  <c r="BU113" i="1" s="1"/>
  <c r="BM114" i="1"/>
  <c r="BM113" i="1" s="1"/>
  <c r="BE114" i="1"/>
  <c r="BE113" i="1" s="1"/>
  <c r="AW114" i="1"/>
  <c r="AW113" i="1" s="1"/>
  <c r="AO114" i="1"/>
  <c r="AO113" i="1" s="1"/>
  <c r="AG114" i="1"/>
  <c r="Y114" i="1"/>
  <c r="Y113" i="1" s="1"/>
  <c r="Q114" i="1"/>
  <c r="Q113" i="1" s="1"/>
  <c r="CU114" i="1"/>
  <c r="CU113" i="1" s="1"/>
  <c r="CK114" i="1"/>
  <c r="CK113" i="1" s="1"/>
  <c r="CA114" i="1"/>
  <c r="CA113" i="1" s="1"/>
  <c r="BS114" i="1"/>
  <c r="BS113" i="1" s="1"/>
  <c r="BK114" i="1"/>
  <c r="BK113" i="1" s="1"/>
  <c r="BC114" i="1"/>
  <c r="BC113" i="1" s="1"/>
  <c r="AU114" i="1"/>
  <c r="AU113" i="1" s="1"/>
  <c r="AM114" i="1"/>
  <c r="AM113" i="1" s="1"/>
  <c r="AE114" i="1"/>
  <c r="AE113" i="1" s="1"/>
  <c r="W114" i="1"/>
  <c r="W113" i="1" s="1"/>
  <c r="DA114" i="1"/>
  <c r="DA113" i="1" s="1"/>
  <c r="CQ114" i="1"/>
  <c r="CQ113" i="1" s="1"/>
  <c r="CI114" i="1"/>
  <c r="CI113" i="1" s="1"/>
  <c r="BY114" i="1"/>
  <c r="BY113" i="1" s="1"/>
  <c r="BQ114" i="1"/>
  <c r="BQ113" i="1" s="1"/>
  <c r="BI114" i="1"/>
  <c r="BI113" i="1" s="1"/>
  <c r="BA114" i="1"/>
  <c r="BA113" i="1" s="1"/>
  <c r="AS114" i="1"/>
  <c r="AS113" i="1" s="1"/>
  <c r="AK114" i="1"/>
  <c r="AK113" i="1" s="1"/>
  <c r="AC114" i="1"/>
  <c r="AC113" i="1" s="1"/>
  <c r="U114" i="1"/>
  <c r="U113" i="1" s="1"/>
  <c r="DC75" i="1"/>
  <c r="DC71" i="1" s="1"/>
  <c r="AG71" i="1"/>
  <c r="DC114" i="1" l="1"/>
  <c r="DC113" i="1" s="1"/>
  <c r="AG113" i="1"/>
  <c r="DC77" i="1"/>
  <c r="D79" i="1"/>
  <c r="DA78" i="1"/>
  <c r="CQ78" i="1"/>
  <c r="CI78" i="1"/>
  <c r="CY78" i="1"/>
  <c r="CO78" i="1"/>
  <c r="CG78" i="1"/>
  <c r="BW78" i="1"/>
  <c r="BO78" i="1"/>
  <c r="BG78" i="1"/>
  <c r="AY78" i="1"/>
  <c r="AQ78" i="1"/>
  <c r="AI78" i="1"/>
  <c r="AA78" i="1"/>
  <c r="S78" i="1"/>
  <c r="CW78" i="1"/>
  <c r="BS78" i="1"/>
  <c r="BI78" i="1"/>
  <c r="AW78" i="1"/>
  <c r="AM78" i="1"/>
  <c r="AC78" i="1"/>
  <c r="Q78" i="1"/>
  <c r="CU78" i="1"/>
  <c r="CA78" i="1"/>
  <c r="BQ78" i="1"/>
  <c r="BE78" i="1"/>
  <c r="AU78" i="1"/>
  <c r="AK78" i="1"/>
  <c r="Y78" i="1"/>
  <c r="CK78" i="1"/>
  <c r="BU78" i="1"/>
  <c r="BK78" i="1"/>
  <c r="BA78" i="1"/>
  <c r="AO78" i="1"/>
  <c r="AE78" i="1"/>
  <c r="U78" i="1"/>
  <c r="BM78" i="1"/>
  <c r="W78" i="1"/>
  <c r="CM78" i="1"/>
  <c r="BC78" i="1"/>
  <c r="AS78" i="1"/>
  <c r="BY78" i="1"/>
  <c r="AG78" i="1"/>
  <c r="DA150" i="1"/>
  <c r="DA147" i="1" s="1"/>
  <c r="CQ150" i="1"/>
  <c r="CQ147" i="1" s="1"/>
  <c r="CI150" i="1"/>
  <c r="CI147" i="1" s="1"/>
  <c r="BY150" i="1"/>
  <c r="BY147" i="1" s="1"/>
  <c r="BQ150" i="1"/>
  <c r="BQ147" i="1" s="1"/>
  <c r="BI150" i="1"/>
  <c r="BI147" i="1" s="1"/>
  <c r="BA150" i="1"/>
  <c r="BA147" i="1" s="1"/>
  <c r="AS150" i="1"/>
  <c r="AS147" i="1" s="1"/>
  <c r="AK150" i="1"/>
  <c r="AK147" i="1" s="1"/>
  <c r="AC150" i="1"/>
  <c r="AC147" i="1" s="1"/>
  <c r="U150" i="1"/>
  <c r="U147" i="1" s="1"/>
  <c r="CY150" i="1"/>
  <c r="CY147" i="1" s="1"/>
  <c r="CO150" i="1"/>
  <c r="CO147" i="1" s="1"/>
  <c r="CG150" i="1"/>
  <c r="CG147" i="1" s="1"/>
  <c r="BW150" i="1"/>
  <c r="BW147" i="1" s="1"/>
  <c r="BO150" i="1"/>
  <c r="BO147" i="1" s="1"/>
  <c r="BG150" i="1"/>
  <c r="BG147" i="1" s="1"/>
  <c r="AY150" i="1"/>
  <c r="AY147" i="1" s="1"/>
  <c r="AQ150" i="1"/>
  <c r="AQ147" i="1" s="1"/>
  <c r="AI150" i="1"/>
  <c r="AI147" i="1" s="1"/>
  <c r="AA150" i="1"/>
  <c r="AA147" i="1" s="1"/>
  <c r="S150" i="1"/>
  <c r="S147" i="1" s="1"/>
  <c r="CW150" i="1"/>
  <c r="CW147" i="1" s="1"/>
  <c r="CM150" i="1"/>
  <c r="CM147" i="1" s="1"/>
  <c r="BU150" i="1"/>
  <c r="BU147" i="1" s="1"/>
  <c r="BM150" i="1"/>
  <c r="BM147" i="1" s="1"/>
  <c r="BE150" i="1"/>
  <c r="BE147" i="1" s="1"/>
  <c r="AW150" i="1"/>
  <c r="AW147" i="1" s="1"/>
  <c r="AO150" i="1"/>
  <c r="AO147" i="1" s="1"/>
  <c r="AG150" i="1"/>
  <c r="Y150" i="1"/>
  <c r="Y147" i="1" s="1"/>
  <c r="Q150" i="1"/>
  <c r="Q147" i="1" s="1"/>
  <c r="BC150" i="1"/>
  <c r="BC147" i="1" s="1"/>
  <c r="W150" i="1"/>
  <c r="W147" i="1" s="1"/>
  <c r="CA150" i="1"/>
  <c r="CA147" i="1" s="1"/>
  <c r="AU150" i="1"/>
  <c r="AU147" i="1" s="1"/>
  <c r="CU150" i="1"/>
  <c r="CU147" i="1" s="1"/>
  <c r="BS150" i="1"/>
  <c r="BS147" i="1" s="1"/>
  <c r="AM150" i="1"/>
  <c r="AM147" i="1" s="1"/>
  <c r="D152" i="1"/>
  <c r="CK150" i="1"/>
  <c r="CK147" i="1" s="1"/>
  <c r="BK150" i="1"/>
  <c r="BK147" i="1" s="1"/>
  <c r="AE150" i="1"/>
  <c r="AE147" i="1" s="1"/>
  <c r="DC149" i="1"/>
  <c r="DC150" i="1" l="1"/>
  <c r="DC147" i="1" s="1"/>
  <c r="AG147" i="1"/>
  <c r="CU79" i="1"/>
  <c r="CK79" i="1"/>
  <c r="CA79" i="1"/>
  <c r="BS79" i="1"/>
  <c r="BK79" i="1"/>
  <c r="BC79" i="1"/>
  <c r="AU79" i="1"/>
  <c r="AM79" i="1"/>
  <c r="AE79" i="1"/>
  <c r="W79" i="1"/>
  <c r="D80" i="1"/>
  <c r="DA79" i="1"/>
  <c r="CQ79" i="1"/>
  <c r="CI79" i="1"/>
  <c r="BY79" i="1"/>
  <c r="BQ79" i="1"/>
  <c r="BI79" i="1"/>
  <c r="BA79" i="1"/>
  <c r="AS79" i="1"/>
  <c r="AK79" i="1"/>
  <c r="AC79" i="1"/>
  <c r="U79" i="1"/>
  <c r="CW79" i="1"/>
  <c r="BM79" i="1"/>
  <c r="AW79" i="1"/>
  <c r="AG79" i="1"/>
  <c r="Q79" i="1"/>
  <c r="CO79" i="1"/>
  <c r="BW79" i="1"/>
  <c r="BG79" i="1"/>
  <c r="AQ79" i="1"/>
  <c r="AA79" i="1"/>
  <c r="CY79" i="1"/>
  <c r="CG79" i="1"/>
  <c r="BO79" i="1"/>
  <c r="AY79" i="1"/>
  <c r="AI79" i="1"/>
  <c r="S79" i="1"/>
  <c r="CM79" i="1"/>
  <c r="AO79" i="1"/>
  <c r="Y79" i="1"/>
  <c r="BU79" i="1"/>
  <c r="BE79" i="1"/>
  <c r="CY152" i="1"/>
  <c r="CY151" i="1" s="1"/>
  <c r="CQ152" i="1"/>
  <c r="CQ151" i="1" s="1"/>
  <c r="CK152" i="1"/>
  <c r="CK151" i="1" s="1"/>
  <c r="CA152" i="1"/>
  <c r="CA151" i="1" s="1"/>
  <c r="BS152" i="1"/>
  <c r="BS151" i="1" s="1"/>
  <c r="BK152" i="1"/>
  <c r="BK151" i="1" s="1"/>
  <c r="BC152" i="1"/>
  <c r="BC151" i="1" s="1"/>
  <c r="AU152" i="1"/>
  <c r="AU151" i="1" s="1"/>
  <c r="AM152" i="1"/>
  <c r="AM151" i="1" s="1"/>
  <c r="AE152" i="1"/>
  <c r="AE151" i="1" s="1"/>
  <c r="W152" i="1"/>
  <c r="W151" i="1" s="1"/>
  <c r="CW152" i="1"/>
  <c r="CW151" i="1" s="1"/>
  <c r="CO152" i="1"/>
  <c r="CO151" i="1" s="1"/>
  <c r="CI152" i="1"/>
  <c r="CI151" i="1" s="1"/>
  <c r="BY152" i="1"/>
  <c r="BY151" i="1" s="1"/>
  <c r="BQ152" i="1"/>
  <c r="BQ151" i="1" s="1"/>
  <c r="BI152" i="1"/>
  <c r="BI151" i="1" s="1"/>
  <c r="BA152" i="1"/>
  <c r="BA151" i="1" s="1"/>
  <c r="AS152" i="1"/>
  <c r="AS151" i="1" s="1"/>
  <c r="AK152" i="1"/>
  <c r="AK151" i="1" s="1"/>
  <c r="AC152" i="1"/>
  <c r="AC151" i="1" s="1"/>
  <c r="U152" i="1"/>
  <c r="U151" i="1" s="1"/>
  <c r="CG152" i="1"/>
  <c r="CG151" i="1" s="1"/>
  <c r="BW152" i="1"/>
  <c r="BW151" i="1" s="1"/>
  <c r="BO152" i="1"/>
  <c r="BO151" i="1" s="1"/>
  <c r="BG152" i="1"/>
  <c r="BG151" i="1" s="1"/>
  <c r="AY152" i="1"/>
  <c r="AY151" i="1" s="1"/>
  <c r="AQ152" i="1"/>
  <c r="AQ151" i="1" s="1"/>
  <c r="AI152" i="1"/>
  <c r="AI151" i="1" s="1"/>
  <c r="AA152" i="1"/>
  <c r="AA151" i="1" s="1"/>
  <c r="S152" i="1"/>
  <c r="S151" i="1" s="1"/>
  <c r="DA152" i="1"/>
  <c r="DA151" i="1" s="1"/>
  <c r="CM152" i="1"/>
  <c r="CM151" i="1" s="1"/>
  <c r="BU152" i="1"/>
  <c r="BU151" i="1" s="1"/>
  <c r="BM152" i="1"/>
  <c r="BM151" i="1" s="1"/>
  <c r="BE152" i="1"/>
  <c r="BE151" i="1" s="1"/>
  <c r="AW152" i="1"/>
  <c r="AW151" i="1" s="1"/>
  <c r="AO152" i="1"/>
  <c r="AO151" i="1" s="1"/>
  <c r="AG152" i="1"/>
  <c r="Y152" i="1"/>
  <c r="Y151" i="1" s="1"/>
  <c r="Q152" i="1"/>
  <c r="Q151" i="1" s="1"/>
  <c r="CU152" i="1"/>
  <c r="CU151" i="1" s="1"/>
  <c r="DC78" i="1"/>
  <c r="CY80" i="1" l="1"/>
  <c r="CO80" i="1"/>
  <c r="CG80" i="1"/>
  <c r="BW80" i="1"/>
  <c r="CW80" i="1"/>
  <c r="CM80" i="1"/>
  <c r="BU80" i="1"/>
  <c r="BM80" i="1"/>
  <c r="BE80" i="1"/>
  <c r="AW80" i="1"/>
  <c r="AO80" i="1"/>
  <c r="AG80" i="1"/>
  <c r="Y80" i="1"/>
  <c r="Q80" i="1"/>
  <c r="CU80" i="1"/>
  <c r="CK80" i="1"/>
  <c r="CA80" i="1"/>
  <c r="BS80" i="1"/>
  <c r="BK80" i="1"/>
  <c r="BC80" i="1"/>
  <c r="AU80" i="1"/>
  <c r="AM80" i="1"/>
  <c r="AE80" i="1"/>
  <c r="W80" i="1"/>
  <c r="BI80" i="1"/>
  <c r="AS80" i="1"/>
  <c r="AC80" i="1"/>
  <c r="DA80" i="1"/>
  <c r="BY80" i="1"/>
  <c r="BG80" i="1"/>
  <c r="AQ80" i="1"/>
  <c r="AA80" i="1"/>
  <c r="CI80" i="1"/>
  <c r="BO80" i="1"/>
  <c r="AY80" i="1"/>
  <c r="AI80" i="1"/>
  <c r="S80" i="1"/>
  <c r="CQ80" i="1"/>
  <c r="AK80" i="1"/>
  <c r="D81" i="1"/>
  <c r="U80" i="1"/>
  <c r="BQ80" i="1"/>
  <c r="BA80" i="1"/>
  <c r="DC152" i="1"/>
  <c r="DC151" i="1" s="1"/>
  <c r="AG151" i="1"/>
  <c r="DC79" i="1"/>
  <c r="DA81" i="1" l="1"/>
  <c r="DA76" i="1" s="1"/>
  <c r="DA170" i="1" s="1"/>
  <c r="CQ81" i="1"/>
  <c r="CQ76" i="1" s="1"/>
  <c r="CQ170" i="1" s="1"/>
  <c r="CI81" i="1"/>
  <c r="CI76" i="1" s="1"/>
  <c r="CI170" i="1" s="1"/>
  <c r="BY81" i="1"/>
  <c r="BY76" i="1" s="1"/>
  <c r="BY170" i="1" s="1"/>
  <c r="BQ81" i="1"/>
  <c r="BQ76" i="1" s="1"/>
  <c r="BQ170" i="1" s="1"/>
  <c r="BI81" i="1"/>
  <c r="BI76" i="1" s="1"/>
  <c r="BI170" i="1" s="1"/>
  <c r="BA81" i="1"/>
  <c r="BA76" i="1" s="1"/>
  <c r="BA170" i="1" s="1"/>
  <c r="AS81" i="1"/>
  <c r="AS76" i="1" s="1"/>
  <c r="AS170" i="1" s="1"/>
  <c r="AK81" i="1"/>
  <c r="AK76" i="1" s="1"/>
  <c r="AK170" i="1" s="1"/>
  <c r="AC81" i="1"/>
  <c r="AC76" i="1" s="1"/>
  <c r="AC170" i="1" s="1"/>
  <c r="U81" i="1"/>
  <c r="U76" i="1" s="1"/>
  <c r="U170" i="1" s="1"/>
  <c r="CY81" i="1"/>
  <c r="CY76" i="1" s="1"/>
  <c r="CY170" i="1" s="1"/>
  <c r="CO81" i="1"/>
  <c r="CO76" i="1" s="1"/>
  <c r="CO170" i="1" s="1"/>
  <c r="CG81" i="1"/>
  <c r="CG76" i="1" s="1"/>
  <c r="CG170" i="1" s="1"/>
  <c r="BW81" i="1"/>
  <c r="BW76" i="1" s="1"/>
  <c r="BW170" i="1" s="1"/>
  <c r="BO81" i="1"/>
  <c r="BO76" i="1" s="1"/>
  <c r="BO170" i="1" s="1"/>
  <c r="BG81" i="1"/>
  <c r="BG76" i="1" s="1"/>
  <c r="BG170" i="1" s="1"/>
  <c r="AY81" i="1"/>
  <c r="AY76" i="1" s="1"/>
  <c r="AY170" i="1" s="1"/>
  <c r="AQ81" i="1"/>
  <c r="AQ76" i="1" s="1"/>
  <c r="AQ170" i="1" s="1"/>
  <c r="AI81" i="1"/>
  <c r="AI76" i="1" s="1"/>
  <c r="AI170" i="1" s="1"/>
  <c r="AA81" i="1"/>
  <c r="AA76" i="1" s="1"/>
  <c r="AA170" i="1" s="1"/>
  <c r="S81" i="1"/>
  <c r="S76" i="1" s="1"/>
  <c r="S170" i="1" s="1"/>
  <c r="CW81" i="1"/>
  <c r="CW76" i="1" s="1"/>
  <c r="CW170" i="1" s="1"/>
  <c r="CM81" i="1"/>
  <c r="CM76" i="1" s="1"/>
  <c r="CM170" i="1" s="1"/>
  <c r="BU81" i="1"/>
  <c r="BU76" i="1" s="1"/>
  <c r="BU170" i="1" s="1"/>
  <c r="BM81" i="1"/>
  <c r="BM76" i="1" s="1"/>
  <c r="BM170" i="1" s="1"/>
  <c r="BE81" i="1"/>
  <c r="BE76" i="1" s="1"/>
  <c r="BE170" i="1" s="1"/>
  <c r="AW81" i="1"/>
  <c r="AW76" i="1" s="1"/>
  <c r="AW170" i="1" s="1"/>
  <c r="AO81" i="1"/>
  <c r="AO76" i="1" s="1"/>
  <c r="AO170" i="1" s="1"/>
  <c r="AG81" i="1"/>
  <c r="Y81" i="1"/>
  <c r="Y76" i="1" s="1"/>
  <c r="Y170" i="1" s="1"/>
  <c r="Q81" i="1"/>
  <c r="Q76" i="1" s="1"/>
  <c r="Q170" i="1" s="1"/>
  <c r="CK81" i="1"/>
  <c r="CK76" i="1" s="1"/>
  <c r="CK170" i="1" s="1"/>
  <c r="BK81" i="1"/>
  <c r="BK76" i="1" s="1"/>
  <c r="BK170" i="1" s="1"/>
  <c r="AE81" i="1"/>
  <c r="AE76" i="1" s="1"/>
  <c r="AE170" i="1" s="1"/>
  <c r="BC81" i="1"/>
  <c r="BC76" i="1" s="1"/>
  <c r="BC170" i="1" s="1"/>
  <c r="W81" i="1"/>
  <c r="W76" i="1" s="1"/>
  <c r="W170" i="1" s="1"/>
  <c r="CU81" i="1"/>
  <c r="CU76" i="1" s="1"/>
  <c r="CU170" i="1" s="1"/>
  <c r="BS81" i="1"/>
  <c r="BS76" i="1" s="1"/>
  <c r="BS170" i="1" s="1"/>
  <c r="AM81" i="1"/>
  <c r="AM76" i="1" s="1"/>
  <c r="AM170" i="1" s="1"/>
  <c r="AU81" i="1"/>
  <c r="AU76" i="1" s="1"/>
  <c r="AU170" i="1" s="1"/>
  <c r="CA81" i="1"/>
  <c r="CA76" i="1" s="1"/>
  <c r="CA170" i="1" s="1"/>
  <c r="DC80" i="1"/>
  <c r="DC81" i="1" l="1"/>
  <c r="DC76" i="1" s="1"/>
  <c r="DC170" i="1" s="1"/>
  <c r="AG76" i="1"/>
  <c r="AG170" i="1" s="1"/>
</calcChain>
</file>

<file path=xl/sharedStrings.xml><?xml version="1.0" encoding="utf-8"?>
<sst xmlns="http://schemas.openxmlformats.org/spreadsheetml/2006/main" count="412" uniqueCount="287">
  <si>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2016 год              
</t>
  </si>
  <si>
    <t>Код профиля 2016</t>
  </si>
  <si>
    <t>Код КСГ 2016</t>
  </si>
  <si>
    <t>КПГ / КСГ</t>
  </si>
  <si>
    <t>базовая ставка с 01.01.2016</t>
  </si>
  <si>
    <t>базовая ставка с 01.02.2016</t>
  </si>
  <si>
    <t>базовая ставка с 01.07.2016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</si>
  <si>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</si>
  <si>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</si>
  <si>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</si>
  <si>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"Краевая клиническая больница N 2" министерства здравоохранения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</si>
  <si>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</si>
  <si>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Минздравсоцразвития России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</si>
  <si>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</si>
  <si>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</si>
  <si>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</si>
  <si>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 xml:space="preserve">КГБУЗ "Краевой кожно-венерологический диспансер" МЗ ХК </t>
  </si>
  <si>
    <t>КГБУЗ "Перинатальный центр" МЗ Хабаровского края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</si>
  <si>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</si>
  <si>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Хабаровского края</t>
  </si>
  <si>
    <t>КГБУЗ "Родильный дом N 1" МЗ Хабаровского края</t>
  </si>
  <si>
    <t>КГБУЗ "Детский санаторий Амурский" МЗ ХК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</si>
  <si>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</si>
  <si>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</si>
  <si>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</si>
  <si>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</si>
  <si>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</si>
  <si>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</si>
  <si>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КГБУЗ "Детская городская больница" МЗ ХК</t>
  </si>
  <si>
    <t>КГБУЗ "Городская клиническая больница N 10" министерства здравоохранения Хабаровского края</t>
  </si>
  <si>
    <t>КГБУЗ "Городская клиническая больница N 11" министерства здравоохранения Хабаровского края</t>
  </si>
  <si>
    <t>КГБУЗ "Детская городская клиническая больница N 9"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</si>
  <si>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</si>
  <si>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</si>
  <si>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</si>
  <si>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</si>
  <si>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ФКУЗ "Медико-санитарная часть МВД Российской Федерации по Хабаровскому краю"</t>
  </si>
  <si>
    <t>Ванинская больница ФГБУЗ "ДВОМЦ Федерального медико-биологического агенства России"</t>
  </si>
  <si>
    <t>ООО "ЭКО-центр"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</si>
  <si>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</si>
  <si>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</si>
  <si>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</si>
  <si>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центральная районная больница" МЗ Хабаровского края (факт за 9 м-в)</t>
  </si>
  <si>
    <t>КГБУЗ "Комсомольская межрайонная больница" МЗ Хабаровского края (с 01.10.2016)</t>
  </si>
  <si>
    <t>КГБУЗ "Солнечная районная больница" МЗ Хабаровского края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</si>
  <si>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</si>
  <si>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</si>
  <si>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</si>
  <si>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"Районная больница муниципального района имени Лазо" МЗ Хабаровского края</t>
  </si>
  <si>
    <t>КГБУЗ "Вяземская районная больница" МЗ Хабаровского края</t>
  </si>
  <si>
    <t>КГБУЗ "Центральная районная больница района имени Полины Осипенко" МЗ Хабаровского края (факт за 9 м-в)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</si>
  <si>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</si>
  <si>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</si>
  <si>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"Охотская центральная районная больница" МЗ Хабаровского края</t>
  </si>
  <si>
    <t>КГБУЗ "Аяно-Майская центральная районная больница" МЗ Хабаровского края</t>
  </si>
  <si>
    <t>с 01.01.2016</t>
  </si>
  <si>
    <t>с 01.02.2016</t>
  </si>
  <si>
    <t>0310001</t>
  </si>
  <si>
    <t>0352001</t>
  </si>
  <si>
    <t>0353001</t>
  </si>
  <si>
    <t>0252001</t>
  </si>
  <si>
    <t>0351001</t>
  </si>
  <si>
    <t>4346001</t>
  </si>
  <si>
    <t>0351002</t>
  </si>
  <si>
    <t>0252002</t>
  </si>
  <si>
    <t>0352006</t>
  </si>
  <si>
    <t>2141002</t>
  </si>
  <si>
    <t>2148001</t>
  </si>
  <si>
    <t>2223001</t>
  </si>
  <si>
    <t>3141002</t>
  </si>
  <si>
    <t>3141003</t>
  </si>
  <si>
    <t>3141004</t>
  </si>
  <si>
    <t>3141007</t>
  </si>
  <si>
    <t>3151001</t>
  </si>
  <si>
    <t>4346004</t>
  </si>
  <si>
    <t>3241001</t>
  </si>
  <si>
    <t>2141010</t>
  </si>
  <si>
    <t>2144011</t>
  </si>
  <si>
    <t>2241009</t>
  </si>
  <si>
    <t>1340004</t>
  </si>
  <si>
    <t>1343005</t>
  </si>
  <si>
    <t>1340007</t>
  </si>
  <si>
    <t>1340010</t>
  </si>
  <si>
    <t>8156001</t>
  </si>
  <si>
    <t>6349008</t>
  </si>
  <si>
    <t>2106184</t>
  </si>
  <si>
    <t>2241001</t>
  </si>
  <si>
    <t>1340011</t>
  </si>
  <si>
    <t>1343008</t>
  </si>
  <si>
    <t>1340013</t>
  </si>
  <si>
    <t>1343004</t>
  </si>
  <si>
    <t>1340014</t>
  </si>
  <si>
    <t>1340006</t>
  </si>
  <si>
    <t>1343001</t>
  </si>
  <si>
    <t>1343303</t>
  </si>
  <si>
    <t>1343002</t>
  </si>
  <si>
    <t>1340002</t>
  </si>
  <si>
    <t>1343171</t>
  </si>
  <si>
    <t>1340003</t>
  </si>
  <si>
    <t>1340012</t>
  </si>
  <si>
    <t>1340001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</si>
  <si>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</si>
  <si>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</si>
  <si>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</si>
  <si>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</si>
  <si>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</si>
  <si>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подуровень 3.1</t>
  </si>
  <si>
    <t>подуровень 3.2</t>
  </si>
  <si>
    <t>подуровень 2.1</t>
  </si>
  <si>
    <t>подуровень 3.3</t>
  </si>
  <si>
    <t>подуровень 2.2</t>
  </si>
  <si>
    <t>подуровень 1.1</t>
  </si>
  <si>
    <t>подуровень 1.2</t>
  </si>
  <si>
    <t>подуровень 1.4</t>
  </si>
  <si>
    <t>подуровень 1.3</t>
  </si>
  <si>
    <t>подуровень 1.5</t>
  </si>
  <si>
    <t>количество больных</t>
  </si>
  <si>
    <t>стоимость</t>
  </si>
  <si>
    <t>количество случаев</t>
  </si>
  <si>
    <t>КУСмо на 01.01.2016</t>
  </si>
  <si>
    <t>КУСмо на 01.02.2016</t>
  </si>
  <si>
    <t>КУСмо на 01.06.2016</t>
  </si>
  <si>
    <t>КУСмо на 01.10.2016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</si>
  <si>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</si>
  <si>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</si>
  <si>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</si>
  <si>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</si>
  <si>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</si>
  <si>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</si>
  <si>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</si>
  <si>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5.1.</t>
  </si>
  <si>
    <t>1-3 этап</t>
  </si>
  <si>
    <t>5.2.</t>
  </si>
  <si>
    <t>1-4 этап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</si>
  <si>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</si>
  <si>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</si>
  <si>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</si>
  <si>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</si>
  <si>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</si>
  <si>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</si>
  <si>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</si>
  <si>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</si>
  <si>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</si>
  <si>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</si>
  <si>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</si>
  <si>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</si>
  <si>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</si>
  <si>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</si>
  <si>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</si>
  <si>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</si>
  <si>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</si>
  <si>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</si>
  <si>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</si>
  <si>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</si>
  <si>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</si>
  <si>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</si>
  <si>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</si>
  <si>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</si>
  <si>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</si>
  <si>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</si>
  <si>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</si>
  <si>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</si>
  <si>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</si>
  <si>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</si>
  <si>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</si>
  <si>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</si>
  <si>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</si>
  <si>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</si>
  <si>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</si>
  <si>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</si>
  <si>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</si>
  <si>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</si>
  <si>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</si>
  <si>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</si>
  <si>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</si>
  <si>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</si>
  <si>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</si>
  <si>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</si>
  <si>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</si>
  <si>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</si>
  <si>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</si>
  <si>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</si>
  <si>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</si>
  <si>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</si>
  <si>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</si>
  <si>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</si>
  <si>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</si>
  <si>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</si>
  <si>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</si>
  <si>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</si>
  <si>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</si>
  <si>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</si>
  <si>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</si>
  <si>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</si>
  <si>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</si>
  <si>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</si>
  <si>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</si>
  <si>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взрослые (уровень 1)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</si>
  <si>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</si>
  <si>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</si>
  <si>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</si>
  <si>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</si>
  <si>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</si>
  <si>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</si>
  <si>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</si>
  <si>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</si>
  <si>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</si>
  <si>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</si>
  <si>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</si>
  <si>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</si>
  <si>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</si>
  <si>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</si>
  <si>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</si>
  <si>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</si>
  <si>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</si>
  <si>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</si>
  <si>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</si>
  <si>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</si>
  <si>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</si>
  <si>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</si>
  <si>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</si>
  <si>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</si>
  <si>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</si>
  <si>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</si>
  <si>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</si>
  <si>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</si>
  <si>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</si>
  <si>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</si>
  <si>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</si>
  <si>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</si>
  <si>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</si>
  <si>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</si>
  <si>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</si>
  <si>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</si>
  <si>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</si>
  <si>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</si>
  <si>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</si>
  <si>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</si>
  <si>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</si>
  <si>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</si>
  <si>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</si>
  <si>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</si>
  <si>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</si>
  <si>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</si>
  <si>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</si>
  <si>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</si>
  <si>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</si>
  <si>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</si>
  <si>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</si>
  <si>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</si>
  <si>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</si>
  <si>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</si>
  <si>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</si>
  <si>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</si>
  <si>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</si>
  <si>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</si>
  <si>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</si>
  <si>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</si>
  <si>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</si>
  <si>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</si>
  <si>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</si>
  <si>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</si>
  <si>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</si>
  <si>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</si>
  <si>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</si>
  <si>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</si>
  <si>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</si>
  <si>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</si>
  <si>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</si>
  <si>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</si>
  <si>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</si>
  <si>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</si>
  <si>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</si>
  <si>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</si>
  <si>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</si>
  <si>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</si>
  <si>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</si>
  <si>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</si>
  <si>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</si>
  <si>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</si>
  <si>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</si>
  <si>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</si>
  <si>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коэффициент относительной затратоемкости с 01.07.16</t>
  </si>
  <si>
    <t>управленческий коэффициент с 01.07.16</t>
  </si>
  <si>
    <t>Приложение 3</t>
  </si>
  <si>
    <t>к Решению Комиссии по разработке ТП ОМС от 31.10.2016 № 12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</si>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</sst>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0;[Red]0"/>
    <numFmt numFmtId="167" formatCode="#,##0.0"/>
    <numFmt numFmtId="168" formatCode="0.0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i/>
      <sz val="11"/>
      <color theme="0"/>
      <name val="Times New Roman"/>
      <family val="1"/>
      <charset val="204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2">
    <xf numFmtId="0" fontId="0" fillId="0" borderId="0"/>
    <xf numFmtId="0" fontId="4" fillId="0" borderId="0"/>
    <xf numFmtId="0" fontId="19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0" applyFont="1" applyFill="1"/>
    <xf numFmtId="0" fontId="12" fillId="0" borderId="3" xfId="0" applyFont="1" applyFill="1" applyBorder="1" applyAlignment="1">
      <alignment wrapText="1"/>
    </xf>
    <xf numFmtId="164" fontId="9" fillId="0" borderId="3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0" fontId="14" fillId="0" borderId="10" xfId="1" applyFont="1" applyFill="1" applyBorder="1" applyAlignment="1">
      <alignment horizontal="center" vertical="center" wrapText="1"/>
    </xf>
    <xf numFmtId="167" fontId="14" fillId="0" borderId="10" xfId="1" applyNumberFormat="1" applyFont="1" applyFill="1" applyBorder="1" applyAlignment="1">
      <alignment horizontal="center" vertical="center" wrapText="1"/>
    </xf>
    <xf numFmtId="168" fontId="15" fillId="0" borderId="4" xfId="1" applyNumberFormat="1" applyFont="1" applyFill="1" applyBorder="1" applyAlignment="1">
      <alignment horizontal="center" vertical="center" wrapText="1"/>
    </xf>
    <xf numFmtId="168" fontId="9" fillId="0" borderId="4" xfId="1" applyNumberFormat="1" applyFont="1" applyFill="1" applyBorder="1" applyAlignment="1">
      <alignment horizontal="center" vertical="center" wrapText="1"/>
    </xf>
    <xf numFmtId="168" fontId="10" fillId="0" borderId="3" xfId="1" applyNumberFormat="1" applyFont="1" applyFill="1" applyBorder="1" applyAlignment="1">
      <alignment horizontal="center" vertical="center" wrapText="1"/>
    </xf>
    <xf numFmtId="1" fontId="15" fillId="0" borderId="4" xfId="1" applyNumberFormat="1" applyFont="1" applyFill="1" applyBorder="1" applyAlignment="1">
      <alignment horizontal="center" vertical="center" wrapText="1"/>
    </xf>
    <xf numFmtId="168" fontId="10" fillId="0" borderId="0" xfId="1" applyNumberFormat="1" applyFont="1" applyFill="1" applyBorder="1" applyAlignment="1">
      <alignment horizontal="center" vertical="center" wrapText="1"/>
    </xf>
    <xf numFmtId="164" fontId="6" fillId="0" borderId="6" xfId="1" applyNumberFormat="1" applyFont="1" applyFill="1" applyBorder="1" applyAlignment="1">
      <alignment vertical="center" wrapText="1"/>
    </xf>
    <xf numFmtId="4" fontId="6" fillId="0" borderId="6" xfId="1" applyNumberFormat="1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/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168" fontId="15" fillId="0" borderId="3" xfId="1" applyNumberFormat="1" applyFont="1" applyFill="1" applyBorder="1" applyAlignment="1">
      <alignment horizontal="center" vertical="center" wrapText="1"/>
    </xf>
    <xf numFmtId="168" fontId="16" fillId="0" borderId="4" xfId="1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166" fontId="3" fillId="0" borderId="0" xfId="0" applyNumberFormat="1" applyFont="1" applyFill="1"/>
    <xf numFmtId="164" fontId="14" fillId="0" borderId="6" xfId="1" applyNumberFormat="1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center" wrapText="1"/>
    </xf>
    <xf numFmtId="164" fontId="14" fillId="2" borderId="6" xfId="1" applyNumberFormat="1" applyFont="1" applyFill="1" applyBorder="1" applyAlignment="1">
      <alignment vertical="center" wrapText="1"/>
    </xf>
    <xf numFmtId="0" fontId="14" fillId="2" borderId="3" xfId="1" applyFont="1" applyFill="1" applyBorder="1" applyAlignment="1">
      <alignment horizontal="center" vertical="center" wrapText="1"/>
    </xf>
    <xf numFmtId="167" fontId="14" fillId="2" borderId="3" xfId="1" applyNumberFormat="1" applyFont="1" applyFill="1" applyBorder="1" applyAlignment="1">
      <alignment horizontal="center" vertical="center" wrapText="1"/>
    </xf>
    <xf numFmtId="167" fontId="14" fillId="2" borderId="10" xfId="1" applyNumberFormat="1" applyFont="1" applyFill="1" applyBorder="1" applyAlignment="1">
      <alignment horizontal="center" vertical="center" wrapText="1"/>
    </xf>
    <xf numFmtId="3" fontId="18" fillId="2" borderId="3" xfId="1" applyNumberFormat="1" applyFont="1" applyFill="1" applyBorder="1" applyAlignment="1">
      <alignment horizontal="center" vertical="center" wrapText="1"/>
    </xf>
    <xf numFmtId="4" fontId="7" fillId="2" borderId="6" xfId="1" applyNumberFormat="1" applyFont="1" applyFill="1" applyBorder="1" applyAlignment="1">
      <alignment horizontal="center" vertical="center" wrapText="1"/>
    </xf>
    <xf numFmtId="4" fontId="6" fillId="2" borderId="5" xfId="1" applyNumberFormat="1" applyFont="1" applyFill="1" applyBorder="1" applyAlignment="1">
      <alignment horizontal="center" vertical="center" wrapText="1"/>
    </xf>
    <xf numFmtId="4" fontId="6" fillId="2" borderId="6" xfId="1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" fontId="14" fillId="2" borderId="6" xfId="1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164" fontId="14" fillId="2" borderId="6" xfId="1" applyNumberFormat="1" applyFont="1" applyFill="1" applyBorder="1" applyAlignment="1">
      <alignment horizontal="left" vertical="center" wrapText="1"/>
    </xf>
    <xf numFmtId="164" fontId="18" fillId="2" borderId="3" xfId="1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right" vertical="center"/>
    </xf>
    <xf numFmtId="164" fontId="18" fillId="2" borderId="6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right" vertical="center"/>
    </xf>
    <xf numFmtId="164" fontId="18" fillId="0" borderId="6" xfId="1" applyNumberFormat="1" applyFont="1" applyFill="1" applyBorder="1" applyAlignment="1">
      <alignment horizontal="center" vertical="center"/>
    </xf>
    <xf numFmtId="164" fontId="18" fillId="0" borderId="3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2" borderId="3" xfId="0" applyFont="1" applyFill="1" applyBorder="1"/>
    <xf numFmtId="3" fontId="18" fillId="2" borderId="3" xfId="1" applyNumberFormat="1" applyFont="1" applyFill="1" applyBorder="1" applyAlignment="1">
      <alignment horizontal="right" vertical="center" wrapText="1"/>
    </xf>
    <xf numFmtId="164" fontId="25" fillId="0" borderId="3" xfId="0" applyNumberFormat="1" applyFont="1" applyFill="1" applyBorder="1" applyAlignment="1">
      <alignment horizontal="right"/>
    </xf>
    <xf numFmtId="16" fontId="3" fillId="0" borderId="3" xfId="0" applyNumberFormat="1" applyFont="1" applyFill="1" applyBorder="1"/>
    <xf numFmtId="2" fontId="14" fillId="0" borderId="6" xfId="0" applyNumberFormat="1" applyFont="1" applyFill="1" applyBorder="1" applyAlignment="1">
      <alignment horizontal="center" vertical="center" wrapText="1"/>
    </xf>
    <xf numFmtId="0" fontId="26" fillId="2" borderId="3" xfId="0" applyFont="1" applyFill="1" applyBorder="1"/>
    <xf numFmtId="2" fontId="14" fillId="2" borderId="3" xfId="0" applyNumberFormat="1" applyFont="1" applyFill="1" applyBorder="1" applyAlignment="1">
      <alignment horizontal="center" vertical="center" wrapText="1"/>
    </xf>
    <xf numFmtId="2" fontId="14" fillId="2" borderId="6" xfId="0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2" fontId="6" fillId="2" borderId="3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164" fontId="25" fillId="0" borderId="3" xfId="0" applyNumberFormat="1" applyFont="1" applyFill="1" applyBorder="1" applyAlignment="1"/>
    <xf numFmtId="164" fontId="18" fillId="0" borderId="3" xfId="1" applyNumberFormat="1" applyFont="1" applyFill="1" applyBorder="1" applyAlignment="1">
      <alignment horizontal="right" vertical="center"/>
    </xf>
    <xf numFmtId="164" fontId="18" fillId="0" borderId="3" xfId="1" applyNumberFormat="1" applyFont="1" applyFill="1" applyBorder="1" applyAlignment="1">
      <alignment vertical="center"/>
    </xf>
    <xf numFmtId="1" fontId="10" fillId="0" borderId="4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center" vertical="center" wrapText="1"/>
    </xf>
    <xf numFmtId="167" fontId="8" fillId="0" borderId="2" xfId="1" applyNumberFormat="1" applyFont="1" applyFill="1" applyBorder="1" applyAlignment="1">
      <alignment horizontal="center" vertical="center" wrapText="1"/>
    </xf>
    <xf numFmtId="167" fontId="8" fillId="0" borderId="7" xfId="1" applyNumberFormat="1" applyFont="1" applyFill="1" applyBorder="1" applyAlignment="1">
      <alignment horizontal="center" vertical="center" wrapText="1"/>
    </xf>
    <xf numFmtId="167" fontId="8" fillId="0" borderId="8" xfId="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6" xfId="1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8" fillId="0" borderId="4" xfId="1" applyNumberFormat="1" applyFont="1" applyFill="1" applyBorder="1" applyAlignment="1">
      <alignment horizontal="center" vertical="center" wrapText="1"/>
    </xf>
    <xf numFmtId="167" fontId="8" fillId="0" borderId="5" xfId="1" applyNumberFormat="1" applyFont="1" applyFill="1" applyBorder="1" applyAlignment="1">
      <alignment horizontal="center" vertical="center" wrapText="1"/>
    </xf>
    <xf numFmtId="167" fontId="8" fillId="0" borderId="6" xfId="1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DC170"/>
  <sheetViews>
    <sheetView tabSelected="1" zoomScale="90" zoomScaleNormal="90" zoomScaleSheetLayoutView="80" workbookViewId="0">
      <pane xSplit="15" ySplit="12" topLeftCell="CR166" activePane="bottomRight" state="frozen"/>
      <selection pane="topRight" activeCell="P1" sqref="P1"/>
      <selection pane="bottomLeft" activeCell="A11" sqref="A11"/>
      <selection pane="bottomRight" activeCell="C177" sqref="C177"/>
    </sheetView>
  </sheetViews>
  <sheetFormatPr defaultRowHeight="15" x14ac:dyDescent="0.25"/>
  <cols>
    <col min="1" max="1" width="6.140625" style="1" customWidth="1"/>
    <col min="2" max="2" width="6.5703125" style="1" customWidth="1"/>
    <col min="3" max="3" width="43.28515625" style="1" customWidth="1"/>
    <col min="4" max="5" width="11.85546875" style="1" hidden="1" customWidth="1"/>
    <col min="6" max="6" width="11.85546875" style="1" customWidth="1"/>
    <col min="7" max="7" width="8.28515625" style="1" customWidth="1"/>
    <col min="8" max="8" width="7.5703125" style="1" customWidth="1"/>
    <col min="9" max="9" width="8.7109375" style="1" customWidth="1"/>
    <col min="10" max="10" width="8.28515625" style="1" customWidth="1"/>
    <col min="11" max="14" width="5.85546875" style="1" customWidth="1"/>
    <col min="15" max="15" width="7.85546875" style="1" customWidth="1"/>
    <col min="16" max="16" width="12.28515625" style="1" customWidth="1"/>
    <col min="17" max="17" width="14.7109375" style="1" customWidth="1"/>
    <col min="18" max="18" width="12.28515625" style="1" customWidth="1"/>
    <col min="19" max="19" width="13.5703125" style="1" customWidth="1"/>
    <col min="20" max="20" width="10.140625" style="33" customWidth="1"/>
    <col min="21" max="21" width="13.42578125" style="33" customWidth="1"/>
    <col min="22" max="22" width="10.85546875" style="1" customWidth="1"/>
    <col min="23" max="23" width="12.85546875" style="1" customWidth="1"/>
    <col min="24" max="25" width="11.42578125" style="1" customWidth="1"/>
    <col min="26" max="27" width="12.7109375" style="1" customWidth="1"/>
    <col min="28" max="29" width="14" style="1" customWidth="1"/>
    <col min="30" max="30" width="10.28515625" style="1" customWidth="1"/>
    <col min="31" max="31" width="13.42578125" style="1" customWidth="1"/>
    <col min="32" max="32" width="13.5703125" style="33" customWidth="1"/>
    <col min="33" max="33" width="13.7109375" style="33" customWidth="1"/>
    <col min="34" max="35" width="12.85546875" style="1" customWidth="1"/>
    <col min="36" max="37" width="13" style="1" customWidth="1"/>
    <col min="38" max="43" width="12.5703125" style="1" customWidth="1"/>
    <col min="44" max="44" width="9.5703125" style="1" customWidth="1"/>
    <col min="45" max="45" width="12.5703125" style="1" customWidth="1"/>
    <col min="46" max="47" width="13.5703125" style="1" customWidth="1"/>
    <col min="48" max="49" width="13.42578125" style="1" customWidth="1"/>
    <col min="50" max="50" width="10.5703125" style="1" customWidth="1"/>
    <col min="51" max="51" width="13.7109375" style="1" customWidth="1"/>
    <col min="52" max="52" width="12.85546875" style="34" customWidth="1"/>
    <col min="53" max="53" width="12.85546875" style="1" customWidth="1"/>
    <col min="54" max="54" width="12.28515625" style="1" customWidth="1"/>
    <col min="55" max="55" width="14.85546875" style="1" customWidth="1"/>
    <col min="56" max="57" width="12.28515625" style="1" customWidth="1"/>
    <col min="58" max="59" width="13" style="1" customWidth="1"/>
    <col min="60" max="60" width="10.85546875" style="1" customWidth="1"/>
    <col min="61" max="61" width="13.42578125" style="1" customWidth="1"/>
    <col min="62" max="63" width="13" style="1" customWidth="1"/>
    <col min="64" max="64" width="12.28515625" style="1" customWidth="1"/>
    <col min="65" max="65" width="14.140625" style="1" customWidth="1"/>
    <col min="66" max="67" width="14" style="1" customWidth="1"/>
    <col min="68" max="69" width="13.7109375" style="1" customWidth="1"/>
    <col min="70" max="71" width="10.5703125" style="1" customWidth="1"/>
    <col min="72" max="73" width="14" style="1" customWidth="1"/>
    <col min="74" max="75" width="12.5703125" style="1" customWidth="1"/>
    <col min="76" max="76" width="10" style="1" customWidth="1"/>
    <col min="77" max="77" width="15.7109375" style="1" customWidth="1"/>
    <col min="78" max="79" width="12.140625" style="1" customWidth="1"/>
    <col min="80" max="80" width="10.85546875" style="1" customWidth="1"/>
    <col min="81" max="81" width="14" style="1" customWidth="1"/>
    <col min="82" max="82" width="12.7109375" style="1" customWidth="1"/>
    <col min="83" max="83" width="14" style="1" customWidth="1"/>
    <col min="84" max="85" width="12" style="1" customWidth="1"/>
    <col min="86" max="89" width="12.85546875" style="1" customWidth="1"/>
    <col min="90" max="91" width="13.28515625" style="1" customWidth="1"/>
    <col min="92" max="93" width="13.42578125" style="1" customWidth="1"/>
    <col min="94" max="95" width="12.85546875" style="1" customWidth="1"/>
    <col min="96" max="97" width="12.28515625" style="1" customWidth="1"/>
    <col min="98" max="98" width="12" style="1" customWidth="1"/>
    <col min="99" max="99" width="17" style="1" customWidth="1"/>
    <col min="100" max="100" width="10.85546875" style="1" customWidth="1"/>
    <col min="101" max="101" width="12.28515625" style="1" customWidth="1"/>
    <col min="102" max="102" width="12.7109375" style="1" customWidth="1"/>
    <col min="103" max="103" width="14" style="1" customWidth="1"/>
    <col min="104" max="104" width="11.140625" style="1" customWidth="1"/>
    <col min="105" max="105" width="12.5703125" style="1" customWidth="1"/>
    <col min="106" max="106" width="14.140625" style="1" customWidth="1"/>
    <col min="107" max="107" width="17.7109375" style="1" customWidth="1"/>
    <col min="108" max="16384" width="9.140625" style="1"/>
  </cols>
  <sheetData>
    <row r="1" spans="1:107" ht="15" customHeight="1" x14ac:dyDescent="0.25">
      <c r="K1" s="76" t="s">
        <v>284</v>
      </c>
      <c r="L1" s="76"/>
      <c r="M1" s="76"/>
      <c r="N1" s="76"/>
      <c r="O1" s="76"/>
    </row>
    <row r="2" spans="1:107" ht="25.5" customHeight="1" x14ac:dyDescent="0.25">
      <c r="K2" s="77" t="s">
        <v>285</v>
      </c>
      <c r="L2" s="77"/>
      <c r="M2" s="77"/>
      <c r="N2" s="77"/>
      <c r="O2" s="77"/>
    </row>
    <row r="3" spans="1:107" ht="15.75" customHeight="1" x14ac:dyDescent="0.25">
      <c r="C3" s="29" t="s">
        <v>0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X3" s="30"/>
      <c r="AB3" s="30"/>
      <c r="AC3" s="30"/>
    </row>
    <row r="4" spans="1:107" ht="89.25" customHeight="1" x14ac:dyDescent="0.25">
      <c r="A4" s="94" t="s">
        <v>1</v>
      </c>
      <c r="B4" s="94" t="s">
        <v>2</v>
      </c>
      <c r="C4" s="97" t="s">
        <v>3</v>
      </c>
      <c r="D4" s="98" t="s">
        <v>4</v>
      </c>
      <c r="E4" s="98" t="s">
        <v>5</v>
      </c>
      <c r="F4" s="101" t="s">
        <v>6</v>
      </c>
      <c r="G4" s="90" t="s">
        <v>7</v>
      </c>
      <c r="H4" s="90" t="s">
        <v>282</v>
      </c>
      <c r="I4" s="90" t="s">
        <v>8</v>
      </c>
      <c r="J4" s="90" t="s">
        <v>283</v>
      </c>
      <c r="K4" s="91" t="s">
        <v>9</v>
      </c>
      <c r="L4" s="92"/>
      <c r="M4" s="92"/>
      <c r="N4" s="92"/>
      <c r="O4" s="93"/>
      <c r="P4" s="83" t="s">
        <v>10</v>
      </c>
      <c r="Q4" s="84"/>
      <c r="R4" s="83" t="s">
        <v>11</v>
      </c>
      <c r="S4" s="84"/>
      <c r="T4" s="103" t="s">
        <v>12</v>
      </c>
      <c r="U4" s="103"/>
      <c r="V4" s="83" t="s">
        <v>13</v>
      </c>
      <c r="W4" s="84"/>
      <c r="X4" s="83" t="s">
        <v>14</v>
      </c>
      <c r="Y4" s="84"/>
      <c r="Z4" s="83" t="s">
        <v>15</v>
      </c>
      <c r="AA4" s="84"/>
      <c r="AB4" s="87" t="s">
        <v>16</v>
      </c>
      <c r="AC4" s="89"/>
      <c r="AD4" s="83" t="s">
        <v>17</v>
      </c>
      <c r="AE4" s="84"/>
      <c r="AF4" s="74" t="s">
        <v>18</v>
      </c>
      <c r="AG4" s="75"/>
      <c r="AH4" s="83" t="s">
        <v>19</v>
      </c>
      <c r="AI4" s="84"/>
      <c r="AJ4" s="83" t="s">
        <v>20</v>
      </c>
      <c r="AK4" s="84"/>
      <c r="AL4" s="83" t="s">
        <v>21</v>
      </c>
      <c r="AM4" s="84"/>
      <c r="AN4" s="83" t="s">
        <v>22</v>
      </c>
      <c r="AO4" s="84"/>
      <c r="AP4" s="83" t="s">
        <v>23</v>
      </c>
      <c r="AQ4" s="84"/>
      <c r="AR4" s="83" t="s">
        <v>24</v>
      </c>
      <c r="AS4" s="84"/>
      <c r="AT4" s="83" t="s">
        <v>25</v>
      </c>
      <c r="AU4" s="84"/>
      <c r="AV4" s="83" t="s">
        <v>26</v>
      </c>
      <c r="AW4" s="84"/>
      <c r="AX4" s="83" t="s">
        <v>27</v>
      </c>
      <c r="AY4" s="84"/>
      <c r="AZ4" s="83" t="s">
        <v>28</v>
      </c>
      <c r="BA4" s="84"/>
      <c r="BB4" s="83" t="s">
        <v>29</v>
      </c>
      <c r="BC4" s="84"/>
      <c r="BD4" s="83" t="s">
        <v>30</v>
      </c>
      <c r="BE4" s="84"/>
      <c r="BF4" s="83" t="s">
        <v>31</v>
      </c>
      <c r="BG4" s="84"/>
      <c r="BH4" s="83" t="s">
        <v>32</v>
      </c>
      <c r="BI4" s="84"/>
      <c r="BJ4" s="83" t="s">
        <v>33</v>
      </c>
      <c r="BK4" s="84"/>
      <c r="BL4" s="83" t="s">
        <v>34</v>
      </c>
      <c r="BM4" s="84"/>
      <c r="BN4" s="83" t="s">
        <v>35</v>
      </c>
      <c r="BO4" s="84"/>
      <c r="BP4" s="74" t="s">
        <v>36</v>
      </c>
      <c r="BQ4" s="75"/>
      <c r="BR4" s="83" t="s">
        <v>37</v>
      </c>
      <c r="BS4" s="84"/>
      <c r="BT4" s="87" t="s">
        <v>38</v>
      </c>
      <c r="BU4" s="88"/>
      <c r="BV4" s="83" t="s">
        <v>39</v>
      </c>
      <c r="BW4" s="84"/>
      <c r="BX4" s="83" t="s">
        <v>40</v>
      </c>
      <c r="BY4" s="84"/>
      <c r="BZ4" s="83" t="s">
        <v>41</v>
      </c>
      <c r="CA4" s="84"/>
      <c r="CB4" s="83" t="s">
        <v>42</v>
      </c>
      <c r="CC4" s="84"/>
      <c r="CD4" s="83" t="s">
        <v>43</v>
      </c>
      <c r="CE4" s="84"/>
      <c r="CF4" s="83" t="s">
        <v>44</v>
      </c>
      <c r="CG4" s="84"/>
      <c r="CH4" s="83" t="s">
        <v>45</v>
      </c>
      <c r="CI4" s="84"/>
      <c r="CJ4" s="83" t="s">
        <v>46</v>
      </c>
      <c r="CK4" s="84"/>
      <c r="CL4" s="83" t="s">
        <v>47</v>
      </c>
      <c r="CM4" s="84"/>
      <c r="CN4" s="83" t="s">
        <v>48</v>
      </c>
      <c r="CO4" s="84"/>
      <c r="CP4" s="83" t="s">
        <v>49</v>
      </c>
      <c r="CQ4" s="84"/>
      <c r="CR4" s="83" t="s">
        <v>50</v>
      </c>
      <c r="CS4" s="84"/>
      <c r="CT4" s="83" t="s">
        <v>51</v>
      </c>
      <c r="CU4" s="84"/>
      <c r="CV4" s="83" t="s">
        <v>52</v>
      </c>
      <c r="CW4" s="84"/>
      <c r="CX4" s="83" t="s">
        <v>53</v>
      </c>
      <c r="CY4" s="84"/>
      <c r="CZ4" s="83" t="s">
        <v>54</v>
      </c>
      <c r="DA4" s="84"/>
      <c r="DB4" s="83"/>
      <c r="DC4" s="84"/>
    </row>
    <row r="5" spans="1:107" ht="21" customHeight="1" x14ac:dyDescent="0.25">
      <c r="A5" s="95"/>
      <c r="B5" s="95"/>
      <c r="C5" s="97"/>
      <c r="D5" s="99"/>
      <c r="E5" s="99"/>
      <c r="F5" s="102"/>
      <c r="G5" s="90"/>
      <c r="H5" s="90"/>
      <c r="I5" s="90"/>
      <c r="J5" s="90"/>
      <c r="K5" s="85" t="s">
        <v>55</v>
      </c>
      <c r="L5" s="86"/>
      <c r="M5" s="86"/>
      <c r="N5" s="86"/>
      <c r="O5" s="2" t="s">
        <v>56</v>
      </c>
      <c r="P5" s="78" t="s">
        <v>57</v>
      </c>
      <c r="Q5" s="79"/>
      <c r="R5" s="78" t="s">
        <v>58</v>
      </c>
      <c r="S5" s="79"/>
      <c r="T5" s="78" t="s">
        <v>59</v>
      </c>
      <c r="U5" s="79"/>
      <c r="V5" s="78" t="s">
        <v>60</v>
      </c>
      <c r="W5" s="79"/>
      <c r="X5" s="78" t="s">
        <v>61</v>
      </c>
      <c r="Y5" s="79"/>
      <c r="Z5" s="78" t="s">
        <v>62</v>
      </c>
      <c r="AA5" s="79"/>
      <c r="AB5" s="78" t="s">
        <v>63</v>
      </c>
      <c r="AC5" s="79"/>
      <c r="AD5" s="78" t="s">
        <v>64</v>
      </c>
      <c r="AE5" s="79"/>
      <c r="AF5" s="78" t="s">
        <v>65</v>
      </c>
      <c r="AG5" s="79"/>
      <c r="AH5" s="78" t="s">
        <v>66</v>
      </c>
      <c r="AI5" s="79"/>
      <c r="AJ5" s="78" t="s">
        <v>67</v>
      </c>
      <c r="AK5" s="79"/>
      <c r="AL5" s="78" t="s">
        <v>68</v>
      </c>
      <c r="AM5" s="79"/>
      <c r="AN5" s="78" t="s">
        <v>69</v>
      </c>
      <c r="AO5" s="79"/>
      <c r="AP5" s="78" t="s">
        <v>70</v>
      </c>
      <c r="AQ5" s="79"/>
      <c r="AR5" s="78" t="s">
        <v>71</v>
      </c>
      <c r="AS5" s="79"/>
      <c r="AT5" s="78" t="s">
        <v>72</v>
      </c>
      <c r="AU5" s="79"/>
      <c r="AV5" s="78" t="s">
        <v>73</v>
      </c>
      <c r="AW5" s="79"/>
      <c r="AX5" s="78" t="s">
        <v>74</v>
      </c>
      <c r="AY5" s="79"/>
      <c r="AZ5" s="78" t="s">
        <v>75</v>
      </c>
      <c r="BA5" s="79"/>
      <c r="BB5" s="78" t="s">
        <v>76</v>
      </c>
      <c r="BC5" s="79"/>
      <c r="BD5" s="78" t="s">
        <v>77</v>
      </c>
      <c r="BE5" s="79"/>
      <c r="BF5" s="78" t="s">
        <v>78</v>
      </c>
      <c r="BG5" s="79"/>
      <c r="BH5" s="78" t="s">
        <v>79</v>
      </c>
      <c r="BI5" s="79"/>
      <c r="BJ5" s="78" t="s">
        <v>80</v>
      </c>
      <c r="BK5" s="79"/>
      <c r="BL5" s="78" t="s">
        <v>81</v>
      </c>
      <c r="BM5" s="79"/>
      <c r="BN5" s="78" t="s">
        <v>82</v>
      </c>
      <c r="BO5" s="79"/>
      <c r="BP5" s="78" t="s">
        <v>83</v>
      </c>
      <c r="BQ5" s="79"/>
      <c r="BR5" s="78" t="s">
        <v>84</v>
      </c>
      <c r="BS5" s="79"/>
      <c r="BT5" s="78" t="s">
        <v>85</v>
      </c>
      <c r="BU5" s="79"/>
      <c r="BV5" s="78" t="s">
        <v>86</v>
      </c>
      <c r="BW5" s="79"/>
      <c r="BX5" s="78" t="s">
        <v>87</v>
      </c>
      <c r="BY5" s="79"/>
      <c r="BZ5" s="78" t="s">
        <v>88</v>
      </c>
      <c r="CA5" s="79"/>
      <c r="CB5" s="78" t="s">
        <v>89</v>
      </c>
      <c r="CC5" s="79"/>
      <c r="CD5" s="78" t="s">
        <v>89</v>
      </c>
      <c r="CE5" s="79"/>
      <c r="CF5" s="78" t="s">
        <v>90</v>
      </c>
      <c r="CG5" s="79"/>
      <c r="CH5" s="78" t="s">
        <v>91</v>
      </c>
      <c r="CI5" s="79"/>
      <c r="CJ5" s="78" t="s">
        <v>92</v>
      </c>
      <c r="CK5" s="79"/>
      <c r="CL5" s="78" t="s">
        <v>93</v>
      </c>
      <c r="CM5" s="79"/>
      <c r="CN5" s="78" t="s">
        <v>94</v>
      </c>
      <c r="CO5" s="79"/>
      <c r="CP5" s="78" t="s">
        <v>95</v>
      </c>
      <c r="CQ5" s="79"/>
      <c r="CR5" s="78" t="s">
        <v>96</v>
      </c>
      <c r="CS5" s="79"/>
      <c r="CT5" s="78" t="s">
        <v>97</v>
      </c>
      <c r="CU5" s="79"/>
      <c r="CV5" s="78" t="s">
        <v>98</v>
      </c>
      <c r="CW5" s="79"/>
      <c r="CX5" s="78" t="s">
        <v>99</v>
      </c>
      <c r="CY5" s="79"/>
      <c r="CZ5" s="78" t="s">
        <v>100</v>
      </c>
      <c r="DA5" s="79"/>
      <c r="DB5" s="3"/>
      <c r="DC5" s="3"/>
    </row>
    <row r="6" spans="1:107" ht="20.25" customHeight="1" x14ac:dyDescent="0.25">
      <c r="A6" s="95"/>
      <c r="B6" s="95"/>
      <c r="C6" s="97"/>
      <c r="D6" s="99"/>
      <c r="E6" s="99"/>
      <c r="F6" s="102"/>
      <c r="G6" s="90"/>
      <c r="H6" s="90"/>
      <c r="I6" s="90"/>
      <c r="J6" s="90"/>
      <c r="K6" s="80" t="s">
        <v>101</v>
      </c>
      <c r="L6" s="80" t="s">
        <v>102</v>
      </c>
      <c r="M6" s="80" t="s">
        <v>103</v>
      </c>
      <c r="N6" s="80" t="s">
        <v>104</v>
      </c>
      <c r="O6" s="80" t="s">
        <v>105</v>
      </c>
      <c r="P6" s="74" t="s">
        <v>106</v>
      </c>
      <c r="Q6" s="75"/>
      <c r="R6" s="74" t="s">
        <v>106</v>
      </c>
      <c r="S6" s="75"/>
      <c r="T6" s="74" t="s">
        <v>106</v>
      </c>
      <c r="U6" s="75"/>
      <c r="V6" s="74" t="s">
        <v>106</v>
      </c>
      <c r="W6" s="75"/>
      <c r="X6" s="74" t="s">
        <v>107</v>
      </c>
      <c r="Y6" s="75"/>
      <c r="Z6" s="74" t="s">
        <v>107</v>
      </c>
      <c r="AA6" s="75"/>
      <c r="AB6" s="74" t="s">
        <v>108</v>
      </c>
      <c r="AC6" s="75"/>
      <c r="AD6" s="74" t="s">
        <v>109</v>
      </c>
      <c r="AE6" s="75"/>
      <c r="AF6" s="74" t="s">
        <v>108</v>
      </c>
      <c r="AG6" s="75"/>
      <c r="AH6" s="74" t="s">
        <v>108</v>
      </c>
      <c r="AI6" s="75"/>
      <c r="AJ6" s="74" t="s">
        <v>108</v>
      </c>
      <c r="AK6" s="75"/>
      <c r="AL6" s="74" t="s">
        <v>108</v>
      </c>
      <c r="AM6" s="75"/>
      <c r="AN6" s="74" t="s">
        <v>108</v>
      </c>
      <c r="AO6" s="75"/>
      <c r="AP6" s="74" t="s">
        <v>108</v>
      </c>
      <c r="AQ6" s="75"/>
      <c r="AR6" s="74" t="s">
        <v>108</v>
      </c>
      <c r="AS6" s="75"/>
      <c r="AT6" s="74" t="s">
        <v>108</v>
      </c>
      <c r="AU6" s="75"/>
      <c r="AV6" s="74" t="s">
        <v>108</v>
      </c>
      <c r="AW6" s="75"/>
      <c r="AX6" s="74" t="s">
        <v>108</v>
      </c>
      <c r="AY6" s="75"/>
      <c r="AZ6" s="74" t="s">
        <v>108</v>
      </c>
      <c r="BA6" s="75"/>
      <c r="BB6" s="74" t="s">
        <v>110</v>
      </c>
      <c r="BC6" s="75"/>
      <c r="BD6" s="74" t="s">
        <v>110</v>
      </c>
      <c r="BE6" s="75"/>
      <c r="BF6" s="74" t="s">
        <v>111</v>
      </c>
      <c r="BG6" s="75"/>
      <c r="BH6" s="74" t="s">
        <v>112</v>
      </c>
      <c r="BI6" s="75"/>
      <c r="BJ6" s="74" t="s">
        <v>112</v>
      </c>
      <c r="BK6" s="75"/>
      <c r="BL6" s="74" t="s">
        <v>113</v>
      </c>
      <c r="BM6" s="75"/>
      <c r="BN6" s="74" t="s">
        <v>113</v>
      </c>
      <c r="BO6" s="75"/>
      <c r="BP6" s="74" t="s">
        <v>114</v>
      </c>
      <c r="BQ6" s="75"/>
      <c r="BR6" s="74" t="s">
        <v>114</v>
      </c>
      <c r="BS6" s="75"/>
      <c r="BT6" s="74" t="s">
        <v>114</v>
      </c>
      <c r="BU6" s="75"/>
      <c r="BV6" s="74" t="s">
        <v>114</v>
      </c>
      <c r="BW6" s="75"/>
      <c r="BX6" s="74" t="s">
        <v>114</v>
      </c>
      <c r="BY6" s="75"/>
      <c r="BZ6" s="74" t="s">
        <v>113</v>
      </c>
      <c r="CA6" s="75"/>
      <c r="CB6" s="74" t="s">
        <v>113</v>
      </c>
      <c r="CC6" s="75"/>
      <c r="CD6" s="74" t="s">
        <v>113</v>
      </c>
      <c r="CE6" s="75"/>
      <c r="CF6" s="74" t="s">
        <v>113</v>
      </c>
      <c r="CG6" s="75"/>
      <c r="CH6" s="74" t="s">
        <v>113</v>
      </c>
      <c r="CI6" s="75"/>
      <c r="CJ6" s="74" t="s">
        <v>113</v>
      </c>
      <c r="CK6" s="75"/>
      <c r="CL6" s="74" t="s">
        <v>113</v>
      </c>
      <c r="CM6" s="75"/>
      <c r="CN6" s="74" t="s">
        <v>113</v>
      </c>
      <c r="CO6" s="75"/>
      <c r="CP6" s="74" t="s">
        <v>113</v>
      </c>
      <c r="CQ6" s="75"/>
      <c r="CR6" s="74" t="s">
        <v>115</v>
      </c>
      <c r="CS6" s="75"/>
      <c r="CT6" s="74" t="s">
        <v>115</v>
      </c>
      <c r="CU6" s="75"/>
      <c r="CV6" s="74" t="s">
        <v>115</v>
      </c>
      <c r="CW6" s="75"/>
      <c r="CX6" s="74" t="s">
        <v>115</v>
      </c>
      <c r="CY6" s="75"/>
      <c r="CZ6" s="74" t="s">
        <v>115</v>
      </c>
      <c r="DA6" s="75"/>
      <c r="DB6" s="3"/>
      <c r="DC6" s="3"/>
    </row>
    <row r="7" spans="1:107" ht="21.75" customHeight="1" x14ac:dyDescent="0.25">
      <c r="A7" s="95"/>
      <c r="B7" s="95"/>
      <c r="C7" s="97"/>
      <c r="D7" s="99"/>
      <c r="E7" s="99"/>
      <c r="F7" s="102"/>
      <c r="G7" s="90"/>
      <c r="H7" s="90"/>
      <c r="I7" s="90"/>
      <c r="J7" s="90"/>
      <c r="K7" s="81"/>
      <c r="L7" s="81"/>
      <c r="M7" s="81"/>
      <c r="N7" s="81"/>
      <c r="O7" s="81"/>
      <c r="P7" s="74">
        <v>2016</v>
      </c>
      <c r="Q7" s="75"/>
      <c r="R7" s="74">
        <v>2016</v>
      </c>
      <c r="S7" s="75"/>
      <c r="T7" s="74">
        <v>2016</v>
      </c>
      <c r="U7" s="75"/>
      <c r="V7" s="74">
        <v>2016</v>
      </c>
      <c r="W7" s="75"/>
      <c r="X7" s="74">
        <v>2016</v>
      </c>
      <c r="Y7" s="75"/>
      <c r="Z7" s="74">
        <v>2016</v>
      </c>
      <c r="AA7" s="75"/>
      <c r="AB7" s="74">
        <v>2016</v>
      </c>
      <c r="AC7" s="75"/>
      <c r="AD7" s="74">
        <v>2016</v>
      </c>
      <c r="AE7" s="75"/>
      <c r="AF7" s="74">
        <v>2016</v>
      </c>
      <c r="AG7" s="75"/>
      <c r="AH7" s="74">
        <v>2016</v>
      </c>
      <c r="AI7" s="75"/>
      <c r="AJ7" s="74">
        <v>2016</v>
      </c>
      <c r="AK7" s="75"/>
      <c r="AL7" s="74">
        <v>2016</v>
      </c>
      <c r="AM7" s="75"/>
      <c r="AN7" s="74">
        <v>2016</v>
      </c>
      <c r="AO7" s="75"/>
      <c r="AP7" s="74">
        <v>2016</v>
      </c>
      <c r="AQ7" s="75"/>
      <c r="AR7" s="74">
        <v>2016</v>
      </c>
      <c r="AS7" s="75"/>
      <c r="AT7" s="74">
        <v>2016</v>
      </c>
      <c r="AU7" s="75"/>
      <c r="AV7" s="74">
        <v>2016</v>
      </c>
      <c r="AW7" s="75"/>
      <c r="AX7" s="74">
        <v>2016</v>
      </c>
      <c r="AY7" s="75"/>
      <c r="AZ7" s="74">
        <v>2016</v>
      </c>
      <c r="BA7" s="75"/>
      <c r="BB7" s="74">
        <v>2016</v>
      </c>
      <c r="BC7" s="75"/>
      <c r="BD7" s="74">
        <v>2016</v>
      </c>
      <c r="BE7" s="75"/>
      <c r="BF7" s="74">
        <v>2016</v>
      </c>
      <c r="BG7" s="75"/>
      <c r="BH7" s="74">
        <v>2016</v>
      </c>
      <c r="BI7" s="75"/>
      <c r="BJ7" s="74">
        <v>2016</v>
      </c>
      <c r="BK7" s="75"/>
      <c r="BL7" s="74">
        <v>2016</v>
      </c>
      <c r="BM7" s="75"/>
      <c r="BN7" s="74">
        <v>2016</v>
      </c>
      <c r="BO7" s="75"/>
      <c r="BP7" s="74">
        <v>2016</v>
      </c>
      <c r="BQ7" s="75"/>
      <c r="BR7" s="74">
        <v>2016</v>
      </c>
      <c r="BS7" s="75"/>
      <c r="BT7" s="74">
        <v>2016</v>
      </c>
      <c r="BU7" s="75"/>
      <c r="BV7" s="74">
        <v>2016</v>
      </c>
      <c r="BW7" s="75"/>
      <c r="BX7" s="74">
        <v>2016</v>
      </c>
      <c r="BY7" s="75"/>
      <c r="BZ7" s="74">
        <v>2016</v>
      </c>
      <c r="CA7" s="75"/>
      <c r="CB7" s="74">
        <v>2016</v>
      </c>
      <c r="CC7" s="75"/>
      <c r="CD7" s="74">
        <v>2016</v>
      </c>
      <c r="CE7" s="75"/>
      <c r="CF7" s="74">
        <v>2016</v>
      </c>
      <c r="CG7" s="75"/>
      <c r="CH7" s="74">
        <v>2016</v>
      </c>
      <c r="CI7" s="75"/>
      <c r="CJ7" s="74">
        <v>2016</v>
      </c>
      <c r="CK7" s="75"/>
      <c r="CL7" s="74">
        <v>2016</v>
      </c>
      <c r="CM7" s="75"/>
      <c r="CN7" s="74">
        <v>2016</v>
      </c>
      <c r="CO7" s="75"/>
      <c r="CP7" s="74">
        <v>2016</v>
      </c>
      <c r="CQ7" s="75"/>
      <c r="CR7" s="74">
        <v>2016</v>
      </c>
      <c r="CS7" s="75"/>
      <c r="CT7" s="74">
        <v>2016</v>
      </c>
      <c r="CU7" s="75"/>
      <c r="CV7" s="74">
        <v>2016</v>
      </c>
      <c r="CW7" s="75"/>
      <c r="CX7" s="74">
        <v>2016</v>
      </c>
      <c r="CY7" s="75"/>
      <c r="CZ7" s="74">
        <v>2016</v>
      </c>
      <c r="DA7" s="75"/>
      <c r="DB7" s="74">
        <v>2016</v>
      </c>
      <c r="DC7" s="75"/>
    </row>
    <row r="8" spans="1:107" ht="45" x14ac:dyDescent="0.25">
      <c r="A8" s="96"/>
      <c r="B8" s="96"/>
      <c r="C8" s="97"/>
      <c r="D8" s="100"/>
      <c r="E8" s="100"/>
      <c r="F8" s="102"/>
      <c r="G8" s="90"/>
      <c r="H8" s="90"/>
      <c r="I8" s="90"/>
      <c r="J8" s="90"/>
      <c r="K8" s="82"/>
      <c r="L8" s="82"/>
      <c r="M8" s="82"/>
      <c r="N8" s="82"/>
      <c r="O8" s="82"/>
      <c r="P8" s="4" t="s">
        <v>116</v>
      </c>
      <c r="Q8" s="4" t="s">
        <v>117</v>
      </c>
      <c r="R8" s="4" t="s">
        <v>116</v>
      </c>
      <c r="S8" s="4" t="s">
        <v>117</v>
      </c>
      <c r="T8" s="4" t="s">
        <v>116</v>
      </c>
      <c r="U8" s="4" t="s">
        <v>117</v>
      </c>
      <c r="V8" s="4" t="s">
        <v>116</v>
      </c>
      <c r="W8" s="4" t="s">
        <v>117</v>
      </c>
      <c r="X8" s="4" t="s">
        <v>116</v>
      </c>
      <c r="Y8" s="4" t="s">
        <v>117</v>
      </c>
      <c r="Z8" s="4" t="s">
        <v>116</v>
      </c>
      <c r="AA8" s="4" t="s">
        <v>117</v>
      </c>
      <c r="AB8" s="5" t="s">
        <v>118</v>
      </c>
      <c r="AC8" s="6" t="s">
        <v>117</v>
      </c>
      <c r="AD8" s="4" t="s">
        <v>116</v>
      </c>
      <c r="AE8" s="4" t="s">
        <v>117</v>
      </c>
      <c r="AF8" s="4" t="s">
        <v>116</v>
      </c>
      <c r="AG8" s="4" t="s">
        <v>117</v>
      </c>
      <c r="AH8" s="4" t="s">
        <v>116</v>
      </c>
      <c r="AI8" s="4" t="s">
        <v>117</v>
      </c>
      <c r="AJ8" s="4" t="s">
        <v>116</v>
      </c>
      <c r="AK8" s="4" t="s">
        <v>117</v>
      </c>
      <c r="AL8" s="4" t="s">
        <v>116</v>
      </c>
      <c r="AM8" s="4" t="s">
        <v>117</v>
      </c>
      <c r="AN8" s="4" t="s">
        <v>116</v>
      </c>
      <c r="AO8" s="4" t="s">
        <v>117</v>
      </c>
      <c r="AP8" s="4" t="s">
        <v>116</v>
      </c>
      <c r="AQ8" s="4" t="s">
        <v>117</v>
      </c>
      <c r="AR8" s="4" t="s">
        <v>116</v>
      </c>
      <c r="AS8" s="4" t="s">
        <v>117</v>
      </c>
      <c r="AT8" s="4" t="s">
        <v>116</v>
      </c>
      <c r="AU8" s="4" t="s">
        <v>117</v>
      </c>
      <c r="AV8" s="4" t="s">
        <v>116</v>
      </c>
      <c r="AW8" s="4" t="s">
        <v>117</v>
      </c>
      <c r="AX8" s="4" t="s">
        <v>116</v>
      </c>
      <c r="AY8" s="4" t="s">
        <v>117</v>
      </c>
      <c r="AZ8" s="4" t="s">
        <v>116</v>
      </c>
      <c r="BA8" s="4" t="s">
        <v>117</v>
      </c>
      <c r="BB8" s="4" t="s">
        <v>116</v>
      </c>
      <c r="BC8" s="4" t="s">
        <v>117</v>
      </c>
      <c r="BD8" s="4" t="s">
        <v>116</v>
      </c>
      <c r="BE8" s="4" t="s">
        <v>117</v>
      </c>
      <c r="BF8" s="4" t="s">
        <v>116</v>
      </c>
      <c r="BG8" s="4" t="s">
        <v>117</v>
      </c>
      <c r="BH8" s="4" t="s">
        <v>116</v>
      </c>
      <c r="BI8" s="4" t="s">
        <v>117</v>
      </c>
      <c r="BJ8" s="4" t="s">
        <v>116</v>
      </c>
      <c r="BK8" s="4" t="s">
        <v>117</v>
      </c>
      <c r="BL8" s="4" t="s">
        <v>116</v>
      </c>
      <c r="BM8" s="4" t="s">
        <v>117</v>
      </c>
      <c r="BN8" s="4" t="s">
        <v>116</v>
      </c>
      <c r="BO8" s="4" t="s">
        <v>117</v>
      </c>
      <c r="BP8" s="5" t="s">
        <v>118</v>
      </c>
      <c r="BQ8" s="6" t="s">
        <v>117</v>
      </c>
      <c r="BR8" s="4" t="s">
        <v>116</v>
      </c>
      <c r="BS8" s="4" t="s">
        <v>117</v>
      </c>
      <c r="BT8" s="5" t="s">
        <v>118</v>
      </c>
      <c r="BU8" s="6" t="s">
        <v>117</v>
      </c>
      <c r="BV8" s="4" t="s">
        <v>116</v>
      </c>
      <c r="BW8" s="4" t="s">
        <v>117</v>
      </c>
      <c r="BX8" s="4" t="s">
        <v>116</v>
      </c>
      <c r="BY8" s="4" t="s">
        <v>117</v>
      </c>
      <c r="BZ8" s="4" t="s">
        <v>116</v>
      </c>
      <c r="CA8" s="4" t="s">
        <v>117</v>
      </c>
      <c r="CB8" s="4" t="s">
        <v>116</v>
      </c>
      <c r="CC8" s="4" t="s">
        <v>117</v>
      </c>
      <c r="CD8" s="4" t="s">
        <v>116</v>
      </c>
      <c r="CE8" s="4" t="s">
        <v>117</v>
      </c>
      <c r="CF8" s="4" t="s">
        <v>116</v>
      </c>
      <c r="CG8" s="4" t="s">
        <v>117</v>
      </c>
      <c r="CH8" s="4" t="s">
        <v>116</v>
      </c>
      <c r="CI8" s="4" t="s">
        <v>117</v>
      </c>
      <c r="CJ8" s="4" t="s">
        <v>116</v>
      </c>
      <c r="CK8" s="4" t="s">
        <v>117</v>
      </c>
      <c r="CL8" s="4" t="s">
        <v>116</v>
      </c>
      <c r="CM8" s="4" t="s">
        <v>117</v>
      </c>
      <c r="CN8" s="4" t="s">
        <v>116</v>
      </c>
      <c r="CO8" s="4" t="s">
        <v>117</v>
      </c>
      <c r="CP8" s="4" t="s">
        <v>116</v>
      </c>
      <c r="CQ8" s="4" t="s">
        <v>117</v>
      </c>
      <c r="CR8" s="4" t="s">
        <v>116</v>
      </c>
      <c r="CS8" s="4" t="s">
        <v>117</v>
      </c>
      <c r="CT8" s="4" t="s">
        <v>116</v>
      </c>
      <c r="CU8" s="4" t="s">
        <v>117</v>
      </c>
      <c r="CV8" s="4" t="s">
        <v>116</v>
      </c>
      <c r="CW8" s="4" t="s">
        <v>117</v>
      </c>
      <c r="CX8" s="4" t="s">
        <v>116</v>
      </c>
      <c r="CY8" s="4" t="s">
        <v>117</v>
      </c>
      <c r="CZ8" s="4" t="s">
        <v>116</v>
      </c>
      <c r="DA8" s="4" t="s">
        <v>117</v>
      </c>
      <c r="DB8" s="7" t="s">
        <v>116</v>
      </c>
      <c r="DC8" s="7" t="s">
        <v>117</v>
      </c>
    </row>
    <row r="9" spans="1:107" x14ac:dyDescent="0.25">
      <c r="B9" s="24"/>
      <c r="C9" s="8" t="s">
        <v>119</v>
      </c>
      <c r="D9" s="9"/>
      <c r="E9" s="9"/>
      <c r="F9" s="9"/>
      <c r="G9" s="10"/>
      <c r="H9" s="10"/>
      <c r="I9" s="10"/>
      <c r="J9" s="10"/>
      <c r="K9" s="10"/>
      <c r="L9" s="59"/>
      <c r="M9" s="59"/>
      <c r="N9" s="59"/>
      <c r="O9" s="59"/>
      <c r="P9" s="11"/>
      <c r="Q9" s="11">
        <v>1.02</v>
      </c>
      <c r="R9" s="11"/>
      <c r="S9" s="11">
        <v>1.02</v>
      </c>
      <c r="T9" s="11"/>
      <c r="U9" s="11">
        <v>1.2</v>
      </c>
      <c r="V9" s="11"/>
      <c r="W9" s="11">
        <v>1.2</v>
      </c>
      <c r="X9" s="11"/>
      <c r="Y9" s="11">
        <v>1.02</v>
      </c>
      <c r="Z9" s="11"/>
      <c r="AA9" s="11">
        <v>1.02</v>
      </c>
      <c r="AB9" s="12"/>
      <c r="AC9" s="13">
        <v>1.02</v>
      </c>
      <c r="AD9" s="11"/>
      <c r="AE9" s="11">
        <v>1.2</v>
      </c>
      <c r="AF9" s="14"/>
      <c r="AG9" s="11">
        <v>1.01</v>
      </c>
      <c r="AH9" s="11"/>
      <c r="AI9" s="11">
        <v>1.01</v>
      </c>
      <c r="AJ9" s="11"/>
      <c r="AK9" s="11">
        <v>1.01</v>
      </c>
      <c r="AL9" s="11"/>
      <c r="AM9" s="11">
        <v>1.01</v>
      </c>
      <c r="AN9" s="11"/>
      <c r="AO9" s="11">
        <v>1.01</v>
      </c>
      <c r="AP9" s="11"/>
      <c r="AQ9" s="11">
        <v>1.01</v>
      </c>
      <c r="AR9" s="11"/>
      <c r="AS9" s="11">
        <v>1.01</v>
      </c>
      <c r="AT9" s="11"/>
      <c r="AU9" s="11">
        <v>1.01</v>
      </c>
      <c r="AV9" s="11"/>
      <c r="AW9" s="11">
        <v>1.01</v>
      </c>
      <c r="AX9" s="11"/>
      <c r="AY9" s="11">
        <v>1.01</v>
      </c>
      <c r="AZ9" s="11"/>
      <c r="BA9" s="11">
        <v>1.01</v>
      </c>
      <c r="BB9" s="11"/>
      <c r="BC9" s="11">
        <v>1.02</v>
      </c>
      <c r="BD9" s="11"/>
      <c r="BE9" s="11">
        <v>1.01</v>
      </c>
      <c r="BF9" s="11"/>
      <c r="BG9" s="11">
        <v>1</v>
      </c>
      <c r="BH9" s="11"/>
      <c r="BI9" s="11">
        <v>1</v>
      </c>
      <c r="BJ9" s="11"/>
      <c r="BK9" s="11">
        <v>1</v>
      </c>
      <c r="BL9" s="11"/>
      <c r="BM9" s="11">
        <v>1</v>
      </c>
      <c r="BN9" s="11"/>
      <c r="BO9" s="11">
        <v>1</v>
      </c>
      <c r="BP9" s="13"/>
      <c r="BQ9" s="13">
        <v>1</v>
      </c>
      <c r="BR9" s="11"/>
      <c r="BS9" s="11">
        <v>1.036</v>
      </c>
      <c r="BT9" s="12"/>
      <c r="BU9" s="13">
        <v>1</v>
      </c>
      <c r="BV9" s="11"/>
      <c r="BW9" s="11">
        <v>1</v>
      </c>
      <c r="BX9" s="11"/>
      <c r="BY9" s="11">
        <v>1.036</v>
      </c>
      <c r="BZ9" s="11"/>
      <c r="CA9" s="11">
        <v>1.036</v>
      </c>
      <c r="CB9" s="11"/>
      <c r="CC9" s="11">
        <v>1.036</v>
      </c>
      <c r="CD9" s="11"/>
      <c r="CE9" s="11">
        <v>1.036</v>
      </c>
      <c r="CF9" s="11"/>
      <c r="CG9" s="11">
        <v>1.036</v>
      </c>
      <c r="CH9" s="11"/>
      <c r="CI9" s="11">
        <v>1</v>
      </c>
      <c r="CJ9" s="11"/>
      <c r="CK9" s="11">
        <v>1.036</v>
      </c>
      <c r="CL9" s="11"/>
      <c r="CM9" s="11">
        <v>1.01</v>
      </c>
      <c r="CN9" s="11"/>
      <c r="CO9" s="11">
        <v>1.01</v>
      </c>
      <c r="CP9" s="11"/>
      <c r="CQ9" s="11">
        <v>1.01</v>
      </c>
      <c r="CR9" s="11"/>
      <c r="CS9" s="11">
        <v>1.1000000000000001</v>
      </c>
      <c r="CT9" s="11"/>
      <c r="CU9" s="11">
        <v>1.1000000000000001</v>
      </c>
      <c r="CV9" s="11"/>
      <c r="CW9" s="11">
        <v>1.3</v>
      </c>
      <c r="CX9" s="11"/>
      <c r="CY9" s="31">
        <v>1.1000000000000001</v>
      </c>
      <c r="CZ9" s="11"/>
      <c r="DA9" s="11">
        <v>1.3</v>
      </c>
      <c r="DB9" s="24"/>
      <c r="DC9" s="24"/>
    </row>
    <row r="10" spans="1:107" x14ac:dyDescent="0.25">
      <c r="B10" s="24"/>
      <c r="C10" s="8" t="s">
        <v>120</v>
      </c>
      <c r="D10" s="9"/>
      <c r="E10" s="9"/>
      <c r="F10" s="9"/>
      <c r="G10" s="10"/>
      <c r="H10" s="10"/>
      <c r="I10" s="10"/>
      <c r="J10" s="10"/>
      <c r="K10" s="10"/>
      <c r="L10" s="59"/>
      <c r="M10" s="59"/>
      <c r="N10" s="59"/>
      <c r="O10" s="59"/>
      <c r="P10" s="11"/>
      <c r="Q10" s="11">
        <v>1</v>
      </c>
      <c r="R10" s="11"/>
      <c r="S10" s="11">
        <v>1</v>
      </c>
      <c r="T10" s="11"/>
      <c r="U10" s="11">
        <v>1</v>
      </c>
      <c r="V10" s="11"/>
      <c r="W10" s="11">
        <v>1</v>
      </c>
      <c r="X10" s="11"/>
      <c r="Y10" s="11">
        <v>1.1000000000000001</v>
      </c>
      <c r="Z10" s="11"/>
      <c r="AA10" s="11">
        <v>1.1000000000000001</v>
      </c>
      <c r="AB10" s="12"/>
      <c r="AC10" s="13">
        <v>1.2</v>
      </c>
      <c r="AD10" s="11"/>
      <c r="AE10" s="11">
        <v>1.2</v>
      </c>
      <c r="AF10" s="14"/>
      <c r="AG10" s="11">
        <v>1.01</v>
      </c>
      <c r="AH10" s="11"/>
      <c r="AI10" s="11">
        <v>1.01</v>
      </c>
      <c r="AJ10" s="11"/>
      <c r="AK10" s="11">
        <v>1.01</v>
      </c>
      <c r="AL10" s="11"/>
      <c r="AM10" s="11">
        <v>1.01</v>
      </c>
      <c r="AN10" s="11"/>
      <c r="AO10" s="11">
        <v>1.01</v>
      </c>
      <c r="AP10" s="11"/>
      <c r="AQ10" s="11">
        <v>1.01</v>
      </c>
      <c r="AR10" s="11"/>
      <c r="AS10" s="11">
        <v>1.01</v>
      </c>
      <c r="AT10" s="11"/>
      <c r="AU10" s="11">
        <v>1.01</v>
      </c>
      <c r="AV10" s="11"/>
      <c r="AW10" s="11">
        <v>1.01</v>
      </c>
      <c r="AX10" s="11"/>
      <c r="AY10" s="11">
        <v>1.01</v>
      </c>
      <c r="AZ10" s="11"/>
      <c r="BA10" s="11">
        <v>1.01</v>
      </c>
      <c r="BB10" s="11"/>
      <c r="BC10" s="11">
        <v>1.2</v>
      </c>
      <c r="BD10" s="11"/>
      <c r="BE10" s="11">
        <v>1.2</v>
      </c>
      <c r="BF10" s="11"/>
      <c r="BG10" s="32">
        <v>0.9</v>
      </c>
      <c r="BH10" s="11"/>
      <c r="BI10" s="32">
        <v>0.9</v>
      </c>
      <c r="BJ10" s="11"/>
      <c r="BK10" s="32">
        <v>0.9</v>
      </c>
      <c r="BL10" s="11"/>
      <c r="BM10" s="11">
        <v>0.9</v>
      </c>
      <c r="BN10" s="11"/>
      <c r="BO10" s="11">
        <v>1</v>
      </c>
      <c r="BP10" s="15"/>
      <c r="BQ10" s="15">
        <v>1</v>
      </c>
      <c r="BR10" s="11"/>
      <c r="BS10" s="11">
        <v>1</v>
      </c>
      <c r="BT10" s="12"/>
      <c r="BU10" s="13">
        <v>1</v>
      </c>
      <c r="BV10" s="11"/>
      <c r="BW10" s="11">
        <v>1</v>
      </c>
      <c r="BX10" s="11"/>
      <c r="BY10" s="11">
        <v>1</v>
      </c>
      <c r="BZ10" s="11"/>
      <c r="CA10" s="11">
        <v>1.1000000000000001</v>
      </c>
      <c r="CB10" s="11"/>
      <c r="CC10" s="11">
        <v>1.1000000000000001</v>
      </c>
      <c r="CD10" s="11"/>
      <c r="CE10" s="11">
        <v>1.1000000000000001</v>
      </c>
      <c r="CF10" s="11"/>
      <c r="CG10" s="11">
        <v>1.1000000000000001</v>
      </c>
      <c r="CH10" s="11"/>
      <c r="CI10" s="32">
        <v>1.1000000000000001</v>
      </c>
      <c r="CJ10" s="11"/>
      <c r="CK10" s="11">
        <v>1.1000000000000001</v>
      </c>
      <c r="CL10" s="11"/>
      <c r="CM10" s="11">
        <v>1.1000000000000001</v>
      </c>
      <c r="CN10" s="11"/>
      <c r="CO10" s="11">
        <v>1.1000000000000001</v>
      </c>
      <c r="CP10" s="11"/>
      <c r="CQ10" s="11">
        <v>1.1000000000000001</v>
      </c>
      <c r="CR10" s="11"/>
      <c r="CS10" s="11">
        <v>1.5</v>
      </c>
      <c r="CT10" s="11"/>
      <c r="CU10" s="11">
        <v>1.5</v>
      </c>
      <c r="CV10" s="11"/>
      <c r="CW10" s="11">
        <v>1.5</v>
      </c>
      <c r="CX10" s="11"/>
      <c r="CY10" s="31">
        <v>1.5</v>
      </c>
      <c r="CZ10" s="11"/>
      <c r="DA10" s="11">
        <v>1.5</v>
      </c>
      <c r="DB10" s="24"/>
      <c r="DC10" s="24"/>
    </row>
    <row r="11" spans="1:107" x14ac:dyDescent="0.25">
      <c r="B11" s="24"/>
      <c r="C11" s="8" t="s">
        <v>121</v>
      </c>
      <c r="D11" s="9"/>
      <c r="E11" s="9"/>
      <c r="F11" s="28">
        <f>E15*95%</f>
        <v>9620.65</v>
      </c>
      <c r="G11" s="10"/>
      <c r="H11" s="10"/>
      <c r="I11" s="10"/>
      <c r="J11" s="10"/>
      <c r="K11" s="10"/>
      <c r="L11" s="59"/>
      <c r="M11" s="59"/>
      <c r="N11" s="59"/>
      <c r="O11" s="59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2"/>
      <c r="AC11" s="13"/>
      <c r="AD11" s="11"/>
      <c r="AE11" s="11"/>
      <c r="AF11" s="14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32">
        <v>0.8</v>
      </c>
      <c r="BH11" s="11"/>
      <c r="BI11" s="32"/>
      <c r="BJ11" s="11"/>
      <c r="BK11" s="32"/>
      <c r="BL11" s="11"/>
      <c r="BM11" s="11">
        <v>1.1000000000000001</v>
      </c>
      <c r="BN11" s="11"/>
      <c r="BO11" s="11">
        <v>1.1000000000000001</v>
      </c>
      <c r="BP11" s="15"/>
      <c r="BQ11" s="15"/>
      <c r="BR11" s="11"/>
      <c r="BS11" s="11"/>
      <c r="BT11" s="12"/>
      <c r="BU11" s="13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32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31"/>
      <c r="CZ11" s="11"/>
      <c r="DA11" s="11"/>
      <c r="DB11" s="24"/>
      <c r="DC11" s="24"/>
    </row>
    <row r="12" spans="1:107" x14ac:dyDescent="0.25">
      <c r="B12" s="24"/>
      <c r="C12" s="8" t="s">
        <v>122</v>
      </c>
      <c r="D12" s="9"/>
      <c r="E12" s="9"/>
      <c r="F12" s="27"/>
      <c r="G12" s="10"/>
      <c r="H12" s="10"/>
      <c r="I12" s="10"/>
      <c r="J12" s="10"/>
      <c r="K12" s="10"/>
      <c r="L12" s="59"/>
      <c r="M12" s="59"/>
      <c r="N12" s="59"/>
      <c r="O12" s="59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2"/>
      <c r="AC12" s="13">
        <v>1.01</v>
      </c>
      <c r="AD12" s="11"/>
      <c r="AE12" s="11"/>
      <c r="AF12" s="14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32"/>
      <c r="BH12" s="11"/>
      <c r="BI12" s="32"/>
      <c r="BJ12" s="11"/>
      <c r="BK12" s="32"/>
      <c r="BL12" s="11"/>
      <c r="BM12" s="11"/>
      <c r="BN12" s="11"/>
      <c r="BO12" s="11"/>
      <c r="BP12" s="15"/>
      <c r="BQ12" s="15"/>
      <c r="BR12" s="11"/>
      <c r="BS12" s="11"/>
      <c r="BT12" s="12"/>
      <c r="BU12" s="13"/>
      <c r="BV12" s="11"/>
      <c r="BW12" s="11"/>
      <c r="BX12" s="11"/>
      <c r="BY12" s="11"/>
      <c r="BZ12" s="11"/>
      <c r="CA12" s="11"/>
      <c r="CB12" s="11"/>
      <c r="CC12" s="11"/>
      <c r="CD12" s="11"/>
      <c r="CE12" s="11">
        <v>1.1000000000000001</v>
      </c>
      <c r="CF12" s="11"/>
      <c r="CG12" s="11"/>
      <c r="CH12" s="11"/>
      <c r="CI12" s="32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31"/>
      <c r="CZ12" s="11"/>
      <c r="DA12" s="11"/>
      <c r="DB12" s="24"/>
      <c r="DC12" s="24"/>
    </row>
    <row r="13" spans="1:107" x14ac:dyDescent="0.25">
      <c r="A13" s="60">
        <v>1</v>
      </c>
      <c r="B13" s="60"/>
      <c r="C13" s="38" t="s">
        <v>123</v>
      </c>
      <c r="D13" s="39"/>
      <c r="E13" s="39"/>
      <c r="F13" s="39"/>
      <c r="G13" s="40"/>
      <c r="H13" s="40"/>
      <c r="I13" s="40"/>
      <c r="J13" s="41"/>
      <c r="K13" s="41"/>
      <c r="L13" s="41"/>
      <c r="M13" s="41"/>
      <c r="N13" s="41"/>
      <c r="O13" s="41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61"/>
      <c r="BS13" s="61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</row>
    <row r="14" spans="1:107" x14ac:dyDescent="0.25">
      <c r="A14" s="60">
        <v>2</v>
      </c>
      <c r="B14" s="60"/>
      <c r="C14" s="38" t="s">
        <v>124</v>
      </c>
      <c r="D14" s="39"/>
      <c r="E14" s="39"/>
      <c r="F14" s="39"/>
      <c r="G14" s="40"/>
      <c r="H14" s="40"/>
      <c r="I14" s="40"/>
      <c r="J14" s="41"/>
      <c r="K14" s="41"/>
      <c r="L14" s="41"/>
      <c r="M14" s="41"/>
      <c r="N14" s="41"/>
      <c r="O14" s="41"/>
      <c r="P14" s="50">
        <f t="shared" ref="P14:CA14" si="0">P15+P16+P17+P18+P19+P22+P23</f>
        <v>0</v>
      </c>
      <c r="Q14" s="50">
        <f t="shared" si="0"/>
        <v>0</v>
      </c>
      <c r="R14" s="50">
        <f t="shared" si="0"/>
        <v>108</v>
      </c>
      <c r="S14" s="50">
        <f t="shared" si="0"/>
        <v>1283296.3695066664</v>
      </c>
      <c r="T14" s="50">
        <f t="shared" si="0"/>
        <v>0</v>
      </c>
      <c r="U14" s="50">
        <f t="shared" si="0"/>
        <v>0</v>
      </c>
      <c r="V14" s="50">
        <f t="shared" si="0"/>
        <v>0</v>
      </c>
      <c r="W14" s="50">
        <f t="shared" si="0"/>
        <v>0</v>
      </c>
      <c r="X14" s="50">
        <f t="shared" si="0"/>
        <v>0</v>
      </c>
      <c r="Y14" s="50">
        <f t="shared" si="0"/>
        <v>0</v>
      </c>
      <c r="Z14" s="50">
        <f t="shared" si="0"/>
        <v>0</v>
      </c>
      <c r="AA14" s="50">
        <f t="shared" si="0"/>
        <v>0</v>
      </c>
      <c r="AB14" s="50">
        <f t="shared" si="0"/>
        <v>0</v>
      </c>
      <c r="AC14" s="50">
        <f t="shared" si="0"/>
        <v>0</v>
      </c>
      <c r="AD14" s="50">
        <f t="shared" si="0"/>
        <v>450</v>
      </c>
      <c r="AE14" s="50">
        <f t="shared" si="0"/>
        <v>75027224.399399996</v>
      </c>
      <c r="AF14" s="50">
        <f t="shared" si="0"/>
        <v>0</v>
      </c>
      <c r="AG14" s="50">
        <f t="shared" si="0"/>
        <v>0</v>
      </c>
      <c r="AH14" s="50">
        <f t="shared" si="0"/>
        <v>0</v>
      </c>
      <c r="AI14" s="50">
        <f t="shared" si="0"/>
        <v>0</v>
      </c>
      <c r="AJ14" s="50">
        <f t="shared" si="0"/>
        <v>1210</v>
      </c>
      <c r="AK14" s="50">
        <f t="shared" si="0"/>
        <v>14021161.854699997</v>
      </c>
      <c r="AL14" s="50">
        <f t="shared" si="0"/>
        <v>0</v>
      </c>
      <c r="AM14" s="50">
        <f t="shared" si="0"/>
        <v>0</v>
      </c>
      <c r="AN14" s="50">
        <f t="shared" si="0"/>
        <v>0</v>
      </c>
      <c r="AO14" s="50">
        <f t="shared" si="0"/>
        <v>0</v>
      </c>
      <c r="AP14" s="50">
        <f t="shared" si="0"/>
        <v>0</v>
      </c>
      <c r="AQ14" s="50">
        <f t="shared" si="0"/>
        <v>0</v>
      </c>
      <c r="AR14" s="50">
        <f t="shared" si="0"/>
        <v>0</v>
      </c>
      <c r="AS14" s="50">
        <f t="shared" si="0"/>
        <v>0</v>
      </c>
      <c r="AT14" s="50">
        <f t="shared" si="0"/>
        <v>0</v>
      </c>
      <c r="AU14" s="50">
        <f t="shared" si="0"/>
        <v>0</v>
      </c>
      <c r="AV14" s="50">
        <f t="shared" si="0"/>
        <v>0</v>
      </c>
      <c r="AW14" s="50">
        <f t="shared" si="0"/>
        <v>0</v>
      </c>
      <c r="AX14" s="50">
        <v>197</v>
      </c>
      <c r="AY14" s="50">
        <f t="shared" ref="AY14" si="1">AY15+AY16+AY17+AY18+AY19+AY22+AY23</f>
        <v>2209599.9645719999</v>
      </c>
      <c r="AZ14" s="50">
        <f t="shared" si="0"/>
        <v>0</v>
      </c>
      <c r="BA14" s="50">
        <f t="shared" si="0"/>
        <v>0</v>
      </c>
      <c r="BB14" s="50">
        <f t="shared" si="0"/>
        <v>0</v>
      </c>
      <c r="BC14" s="50">
        <f t="shared" si="0"/>
        <v>0</v>
      </c>
      <c r="BD14" s="50">
        <f t="shared" si="0"/>
        <v>1500</v>
      </c>
      <c r="BE14" s="50">
        <f t="shared" si="0"/>
        <v>10411775.733449999</v>
      </c>
      <c r="BF14" s="50">
        <f t="shared" si="0"/>
        <v>0</v>
      </c>
      <c r="BG14" s="50">
        <f t="shared" si="0"/>
        <v>0</v>
      </c>
      <c r="BH14" s="50">
        <f t="shared" si="0"/>
        <v>0</v>
      </c>
      <c r="BI14" s="50">
        <f t="shared" si="0"/>
        <v>0</v>
      </c>
      <c r="BJ14" s="50">
        <f t="shared" si="0"/>
        <v>0</v>
      </c>
      <c r="BK14" s="50">
        <f t="shared" si="0"/>
        <v>0</v>
      </c>
      <c r="BL14" s="50">
        <f t="shared" si="0"/>
        <v>0</v>
      </c>
      <c r="BM14" s="50">
        <f t="shared" si="0"/>
        <v>0</v>
      </c>
      <c r="BN14" s="50">
        <f t="shared" si="0"/>
        <v>70</v>
      </c>
      <c r="BO14" s="50">
        <f t="shared" si="0"/>
        <v>899665.43940000003</v>
      </c>
      <c r="BP14" s="50">
        <f t="shared" si="0"/>
        <v>0</v>
      </c>
      <c r="BQ14" s="50">
        <f t="shared" si="0"/>
        <v>0</v>
      </c>
      <c r="BR14" s="50">
        <f t="shared" si="0"/>
        <v>0</v>
      </c>
      <c r="BS14" s="50">
        <f t="shared" si="0"/>
        <v>0</v>
      </c>
      <c r="BT14" s="50">
        <f t="shared" si="0"/>
        <v>5</v>
      </c>
      <c r="BU14" s="50">
        <f t="shared" si="0"/>
        <v>502874.63525000005</v>
      </c>
      <c r="BV14" s="50">
        <f t="shared" si="0"/>
        <v>0</v>
      </c>
      <c r="BW14" s="50">
        <f t="shared" si="0"/>
        <v>0</v>
      </c>
      <c r="BX14" s="50">
        <f t="shared" si="0"/>
        <v>30</v>
      </c>
      <c r="BY14" s="50">
        <f t="shared" si="0"/>
        <v>274535.58132</v>
      </c>
      <c r="BZ14" s="50">
        <f t="shared" si="0"/>
        <v>130</v>
      </c>
      <c r="CA14" s="50">
        <f t="shared" si="0"/>
        <v>1645976.7306527998</v>
      </c>
      <c r="CB14" s="50">
        <v>0</v>
      </c>
      <c r="CC14" s="50">
        <v>0</v>
      </c>
      <c r="CD14" s="50"/>
      <c r="CE14" s="50"/>
      <c r="CF14" s="50">
        <f t="shared" ref="CF14:DC14" si="2">CF15+CF16+CF17+CF18+CF19+CF22+CF23</f>
        <v>0</v>
      </c>
      <c r="CG14" s="50">
        <f t="shared" si="2"/>
        <v>0</v>
      </c>
      <c r="CH14" s="50">
        <f t="shared" si="2"/>
        <v>483</v>
      </c>
      <c r="CI14" s="50">
        <f t="shared" si="2"/>
        <v>6500221.7280000001</v>
      </c>
      <c r="CJ14" s="50">
        <v>337</v>
      </c>
      <c r="CK14" s="50">
        <f t="shared" ref="CK14" si="3">CK15+CK16+CK17+CK18+CK19+CK22+CK23</f>
        <v>4793957.1556240004</v>
      </c>
      <c r="CL14" s="50">
        <v>39</v>
      </c>
      <c r="CM14" s="50">
        <f t="shared" si="2"/>
        <v>406612.20554500003</v>
      </c>
      <c r="CN14" s="50">
        <f t="shared" si="2"/>
        <v>100</v>
      </c>
      <c r="CO14" s="50">
        <f t="shared" si="2"/>
        <v>1253205.0895000002</v>
      </c>
      <c r="CP14" s="50">
        <f t="shared" si="2"/>
        <v>430</v>
      </c>
      <c r="CQ14" s="50">
        <f t="shared" si="2"/>
        <v>4022184.3830349999</v>
      </c>
      <c r="CR14" s="50">
        <v>0</v>
      </c>
      <c r="CS14" s="50">
        <v>0</v>
      </c>
      <c r="CT14" s="50">
        <f t="shared" si="2"/>
        <v>0</v>
      </c>
      <c r="CU14" s="50">
        <f t="shared" si="2"/>
        <v>0</v>
      </c>
      <c r="CV14" s="50">
        <f t="shared" si="2"/>
        <v>0</v>
      </c>
      <c r="CW14" s="50">
        <f t="shared" si="2"/>
        <v>0</v>
      </c>
      <c r="CX14" s="50">
        <f t="shared" si="2"/>
        <v>60</v>
      </c>
      <c r="CY14" s="50">
        <f t="shared" si="2"/>
        <v>1572936.72432</v>
      </c>
      <c r="CZ14" s="50">
        <f t="shared" si="2"/>
        <v>0</v>
      </c>
      <c r="DA14" s="50">
        <f t="shared" si="2"/>
        <v>0</v>
      </c>
      <c r="DB14" s="50">
        <f t="shared" si="2"/>
        <v>5149</v>
      </c>
      <c r="DC14" s="50">
        <f t="shared" si="2"/>
        <v>124825227.99427547</v>
      </c>
    </row>
    <row r="15" spans="1:107" ht="30" x14ac:dyDescent="0.25">
      <c r="A15" s="24"/>
      <c r="B15" s="24">
        <v>1</v>
      </c>
      <c r="C15" s="16" t="s">
        <v>125</v>
      </c>
      <c r="D15" s="17">
        <v>10127</v>
      </c>
      <c r="E15" s="17">
        <v>10127</v>
      </c>
      <c r="F15" s="18">
        <v>9620</v>
      </c>
      <c r="G15" s="19">
        <v>0.83</v>
      </c>
      <c r="H15" s="19"/>
      <c r="I15" s="25">
        <v>1</v>
      </c>
      <c r="J15" s="26"/>
      <c r="K15" s="17">
        <v>1.4</v>
      </c>
      <c r="L15" s="17">
        <v>1.68</v>
      </c>
      <c r="M15" s="17">
        <v>2.23</v>
      </c>
      <c r="N15" s="17">
        <v>2.39</v>
      </c>
      <c r="O15" s="20">
        <v>2.57</v>
      </c>
      <c r="P15" s="51"/>
      <c r="Q15" s="51">
        <f>(P15/12*1*$D15*$G15*$I15*$K15*Q$9)+(P15/12*5*$E15*$G15*$I15*$K15*Q$10)+(P15/12*6*$F15*$G15*$I15*$K15*Q$10)</f>
        <v>0</v>
      </c>
      <c r="R15" s="51"/>
      <c r="S15" s="51">
        <f>(R15/12*1*$D15*$G15*$I15*$K15*S$9)+(R15/12*5*$E15*$G15*$I15*$K15*S$10)+(R15/12*6*$F15*$G15*$I15*$K15*S$10)</f>
        <v>0</v>
      </c>
      <c r="T15" s="52"/>
      <c r="U15" s="51">
        <f>(T15/12*1*$D15*$G15*$I15*$K15*U$9)+(T15/12*5*$E15*$G15*$I15*$K15*U$10)+(T15/12*6*$F15*$G15*$I15*$K15*U$10)</f>
        <v>0</v>
      </c>
      <c r="V15" s="51"/>
      <c r="W15" s="51">
        <f>(V15/12*1*$D15*$G15*$I15*$K15*W$9)+(V15/12*5*$E15*$G15*$I15*$K15*W$10)+(V15/12*6*$F15*$G15*$I15*$K15*W$10)</f>
        <v>0</v>
      </c>
      <c r="X15" s="51"/>
      <c r="Y15" s="51">
        <f>(X15/12*1*$D15*$G15*$I15*$K15*Y$9)+(X15/12*5*$E15*$G15*$I15*$K15*Y$10)+(X15/12*6*$F15*$G15*$I15*$K15*Y$10)</f>
        <v>0</v>
      </c>
      <c r="Z15" s="51"/>
      <c r="AA15" s="51">
        <f>(Z15/12*1*$D15*$G15*$I15*$K15*AA$9)+(Z15/12*5*$E15*$G15*$I15*$K15*AA$10)+(Z15/12*6*$F15*$G15*$I15*$K15*AA$10)</f>
        <v>0</v>
      </c>
      <c r="AB15" s="51"/>
      <c r="AC15" s="51">
        <f>(AB15/12*1*$D15*$G15*$I15*$K15*AC$9)+(AB15/12*5*$E15*$G15*$I15*$K15*AC$10)+(AB15/12*6*$F15*$G15*$I15*$K15*AC$10)</f>
        <v>0</v>
      </c>
      <c r="AD15" s="51"/>
      <c r="AE15" s="51">
        <f>(AD15/12*1*$D15*$G15*$I15*$K15*AE$9)+(AD15/12*5*$E15*$G15*$I15*$K15*AE$10)+(AD15/12*6*$F15*$G15*$I15*$K15*AE$10)</f>
        <v>0</v>
      </c>
      <c r="AF15" s="52"/>
      <c r="AG15" s="51">
        <f>(AF15/12*1*$D15*$G15*$I15*$K15*AG$9)+(AF15/12*5*$E15*$G15*$I15*$K15*AG$10)+(AF15/12*6*$F15*$G15*$I15*$K15*AG$10)</f>
        <v>0</v>
      </c>
      <c r="AH15" s="51"/>
      <c r="AI15" s="51">
        <f>(AH15/12*1*$D15*$G15*$I15*$K15*AI$9)+(AH15/12*5*$E15*$G15*$I15*$K15*AI$10)+(AH15/12*6*$F15*$G15*$I15*$K15*AI$10)</f>
        <v>0</v>
      </c>
      <c r="AJ15" s="51">
        <v>1210</v>
      </c>
      <c r="AK15" s="51">
        <f>(AJ15/12*1*$D15*$G15*$I15*$K15*AK$9)+(AJ15/12*5*$E15*$G15*$I15*$K15*AK$10)+(AJ15/12*6*$F15*$G15*$I15*$K15*AK$10)</f>
        <v>14021161.854699997</v>
      </c>
      <c r="AL15" s="51"/>
      <c r="AM15" s="51">
        <f>(AL15/12*1*$D15*$G15*$I15*$K15*AM$9)+(AL15/12*5*$E15*$G15*$I15*$K15*AM$10)+(AL15/12*6*$F15*$G15*$I15*$K15*AM$10)</f>
        <v>0</v>
      </c>
      <c r="AN15" s="51"/>
      <c r="AO15" s="51">
        <f>(AN15/12*1*$D15*$G15*$I15*$L15*AO$9)+(AN15/12*5*$E15*$G15*$I15*$L15*AO$10)+(AN15/12*6*$F15*$G15*$I15*$L15*AO$10)</f>
        <v>0</v>
      </c>
      <c r="AP15" s="51"/>
      <c r="AQ15" s="51">
        <f>(AP15/12*1*$D15*$G15*$I15*$L15*AQ$9)+(AP15/12*5*$E15*$G15*$I15*$L15*AQ$10)+(AP15/12*6*$F15*$G15*$I15*$L15*AQ$10)</f>
        <v>0</v>
      </c>
      <c r="AR15" s="51"/>
      <c r="AS15" s="51">
        <f>(AR15/12*1*$D15*$G15*$I15*$L15*AS$9)+(AR15/12*5*$E15*$G15*$I15*$L15*AS$10)+(AR15/12*6*$F15*$G15*$I15*$L15*AS$10)</f>
        <v>0</v>
      </c>
      <c r="AT15" s="51"/>
      <c r="AU15" s="51">
        <f>(AT15/12*1*$D15*$G15*$I15*$L15*AU$9)+(AT15/12*5*$E15*$G15*$I15*$L15*AU$10)+(AT15/12*6*$F15*$G15*$I15*$L15*AU$10)</f>
        <v>0</v>
      </c>
      <c r="AV15" s="51"/>
      <c r="AW15" s="51">
        <f>(AV15/12*1*$D15*$G15*$I15*$L15*AW$9)+(AV15/12*5*$E15*$G15*$I15*$L15*AW$10)+(AV15/12*6*$F15*$G15*$I15*$L15*AW$10)</f>
        <v>0</v>
      </c>
      <c r="AX15" s="53">
        <v>11</v>
      </c>
      <c r="AY15" s="51">
        <f>(AX15/12*1*$D15*$G15*$I15*$L15*AY$9)+(AX15/12*5*$E15*$G15*$I15*$L15*AY$10)+(AX15/12*6*$F15*$G15*$I15*$L15*AY$10)</f>
        <v>152958.12932399998</v>
      </c>
      <c r="AZ15" s="51"/>
      <c r="BA15" s="51">
        <f>(AZ15/12*1*$D15*$G15*$I15*$L15*BA$9)+(AZ15/12*5*$E15*$G15*$I15*$L15*BA$10)+(AZ15/12*6*$F15*$G15*$I15*$L15*BA$10)</f>
        <v>0</v>
      </c>
      <c r="BB15" s="51"/>
      <c r="BC15" s="51">
        <f>(BB15/12*1*$D15*$G15*$I15*$K15*BC$9)+(BB15/12*5*$E15*$G15*$I15*$K15*BC$10)+(BB15/12*6*$F15*$G15*$I15*$K15*BC$10)</f>
        <v>0</v>
      </c>
      <c r="BD15" s="51"/>
      <c r="BE15" s="51">
        <f>(BD15/12*1*$D15*$G15*$I15*$K15*BE$9)+(BD15/12*5*$E15*$G15*$I15*$K15*BE$10)+(BD15/12*6*$F15*$G15*$I15*$K15*BE$10)</f>
        <v>0</v>
      </c>
      <c r="BF15" s="51"/>
      <c r="BG15" s="51">
        <f>(BF15/12*1*$D15*$G15*$I15*$K15*BG$9)+(BF15/12*4*$E15*$G15*$I15*$K15*BG$10)+(BF15/12*1*$E15*$G15*$I15*$K15*BG$11)+(BF15/12*6*$F15*$G15*$I15*$K15*BG$11)</f>
        <v>0</v>
      </c>
      <c r="BH15" s="51"/>
      <c r="BI15" s="51">
        <f>(BH15/12*1*$D15*$G15*$I15*$K15*BI$9)+(BH15/12*5*$E15*$G15*$I15*$K15*BI$10)+(BH15/12*6*$F15*$G15*$I15*$K15*BI$10)</f>
        <v>0</v>
      </c>
      <c r="BJ15" s="51"/>
      <c r="BK15" s="51">
        <f>(BJ15/12*1*$D15*$G15*$I15*$K15*BK$9)+(BJ15/12*5*$E15*$G15*$I15*$K15*BK$10)+(BJ15/12*6*$F15*$G15*$I15*$K15*BK$10)</f>
        <v>0</v>
      </c>
      <c r="BL15" s="51"/>
      <c r="BM15" s="51">
        <f>(BL15/12*1*$D15*$G15*$I15*$L15*BM$9)+(BL15/12*4*$E15*$G15*$I15*$L15*BM$10)+(BL15/12*1*$E15*$G15*$I15*$L15*BM$11)+(BL15/12*6*$F15*$G15*$I15*$L15*BM$11)</f>
        <v>0</v>
      </c>
      <c r="BN15" s="51">
        <v>30</v>
      </c>
      <c r="BO15" s="51">
        <f>(BN15/12*1*$D15*$G15*$I15*$L15*BO$9)+(BN15/12*4*$E15*$G15*$I15*$L15*BO$10)+(BN15/12*1*$E15*$G15*$I15*$L15*BO$11)+(BN15/12*6*$F15*$G15*$I15*$L15*BO$11)</f>
        <v>436679.71619999997</v>
      </c>
      <c r="BP15" s="51"/>
      <c r="BQ15" s="51">
        <f>(BP15/12*1*$D15*$G15*$I15*$K15*BQ$9)+(BP15/12*5*$E15*$G15*$I15*$K15*BQ$10)+(BP15/12*6*$F15*$G15*$I15*$K15*BQ$10)</f>
        <v>0</v>
      </c>
      <c r="BR15" s="51"/>
      <c r="BS15" s="51">
        <f>(BR15/12*1*$D15*$G15*$I15*$L15*BS$9)+(BR15/12*5*$E15*$G15*$I15*$L15*BS$10)+(BR15/12*6*$F15*$G15*$I15*$L15*BS$10)</f>
        <v>0</v>
      </c>
      <c r="BT15" s="51"/>
      <c r="BU15" s="51">
        <f>(BT15/12*1*$D15*$G15*$I15*BU$9)+(BT15/12*5*$E15*$G15*$I15*BU$10)+(BT15/12*6*$F15*$G15*$I15*BU$10)</f>
        <v>0</v>
      </c>
      <c r="BV15" s="51"/>
      <c r="BW15" s="51">
        <f>(BV15/12*1*$D15*$G15*$I15*$K15*BW$9)+(BV15/12*5*$E15*$G15*$I15*$K15*BW$10)+(BV15/12*6*$F15*$G15*$I15*$K15*BW$10)</f>
        <v>0</v>
      </c>
      <c r="BX15" s="51"/>
      <c r="BY15" s="51">
        <f>(BX15/12*1*$D15*$G15*$I15*$K15*BY$9)+(BX15/12*5*$E15*$G15*$I15*$K15*BY$10)+(BX15/12*6*$F15*$G15*$I15*$K15*BY$10)</f>
        <v>0</v>
      </c>
      <c r="BZ15" s="53">
        <v>28</v>
      </c>
      <c r="CA15" s="51">
        <f>(BZ15/12*1*$D15*$G15*$I15*$L15*CA$9)+(BZ15/12*5*$E15*$G15*$I15*$L15*CA$10)+(BZ15/12*6*$F15*$G15*$I15*$L15*CA$10)</f>
        <v>421933.58945919998</v>
      </c>
      <c r="CB15" s="51"/>
      <c r="CC15" s="51">
        <v>0</v>
      </c>
      <c r="CD15" s="51"/>
      <c r="CE15" s="51">
        <f>SUM(CD15*$F15*$G15*$I15*$L15*$CE$12)</f>
        <v>0</v>
      </c>
      <c r="CF15" s="51"/>
      <c r="CG15" s="51">
        <f>(CF15/12*1*$D15*$G15*$I15*$L15*CG$9)+(CF15/12*5*$E15*$G15*$I15*$L15*CG$10)+(CF15/12*6*$F15*$G15*$I15*$L15*CG$10)</f>
        <v>0</v>
      </c>
      <c r="CH15" s="53">
        <v>188</v>
      </c>
      <c r="CI15" s="51">
        <f>(CH15/12*1*$D15*$G15*$I15*$L15*CI$9)+(CH15/12*5*$E15*$G15*$I15*$L15*CI$10)+(CH15/12*6*$F15*$G15*$I15*$L15*CI$10)</f>
        <v>2825018.3780000005</v>
      </c>
      <c r="CJ15" s="51">
        <v>254</v>
      </c>
      <c r="CK15" s="51">
        <f>(CJ15/12*1*$D15*$G15*$I15*$L15*CK$9)+(CJ15/12*5*$E15*$G15*$I15*$L15*CK$10)+(CJ15/12*6*$F15*$G15*$I15*$L15*CK$10)</f>
        <v>3827540.4186656</v>
      </c>
      <c r="CL15" s="51">
        <v>7</v>
      </c>
      <c r="CM15" s="51">
        <f>(CL15/12*1*$D15*$G15*$I15*$K15*CM$9)+(CL15/12*5*$E15*$G15*$I15*$K15*CM$10)+(CL15/12*6*$F15*$G15*$I15*$K15*CM$10)</f>
        <v>87724.356265000009</v>
      </c>
      <c r="CN15" s="51">
        <v>100</v>
      </c>
      <c r="CO15" s="51">
        <f>(CN15/12*1*$D15*$G15*$I15*$K15*CO$9)+(CN15/12*5*$E15*$G15*$I15*$K15*CO$10)+(CN15/12*6*$F15*$G15*$I15*$K15*CO$10)</f>
        <v>1253205.0895000002</v>
      </c>
      <c r="CP15" s="51">
        <v>93</v>
      </c>
      <c r="CQ15" s="51">
        <f>(CP15/12*1*$D15*$G15*$I15*$K15*CQ$9)+(CP15/12*5*$E15*$G15*$I15*$K15*CQ$10)+(CP15/12*6*$F15*$G15*$I15*$K15*CQ$10)</f>
        <v>1165480.7332349999</v>
      </c>
      <c r="CR15" s="51"/>
      <c r="CS15" s="51">
        <v>0</v>
      </c>
      <c r="CT15" s="51"/>
      <c r="CU15" s="51">
        <f>(CT15/12*1*$D15*$G15*$I15*$L15*CU$9)+(CT15/12*5*$E15*$G15*$I15*$L15*CU$10)+(CT15/12*6*$F15*$G15*$I15*$L15*CU$10)</f>
        <v>0</v>
      </c>
      <c r="CV15" s="51"/>
      <c r="CW15" s="51">
        <f>(CV15/12*1*$D15*$G15*$I15*$L15*CW$9)+(CV15/12*5*$E15*$G15*$I15*$L15*CW$10)+(CV15/12*6*$F15*$G15*$I15*$L15*CW$10)</f>
        <v>0</v>
      </c>
      <c r="CX15" s="53">
        <v>14</v>
      </c>
      <c r="CY15" s="51">
        <f>(CX15/12*1*$D15*$G15*$I15*$N15*CY$9)+(CX15/12*5*$E15*$G15*$I15*$O15*CY$10)+(CX15/12*6*$F15*$G15*$I15*$O15*CY$10)</f>
        <v>430261.88174666662</v>
      </c>
      <c r="CZ15" s="51"/>
      <c r="DA15" s="51">
        <f>(CZ15/12*1*$D15*$G15*$I15*$M15*DA$9)+(CZ15/12*5*$E15*$G15*$I15*$M15*DA$10)+(CZ15/12*6*$F15*$G15*$I15*$M15*DA$10)</f>
        <v>0</v>
      </c>
      <c r="DB15" s="62">
        <f>SUM(AF15,T15,V15,AD15,P15,X15,R15,BH15,BX15,CL15,CP15,BJ15,CN15,AH15,BB15,BD15,AJ15,BF15,BV15,AL15,Z15,CR15,CV15,BL15,CT15,BN15,CB15,CD15,CH15,BZ15,CF15,AN15,AP15,AR15,AT15,AV15,AZ15,AX15,BR15,CZ15,CX15,CJ15,AB15,BT15,BP15)</f>
        <v>1935</v>
      </c>
      <c r="DC15" s="62">
        <f>SUM(AG15,U15,W15,AE15,Q15,Y15,S15,BI15,BY15,CM15,CQ15,BK15,CO15,AI15,BC15,BE15,AK15,BG15,BW15,AM15,AA15,CS15,CW15,BM15,CU15,BO15,CC15,CE15,CI15,CA15,CG15,AO15,AQ15,AS15,AU15,AW15,BA15,AY15,BS15,DA15,CY15,CK15,AC15,BU15,BQ15)</f>
        <v>24621964.147095464</v>
      </c>
    </row>
    <row r="16" spans="1:107" x14ac:dyDescent="0.25">
      <c r="A16" s="24"/>
      <c r="B16" s="24">
        <v>2</v>
      </c>
      <c r="C16" s="16" t="s">
        <v>126</v>
      </c>
      <c r="D16" s="17">
        <f>D15</f>
        <v>10127</v>
      </c>
      <c r="E16" s="17">
        <v>10127</v>
      </c>
      <c r="F16" s="18">
        <v>9620</v>
      </c>
      <c r="G16" s="19">
        <v>0.66</v>
      </c>
      <c r="H16" s="19"/>
      <c r="I16" s="25">
        <v>1</v>
      </c>
      <c r="J16" s="26"/>
      <c r="K16" s="17">
        <v>1.4</v>
      </c>
      <c r="L16" s="17">
        <v>1.68</v>
      </c>
      <c r="M16" s="17">
        <v>2.23</v>
      </c>
      <c r="N16" s="17">
        <v>2.39</v>
      </c>
      <c r="O16" s="20">
        <v>2.57</v>
      </c>
      <c r="P16" s="51"/>
      <c r="Q16" s="51">
        <f t="shared" ref="Q16:S18" si="4">(P16/12*1*$D16*$G16*$I16*$K16*Q$9)+(P16/12*5*$E16*$G16*$I16*$K16*Q$10)+(P16/12*6*$F16*$G16*$I16*$K16*Q$10)</f>
        <v>0</v>
      </c>
      <c r="R16" s="51">
        <v>16</v>
      </c>
      <c r="S16" s="51">
        <f t="shared" si="4"/>
        <v>146219.35327999998</v>
      </c>
      <c r="T16" s="52"/>
      <c r="U16" s="51">
        <f t="shared" ref="U16:U18" si="5">(T16/12*1*$D16*$G16*$I16*$K16*U$9)+(T16/12*5*$E16*$G16*$I16*$K16*U$10)+(T16/12*6*$F16*$G16*$I16*$K16*U$10)</f>
        <v>0</v>
      </c>
      <c r="V16" s="51"/>
      <c r="W16" s="51">
        <f t="shared" ref="W16:W18" si="6">(V16/12*1*$D16*$G16*$I16*$K16*W$9)+(V16/12*5*$E16*$G16*$I16*$K16*W$10)+(V16/12*6*$F16*$G16*$I16*$K16*W$10)</f>
        <v>0</v>
      </c>
      <c r="X16" s="51"/>
      <c r="Y16" s="51">
        <f t="shared" ref="Y16:Y18" si="7">(X16/12*1*$D16*$G16*$I16*$K16*Y$9)+(X16/12*5*$E16*$G16*$I16*$K16*Y$10)+(X16/12*6*$F16*$G16*$I16*$K16*Y$10)</f>
        <v>0</v>
      </c>
      <c r="Z16" s="51"/>
      <c r="AA16" s="51">
        <f t="shared" ref="AA16:AA18" si="8">(Z16/12*1*$D16*$G16*$I16*$K16*AA$9)+(Z16/12*5*$E16*$G16*$I16*$K16*AA$10)+(Z16/12*6*$F16*$G16*$I16*$K16*AA$10)</f>
        <v>0</v>
      </c>
      <c r="AB16" s="51"/>
      <c r="AC16" s="51">
        <f t="shared" ref="AC16:AC18" si="9">(AB16/12*1*$D16*$G16*$I16*$K16*AC$9)+(AB16/12*5*$E16*$G16*$I16*$K16*AC$10)+(AB16/12*6*$F16*$G16*$I16*$K16*AC$10)</f>
        <v>0</v>
      </c>
      <c r="AD16" s="51"/>
      <c r="AE16" s="51">
        <f t="shared" ref="AE16:AE18" si="10">(AD16/12*1*$D16*$G16*$I16*$K16*AE$9)+(AD16/12*5*$E16*$G16*$I16*$K16*AE$10)+(AD16/12*6*$F16*$G16*$I16*$K16*AE$10)</f>
        <v>0</v>
      </c>
      <c r="AF16" s="52"/>
      <c r="AG16" s="51">
        <f t="shared" ref="AG16:AG18" si="11">(AF16/12*1*$D16*$G16*$I16*$K16*AG$9)+(AF16/12*5*$E16*$G16*$I16*$K16*AG$10)+(AF16/12*6*$F16*$G16*$I16*$K16*AG$10)</f>
        <v>0</v>
      </c>
      <c r="AH16" s="51"/>
      <c r="AI16" s="51">
        <f t="shared" ref="AI16:AI18" si="12">(AH16/12*1*$D16*$G16*$I16*$K16*AI$9)+(AH16/12*5*$E16*$G16*$I16*$K16*AI$10)+(AH16/12*6*$F16*$G16*$I16*$K16*AI$10)</f>
        <v>0</v>
      </c>
      <c r="AJ16" s="51"/>
      <c r="AK16" s="51">
        <f t="shared" ref="AK16:AM18" si="13">(AJ16/12*1*$D16*$G16*$I16*$K16*AK$9)+(AJ16/12*5*$E16*$G16*$I16*$K16*AK$10)+(AJ16/12*6*$F16*$G16*$I16*$K16*AK$10)</f>
        <v>0</v>
      </c>
      <c r="AL16" s="51"/>
      <c r="AM16" s="51">
        <f t="shared" si="13"/>
        <v>0</v>
      </c>
      <c r="AN16" s="51"/>
      <c r="AO16" s="51">
        <f t="shared" ref="AO16:AQ18" si="14">(AN16/12*1*$D16*$G16*$I16*$L16*AO$9)+(AN16/12*5*$E16*$G16*$I16*$L16*AO$10)+(AN16/12*6*$F16*$G16*$I16*$L16*AO$10)</f>
        <v>0</v>
      </c>
      <c r="AP16" s="51"/>
      <c r="AQ16" s="51">
        <f t="shared" si="14"/>
        <v>0</v>
      </c>
      <c r="AR16" s="51"/>
      <c r="AS16" s="51">
        <f t="shared" ref="AS16:AS18" si="15">(AR16/12*1*$D16*$G16*$I16*$L16*AS$9)+(AR16/12*5*$E16*$G16*$I16*$L16*AS$10)+(AR16/12*6*$F16*$G16*$I16*$L16*AS$10)</f>
        <v>0</v>
      </c>
      <c r="AT16" s="51"/>
      <c r="AU16" s="51">
        <f t="shared" ref="AU16:AU18" si="16">(AT16/12*1*$D16*$G16*$I16*$L16*AU$9)+(AT16/12*5*$E16*$G16*$I16*$L16*AU$10)+(AT16/12*6*$F16*$G16*$I16*$L16*AU$10)</f>
        <v>0</v>
      </c>
      <c r="AV16" s="51"/>
      <c r="AW16" s="51">
        <f t="shared" ref="AW16:AW18" si="17">(AV16/12*1*$D16*$G16*$I16*$L16*AW$9)+(AV16/12*5*$E16*$G16*$I16*$L16*AW$10)+(AV16/12*6*$F16*$G16*$I16*$L16*AW$10)</f>
        <v>0</v>
      </c>
      <c r="AX16" s="53">
        <v>186</v>
      </c>
      <c r="AY16" s="51">
        <f t="shared" ref="AY16:AY18" si="18">(AX16/12*1*$D16*$G16*$I16*$L16*AY$9)+(AX16/12*5*$E16*$G16*$I16*$L16*AY$10)+(AX16/12*6*$F16*$G16*$I16*$L16*AY$10)</f>
        <v>2056641.835248</v>
      </c>
      <c r="AZ16" s="51"/>
      <c r="BA16" s="51">
        <f t="shared" ref="BA16:BA18" si="19">(AZ16/12*1*$D16*$G16*$I16*$L16*BA$9)+(AZ16/12*5*$E16*$G16*$I16*$L16*BA$10)+(AZ16/12*6*$F16*$G16*$I16*$L16*BA$10)</f>
        <v>0</v>
      </c>
      <c r="BB16" s="51"/>
      <c r="BC16" s="51">
        <f t="shared" ref="BC16:BC18" si="20">(BB16/12*1*$D16*$G16*$I16*$K16*BC$9)+(BB16/12*5*$E16*$G16*$I16*$K16*BC$10)+(BB16/12*6*$F16*$G16*$I16*$K16*BC$10)</f>
        <v>0</v>
      </c>
      <c r="BD16" s="51"/>
      <c r="BE16" s="51">
        <f t="shared" ref="BE16:BE18" si="21">(BD16/12*1*$D16*$G16*$I16*$K16*BE$9)+(BD16/12*5*$E16*$G16*$I16*$K16*BE$10)+(BD16/12*6*$F16*$G16*$I16*$K16*BE$10)</f>
        <v>0</v>
      </c>
      <c r="BF16" s="51"/>
      <c r="BG16" s="51">
        <f t="shared" ref="BG16:BG18" si="22">(BF16/12*1*$D16*$G16*$I16*$K16*BG$9)+(BF16/12*4*$E16*$G16*$I16*$K16*BG$10)+(BF16/12*1*$E16*$G16*$I16*$K16*BG$11)+(BF16/12*6*$F16*$G16*$I16*$K16*BG$11)</f>
        <v>0</v>
      </c>
      <c r="BH16" s="51"/>
      <c r="BI16" s="51">
        <f t="shared" ref="BI16:BI18" si="23">(BH16/12*1*$D16*$G16*$I16*$K16*BI$9)+(BH16/12*5*$E16*$G16*$I16*$K16*BI$10)+(BH16/12*6*$F16*$G16*$I16*$K16*BI$10)</f>
        <v>0</v>
      </c>
      <c r="BJ16" s="51"/>
      <c r="BK16" s="51">
        <f t="shared" ref="BK16:BK18" si="24">(BJ16/12*1*$D16*$G16*$I16*$K16*BK$9)+(BJ16/12*5*$E16*$G16*$I16*$K16*BK$10)+(BJ16/12*6*$F16*$G16*$I16*$K16*BK$10)</f>
        <v>0</v>
      </c>
      <c r="BL16" s="51"/>
      <c r="BM16" s="51">
        <f t="shared" ref="BM16:BO18" si="25">(BL16/12*1*$D16*$G16*$I16*$L16*BM$9)+(BL16/12*4*$E16*$G16*$I16*$L16*BM$10)+(BL16/12*1*$E16*$G16*$I16*$L16*BM$11)+(BL16/12*6*$F16*$G16*$I16*$L16*BM$11)</f>
        <v>0</v>
      </c>
      <c r="BN16" s="51">
        <v>40</v>
      </c>
      <c r="BO16" s="51">
        <f t="shared" si="25"/>
        <v>462985.72320000001</v>
      </c>
      <c r="BP16" s="51"/>
      <c r="BQ16" s="51">
        <f t="shared" ref="BQ16:BQ18" si="26">(BP16/12*1*$D16*$G16*$I16*$K16*BQ$9)+(BP16/12*5*$E16*$G16*$I16*$K16*BQ$10)+(BP16/12*6*$F16*$G16*$I16*$K16*BQ$10)</f>
        <v>0</v>
      </c>
      <c r="BR16" s="51"/>
      <c r="BS16" s="51">
        <f t="shared" ref="BS16:BS18" si="27">(BR16/12*1*$D16*$G16*$I16*$L16*BS$9)+(BR16/12*5*$E16*$G16*$I16*$L16*BS$10)+(BR16/12*6*$F16*$G16*$I16*$L16*BS$10)</f>
        <v>0</v>
      </c>
      <c r="BT16" s="51"/>
      <c r="BU16" s="51">
        <f t="shared" ref="BU16:BU18" si="28">(BT16/12*1*$D16*$G16*$I16*BU$9)+(BT16/12*5*$E16*$G16*$I16*BU$10)+(BT16/12*6*$F16*$G16*$I16*BU$10)</f>
        <v>0</v>
      </c>
      <c r="BV16" s="51"/>
      <c r="BW16" s="51">
        <f t="shared" ref="BW16:BW18" si="29">(BV16/12*1*$D16*$G16*$I16*$K16*BW$9)+(BV16/12*5*$E16*$G16*$I16*$K16*BW$10)+(BV16/12*6*$F16*$G16*$I16*$K16*BW$10)</f>
        <v>0</v>
      </c>
      <c r="BX16" s="51">
        <v>30</v>
      </c>
      <c r="BY16" s="51">
        <f t="shared" ref="BY16:BY18" si="30">(BX16/12*1*$D16*$G16*$I16*$K16*BY$9)+(BX16/12*5*$E16*$G16*$I16*$K16*BY$10)+(BX16/12*6*$F16*$G16*$I16*$K16*BY$10)</f>
        <v>274535.58132</v>
      </c>
      <c r="BZ16" s="53">
        <v>100</v>
      </c>
      <c r="CA16" s="51">
        <f t="shared" ref="CA16:CA18" si="31">(BZ16/12*1*$D16*$G16*$I16*$L16*CA$9)+(BZ16/12*5*$E16*$G16*$I16*$L16*CA$10)+(BZ16/12*6*$F16*$G16*$I16*$L16*CA$10)</f>
        <v>1198262.34528</v>
      </c>
      <c r="CB16" s="51"/>
      <c r="CC16" s="51">
        <v>0</v>
      </c>
      <c r="CD16" s="51"/>
      <c r="CE16" s="51">
        <f t="shared" ref="CE16:CE18" si="32">SUM(CD16*$F16*$G16*$I16*$L16*$CE$12)</f>
        <v>0</v>
      </c>
      <c r="CF16" s="51"/>
      <c r="CG16" s="51">
        <f t="shared" ref="CG16:CG18" si="33">(CF16/12*1*$D16*$G16*$I16*$L16*CG$9)+(CF16/12*5*$E16*$G16*$I16*$L16*CG$10)+(CF16/12*6*$F16*$G16*$I16*$L16*CG$10)</f>
        <v>0</v>
      </c>
      <c r="CH16" s="53">
        <v>129</v>
      </c>
      <c r="CI16" s="51">
        <f t="shared" ref="CI16:CK18" si="34">(CH16/12*1*$D16*$G16*$I16*$L16*CI$9)+(CH16/12*5*$E16*$G16*$I16*$L16*CI$10)+(CH16/12*6*$F16*$G16*$I16*$L16*CI$10)</f>
        <v>1541412.8730000001</v>
      </c>
      <c r="CJ16" s="51">
        <v>76</v>
      </c>
      <c r="CK16" s="51">
        <f t="shared" si="34"/>
        <v>910679.3824128001</v>
      </c>
      <c r="CL16" s="51">
        <v>32</v>
      </c>
      <c r="CM16" s="51">
        <f t="shared" ref="CM16:CM18" si="35">(CL16/12*1*$D16*$G16*$I16*$K16*CM$9)+(CL16/12*5*$E16*$G16*$I16*$K16*CM$10)+(CL16/12*6*$F16*$G16*$I16*$K16*CM$10)</f>
        <v>318887.84928000002</v>
      </c>
      <c r="CN16" s="51"/>
      <c r="CO16" s="51">
        <f t="shared" ref="CO16:CO18" si="36">(CN16/12*1*$D16*$G16*$I16*$K16*CO$9)+(CN16/12*5*$E16*$G16*$I16*$K16*CO$10)+(CN16/12*6*$F16*$G16*$I16*$K16*CO$10)</f>
        <v>0</v>
      </c>
      <c r="CP16" s="51">
        <v>225</v>
      </c>
      <c r="CQ16" s="51">
        <f t="shared" ref="CQ16:CQ18" si="37">(CP16/12*1*$D16*$G16*$I16*$K16*CQ$9)+(CP16/12*5*$E16*$G16*$I16*$K16*CQ$10)+(CP16/12*6*$F16*$G16*$I16*$K16*CQ$10)</f>
        <v>2242180.19025</v>
      </c>
      <c r="CR16" s="51"/>
      <c r="CS16" s="51"/>
      <c r="CT16" s="51"/>
      <c r="CU16" s="51">
        <f t="shared" ref="CU16:CU18" si="38">(CT16/12*1*$D16*$G16*$I16*$L16*CU$9)+(CT16/12*5*$E16*$G16*$I16*$L16*CU$10)+(CT16/12*6*$F16*$G16*$I16*$L16*CU$10)</f>
        <v>0</v>
      </c>
      <c r="CV16" s="51"/>
      <c r="CW16" s="51">
        <f t="shared" ref="CW16:CW18" si="39">(CV16/12*1*$D16*$G16*$I16*$L16*CW$9)+(CV16/12*5*$E16*$G16*$I16*$L16*CW$10)+(CV16/12*6*$F16*$G16*$I16*$L16*CW$10)</f>
        <v>0</v>
      </c>
      <c r="CX16" s="53">
        <v>36</v>
      </c>
      <c r="CY16" s="51">
        <f t="shared" ref="CY16:CY18" si="40">(CX16/12*1*$D16*$G16*$I16*$N16*CY$9)+(CX16/12*5*$E16*$G16*$I16*$O16*CY$10)+(CX16/12*6*$F16*$G16*$I16*$O16*CY$10)</f>
        <v>879778.16784000001</v>
      </c>
      <c r="CZ16" s="51"/>
      <c r="DA16" s="51">
        <f t="shared" ref="DA16:DA18" si="41">(CZ16/12*1*$D16*$G16*$I16*$M16*DA$9)+(CZ16/12*5*$E16*$G16*$I16*$M16*DA$10)+(CZ16/12*6*$F16*$G16*$I16*$M16*DA$10)</f>
        <v>0</v>
      </c>
      <c r="DB16" s="62">
        <f t="shared" ref="DB16:DC18" si="42">SUM(AF16,T16,V16,AD16,P16,X16,R16,BH16,BX16,CL16,CP16,BJ16,CN16,AH16,BB16,BD16,AJ16,BF16,BV16,AL16,Z16,CR16,CV16,BL16,CT16,BN16,CB16,CD16,CH16,BZ16,CF16,AN16,AP16,AR16,AT16,AV16,AZ16,AX16,BR16,CZ16,CX16,CJ16,AB16,BT16,BP16)</f>
        <v>870</v>
      </c>
      <c r="DC16" s="62">
        <f t="shared" si="42"/>
        <v>10031583.3011108</v>
      </c>
    </row>
    <row r="17" spans="1:107" ht="30" x14ac:dyDescent="0.25">
      <c r="A17" s="24"/>
      <c r="B17" s="24">
        <v>3</v>
      </c>
      <c r="C17" s="16" t="s">
        <v>127</v>
      </c>
      <c r="D17" s="17">
        <f>D16</f>
        <v>10127</v>
      </c>
      <c r="E17" s="17">
        <v>10127</v>
      </c>
      <c r="F17" s="18">
        <v>9620</v>
      </c>
      <c r="G17" s="17">
        <v>0.71</v>
      </c>
      <c r="H17" s="17"/>
      <c r="I17" s="25">
        <v>1</v>
      </c>
      <c r="J17" s="26"/>
      <c r="K17" s="17">
        <v>1.4</v>
      </c>
      <c r="L17" s="17">
        <v>1.68</v>
      </c>
      <c r="M17" s="17">
        <v>2.23</v>
      </c>
      <c r="N17" s="17">
        <v>2.39</v>
      </c>
      <c r="O17" s="20">
        <v>2.57</v>
      </c>
      <c r="P17" s="51">
        <v>0</v>
      </c>
      <c r="Q17" s="51">
        <f t="shared" si="4"/>
        <v>0</v>
      </c>
      <c r="R17" s="51">
        <v>44</v>
      </c>
      <c r="S17" s="51">
        <f t="shared" si="4"/>
        <v>432565.58678666665</v>
      </c>
      <c r="T17" s="52"/>
      <c r="U17" s="51">
        <f t="shared" si="5"/>
        <v>0</v>
      </c>
      <c r="V17" s="51">
        <v>0</v>
      </c>
      <c r="W17" s="51">
        <f t="shared" si="6"/>
        <v>0</v>
      </c>
      <c r="X17" s="51">
        <v>0</v>
      </c>
      <c r="Y17" s="51">
        <f t="shared" si="7"/>
        <v>0</v>
      </c>
      <c r="Z17" s="51">
        <v>0</v>
      </c>
      <c r="AA17" s="51">
        <f t="shared" si="8"/>
        <v>0</v>
      </c>
      <c r="AB17" s="51"/>
      <c r="AC17" s="51">
        <f t="shared" si="9"/>
        <v>0</v>
      </c>
      <c r="AD17" s="51">
        <v>0</v>
      </c>
      <c r="AE17" s="51">
        <f t="shared" si="10"/>
        <v>0</v>
      </c>
      <c r="AF17" s="52"/>
      <c r="AG17" s="51">
        <f t="shared" si="11"/>
        <v>0</v>
      </c>
      <c r="AH17" s="51">
        <v>0</v>
      </c>
      <c r="AI17" s="51">
        <f t="shared" si="12"/>
        <v>0</v>
      </c>
      <c r="AJ17" s="51">
        <v>0</v>
      </c>
      <c r="AK17" s="51">
        <f t="shared" si="13"/>
        <v>0</v>
      </c>
      <c r="AL17" s="51"/>
      <c r="AM17" s="51">
        <f t="shared" si="13"/>
        <v>0</v>
      </c>
      <c r="AN17" s="51">
        <v>0</v>
      </c>
      <c r="AO17" s="51">
        <f t="shared" si="14"/>
        <v>0</v>
      </c>
      <c r="AP17" s="51">
        <v>0</v>
      </c>
      <c r="AQ17" s="51">
        <f t="shared" si="14"/>
        <v>0</v>
      </c>
      <c r="AR17" s="51">
        <v>0</v>
      </c>
      <c r="AS17" s="51">
        <f t="shared" si="15"/>
        <v>0</v>
      </c>
      <c r="AT17" s="51">
        <v>0</v>
      </c>
      <c r="AU17" s="51">
        <f t="shared" si="16"/>
        <v>0</v>
      </c>
      <c r="AV17" s="51">
        <v>0</v>
      </c>
      <c r="AW17" s="51">
        <f t="shared" si="17"/>
        <v>0</v>
      </c>
      <c r="AX17" s="51"/>
      <c r="AY17" s="51">
        <f t="shared" si="18"/>
        <v>0</v>
      </c>
      <c r="AZ17" s="51">
        <v>0</v>
      </c>
      <c r="BA17" s="51">
        <f t="shared" si="19"/>
        <v>0</v>
      </c>
      <c r="BB17" s="51"/>
      <c r="BC17" s="51">
        <f t="shared" si="20"/>
        <v>0</v>
      </c>
      <c r="BD17" s="51">
        <v>222</v>
      </c>
      <c r="BE17" s="51">
        <f t="shared" si="21"/>
        <v>2579135.7710299995</v>
      </c>
      <c r="BF17" s="51"/>
      <c r="BG17" s="51">
        <f t="shared" si="22"/>
        <v>0</v>
      </c>
      <c r="BH17" s="51">
        <v>0</v>
      </c>
      <c r="BI17" s="51">
        <f t="shared" si="23"/>
        <v>0</v>
      </c>
      <c r="BJ17" s="51">
        <v>0</v>
      </c>
      <c r="BK17" s="51">
        <f t="shared" si="24"/>
        <v>0</v>
      </c>
      <c r="BL17" s="51">
        <v>0</v>
      </c>
      <c r="BM17" s="51">
        <f t="shared" si="25"/>
        <v>0</v>
      </c>
      <c r="BN17" s="51"/>
      <c r="BO17" s="51">
        <f t="shared" si="25"/>
        <v>0</v>
      </c>
      <c r="BP17" s="51"/>
      <c r="BQ17" s="51">
        <f t="shared" si="26"/>
        <v>0</v>
      </c>
      <c r="BR17" s="51"/>
      <c r="BS17" s="51">
        <f t="shared" si="27"/>
        <v>0</v>
      </c>
      <c r="BT17" s="51"/>
      <c r="BU17" s="51">
        <f t="shared" si="28"/>
        <v>0</v>
      </c>
      <c r="BV17" s="51">
        <v>0</v>
      </c>
      <c r="BW17" s="51">
        <f t="shared" si="29"/>
        <v>0</v>
      </c>
      <c r="BX17" s="51">
        <v>0</v>
      </c>
      <c r="BY17" s="51">
        <f t="shared" si="30"/>
        <v>0</v>
      </c>
      <c r="BZ17" s="53">
        <v>2</v>
      </c>
      <c r="CA17" s="51">
        <f t="shared" si="31"/>
        <v>25780.795913599999</v>
      </c>
      <c r="CB17" s="51">
        <v>0</v>
      </c>
      <c r="CC17" s="51">
        <v>0</v>
      </c>
      <c r="CD17" s="51"/>
      <c r="CE17" s="51">
        <f t="shared" si="32"/>
        <v>0</v>
      </c>
      <c r="CF17" s="51"/>
      <c r="CG17" s="51">
        <f t="shared" si="33"/>
        <v>0</v>
      </c>
      <c r="CH17" s="53">
        <v>166</v>
      </c>
      <c r="CI17" s="51">
        <f t="shared" si="34"/>
        <v>2133790.477</v>
      </c>
      <c r="CJ17" s="51">
        <v>2</v>
      </c>
      <c r="CK17" s="51">
        <f t="shared" si="34"/>
        <v>25780.795913599999</v>
      </c>
      <c r="CL17" s="51">
        <v>0</v>
      </c>
      <c r="CM17" s="51">
        <f t="shared" si="35"/>
        <v>0</v>
      </c>
      <c r="CN17" s="51"/>
      <c r="CO17" s="51">
        <f t="shared" si="36"/>
        <v>0</v>
      </c>
      <c r="CP17" s="51">
        <v>6</v>
      </c>
      <c r="CQ17" s="51">
        <f t="shared" si="37"/>
        <v>64321.128689999998</v>
      </c>
      <c r="CR17" s="51">
        <v>0</v>
      </c>
      <c r="CS17" s="51">
        <v>0</v>
      </c>
      <c r="CT17" s="51"/>
      <c r="CU17" s="51">
        <f t="shared" si="38"/>
        <v>0</v>
      </c>
      <c r="CV17" s="51">
        <v>0</v>
      </c>
      <c r="CW17" s="51">
        <f t="shared" si="39"/>
        <v>0</v>
      </c>
      <c r="CX17" s="53">
        <v>10</v>
      </c>
      <c r="CY17" s="51">
        <f t="shared" si="40"/>
        <v>262896.67473333329</v>
      </c>
      <c r="CZ17" s="51">
        <v>0</v>
      </c>
      <c r="DA17" s="51">
        <f t="shared" si="41"/>
        <v>0</v>
      </c>
      <c r="DB17" s="62">
        <f t="shared" si="42"/>
        <v>452</v>
      </c>
      <c r="DC17" s="62">
        <f t="shared" si="42"/>
        <v>5524271.2300672</v>
      </c>
    </row>
    <row r="18" spans="1:107" ht="30" x14ac:dyDescent="0.25">
      <c r="A18" s="24"/>
      <c r="B18" s="24">
        <v>4</v>
      </c>
      <c r="C18" s="16" t="s">
        <v>128</v>
      </c>
      <c r="D18" s="17">
        <f>D17</f>
        <v>10127</v>
      </c>
      <c r="E18" s="17">
        <v>10127</v>
      </c>
      <c r="F18" s="18">
        <v>9620</v>
      </c>
      <c r="G18" s="17">
        <v>1.06</v>
      </c>
      <c r="H18" s="17"/>
      <c r="I18" s="25">
        <v>1</v>
      </c>
      <c r="J18" s="26"/>
      <c r="K18" s="17">
        <v>1.4</v>
      </c>
      <c r="L18" s="17">
        <v>1.68</v>
      </c>
      <c r="M18" s="17">
        <v>2.23</v>
      </c>
      <c r="N18" s="17">
        <v>2.39</v>
      </c>
      <c r="O18" s="20">
        <v>2.57</v>
      </c>
      <c r="P18" s="51">
        <v>0</v>
      </c>
      <c r="Q18" s="51">
        <f t="shared" si="4"/>
        <v>0</v>
      </c>
      <c r="R18" s="51">
        <v>48</v>
      </c>
      <c r="S18" s="51">
        <f t="shared" si="4"/>
        <v>704511.42943999998</v>
      </c>
      <c r="T18" s="52"/>
      <c r="U18" s="51">
        <f t="shared" si="5"/>
        <v>0</v>
      </c>
      <c r="V18" s="51">
        <v>0</v>
      </c>
      <c r="W18" s="51">
        <f t="shared" si="6"/>
        <v>0</v>
      </c>
      <c r="X18" s="51">
        <v>0</v>
      </c>
      <c r="Y18" s="51">
        <f t="shared" si="7"/>
        <v>0</v>
      </c>
      <c r="Z18" s="51">
        <v>0</v>
      </c>
      <c r="AA18" s="51">
        <f t="shared" si="8"/>
        <v>0</v>
      </c>
      <c r="AB18" s="51"/>
      <c r="AC18" s="51">
        <f t="shared" si="9"/>
        <v>0</v>
      </c>
      <c r="AD18" s="51">
        <v>0</v>
      </c>
      <c r="AE18" s="51">
        <f t="shared" si="10"/>
        <v>0</v>
      </c>
      <c r="AF18" s="52"/>
      <c r="AG18" s="51">
        <f t="shared" si="11"/>
        <v>0</v>
      </c>
      <c r="AH18" s="51">
        <v>0</v>
      </c>
      <c r="AI18" s="51">
        <f t="shared" si="12"/>
        <v>0</v>
      </c>
      <c r="AJ18" s="51">
        <v>0</v>
      </c>
      <c r="AK18" s="51">
        <f t="shared" si="13"/>
        <v>0</v>
      </c>
      <c r="AL18" s="51"/>
      <c r="AM18" s="51">
        <f t="shared" si="13"/>
        <v>0</v>
      </c>
      <c r="AN18" s="51">
        <v>0</v>
      </c>
      <c r="AO18" s="51">
        <f t="shared" si="14"/>
        <v>0</v>
      </c>
      <c r="AP18" s="51">
        <v>0</v>
      </c>
      <c r="AQ18" s="51">
        <f t="shared" si="14"/>
        <v>0</v>
      </c>
      <c r="AR18" s="51">
        <v>0</v>
      </c>
      <c r="AS18" s="51">
        <f t="shared" si="15"/>
        <v>0</v>
      </c>
      <c r="AT18" s="51">
        <v>0</v>
      </c>
      <c r="AU18" s="51">
        <f t="shared" si="16"/>
        <v>0</v>
      </c>
      <c r="AV18" s="51">
        <v>0</v>
      </c>
      <c r="AW18" s="51">
        <f t="shared" si="17"/>
        <v>0</v>
      </c>
      <c r="AX18" s="51">
        <v>0</v>
      </c>
      <c r="AY18" s="51">
        <f t="shared" si="18"/>
        <v>0</v>
      </c>
      <c r="AZ18" s="51">
        <v>0</v>
      </c>
      <c r="BA18" s="51">
        <f t="shared" si="19"/>
        <v>0</v>
      </c>
      <c r="BB18" s="51"/>
      <c r="BC18" s="51">
        <f t="shared" si="20"/>
        <v>0</v>
      </c>
      <c r="BD18" s="51">
        <v>78</v>
      </c>
      <c r="BE18" s="51">
        <f t="shared" si="21"/>
        <v>1352892.68842</v>
      </c>
      <c r="BF18" s="51"/>
      <c r="BG18" s="51">
        <f t="shared" si="22"/>
        <v>0</v>
      </c>
      <c r="BH18" s="51">
        <v>0</v>
      </c>
      <c r="BI18" s="51">
        <f t="shared" si="23"/>
        <v>0</v>
      </c>
      <c r="BJ18" s="51">
        <v>0</v>
      </c>
      <c r="BK18" s="51">
        <f t="shared" si="24"/>
        <v>0</v>
      </c>
      <c r="BL18" s="51">
        <v>0</v>
      </c>
      <c r="BM18" s="51">
        <f t="shared" si="25"/>
        <v>0</v>
      </c>
      <c r="BN18" s="51"/>
      <c r="BO18" s="51">
        <f t="shared" si="25"/>
        <v>0</v>
      </c>
      <c r="BP18" s="51"/>
      <c r="BQ18" s="51">
        <f t="shared" si="26"/>
        <v>0</v>
      </c>
      <c r="BR18" s="51"/>
      <c r="BS18" s="51">
        <f t="shared" si="27"/>
        <v>0</v>
      </c>
      <c r="BT18" s="51"/>
      <c r="BU18" s="51">
        <f t="shared" si="28"/>
        <v>0</v>
      </c>
      <c r="BV18" s="51">
        <v>0</v>
      </c>
      <c r="BW18" s="51">
        <f t="shared" si="29"/>
        <v>0</v>
      </c>
      <c r="BX18" s="51">
        <v>0</v>
      </c>
      <c r="BY18" s="51">
        <f t="shared" si="30"/>
        <v>0</v>
      </c>
      <c r="BZ18" s="51">
        <v>0</v>
      </c>
      <c r="CA18" s="51">
        <f t="shared" si="31"/>
        <v>0</v>
      </c>
      <c r="CB18" s="51">
        <v>0</v>
      </c>
      <c r="CC18" s="51">
        <v>0</v>
      </c>
      <c r="CD18" s="51"/>
      <c r="CE18" s="51">
        <f t="shared" si="32"/>
        <v>0</v>
      </c>
      <c r="CF18" s="51"/>
      <c r="CG18" s="51">
        <f t="shared" si="33"/>
        <v>0</v>
      </c>
      <c r="CH18" s="51"/>
      <c r="CI18" s="51">
        <f t="shared" si="34"/>
        <v>0</v>
      </c>
      <c r="CJ18" s="51">
        <v>0</v>
      </c>
      <c r="CK18" s="51">
        <f t="shared" si="34"/>
        <v>0</v>
      </c>
      <c r="CL18" s="51">
        <v>0</v>
      </c>
      <c r="CM18" s="51">
        <f t="shared" si="35"/>
        <v>0</v>
      </c>
      <c r="CN18" s="51"/>
      <c r="CO18" s="51">
        <f t="shared" si="36"/>
        <v>0</v>
      </c>
      <c r="CP18" s="51">
        <v>2</v>
      </c>
      <c r="CQ18" s="51">
        <f t="shared" si="37"/>
        <v>32009.575779999999</v>
      </c>
      <c r="CR18" s="51">
        <v>0</v>
      </c>
      <c r="CS18" s="51">
        <v>0</v>
      </c>
      <c r="CT18" s="51"/>
      <c r="CU18" s="51">
        <f t="shared" si="38"/>
        <v>0</v>
      </c>
      <c r="CV18" s="51">
        <v>0</v>
      </c>
      <c r="CW18" s="51">
        <f t="shared" si="39"/>
        <v>0</v>
      </c>
      <c r="CX18" s="51">
        <v>0</v>
      </c>
      <c r="CY18" s="51">
        <f t="shared" si="40"/>
        <v>0</v>
      </c>
      <c r="CZ18" s="51">
        <v>0</v>
      </c>
      <c r="DA18" s="51">
        <f t="shared" si="41"/>
        <v>0</v>
      </c>
      <c r="DB18" s="62">
        <f t="shared" si="42"/>
        <v>128</v>
      </c>
      <c r="DC18" s="62">
        <f t="shared" si="42"/>
        <v>2089413.69364</v>
      </c>
    </row>
    <row r="19" spans="1:107" x14ac:dyDescent="0.25">
      <c r="A19" s="24"/>
      <c r="B19" s="24">
        <v>5</v>
      </c>
      <c r="C19" s="22" t="s">
        <v>129</v>
      </c>
      <c r="D19" s="17">
        <f t="shared" ref="D19:D21" si="43">D18</f>
        <v>10127</v>
      </c>
      <c r="E19" s="17"/>
      <c r="F19" s="18"/>
      <c r="G19" s="19">
        <v>9.83</v>
      </c>
      <c r="H19" s="36">
        <v>9.83</v>
      </c>
      <c r="I19" s="25"/>
      <c r="J19" s="26">
        <v>1.05</v>
      </c>
      <c r="K19" s="17"/>
      <c r="L19" s="17"/>
      <c r="M19" s="17"/>
      <c r="N19" s="17"/>
      <c r="O19" s="20">
        <v>2.57</v>
      </c>
      <c r="P19" s="52">
        <v>0</v>
      </c>
      <c r="Q19" s="52">
        <f t="shared" ref="Q19:AO19" si="44">SUM(Q20:Q21)</f>
        <v>0</v>
      </c>
      <c r="R19" s="52">
        <v>0</v>
      </c>
      <c r="S19" s="52">
        <f t="shared" ref="S19" si="45">SUM(S20:S21)</f>
        <v>0</v>
      </c>
      <c r="T19" s="52">
        <v>0</v>
      </c>
      <c r="U19" s="52">
        <f t="shared" ref="U19" si="46">SUM(U20:U21)</f>
        <v>0</v>
      </c>
      <c r="V19" s="52">
        <v>0</v>
      </c>
      <c r="W19" s="52">
        <f t="shared" ref="W19" si="47">SUM(W20:W21)</f>
        <v>0</v>
      </c>
      <c r="X19" s="52">
        <v>0</v>
      </c>
      <c r="Y19" s="52">
        <f t="shared" ref="Y19" si="48">SUM(Y20:Y21)</f>
        <v>0</v>
      </c>
      <c r="Z19" s="52">
        <v>0</v>
      </c>
      <c r="AA19" s="52">
        <f t="shared" ref="AA19" si="49">SUM(AA20:AA21)</f>
        <v>0</v>
      </c>
      <c r="AB19" s="52">
        <v>0</v>
      </c>
      <c r="AC19" s="52">
        <f t="shared" ref="AC19" si="50">SUM(AC20:AC21)</f>
        <v>0</v>
      </c>
      <c r="AD19" s="52">
        <f>SUM(AD20:AD23)</f>
        <v>450</v>
      </c>
      <c r="AE19" s="52">
        <f t="shared" ref="AE19:AF19" si="51">SUM(AE20:AE23)</f>
        <v>75027224.399399996</v>
      </c>
      <c r="AF19" s="52">
        <f t="shared" si="51"/>
        <v>0</v>
      </c>
      <c r="AG19" s="52">
        <f t="shared" ref="AG19" si="52">SUM(AG20:AG21)</f>
        <v>0</v>
      </c>
      <c r="AH19" s="52">
        <v>0</v>
      </c>
      <c r="AI19" s="52">
        <f t="shared" ref="AI19" si="53">SUM(AI20:AI21)</f>
        <v>0</v>
      </c>
      <c r="AJ19" s="52">
        <v>0</v>
      </c>
      <c r="AK19" s="52">
        <f t="shared" ref="AK19:AM19" si="54">SUM(AK20:AK21)</f>
        <v>0</v>
      </c>
      <c r="AL19" s="52">
        <v>0</v>
      </c>
      <c r="AM19" s="52">
        <f t="shared" si="54"/>
        <v>0</v>
      </c>
      <c r="AN19" s="52">
        <v>0</v>
      </c>
      <c r="AO19" s="52">
        <f t="shared" si="44"/>
        <v>0</v>
      </c>
      <c r="AP19" s="52">
        <v>0</v>
      </c>
      <c r="AQ19" s="52">
        <f t="shared" ref="AQ19" si="55">SUM(AQ20:AQ21)</f>
        <v>0</v>
      </c>
      <c r="AR19" s="52">
        <v>0</v>
      </c>
      <c r="AS19" s="52">
        <f t="shared" ref="AS19" si="56">SUM(AS20:AS21)</f>
        <v>0</v>
      </c>
      <c r="AT19" s="52">
        <v>0</v>
      </c>
      <c r="AU19" s="52">
        <f t="shared" ref="AU19" si="57">SUM(AU20:AU21)</f>
        <v>0</v>
      </c>
      <c r="AV19" s="52">
        <v>0</v>
      </c>
      <c r="AW19" s="52">
        <f t="shared" ref="AW19" si="58">SUM(AW20:AW21)</f>
        <v>0</v>
      </c>
      <c r="AX19" s="52">
        <v>0</v>
      </c>
      <c r="AY19" s="52">
        <f t="shared" ref="AY19" si="59">SUM(AY20:AY21)</f>
        <v>0</v>
      </c>
      <c r="AZ19" s="52">
        <v>0</v>
      </c>
      <c r="BA19" s="52">
        <f t="shared" ref="BA19" si="60">SUM(BA20:BA21)</f>
        <v>0</v>
      </c>
      <c r="BB19" s="52">
        <v>0</v>
      </c>
      <c r="BC19" s="52">
        <f t="shared" ref="BC19" si="61">SUM(BC20:BC21)</f>
        <v>0</v>
      </c>
      <c r="BD19" s="52">
        <v>0</v>
      </c>
      <c r="BE19" s="52">
        <f t="shared" ref="BE19" si="62">SUM(BE20:BE21)</f>
        <v>0</v>
      </c>
      <c r="BF19" s="52">
        <v>0</v>
      </c>
      <c r="BG19" s="52">
        <f>SUM(BG20:BG21)</f>
        <v>0</v>
      </c>
      <c r="BH19" s="52">
        <v>0</v>
      </c>
      <c r="BI19" s="52">
        <f t="shared" ref="BI19" si="63">SUM(BI20:BI21)</f>
        <v>0</v>
      </c>
      <c r="BJ19" s="52">
        <v>0</v>
      </c>
      <c r="BK19" s="52">
        <f t="shared" ref="BK19" si="64">SUM(BK20:BK21)</f>
        <v>0</v>
      </c>
      <c r="BL19" s="52">
        <v>0</v>
      </c>
      <c r="BM19" s="52">
        <f>SUM(BM20:BM21)</f>
        <v>0</v>
      </c>
      <c r="BN19" s="52">
        <v>0</v>
      </c>
      <c r="BO19" s="52">
        <f>SUM(BO20:BO21)</f>
        <v>0</v>
      </c>
      <c r="BP19" s="52">
        <v>0</v>
      </c>
      <c r="BQ19" s="52">
        <f t="shared" ref="BQ19" si="65">SUM(BQ20:BQ21)</f>
        <v>0</v>
      </c>
      <c r="BR19" s="52">
        <v>0</v>
      </c>
      <c r="BS19" s="52">
        <f t="shared" ref="BS19" si="66">SUM(BS20:BS21)</f>
        <v>0</v>
      </c>
      <c r="BT19" s="52">
        <v>5</v>
      </c>
      <c r="BU19" s="52">
        <f>SUM(BU20:BU21)</f>
        <v>502874.63525000005</v>
      </c>
      <c r="BV19" s="52">
        <v>0</v>
      </c>
      <c r="BW19" s="52">
        <f t="shared" ref="BW19" si="67">SUM(BW20:BW21)</f>
        <v>0</v>
      </c>
      <c r="BX19" s="52">
        <v>0</v>
      </c>
      <c r="BY19" s="52">
        <f t="shared" ref="BY19" si="68">SUM(BY20:BY21)</f>
        <v>0</v>
      </c>
      <c r="BZ19" s="52">
        <v>0</v>
      </c>
      <c r="CA19" s="52">
        <f t="shared" ref="CA19" si="69">SUM(CA20:CA21)</f>
        <v>0</v>
      </c>
      <c r="CB19" s="52">
        <v>0</v>
      </c>
      <c r="CC19" s="52">
        <v>0</v>
      </c>
      <c r="CD19" s="52"/>
      <c r="CE19" s="52">
        <f t="shared" ref="CE19" si="70">SUM(CE20:CE21)</f>
        <v>0</v>
      </c>
      <c r="CF19" s="52">
        <v>0</v>
      </c>
      <c r="CG19" s="52">
        <f t="shared" ref="CG19" si="71">SUM(CG20:CG21)</f>
        <v>0</v>
      </c>
      <c r="CH19" s="52">
        <v>0</v>
      </c>
      <c r="CI19" s="52">
        <f t="shared" ref="CI19:CK19" si="72">SUM(CI20:CI21)</f>
        <v>0</v>
      </c>
      <c r="CJ19" s="52">
        <v>0</v>
      </c>
      <c r="CK19" s="52">
        <f t="shared" si="72"/>
        <v>0</v>
      </c>
      <c r="CL19" s="52">
        <v>0</v>
      </c>
      <c r="CM19" s="52">
        <f t="shared" ref="CM19" si="73">SUM(CM20:CM21)</f>
        <v>0</v>
      </c>
      <c r="CN19" s="52">
        <v>0</v>
      </c>
      <c r="CO19" s="52">
        <f t="shared" ref="CO19" si="74">SUM(CO20:CO21)</f>
        <v>0</v>
      </c>
      <c r="CP19" s="52">
        <v>0</v>
      </c>
      <c r="CQ19" s="52">
        <f t="shared" ref="CQ19" si="75">SUM(CQ20:CQ21)</f>
        <v>0</v>
      </c>
      <c r="CR19" s="52">
        <v>0</v>
      </c>
      <c r="CS19" s="52">
        <v>0</v>
      </c>
      <c r="CT19" s="52">
        <v>0</v>
      </c>
      <c r="CU19" s="52">
        <f t="shared" ref="CU19" si="76">SUM(CU20:CU21)</f>
        <v>0</v>
      </c>
      <c r="CV19" s="52">
        <v>0</v>
      </c>
      <c r="CW19" s="52">
        <f t="shared" ref="CW19" si="77">SUM(CW20:CW21)</f>
        <v>0</v>
      </c>
      <c r="CX19" s="52">
        <v>0</v>
      </c>
      <c r="CY19" s="52">
        <f>SUM(CY20:CY21)</f>
        <v>0</v>
      </c>
      <c r="CZ19" s="52">
        <f t="shared" ref="CZ19:DA19" si="78">SUM(CZ20:CZ21)</f>
        <v>0</v>
      </c>
      <c r="DA19" s="52">
        <f t="shared" si="78"/>
        <v>0</v>
      </c>
      <c r="DB19" s="62">
        <f t="shared" ref="DB19:DC19" si="79">SUM(AF19,T19,V19,AD19,P19,X19,R19,BH19,BX19,CL19,CP19,BJ19,CN19,AH19,BB19,BD19,AJ19,BF19,BV19,AL19,Z19,CR19,CV19,BL19,CT19,BN19,CB19,CH19,BZ19,CF19,AN19,AP19,AR19,AT19,AV19,AZ19,AX19,BR19,CZ19,CX19,CJ19,AB19,BT19,BP19)</f>
        <v>455</v>
      </c>
      <c r="DC19" s="62">
        <f t="shared" si="79"/>
        <v>75530099.034649998</v>
      </c>
    </row>
    <row r="20" spans="1:107" x14ac:dyDescent="0.25">
      <c r="A20" s="24"/>
      <c r="B20" s="63" t="s">
        <v>130</v>
      </c>
      <c r="C20" s="22" t="s">
        <v>131</v>
      </c>
      <c r="D20" s="17">
        <f t="shared" si="43"/>
        <v>10127</v>
      </c>
      <c r="E20" s="17">
        <v>10127</v>
      </c>
      <c r="F20" s="18">
        <v>9620</v>
      </c>
      <c r="G20" s="19">
        <v>9.83</v>
      </c>
      <c r="H20" s="36">
        <v>8.4700000000000006</v>
      </c>
      <c r="I20" s="25">
        <v>0.86</v>
      </c>
      <c r="J20" s="64">
        <v>1.05</v>
      </c>
      <c r="K20" s="17">
        <v>1.4</v>
      </c>
      <c r="L20" s="17">
        <v>1.68</v>
      </c>
      <c r="M20" s="17">
        <v>2.23</v>
      </c>
      <c r="N20" s="17">
        <v>2.39</v>
      </c>
      <c r="O20" s="20">
        <v>2.57</v>
      </c>
      <c r="P20" s="51"/>
      <c r="Q20" s="51">
        <f t="shared" ref="Q20:S23" si="80">(P20/12*1*$D20*$G20*$I20*$K20*Q$9)+(P20/12*5*$E20*$G20*$I20*$K20*Q$10)+(P20/12*6*$F20*$G20*$I20*$K20*Q$10)</f>
        <v>0</v>
      </c>
      <c r="R20" s="51"/>
      <c r="S20" s="51">
        <f t="shared" si="80"/>
        <v>0</v>
      </c>
      <c r="T20" s="52"/>
      <c r="U20" s="51">
        <f t="shared" ref="U20:U23" si="81">(T20/12*1*$D20*$G20*$I20*$K20*U$9)+(T20/12*5*$E20*$G20*$I20*$K20*U$10)+(T20/12*6*$F20*$G20*$I20*$K20*U$10)</f>
        <v>0</v>
      </c>
      <c r="V20" s="51"/>
      <c r="W20" s="51">
        <f t="shared" ref="W20:W23" si="82">(V20/12*1*$D20*$G20*$I20*$K20*W$9)+(V20/12*5*$E20*$G20*$I20*$K20*W$10)+(V20/12*6*$F20*$G20*$I20*$K20*W$10)</f>
        <v>0</v>
      </c>
      <c r="X20" s="51"/>
      <c r="Y20" s="51">
        <f t="shared" ref="Y20:Y23" si="83">(X20/12*1*$D20*$G20*$I20*$K20*Y$9)+(X20/12*5*$E20*$G20*$I20*$K20*Y$10)+(X20/12*6*$F20*$G20*$I20*$K20*Y$10)</f>
        <v>0</v>
      </c>
      <c r="Z20" s="51"/>
      <c r="AA20" s="51">
        <f t="shared" ref="AA20:AA23" si="84">(Z20/12*1*$D20*$G20*$I20*$K20*AA$9)+(Z20/12*5*$E20*$G20*$I20*$K20*AA$10)+(Z20/12*6*$F20*$G20*$I20*$K20*AA$10)</f>
        <v>0</v>
      </c>
      <c r="AB20" s="51"/>
      <c r="AC20" s="51">
        <f t="shared" ref="AC20:AC23" si="85">(AB20/12*1*$D20*$G20*$I20*$K20*AC$9)+(AB20/12*5*$E20*$G20*$I20*$K20*AC$10)+(AB20/12*6*$F20*$G20*$I20*$K20*AC$10)</f>
        <v>0</v>
      </c>
      <c r="AD20" s="51">
        <v>40</v>
      </c>
      <c r="AE20" s="51">
        <f>(AD20/12*1*$D20*$G20*$I20*$K20*AE$9)+(AD20/12*5*$E20*$G20*$I20*$K20*AE$10)+(AD20/12*6*$F20*$H20*$J20*$K20*AE$10)</f>
        <v>5751214.6473599998</v>
      </c>
      <c r="AF20" s="52"/>
      <c r="AG20" s="51">
        <f t="shared" ref="AG20:AG23" si="86">(AF20/12*1*$D20*$G20*$I20*$K20*AG$9)+(AF20/12*5*$E20*$G20*$I20*$K20*AG$10)+(AF20/12*6*$F20*$G20*$I20*$K20*AG$10)</f>
        <v>0</v>
      </c>
      <c r="AH20" s="51"/>
      <c r="AI20" s="51">
        <f t="shared" ref="AI20:AI23" si="87">(AH20/12*1*$D20*$G20*$I20*$K20*AI$9)+(AH20/12*5*$E20*$G20*$I20*$K20*AI$10)+(AH20/12*6*$F20*$G20*$I20*$K20*AI$10)</f>
        <v>0</v>
      </c>
      <c r="AJ20" s="51"/>
      <c r="AK20" s="51">
        <f t="shared" ref="AK20:AM23" si="88">(AJ20/12*1*$D20*$G20*$I20*$K20*AK$9)+(AJ20/12*5*$E20*$G20*$I20*$K20*AK$10)+(AJ20/12*6*$F20*$G20*$I20*$K20*AK$10)</f>
        <v>0</v>
      </c>
      <c r="AL20" s="51"/>
      <c r="AM20" s="51">
        <f t="shared" si="88"/>
        <v>0</v>
      </c>
      <c r="AN20" s="51"/>
      <c r="AO20" s="51">
        <f t="shared" ref="AO20:AQ23" si="89">(AN20/12*1*$D20*$G20*$I20*$L20*AO$9)+(AN20/12*5*$E20*$G20*$I20*$L20*AO$10)+(AN20/12*6*$F20*$G20*$I20*$L20*AO$10)</f>
        <v>0</v>
      </c>
      <c r="AP20" s="51"/>
      <c r="AQ20" s="51">
        <f t="shared" si="89"/>
        <v>0</v>
      </c>
      <c r="AR20" s="51"/>
      <c r="AS20" s="51">
        <f t="shared" ref="AS20:AS23" si="90">(AR20/12*1*$D20*$G20*$I20*$L20*AS$9)+(AR20/12*5*$E20*$G20*$I20*$L20*AS$10)+(AR20/12*6*$F20*$G20*$I20*$L20*AS$10)</f>
        <v>0</v>
      </c>
      <c r="AT20" s="51"/>
      <c r="AU20" s="51">
        <f t="shared" ref="AU20:AU23" si="91">(AT20/12*1*$D20*$G20*$I20*$L20*AU$9)+(AT20/12*5*$E20*$G20*$I20*$L20*AU$10)+(AT20/12*6*$F20*$G20*$I20*$L20*AU$10)</f>
        <v>0</v>
      </c>
      <c r="AV20" s="51"/>
      <c r="AW20" s="51">
        <f t="shared" ref="AW20:AW23" si="92">(AV20/12*1*$D20*$G20*$I20*$L20*AW$9)+(AV20/12*5*$E20*$G20*$I20*$L20*AW$10)+(AV20/12*6*$F20*$G20*$I20*$L20*AW$10)</f>
        <v>0</v>
      </c>
      <c r="AX20" s="51"/>
      <c r="AY20" s="51">
        <f t="shared" ref="AY20:AY23" si="93">(AX20/12*1*$D20*$G20*$I20*$L20*AY$9)+(AX20/12*5*$E20*$G20*$I20*$L20*AY$10)+(AX20/12*6*$F20*$G20*$I20*$L20*AY$10)</f>
        <v>0</v>
      </c>
      <c r="AZ20" s="51"/>
      <c r="BA20" s="51">
        <f t="shared" ref="BA20:BA23" si="94">(AZ20/12*1*$D20*$G20*$I20*$L20*BA$9)+(AZ20/12*5*$E20*$G20*$I20*$L20*BA$10)+(AZ20/12*6*$F20*$G20*$I20*$L20*BA$10)</f>
        <v>0</v>
      </c>
      <c r="BB20" s="51"/>
      <c r="BC20" s="51">
        <f t="shared" ref="BC20:BC23" si="95">(BB20/12*1*$D20*$G20*$I20*$K20*BC$9)+(BB20/12*5*$E20*$G20*$I20*$K20*BC$10)+(BB20/12*6*$F20*$G20*$I20*$K20*BC$10)</f>
        <v>0</v>
      </c>
      <c r="BD20" s="51"/>
      <c r="BE20" s="51">
        <f t="shared" ref="BE20:BE23" si="96">(BD20/12*1*$D20*$G20*$I20*$K20*BE$9)+(BD20/12*5*$E20*$G20*$I20*$K20*BE$10)+(BD20/12*6*$F20*$G20*$I20*$K20*BE$10)</f>
        <v>0</v>
      </c>
      <c r="BF20" s="51"/>
      <c r="BG20" s="51">
        <f t="shared" ref="BG20:BG23" si="97">(BF20/12*1*$D20*$G20*$I20*$K20*BG$9)+(BF20/12*4*$E20*$G20*$I20*$K20*BG$10)+(BF20/12*1*$E20*$G20*$I20*$K20*BG$11)+(BF20/12*6*$F20*$G20*$I20*$K20*BG$11)</f>
        <v>0</v>
      </c>
      <c r="BH20" s="51"/>
      <c r="BI20" s="51">
        <f t="shared" ref="BI20:BI23" si="98">(BH20/12*1*$D20*$G20*$I20*$K20*BI$9)+(BH20/12*5*$E20*$G20*$I20*$K20*BI$10)+(BH20/12*6*$F20*$G20*$I20*$K20*BI$10)</f>
        <v>0</v>
      </c>
      <c r="BJ20" s="51"/>
      <c r="BK20" s="51">
        <f t="shared" ref="BK20:BK23" si="99">(BJ20/12*1*$D20*$G20*$I20*$K20*BK$9)+(BJ20/12*5*$E20*$G20*$I20*$K20*BK$10)+(BJ20/12*6*$F20*$G20*$I20*$K20*BK$10)</f>
        <v>0</v>
      </c>
      <c r="BL20" s="51"/>
      <c r="BM20" s="51">
        <f t="shared" ref="BM20:BO23" si="100">(BL20/12*1*$D20*$G20*$I20*$L20*BM$9)+(BL20/12*4*$E20*$G20*$I20*$L20*BM$10)+(BL20/12*1*$E20*$G20*$I20*$L20*BM$11)+(BL20/12*6*$F20*$G20*$I20*$L20*BM$11)</f>
        <v>0</v>
      </c>
      <c r="BN20" s="51"/>
      <c r="BO20" s="51">
        <f t="shared" si="100"/>
        <v>0</v>
      </c>
      <c r="BP20" s="51"/>
      <c r="BQ20" s="51">
        <f t="shared" ref="BQ20:BQ23" si="101">(BP20/12*1*$D20*$G20*$I20*$K20*BQ$9)+(BP20/12*5*$E20*$G20*$I20*$K20*BQ$10)+(BP20/12*6*$F20*$G20*$I20*$K20*BQ$10)</f>
        <v>0</v>
      </c>
      <c r="BR20" s="51"/>
      <c r="BS20" s="51">
        <f t="shared" ref="BS20:BS23" si="102">(BR20/12*1*$D20*$G20*$I20*$L20*BS$9)+(BR20/12*5*$E20*$G20*$I20*$L20*BS$10)+(BR20/12*6*$F20*$G20*$I20*$L20*BS$10)</f>
        <v>0</v>
      </c>
      <c r="BT20" s="51"/>
      <c r="BU20" s="51">
        <f t="shared" ref="BU20:BU23" si="103">(BT20/12*1*$D20*$G20*$I20*BU$9)+(BT20/12*5*$E20*$G20*$I20*BU$10)+(BT20/12*6*$F20*$G20*$I20*BU$10)</f>
        <v>0</v>
      </c>
      <c r="BV20" s="51"/>
      <c r="BW20" s="51">
        <f t="shared" ref="BW20:BW23" si="104">(BV20/12*1*$D20*$G20*$I20*$K20*BW$9)+(BV20/12*5*$E20*$G20*$I20*$K20*BW$10)+(BV20/12*6*$F20*$G20*$I20*$K20*BW$10)</f>
        <v>0</v>
      </c>
      <c r="BX20" s="51"/>
      <c r="BY20" s="51">
        <f t="shared" ref="BY20:BY23" si="105">(BX20/12*1*$D20*$G20*$I20*$K20*BY$9)+(BX20/12*5*$E20*$G20*$I20*$K20*BY$10)+(BX20/12*6*$F20*$G20*$I20*$K20*BY$10)</f>
        <v>0</v>
      </c>
      <c r="BZ20" s="51"/>
      <c r="CA20" s="51">
        <f t="shared" ref="CA20:CA23" si="106">(BZ20/12*1*$D20*$G20*$I20*$L20*CA$9)+(BZ20/12*5*$E20*$G20*$I20*$L20*CA$10)+(BZ20/12*6*$F20*$G20*$I20*$L20*CA$10)</f>
        <v>0</v>
      </c>
      <c r="CB20" s="51"/>
      <c r="CC20" s="51">
        <v>0</v>
      </c>
      <c r="CD20" s="51"/>
      <c r="CE20" s="51">
        <f>SUM(CD20*$F20*$H20*$I20*$J20*$CE$12)</f>
        <v>0</v>
      </c>
      <c r="CF20" s="51"/>
      <c r="CG20" s="51">
        <f t="shared" ref="CG20:CG23" si="107">(CF20/12*1*$D20*$G20*$I20*$L20*CG$9)+(CF20/12*5*$E20*$G20*$I20*$L20*CG$10)+(CF20/12*6*$F20*$G20*$I20*$L20*CG$10)</f>
        <v>0</v>
      </c>
      <c r="CH20" s="51"/>
      <c r="CI20" s="51">
        <f t="shared" ref="CI20:CK23" si="108">(CH20/12*1*$D20*$G20*$I20*$L20*CI$9)+(CH20/12*5*$E20*$G20*$I20*$L20*CI$10)+(CH20/12*6*$F20*$G20*$I20*$L20*CI$10)</f>
        <v>0</v>
      </c>
      <c r="CJ20" s="51"/>
      <c r="CK20" s="51">
        <f t="shared" si="108"/>
        <v>0</v>
      </c>
      <c r="CL20" s="51"/>
      <c r="CM20" s="51">
        <f t="shared" ref="CM20:CM23" si="109">(CL20/12*1*$D20*$G20*$I20*$K20*CM$9)+(CL20/12*5*$E20*$G20*$I20*$K20*CM$10)+(CL20/12*6*$F20*$G20*$I20*$K20*CM$10)</f>
        <v>0</v>
      </c>
      <c r="CN20" s="51"/>
      <c r="CO20" s="51">
        <f t="shared" ref="CO20:CO23" si="110">(CN20/12*1*$D20*$G20*$I20*$K20*CO$9)+(CN20/12*5*$E20*$G20*$I20*$K20*CO$10)+(CN20/12*6*$F20*$G20*$I20*$K20*CO$10)</f>
        <v>0</v>
      </c>
      <c r="CP20" s="51"/>
      <c r="CQ20" s="51">
        <f t="shared" ref="CQ20:CQ23" si="111">(CP20/12*1*$D20*$G20*$I20*$K20*CQ$9)+(CP20/12*5*$E20*$G20*$I20*$K20*CQ$10)+(CP20/12*6*$F20*$G20*$I20*$K20*CQ$10)</f>
        <v>0</v>
      </c>
      <c r="CR20" s="51"/>
      <c r="CS20" s="51">
        <v>0</v>
      </c>
      <c r="CT20" s="51"/>
      <c r="CU20" s="51">
        <f t="shared" ref="CU20:CU23" si="112">(CT20/12*1*$D20*$G20*$I20*$L20*CU$9)+(CT20/12*5*$E20*$G20*$I20*$L20*CU$10)+(CT20/12*6*$F20*$G20*$I20*$L20*CU$10)</f>
        <v>0</v>
      </c>
      <c r="CV20" s="51"/>
      <c r="CW20" s="51">
        <f t="shared" ref="CW20:CW23" si="113">(CV20/12*1*$D20*$G20*$I20*$L20*CW$9)+(CV20/12*5*$E20*$G20*$I20*$L20*CW$10)+(CV20/12*6*$F20*$G20*$I20*$L20*CW$10)</f>
        <v>0</v>
      </c>
      <c r="CX20" s="51"/>
      <c r="CY20" s="51">
        <f t="shared" ref="CY20:CY23" si="114">(CX20/12*1*$D20*$G20*$I20*$N20*CY$9)+(CX20/12*5*$E20*$G20*$I20*$O20*CY$10)+(CX20/12*6*$F20*$G20*$I20*$O20*CY$10)</f>
        <v>0</v>
      </c>
      <c r="CZ20" s="51"/>
      <c r="DA20" s="51">
        <f t="shared" ref="DA20:DA23" si="115">(CZ20/12*1*$D20*$G20*$I20*$M20*DA$9)+(CZ20/12*5*$E20*$G20*$I20*$M20*DA$10)+(CZ20/12*6*$F20*$G20*$I20*$M20*DA$10)</f>
        <v>0</v>
      </c>
      <c r="DB20" s="62">
        <f t="shared" ref="DB20:DC23" si="116">SUM(AF20,T20,V20,AD20,P20,X20,R20,BH20,BX20,CL20,CP20,BJ20,CN20,AH20,BB20,BD20,AJ20,BF20,BV20,AL20,Z20,CR20,CV20,BL20,CT20,BN20,CB20,CD20,CH20,BZ20,CF20,AN20,AP20,AR20,AT20,AV20,AZ20,AX20,BR20,CZ20,CX20,CJ20,AB20,BT20,BP20)</f>
        <v>40</v>
      </c>
      <c r="DC20" s="62">
        <f t="shared" si="116"/>
        <v>5751214.6473599998</v>
      </c>
    </row>
    <row r="21" spans="1:107" x14ac:dyDescent="0.25">
      <c r="A21" s="24"/>
      <c r="B21" s="63" t="s">
        <v>132</v>
      </c>
      <c r="C21" s="22" t="s">
        <v>133</v>
      </c>
      <c r="D21" s="17">
        <f t="shared" si="43"/>
        <v>10127</v>
      </c>
      <c r="E21" s="17">
        <v>10127</v>
      </c>
      <c r="F21" s="18">
        <v>9620</v>
      </c>
      <c r="G21" s="19">
        <v>9.83</v>
      </c>
      <c r="H21" s="36">
        <v>9.9600000000000009</v>
      </c>
      <c r="I21" s="25">
        <v>1.01</v>
      </c>
      <c r="J21" s="64">
        <v>1.05</v>
      </c>
      <c r="K21" s="17">
        <v>1.4</v>
      </c>
      <c r="L21" s="17">
        <v>1.68</v>
      </c>
      <c r="M21" s="17">
        <v>2.23</v>
      </c>
      <c r="N21" s="17">
        <v>2.39</v>
      </c>
      <c r="O21" s="20">
        <v>2.57</v>
      </c>
      <c r="P21" s="51"/>
      <c r="Q21" s="51">
        <f t="shared" si="80"/>
        <v>0</v>
      </c>
      <c r="R21" s="51"/>
      <c r="S21" s="51">
        <f t="shared" si="80"/>
        <v>0</v>
      </c>
      <c r="T21" s="52"/>
      <c r="U21" s="51">
        <f t="shared" si="81"/>
        <v>0</v>
      </c>
      <c r="V21" s="51"/>
      <c r="W21" s="51">
        <f t="shared" si="82"/>
        <v>0</v>
      </c>
      <c r="X21" s="51"/>
      <c r="Y21" s="51">
        <f t="shared" si="83"/>
        <v>0</v>
      </c>
      <c r="Z21" s="51"/>
      <c r="AA21" s="51">
        <f t="shared" si="84"/>
        <v>0</v>
      </c>
      <c r="AB21" s="51"/>
      <c r="AC21" s="51">
        <f t="shared" si="85"/>
        <v>0</v>
      </c>
      <c r="AD21" s="51">
        <v>410</v>
      </c>
      <c r="AE21" s="51">
        <f>(AD21/12*1*$D21*$G21*$I21*$K21*AE$9)+(AD21/12*5*$E21*$G21*$I21*$K21*AE$10)+(AD21/12*6*$F21*$H21*$J21*$K21*AE$10)</f>
        <v>69276009.752039999</v>
      </c>
      <c r="AF21" s="52"/>
      <c r="AG21" s="51">
        <f t="shared" si="86"/>
        <v>0</v>
      </c>
      <c r="AH21" s="51"/>
      <c r="AI21" s="51">
        <f t="shared" si="87"/>
        <v>0</v>
      </c>
      <c r="AJ21" s="51"/>
      <c r="AK21" s="51">
        <f t="shared" si="88"/>
        <v>0</v>
      </c>
      <c r="AL21" s="51"/>
      <c r="AM21" s="51">
        <f t="shared" si="88"/>
        <v>0</v>
      </c>
      <c r="AN21" s="51"/>
      <c r="AO21" s="51">
        <f t="shared" si="89"/>
        <v>0</v>
      </c>
      <c r="AP21" s="51"/>
      <c r="AQ21" s="51">
        <f t="shared" si="89"/>
        <v>0</v>
      </c>
      <c r="AR21" s="51"/>
      <c r="AS21" s="51">
        <f t="shared" si="90"/>
        <v>0</v>
      </c>
      <c r="AT21" s="51"/>
      <c r="AU21" s="51">
        <f t="shared" si="91"/>
        <v>0</v>
      </c>
      <c r="AV21" s="51"/>
      <c r="AW21" s="51">
        <f t="shared" si="92"/>
        <v>0</v>
      </c>
      <c r="AX21" s="51"/>
      <c r="AY21" s="51">
        <f t="shared" si="93"/>
        <v>0</v>
      </c>
      <c r="AZ21" s="51"/>
      <c r="BA21" s="51">
        <f t="shared" si="94"/>
        <v>0</v>
      </c>
      <c r="BB21" s="51"/>
      <c r="BC21" s="51">
        <f t="shared" si="95"/>
        <v>0</v>
      </c>
      <c r="BD21" s="51"/>
      <c r="BE21" s="51">
        <f t="shared" si="96"/>
        <v>0</v>
      </c>
      <c r="BF21" s="51"/>
      <c r="BG21" s="51">
        <f t="shared" si="97"/>
        <v>0</v>
      </c>
      <c r="BH21" s="51"/>
      <c r="BI21" s="51">
        <f t="shared" si="98"/>
        <v>0</v>
      </c>
      <c r="BJ21" s="51"/>
      <c r="BK21" s="51">
        <f t="shared" si="99"/>
        <v>0</v>
      </c>
      <c r="BL21" s="51"/>
      <c r="BM21" s="51">
        <f t="shared" si="100"/>
        <v>0</v>
      </c>
      <c r="BN21" s="51"/>
      <c r="BO21" s="51">
        <f t="shared" si="100"/>
        <v>0</v>
      </c>
      <c r="BP21" s="51"/>
      <c r="BQ21" s="51">
        <f t="shared" si="101"/>
        <v>0</v>
      </c>
      <c r="BR21" s="51"/>
      <c r="BS21" s="51">
        <f t="shared" si="102"/>
        <v>0</v>
      </c>
      <c r="BT21" s="53">
        <v>5</v>
      </c>
      <c r="BU21" s="51">
        <f>(BT21/12*1*$D21*$G21*$I21*BU$9)+(BT21/12*5*$E21*$G21*$I21*BU$10)+(BT21/12*6*$F21*$H21*$J21*BU$10)</f>
        <v>502874.63525000005</v>
      </c>
      <c r="BV21" s="51"/>
      <c r="BW21" s="51">
        <f t="shared" si="104"/>
        <v>0</v>
      </c>
      <c r="BX21" s="51"/>
      <c r="BY21" s="51">
        <f t="shared" si="105"/>
        <v>0</v>
      </c>
      <c r="BZ21" s="51"/>
      <c r="CA21" s="51">
        <f t="shared" si="106"/>
        <v>0</v>
      </c>
      <c r="CB21" s="51"/>
      <c r="CC21" s="51">
        <v>0</v>
      </c>
      <c r="CD21" s="51"/>
      <c r="CE21" s="51">
        <f>SUM(CD21*$F21*$H21*$I21*$J21*$CE$12)</f>
        <v>0</v>
      </c>
      <c r="CF21" s="51"/>
      <c r="CG21" s="51">
        <f t="shared" si="107"/>
        <v>0</v>
      </c>
      <c r="CH21" s="51"/>
      <c r="CI21" s="51">
        <f t="shared" si="108"/>
        <v>0</v>
      </c>
      <c r="CJ21" s="51"/>
      <c r="CK21" s="51">
        <f t="shared" si="108"/>
        <v>0</v>
      </c>
      <c r="CL21" s="51"/>
      <c r="CM21" s="51">
        <f t="shared" si="109"/>
        <v>0</v>
      </c>
      <c r="CN21" s="51"/>
      <c r="CO21" s="51">
        <f t="shared" si="110"/>
        <v>0</v>
      </c>
      <c r="CP21" s="51"/>
      <c r="CQ21" s="51">
        <f t="shared" si="111"/>
        <v>0</v>
      </c>
      <c r="CR21" s="51"/>
      <c r="CS21" s="51">
        <v>0</v>
      </c>
      <c r="CT21" s="51"/>
      <c r="CU21" s="51">
        <f t="shared" si="112"/>
        <v>0</v>
      </c>
      <c r="CV21" s="51"/>
      <c r="CW21" s="51">
        <f t="shared" si="113"/>
        <v>0</v>
      </c>
      <c r="CX21" s="51"/>
      <c r="CY21" s="51">
        <f t="shared" si="114"/>
        <v>0</v>
      </c>
      <c r="CZ21" s="51"/>
      <c r="DA21" s="51">
        <f t="shared" si="115"/>
        <v>0</v>
      </c>
      <c r="DB21" s="62">
        <f t="shared" si="116"/>
        <v>415</v>
      </c>
      <c r="DC21" s="62">
        <f t="shared" si="116"/>
        <v>69778884.387290001</v>
      </c>
    </row>
    <row r="22" spans="1:107" ht="30" x14ac:dyDescent="0.25">
      <c r="A22" s="24"/>
      <c r="B22" s="24">
        <v>6</v>
      </c>
      <c r="C22" s="16" t="s">
        <v>134</v>
      </c>
      <c r="D22" s="17">
        <f>D21</f>
        <v>10127</v>
      </c>
      <c r="E22" s="17">
        <v>10127</v>
      </c>
      <c r="F22" s="18">
        <v>9620</v>
      </c>
      <c r="G22" s="17">
        <v>0.33</v>
      </c>
      <c r="H22" s="17"/>
      <c r="I22" s="25">
        <v>1</v>
      </c>
      <c r="J22" s="26"/>
      <c r="K22" s="17">
        <v>1.4</v>
      </c>
      <c r="L22" s="17">
        <v>1.68</v>
      </c>
      <c r="M22" s="17">
        <v>2.23</v>
      </c>
      <c r="N22" s="17">
        <v>2.39</v>
      </c>
      <c r="O22" s="20">
        <v>2.57</v>
      </c>
      <c r="P22" s="51">
        <v>0</v>
      </c>
      <c r="Q22" s="51">
        <f t="shared" si="80"/>
        <v>0</v>
      </c>
      <c r="R22" s="51">
        <v>0</v>
      </c>
      <c r="S22" s="51">
        <f t="shared" si="80"/>
        <v>0</v>
      </c>
      <c r="T22" s="52"/>
      <c r="U22" s="51">
        <f t="shared" si="81"/>
        <v>0</v>
      </c>
      <c r="V22" s="51">
        <v>0</v>
      </c>
      <c r="W22" s="51">
        <f t="shared" si="82"/>
        <v>0</v>
      </c>
      <c r="X22" s="51">
        <v>0</v>
      </c>
      <c r="Y22" s="51">
        <f t="shared" si="83"/>
        <v>0</v>
      </c>
      <c r="Z22" s="51">
        <v>0</v>
      </c>
      <c r="AA22" s="51">
        <f t="shared" si="84"/>
        <v>0</v>
      </c>
      <c r="AB22" s="51"/>
      <c r="AC22" s="51">
        <f t="shared" si="85"/>
        <v>0</v>
      </c>
      <c r="AD22" s="51">
        <v>0</v>
      </c>
      <c r="AE22" s="51">
        <f t="shared" ref="AE22:AE23" si="117">(AD22/12*1*$D22*$G22*$I22*$K22*AE$9)+(AD22/12*5*$E22*$G22*$I22*$K22*AE$10)+(AD22/12*6*$F22*$G22*$I22*$K22*AE$10)</f>
        <v>0</v>
      </c>
      <c r="AF22" s="52"/>
      <c r="AG22" s="51">
        <f t="shared" si="86"/>
        <v>0</v>
      </c>
      <c r="AH22" s="51">
        <v>0</v>
      </c>
      <c r="AI22" s="51">
        <f t="shared" si="87"/>
        <v>0</v>
      </c>
      <c r="AJ22" s="51">
        <v>0</v>
      </c>
      <c r="AK22" s="51">
        <f t="shared" si="88"/>
        <v>0</v>
      </c>
      <c r="AL22" s="51"/>
      <c r="AM22" s="51">
        <f t="shared" si="88"/>
        <v>0</v>
      </c>
      <c r="AN22" s="51">
        <v>0</v>
      </c>
      <c r="AO22" s="51">
        <f t="shared" si="89"/>
        <v>0</v>
      </c>
      <c r="AP22" s="51">
        <v>0</v>
      </c>
      <c r="AQ22" s="51">
        <f t="shared" si="89"/>
        <v>0</v>
      </c>
      <c r="AR22" s="51">
        <v>0</v>
      </c>
      <c r="AS22" s="51">
        <f t="shared" si="90"/>
        <v>0</v>
      </c>
      <c r="AT22" s="51">
        <v>0</v>
      </c>
      <c r="AU22" s="51">
        <f t="shared" si="91"/>
        <v>0</v>
      </c>
      <c r="AV22" s="51">
        <v>0</v>
      </c>
      <c r="AW22" s="51">
        <f t="shared" si="92"/>
        <v>0</v>
      </c>
      <c r="AX22" s="51"/>
      <c r="AY22" s="51">
        <f t="shared" si="93"/>
        <v>0</v>
      </c>
      <c r="AZ22" s="51">
        <v>0</v>
      </c>
      <c r="BA22" s="51">
        <f t="shared" si="94"/>
        <v>0</v>
      </c>
      <c r="BB22" s="51">
        <v>0</v>
      </c>
      <c r="BC22" s="51">
        <f t="shared" si="95"/>
        <v>0</v>
      </c>
      <c r="BD22" s="51">
        <v>1200</v>
      </c>
      <c r="BE22" s="51">
        <f t="shared" si="96"/>
        <v>6479747.2740000002</v>
      </c>
      <c r="BF22" s="51"/>
      <c r="BG22" s="51">
        <f t="shared" si="97"/>
        <v>0</v>
      </c>
      <c r="BH22" s="51">
        <v>0</v>
      </c>
      <c r="BI22" s="51">
        <f t="shared" si="98"/>
        <v>0</v>
      </c>
      <c r="BJ22" s="51">
        <v>0</v>
      </c>
      <c r="BK22" s="51">
        <f t="shared" si="99"/>
        <v>0</v>
      </c>
      <c r="BL22" s="51">
        <v>0</v>
      </c>
      <c r="BM22" s="51">
        <f t="shared" si="100"/>
        <v>0</v>
      </c>
      <c r="BN22" s="51"/>
      <c r="BO22" s="51">
        <f t="shared" si="100"/>
        <v>0</v>
      </c>
      <c r="BP22" s="51"/>
      <c r="BQ22" s="51">
        <f t="shared" si="101"/>
        <v>0</v>
      </c>
      <c r="BR22" s="51"/>
      <c r="BS22" s="51">
        <f t="shared" si="102"/>
        <v>0</v>
      </c>
      <c r="BT22" s="51"/>
      <c r="BU22" s="51">
        <f t="shared" si="103"/>
        <v>0</v>
      </c>
      <c r="BV22" s="51">
        <v>0</v>
      </c>
      <c r="BW22" s="51">
        <f t="shared" si="104"/>
        <v>0</v>
      </c>
      <c r="BX22" s="51"/>
      <c r="BY22" s="51">
        <f t="shared" si="105"/>
        <v>0</v>
      </c>
      <c r="BZ22" s="51"/>
      <c r="CA22" s="51">
        <f t="shared" si="106"/>
        <v>0</v>
      </c>
      <c r="CB22" s="51">
        <v>0</v>
      </c>
      <c r="CC22" s="51">
        <v>0</v>
      </c>
      <c r="CD22" s="51"/>
      <c r="CE22" s="51">
        <f>SUM(CD22*$F22*$G22*$I22*$L22*$CE$12)</f>
        <v>0</v>
      </c>
      <c r="CF22" s="51"/>
      <c r="CG22" s="51">
        <f t="shared" si="107"/>
        <v>0</v>
      </c>
      <c r="CH22" s="51"/>
      <c r="CI22" s="51">
        <f t="shared" si="108"/>
        <v>0</v>
      </c>
      <c r="CJ22" s="51">
        <v>5</v>
      </c>
      <c r="CK22" s="51">
        <f t="shared" si="108"/>
        <v>29956.558632000004</v>
      </c>
      <c r="CL22" s="51">
        <v>0</v>
      </c>
      <c r="CM22" s="51">
        <f t="shared" si="109"/>
        <v>0</v>
      </c>
      <c r="CN22" s="51"/>
      <c r="CO22" s="51">
        <f t="shared" si="110"/>
        <v>0</v>
      </c>
      <c r="CP22" s="51">
        <v>104</v>
      </c>
      <c r="CQ22" s="51">
        <f t="shared" si="111"/>
        <v>518192.75508000003</v>
      </c>
      <c r="CR22" s="51">
        <v>0</v>
      </c>
      <c r="CS22" s="51">
        <v>0</v>
      </c>
      <c r="CT22" s="51"/>
      <c r="CU22" s="51">
        <f t="shared" si="112"/>
        <v>0</v>
      </c>
      <c r="CV22" s="51">
        <v>0</v>
      </c>
      <c r="CW22" s="51">
        <f t="shared" si="113"/>
        <v>0</v>
      </c>
      <c r="CX22" s="51">
        <v>0</v>
      </c>
      <c r="CY22" s="51">
        <f t="shared" si="114"/>
        <v>0</v>
      </c>
      <c r="CZ22" s="51">
        <v>0</v>
      </c>
      <c r="DA22" s="51">
        <f t="shared" si="115"/>
        <v>0</v>
      </c>
      <c r="DB22" s="62">
        <f t="shared" si="116"/>
        <v>1309</v>
      </c>
      <c r="DC22" s="62">
        <f t="shared" si="116"/>
        <v>7027896.5877120001</v>
      </c>
    </row>
    <row r="23" spans="1:107" x14ac:dyDescent="0.25">
      <c r="A23" s="24"/>
      <c r="B23" s="24">
        <v>7</v>
      </c>
      <c r="C23" s="16" t="s">
        <v>135</v>
      </c>
      <c r="D23" s="17">
        <f>D22</f>
        <v>10127</v>
      </c>
      <c r="E23" s="17">
        <v>10127</v>
      </c>
      <c r="F23" s="18">
        <v>9620</v>
      </c>
      <c r="G23" s="17">
        <v>1.04</v>
      </c>
      <c r="H23" s="17"/>
      <c r="I23" s="25">
        <v>1</v>
      </c>
      <c r="J23" s="26"/>
      <c r="K23" s="17">
        <v>1.4</v>
      </c>
      <c r="L23" s="17">
        <v>1.68</v>
      </c>
      <c r="M23" s="17">
        <v>2.23</v>
      </c>
      <c r="N23" s="17">
        <v>2.39</v>
      </c>
      <c r="O23" s="20">
        <v>2.57</v>
      </c>
      <c r="P23" s="51"/>
      <c r="Q23" s="51">
        <f t="shared" si="80"/>
        <v>0</v>
      </c>
      <c r="R23" s="51"/>
      <c r="S23" s="51">
        <f t="shared" si="80"/>
        <v>0</v>
      </c>
      <c r="T23" s="52"/>
      <c r="U23" s="51">
        <f t="shared" si="81"/>
        <v>0</v>
      </c>
      <c r="V23" s="51"/>
      <c r="W23" s="51">
        <f t="shared" si="82"/>
        <v>0</v>
      </c>
      <c r="X23" s="51"/>
      <c r="Y23" s="51">
        <f t="shared" si="83"/>
        <v>0</v>
      </c>
      <c r="Z23" s="51"/>
      <c r="AA23" s="51">
        <f t="shared" si="84"/>
        <v>0</v>
      </c>
      <c r="AB23" s="51"/>
      <c r="AC23" s="51">
        <f t="shared" si="85"/>
        <v>0</v>
      </c>
      <c r="AD23" s="51"/>
      <c r="AE23" s="51">
        <f t="shared" si="117"/>
        <v>0</v>
      </c>
      <c r="AF23" s="52"/>
      <c r="AG23" s="51">
        <f t="shared" si="86"/>
        <v>0</v>
      </c>
      <c r="AH23" s="51"/>
      <c r="AI23" s="51">
        <f t="shared" si="87"/>
        <v>0</v>
      </c>
      <c r="AJ23" s="51"/>
      <c r="AK23" s="51">
        <f t="shared" si="88"/>
        <v>0</v>
      </c>
      <c r="AL23" s="51"/>
      <c r="AM23" s="51">
        <f t="shared" si="88"/>
        <v>0</v>
      </c>
      <c r="AN23" s="51"/>
      <c r="AO23" s="51">
        <f t="shared" si="89"/>
        <v>0</v>
      </c>
      <c r="AP23" s="51"/>
      <c r="AQ23" s="51">
        <f t="shared" si="89"/>
        <v>0</v>
      </c>
      <c r="AR23" s="51"/>
      <c r="AS23" s="51">
        <f t="shared" si="90"/>
        <v>0</v>
      </c>
      <c r="AT23" s="51"/>
      <c r="AU23" s="51">
        <f t="shared" si="91"/>
        <v>0</v>
      </c>
      <c r="AV23" s="51"/>
      <c r="AW23" s="51">
        <f t="shared" si="92"/>
        <v>0</v>
      </c>
      <c r="AX23" s="51"/>
      <c r="AY23" s="51">
        <f t="shared" si="93"/>
        <v>0</v>
      </c>
      <c r="AZ23" s="51"/>
      <c r="BA23" s="51">
        <f t="shared" si="94"/>
        <v>0</v>
      </c>
      <c r="BB23" s="51"/>
      <c r="BC23" s="51">
        <f t="shared" si="95"/>
        <v>0</v>
      </c>
      <c r="BD23" s="51"/>
      <c r="BE23" s="51">
        <f t="shared" si="96"/>
        <v>0</v>
      </c>
      <c r="BF23" s="51"/>
      <c r="BG23" s="51">
        <f t="shared" si="97"/>
        <v>0</v>
      </c>
      <c r="BH23" s="51"/>
      <c r="BI23" s="51">
        <f t="shared" si="98"/>
        <v>0</v>
      </c>
      <c r="BJ23" s="51"/>
      <c r="BK23" s="51">
        <f t="shared" si="99"/>
        <v>0</v>
      </c>
      <c r="BL23" s="51"/>
      <c r="BM23" s="51">
        <f t="shared" si="100"/>
        <v>0</v>
      </c>
      <c r="BN23" s="51"/>
      <c r="BO23" s="51">
        <f t="shared" si="100"/>
        <v>0</v>
      </c>
      <c r="BP23" s="51"/>
      <c r="BQ23" s="51">
        <f t="shared" si="101"/>
        <v>0</v>
      </c>
      <c r="BR23" s="51"/>
      <c r="BS23" s="51">
        <f t="shared" si="102"/>
        <v>0</v>
      </c>
      <c r="BT23" s="51"/>
      <c r="BU23" s="51">
        <f t="shared" si="103"/>
        <v>0</v>
      </c>
      <c r="BV23" s="51"/>
      <c r="BW23" s="51">
        <f t="shared" si="104"/>
        <v>0</v>
      </c>
      <c r="BX23" s="51"/>
      <c r="BY23" s="51">
        <f t="shared" si="105"/>
        <v>0</v>
      </c>
      <c r="BZ23" s="51"/>
      <c r="CA23" s="51">
        <f t="shared" si="106"/>
        <v>0</v>
      </c>
      <c r="CB23" s="51"/>
      <c r="CC23" s="51">
        <v>0</v>
      </c>
      <c r="CD23" s="51"/>
      <c r="CE23" s="51">
        <f>SUM(CD23*$F23*$G23*$I23*$L23*$CE$12)</f>
        <v>0</v>
      </c>
      <c r="CF23" s="51"/>
      <c r="CG23" s="51">
        <f t="shared" si="107"/>
        <v>0</v>
      </c>
      <c r="CH23" s="51"/>
      <c r="CI23" s="51">
        <f t="shared" si="108"/>
        <v>0</v>
      </c>
      <c r="CJ23" s="51"/>
      <c r="CK23" s="51">
        <f t="shared" si="108"/>
        <v>0</v>
      </c>
      <c r="CL23" s="51"/>
      <c r="CM23" s="51">
        <f t="shared" si="109"/>
        <v>0</v>
      </c>
      <c r="CN23" s="51"/>
      <c r="CO23" s="51">
        <f t="shared" si="110"/>
        <v>0</v>
      </c>
      <c r="CP23" s="51"/>
      <c r="CQ23" s="51">
        <f t="shared" si="111"/>
        <v>0</v>
      </c>
      <c r="CR23" s="51"/>
      <c r="CS23" s="51">
        <v>0</v>
      </c>
      <c r="CT23" s="51"/>
      <c r="CU23" s="51">
        <f t="shared" si="112"/>
        <v>0</v>
      </c>
      <c r="CV23" s="51"/>
      <c r="CW23" s="51">
        <f t="shared" si="113"/>
        <v>0</v>
      </c>
      <c r="CX23" s="51"/>
      <c r="CY23" s="51">
        <f t="shared" si="114"/>
        <v>0</v>
      </c>
      <c r="CZ23" s="51"/>
      <c r="DA23" s="51">
        <f t="shared" si="115"/>
        <v>0</v>
      </c>
      <c r="DB23" s="62">
        <f t="shared" si="116"/>
        <v>0</v>
      </c>
      <c r="DC23" s="62">
        <f t="shared" si="116"/>
        <v>0</v>
      </c>
    </row>
    <row r="24" spans="1:107" s="68" customFormat="1" x14ac:dyDescent="0.25">
      <c r="A24" s="65">
        <v>3</v>
      </c>
      <c r="B24" s="65"/>
      <c r="C24" s="38" t="s">
        <v>136</v>
      </c>
      <c r="D24" s="47"/>
      <c r="E24" s="47"/>
      <c r="F24" s="43"/>
      <c r="G24" s="48"/>
      <c r="H24" s="48"/>
      <c r="I24" s="66"/>
      <c r="J24" s="67"/>
      <c r="K24" s="47"/>
      <c r="L24" s="47"/>
      <c r="M24" s="47"/>
      <c r="N24" s="47"/>
      <c r="O24" s="44">
        <v>2.57</v>
      </c>
      <c r="P24" s="50">
        <f t="shared" ref="P24:CK24" si="118">P25</f>
        <v>0</v>
      </c>
      <c r="Q24" s="50">
        <f t="shared" si="118"/>
        <v>0</v>
      </c>
      <c r="R24" s="50">
        <f t="shared" si="118"/>
        <v>0</v>
      </c>
      <c r="S24" s="50">
        <f t="shared" si="118"/>
        <v>0</v>
      </c>
      <c r="T24" s="50">
        <f t="shared" si="118"/>
        <v>0</v>
      </c>
      <c r="U24" s="50">
        <f t="shared" si="118"/>
        <v>0</v>
      </c>
      <c r="V24" s="50">
        <f t="shared" si="118"/>
        <v>0</v>
      </c>
      <c r="W24" s="50">
        <f t="shared" si="118"/>
        <v>0</v>
      </c>
      <c r="X24" s="50">
        <f t="shared" si="118"/>
        <v>0</v>
      </c>
      <c r="Y24" s="50">
        <f t="shared" si="118"/>
        <v>0</v>
      </c>
      <c r="Z24" s="50">
        <f t="shared" si="118"/>
        <v>6</v>
      </c>
      <c r="AA24" s="50">
        <f t="shared" si="118"/>
        <v>88850.747440000006</v>
      </c>
      <c r="AB24" s="50">
        <f t="shared" si="118"/>
        <v>0</v>
      </c>
      <c r="AC24" s="50">
        <f t="shared" si="118"/>
        <v>0</v>
      </c>
      <c r="AD24" s="50">
        <f t="shared" si="118"/>
        <v>0</v>
      </c>
      <c r="AE24" s="50">
        <f t="shared" si="118"/>
        <v>0</v>
      </c>
      <c r="AF24" s="50">
        <f t="shared" si="118"/>
        <v>0</v>
      </c>
      <c r="AG24" s="50">
        <f t="shared" si="118"/>
        <v>0</v>
      </c>
      <c r="AH24" s="50">
        <f t="shared" si="118"/>
        <v>0</v>
      </c>
      <c r="AI24" s="50">
        <f t="shared" si="118"/>
        <v>0</v>
      </c>
      <c r="AJ24" s="50">
        <f t="shared" si="118"/>
        <v>0</v>
      </c>
      <c r="AK24" s="50">
        <f t="shared" si="118"/>
        <v>0</v>
      </c>
      <c r="AL24" s="50">
        <f t="shared" si="118"/>
        <v>0</v>
      </c>
      <c r="AM24" s="50">
        <f t="shared" si="118"/>
        <v>0</v>
      </c>
      <c r="AN24" s="50">
        <f t="shared" si="118"/>
        <v>0</v>
      </c>
      <c r="AO24" s="50">
        <f t="shared" si="118"/>
        <v>0</v>
      </c>
      <c r="AP24" s="50">
        <f t="shared" si="118"/>
        <v>0</v>
      </c>
      <c r="AQ24" s="50">
        <f t="shared" si="118"/>
        <v>0</v>
      </c>
      <c r="AR24" s="50">
        <f t="shared" si="118"/>
        <v>0</v>
      </c>
      <c r="AS24" s="50">
        <f t="shared" si="118"/>
        <v>0</v>
      </c>
      <c r="AT24" s="50">
        <f t="shared" si="118"/>
        <v>0</v>
      </c>
      <c r="AU24" s="50">
        <f t="shared" si="118"/>
        <v>0</v>
      </c>
      <c r="AV24" s="50">
        <v>0</v>
      </c>
      <c r="AW24" s="50">
        <f t="shared" si="118"/>
        <v>0</v>
      </c>
      <c r="AX24" s="50">
        <v>0</v>
      </c>
      <c r="AY24" s="50">
        <f t="shared" si="118"/>
        <v>0</v>
      </c>
      <c r="AZ24" s="50">
        <f t="shared" si="118"/>
        <v>0</v>
      </c>
      <c r="BA24" s="50">
        <f t="shared" si="118"/>
        <v>0</v>
      </c>
      <c r="BB24" s="50">
        <f t="shared" si="118"/>
        <v>2</v>
      </c>
      <c r="BC24" s="50">
        <f t="shared" si="118"/>
        <v>32094.633479999997</v>
      </c>
      <c r="BD24" s="50">
        <f t="shared" si="118"/>
        <v>0</v>
      </c>
      <c r="BE24" s="50">
        <f t="shared" si="118"/>
        <v>0</v>
      </c>
      <c r="BF24" s="50">
        <f t="shared" si="118"/>
        <v>0</v>
      </c>
      <c r="BG24" s="50">
        <f t="shared" si="118"/>
        <v>0</v>
      </c>
      <c r="BH24" s="50">
        <f t="shared" si="118"/>
        <v>0</v>
      </c>
      <c r="BI24" s="50">
        <f t="shared" si="118"/>
        <v>0</v>
      </c>
      <c r="BJ24" s="50">
        <f t="shared" si="118"/>
        <v>0</v>
      </c>
      <c r="BK24" s="50">
        <f t="shared" si="118"/>
        <v>0</v>
      </c>
      <c r="BL24" s="50">
        <f t="shared" si="118"/>
        <v>0</v>
      </c>
      <c r="BM24" s="50">
        <f t="shared" si="118"/>
        <v>0</v>
      </c>
      <c r="BN24" s="50">
        <f t="shared" si="118"/>
        <v>4</v>
      </c>
      <c r="BO24" s="50">
        <f t="shared" si="118"/>
        <v>68746.364960000006</v>
      </c>
      <c r="BP24" s="50">
        <f t="shared" si="118"/>
        <v>0</v>
      </c>
      <c r="BQ24" s="50">
        <f t="shared" si="118"/>
        <v>0</v>
      </c>
      <c r="BR24" s="50">
        <f t="shared" si="118"/>
        <v>0</v>
      </c>
      <c r="BS24" s="50">
        <f t="shared" si="118"/>
        <v>0</v>
      </c>
      <c r="BT24" s="50">
        <f t="shared" si="118"/>
        <v>0</v>
      </c>
      <c r="BU24" s="50">
        <f t="shared" si="118"/>
        <v>0</v>
      </c>
      <c r="BV24" s="50">
        <f t="shared" si="118"/>
        <v>0</v>
      </c>
      <c r="BW24" s="50">
        <f t="shared" si="118"/>
        <v>0</v>
      </c>
      <c r="BX24" s="50">
        <f t="shared" si="118"/>
        <v>0</v>
      </c>
      <c r="BY24" s="50">
        <f t="shared" si="118"/>
        <v>0</v>
      </c>
      <c r="BZ24" s="50">
        <f t="shared" si="118"/>
        <v>4</v>
      </c>
      <c r="CA24" s="50">
        <f t="shared" si="118"/>
        <v>71169.5211136</v>
      </c>
      <c r="CB24" s="50">
        <v>1</v>
      </c>
      <c r="CC24" s="50">
        <v>17422.2</v>
      </c>
      <c r="CD24" s="50"/>
      <c r="CE24" s="50"/>
      <c r="CF24" s="50">
        <f t="shared" si="118"/>
        <v>0</v>
      </c>
      <c r="CG24" s="50">
        <f t="shared" si="118"/>
        <v>0</v>
      </c>
      <c r="CH24" s="50">
        <f t="shared" si="118"/>
        <v>2</v>
      </c>
      <c r="CI24" s="50">
        <f t="shared" si="118"/>
        <v>35484.722000000009</v>
      </c>
      <c r="CJ24" s="50">
        <v>0</v>
      </c>
      <c r="CK24" s="50">
        <f t="shared" si="118"/>
        <v>0</v>
      </c>
      <c r="CL24" s="50">
        <v>0</v>
      </c>
      <c r="CM24" s="50">
        <f t="shared" ref="CM24:DC24" si="119">CM25</f>
        <v>0</v>
      </c>
      <c r="CN24" s="50">
        <f t="shared" si="119"/>
        <v>1</v>
      </c>
      <c r="CO24" s="50">
        <f t="shared" si="119"/>
        <v>14796.879370000001</v>
      </c>
      <c r="CP24" s="50">
        <f t="shared" si="119"/>
        <v>0</v>
      </c>
      <c r="CQ24" s="50">
        <f t="shared" si="119"/>
        <v>0</v>
      </c>
      <c r="CR24" s="50">
        <v>0</v>
      </c>
      <c r="CS24" s="50">
        <v>0</v>
      </c>
      <c r="CT24" s="50">
        <f t="shared" si="119"/>
        <v>1</v>
      </c>
      <c r="CU24" s="50">
        <f t="shared" si="119"/>
        <v>23827.825839999998</v>
      </c>
      <c r="CV24" s="50">
        <f t="shared" si="119"/>
        <v>0</v>
      </c>
      <c r="CW24" s="50">
        <f t="shared" si="119"/>
        <v>0</v>
      </c>
      <c r="CX24" s="50">
        <f t="shared" si="119"/>
        <v>0</v>
      </c>
      <c r="CY24" s="50">
        <f t="shared" si="119"/>
        <v>0</v>
      </c>
      <c r="CZ24" s="50">
        <f t="shared" si="119"/>
        <v>0</v>
      </c>
      <c r="DA24" s="50">
        <f t="shared" si="119"/>
        <v>0</v>
      </c>
      <c r="DB24" s="50">
        <f t="shared" si="119"/>
        <v>21</v>
      </c>
      <c r="DC24" s="50">
        <f t="shared" si="119"/>
        <v>352392.89420360001</v>
      </c>
    </row>
    <row r="25" spans="1:107" ht="30" x14ac:dyDescent="0.25">
      <c r="A25" s="24"/>
      <c r="B25" s="24">
        <v>8</v>
      </c>
      <c r="C25" s="22" t="s">
        <v>137</v>
      </c>
      <c r="D25" s="17">
        <f>D23</f>
        <v>10127</v>
      </c>
      <c r="E25" s="17">
        <v>10127</v>
      </c>
      <c r="F25" s="18">
        <v>9620</v>
      </c>
      <c r="G25" s="23">
        <v>0.98</v>
      </c>
      <c r="H25" s="23"/>
      <c r="I25" s="25">
        <v>1</v>
      </c>
      <c r="J25" s="26"/>
      <c r="K25" s="17">
        <v>1.4</v>
      </c>
      <c r="L25" s="17">
        <v>1.68</v>
      </c>
      <c r="M25" s="17">
        <v>2.23</v>
      </c>
      <c r="N25" s="17">
        <v>2.39</v>
      </c>
      <c r="O25" s="20">
        <v>2.57</v>
      </c>
      <c r="P25" s="52"/>
      <c r="Q25" s="51">
        <f>(P25/12*1*$D25*$G25*$I25*$K25*Q$9)+(P25/12*5*$E25*$G25*$I25*$K25*Q$10)+(P25/12*6*$F25*$G25*$I25*$K25*Q$10)</f>
        <v>0</v>
      </c>
      <c r="R25" s="52"/>
      <c r="S25" s="51">
        <f>(R25/12*1*$D25*$G25*$I25*$K25*S$9)+(R25/12*5*$E25*$G25*$I25*$K25*S$10)+(R25/12*6*$F25*$G25*$I25*$K25*S$10)</f>
        <v>0</v>
      </c>
      <c r="T25" s="52"/>
      <c r="U25" s="51">
        <f>(T25/12*1*$D25*$G25*$I25*$K25*U$9)+(T25/12*5*$E25*$G25*$I25*$K25*U$10)+(T25/12*6*$F25*$G25*$I25*$K25*U$10)</f>
        <v>0</v>
      </c>
      <c r="V25" s="52"/>
      <c r="W25" s="51">
        <f>(V25/12*1*$D25*$G25*$I25*$K25*W$9)+(V25/12*5*$E25*$G25*$I25*$K25*W$10)+(V25/12*6*$F25*$G25*$I25*$K25*W$10)</f>
        <v>0</v>
      </c>
      <c r="X25" s="52"/>
      <c r="Y25" s="51">
        <f>(X25/12*1*$D25*$G25*$I25*$K25*Y$9)+(X25/12*5*$E25*$G25*$I25*$K25*Y$10)+(X25/12*6*$F25*$G25*$I25*$K25*Y$10)</f>
        <v>0</v>
      </c>
      <c r="Z25" s="52">
        <v>6</v>
      </c>
      <c r="AA25" s="51">
        <f>(Z25/12*1*$D25*$G25*$I25*$K25*AA$9)+(Z25/12*5*$E25*$G25*$I25*$K25*AA$10)+(Z25/12*6*$F25*$G25*$I25*$K25*AA$10)</f>
        <v>88850.747440000006</v>
      </c>
      <c r="AB25" s="51"/>
      <c r="AC25" s="51">
        <f>(AB25/12*1*$D25*$G25*$I25*$K25*AC$9)+(AB25/12*5*$E25*$G25*$I25*$K25*AC$10)+(AB25/12*6*$F25*$G25*$I25*$K25*AC$10)</f>
        <v>0</v>
      </c>
      <c r="AD25" s="52"/>
      <c r="AE25" s="51">
        <f>(AD25/12*1*$D25*$G25*$I25*$K25*AE$9)+(AD25/12*5*$E25*$G25*$I25*$K25*AE$10)+(AD25/12*6*$F25*$G25*$I25*$K25*AE$10)</f>
        <v>0</v>
      </c>
      <c r="AF25" s="52"/>
      <c r="AG25" s="51">
        <f>(AF25/12*1*$D25*$G25*$I25*$K25*AG$9)+(AF25/12*5*$E25*$G25*$I25*$K25*AG$10)+(AF25/12*6*$F25*$G25*$I25*$K25*AG$10)</f>
        <v>0</v>
      </c>
      <c r="AH25" s="52"/>
      <c r="AI25" s="51">
        <f>(AH25/12*1*$D25*$G25*$I25*$K25*AI$9)+(AH25/12*5*$E25*$G25*$I25*$K25*AI$10)+(AH25/12*6*$F25*$G25*$I25*$K25*AI$10)</f>
        <v>0</v>
      </c>
      <c r="AJ25" s="52"/>
      <c r="AK25" s="51">
        <f>(AJ25/12*1*$D25*$G25*$I25*$K25*AK$9)+(AJ25/12*5*$E25*$G25*$I25*$K25*AK$10)+(AJ25/12*6*$F25*$G25*$I25*$K25*AK$10)</f>
        <v>0</v>
      </c>
      <c r="AL25" s="52"/>
      <c r="AM25" s="51">
        <f>(AL25/12*1*$D25*$G25*$I25*$K25*AM$9)+(AL25/12*5*$E25*$G25*$I25*$K25*AM$10)+(AL25/12*6*$F25*$G25*$I25*$K25*AM$10)</f>
        <v>0</v>
      </c>
      <c r="AN25" s="52"/>
      <c r="AO25" s="51">
        <f>(AN25/12*1*$D25*$G25*$I25*$L25*AO$9)+(AN25/12*5*$E25*$G25*$I25*$L25*AO$10)+(AN25/12*6*$F25*$G25*$I25*$L25*AO$10)</f>
        <v>0</v>
      </c>
      <c r="AP25" s="52"/>
      <c r="AQ25" s="51">
        <f>(AP25/12*1*$D25*$G25*$I25*$L25*AQ$9)+(AP25/12*5*$E25*$G25*$I25*$L25*AQ$10)+(AP25/12*6*$F25*$G25*$I25*$L25*AQ$10)</f>
        <v>0</v>
      </c>
      <c r="AR25" s="52"/>
      <c r="AS25" s="51">
        <f>(AR25/12*1*$D25*$G25*$I25*$L25*AS$9)+(AR25/12*5*$E25*$G25*$I25*$L25*AS$10)+(AR25/12*6*$F25*$G25*$I25*$L25*AS$10)</f>
        <v>0</v>
      </c>
      <c r="AT25" s="52"/>
      <c r="AU25" s="51">
        <f>(AT25/12*1*$D25*$G25*$I25*$L25*AU$9)+(AT25/12*5*$E25*$G25*$I25*$L25*AU$10)+(AT25/12*6*$F25*$G25*$I25*$L25*AU$10)</f>
        <v>0</v>
      </c>
      <c r="AV25" s="52"/>
      <c r="AW25" s="51">
        <f>(AV25/12*1*$D25*$G25*$I25*$L25*AW$9)+(AV25/12*5*$E25*$G25*$I25*$L25*AW$10)+(AV25/12*6*$F25*$G25*$I25*$L25*AW$10)</f>
        <v>0</v>
      </c>
      <c r="AX25" s="52"/>
      <c r="AY25" s="51">
        <f>(AX25/12*1*$D25*$G25*$I25*$L25*AY$9)+(AX25/12*5*$E25*$G25*$I25*$L25*AY$10)+(AX25/12*6*$F25*$G25*$I25*$L25*AY$10)</f>
        <v>0</v>
      </c>
      <c r="AZ25" s="52"/>
      <c r="BA25" s="51">
        <f>(AZ25/12*1*$D25*$G25*$I25*$L25*BA$9)+(AZ25/12*5*$E25*$G25*$I25*$L25*BA$10)+(AZ25/12*6*$F25*$G25*$I25*$L25*BA$10)</f>
        <v>0</v>
      </c>
      <c r="BB25" s="52">
        <v>2</v>
      </c>
      <c r="BC25" s="51">
        <f>(BB25/12*1*$D25*$G25*$I25*$K25*BC$9)+(BB25/12*5*$E25*$G25*$I25*$K25*BC$10)+(BB25/12*6*$F25*$G25*$I25*$K25*BC$10)</f>
        <v>32094.633479999997</v>
      </c>
      <c r="BD25" s="52"/>
      <c r="BE25" s="51">
        <f>(BD25/12*1*$D25*$G25*$I25*$K25*BE$9)+(BD25/12*5*$E25*$G25*$I25*$K25*BE$10)+(BD25/12*6*$F25*$G25*$I25*$K25*BE$10)</f>
        <v>0</v>
      </c>
      <c r="BF25" s="52"/>
      <c r="BG25" s="51">
        <f>(BF25/12*1*$D25*$G25*$I25*$K25*BG$9)+(BF25/12*4*$E25*$G25*$I25*$K25*BG$10)+(BF25/12*1*$E25*$G25*$I25*$K25*BG$11)+(BF25/12*6*$F25*$G25*$I25*$K25*BG$11)</f>
        <v>0</v>
      </c>
      <c r="BH25" s="52"/>
      <c r="BI25" s="51">
        <f>(BH25/12*1*$D25*$G25*$I25*$K25*BI$9)+(BH25/12*5*$E25*$G25*$I25*$K25*BI$10)+(BH25/12*6*$F25*$G25*$I25*$K25*BI$10)</f>
        <v>0</v>
      </c>
      <c r="BJ25" s="52"/>
      <c r="BK25" s="51">
        <f>(BJ25/12*1*$D25*$G25*$I25*$K25*BK$9)+(BJ25/12*5*$E25*$G25*$I25*$K25*BK$10)+(BJ25/12*6*$F25*$G25*$I25*$K25*BK$10)</f>
        <v>0</v>
      </c>
      <c r="BL25" s="52"/>
      <c r="BM25" s="51">
        <f>(BL25/12*1*$D25*$G25*$I25*$L25*BM$9)+(BL25/12*4*$E25*$G25*$I25*$L25*BM$10)+(BL25/12*1*$E25*$G25*$I25*$L25*BM$11)+(BL25/12*6*$F25*$G25*$I25*$L25*BM$11)</f>
        <v>0</v>
      </c>
      <c r="BN25" s="52">
        <v>4</v>
      </c>
      <c r="BO25" s="51">
        <f>(BN25/12*1*$D25*$G25*$I25*$L25*BO$9)+(BN25/12*4*$E25*$G25*$I25*$L25*BO$10)+(BN25/12*1*$E25*$G25*$I25*$L25*BO$11)+(BN25/12*6*$F25*$G25*$I25*$L25*BO$11)</f>
        <v>68746.364960000006</v>
      </c>
      <c r="BP25" s="51"/>
      <c r="BQ25" s="51">
        <f>(BP25/12*1*$D25*$G25*$I25*$K25*BQ$9)+(BP25/12*5*$E25*$G25*$I25*$K25*BQ$10)+(BP25/12*6*$F25*$G25*$I25*$K25*BQ$10)</f>
        <v>0</v>
      </c>
      <c r="BR25" s="52"/>
      <c r="BS25" s="51">
        <f>(BR25/12*1*$D25*$G25*$I25*$L25*BS$9)+(BR25/12*5*$E25*$G25*$I25*$L25*BS$10)+(BR25/12*6*$F25*$G25*$I25*$L25*BS$10)</f>
        <v>0</v>
      </c>
      <c r="BT25" s="51"/>
      <c r="BU25" s="51">
        <f>(BT25/12*1*$D25*$G25*$I25*BU$9)+(BT25/12*5*$E25*$G25*$I25*BU$10)+(BT25/12*6*$F25*$G25*$I25*BU$10)</f>
        <v>0</v>
      </c>
      <c r="BV25" s="52"/>
      <c r="BW25" s="51">
        <f>(BV25/12*1*$D25*$G25*$I25*$K25*BW$9)+(BV25/12*5*$E25*$G25*$I25*$K25*BW$10)+(BV25/12*6*$F25*$G25*$I25*$K25*BW$10)</f>
        <v>0</v>
      </c>
      <c r="BX25" s="52"/>
      <c r="BY25" s="51">
        <f>(BX25/12*1*$D25*$G25*$I25*$K25*BY$9)+(BX25/12*5*$E25*$G25*$I25*$K25*BY$10)+(BX25/12*6*$F25*$G25*$I25*$K25*BY$10)</f>
        <v>0</v>
      </c>
      <c r="BZ25" s="55">
        <v>4</v>
      </c>
      <c r="CA25" s="51">
        <f>(BZ25/12*1*$D25*$G25*$I25*$L25*CA$9)+(BZ25/12*5*$E25*$G25*$I25*$L25*CA$10)+(BZ25/12*6*$F25*$G25*$I25*$L25*CA$10)</f>
        <v>71169.5211136</v>
      </c>
      <c r="CB25" s="52">
        <v>1</v>
      </c>
      <c r="CC25" s="51">
        <v>17422.2</v>
      </c>
      <c r="CD25" s="52"/>
      <c r="CE25" s="51">
        <f>SUM(CD25*$F25*$G25*$I25*$L25*$CE$12)</f>
        <v>0</v>
      </c>
      <c r="CF25" s="51"/>
      <c r="CG25" s="51">
        <f>(CF25/12*1*$D25*$G25*$I25*$L25*CG$9)+(CF25/12*5*$E25*$G25*$I25*$L25*CG$10)+(CF25/12*6*$F25*$G25*$I25*$L25*CG$10)</f>
        <v>0</v>
      </c>
      <c r="CH25" s="55">
        <v>2</v>
      </c>
      <c r="CI25" s="51">
        <f>(CH25/12*1*$D25*$G25*$I25*$L25*CI$9)+(CH25/12*5*$E25*$G25*$I25*$L25*CI$10)+(CH25/12*6*$F25*$G25*$I25*$L25*CI$10)</f>
        <v>35484.722000000009</v>
      </c>
      <c r="CJ25" s="52"/>
      <c r="CK25" s="51">
        <f>(CJ25/12*1*$D25*$G25*$I25*$L25*CK$9)+(CJ25/12*5*$E25*$G25*$I25*$L25*CK$10)+(CJ25/12*6*$F25*$G25*$I25*$L25*CK$10)</f>
        <v>0</v>
      </c>
      <c r="CL25" s="52"/>
      <c r="CM25" s="51">
        <f>(CL25/12*1*$D25*$G25*$I25*$K25*CM$9)+(CL25/12*5*$E25*$G25*$I25*$K25*CM$10)+(CL25/12*6*$F25*$G25*$I25*$K25*CM$10)</f>
        <v>0</v>
      </c>
      <c r="CN25" s="51">
        <f>2-1</f>
        <v>1</v>
      </c>
      <c r="CO25" s="51">
        <f>(CN25/12*1*$D25*$G25*$I25*$K25*CO$9)+(CN25/12*5*$E25*$G25*$I25*$K25*CO$10)+(CN25/12*6*$F25*$G25*$I25*$K25*CO$10)</f>
        <v>14796.879370000001</v>
      </c>
      <c r="CP25" s="52"/>
      <c r="CQ25" s="51">
        <f>(CP25/12*1*$D25*$G25*$I25*$K25*CQ$9)+(CP25/12*5*$E25*$G25*$I25*$K25*CQ$10)+(CP25/12*6*$F25*$G25*$I25*$K25*CQ$10)</f>
        <v>0</v>
      </c>
      <c r="CR25" s="52"/>
      <c r="CS25" s="51">
        <v>0</v>
      </c>
      <c r="CT25" s="51">
        <v>1</v>
      </c>
      <c r="CU25" s="51">
        <f>(CT25/12*1*$D25*$G25*$I25*$L25*CU$9)+(CT25/12*5*$E25*$G25*$I25*$L25*CU$10)+(CT25/12*6*$F25*$G25*$I25*$L25*CU$10)</f>
        <v>23827.825839999998</v>
      </c>
      <c r="CV25" s="52"/>
      <c r="CW25" s="51">
        <f>(CV25/12*1*$D25*$G25*$I25*$L25*CW$9)+(CV25/12*5*$E25*$G25*$I25*$L25*CW$10)+(CV25/12*6*$F25*$G25*$I25*$L25*CW$10)</f>
        <v>0</v>
      </c>
      <c r="CX25" s="52"/>
      <c r="CY25" s="51">
        <f>(CX25/12*1*$D25*$G25*$I25*$N25*CY$9)+(CX25/12*5*$E25*$G25*$I25*$O25*CY$10)+(CX25/12*6*$F25*$G25*$I25*$O25*CY$10)</f>
        <v>0</v>
      </c>
      <c r="CZ25" s="52"/>
      <c r="DA25" s="51">
        <f>(CZ25/12*1*$D25*$G25*$I25*$M25*DA$9)+(CZ25/12*5*$E25*$G25*$I25*$M25*DA$10)+(CZ25/12*6*$F25*$G25*$I25*$M25*DA$10)</f>
        <v>0</v>
      </c>
      <c r="DB25" s="62">
        <f>SUM(AF25,T25,V25,AD25,P25,X25,R25,BH25,BX25,CL25,CP25,BJ25,CN25,AH25,BB25,BD25,AJ25,BF25,BV25,AL25,Z25,CR25,CV25,BL25,CT25,BN25,CB25,CD25,CH25,BZ25,CF25,AN25,AP25,AR25,AT25,AV25,AZ25,AX25,BR25,CZ25,CX25,CJ25,AB25,BT25,BP25)</f>
        <v>21</v>
      </c>
      <c r="DC25" s="62">
        <f>SUM(AG25,U25,W25,AE25,Q25,Y25,S25,BI25,BY25,CM25,CQ25,BK25,CO25,AI25,BC25,BE25,AK25,BG25,BW25,AM25,AA25,CS25,CW25,BM25,CU25,BO25,CC25,CE25,CI25,CA25,CG25,AO25,AQ25,AS25,AU25,AW25,BA25,AY25,BS25,DA25,CY25,CK25,AC25,BU25,BQ25)</f>
        <v>352392.89420360001</v>
      </c>
    </row>
    <row r="26" spans="1:107" s="68" customFormat="1" x14ac:dyDescent="0.25">
      <c r="A26" s="65">
        <v>4</v>
      </c>
      <c r="B26" s="65"/>
      <c r="C26" s="38" t="s">
        <v>138</v>
      </c>
      <c r="D26" s="47"/>
      <c r="E26" s="47"/>
      <c r="F26" s="43"/>
      <c r="G26" s="48"/>
      <c r="H26" s="48"/>
      <c r="I26" s="66"/>
      <c r="J26" s="67"/>
      <c r="K26" s="47"/>
      <c r="L26" s="47"/>
      <c r="M26" s="47"/>
      <c r="N26" s="47"/>
      <c r="O26" s="44">
        <v>2.57</v>
      </c>
      <c r="P26" s="50">
        <f t="shared" ref="P26:CK26" si="120">P27</f>
        <v>0</v>
      </c>
      <c r="Q26" s="50">
        <f t="shared" si="120"/>
        <v>0</v>
      </c>
      <c r="R26" s="50">
        <f t="shared" si="120"/>
        <v>96</v>
      </c>
      <c r="S26" s="50">
        <f t="shared" si="120"/>
        <v>1183047.4947199998</v>
      </c>
      <c r="T26" s="50">
        <f t="shared" si="120"/>
        <v>0</v>
      </c>
      <c r="U26" s="50">
        <f t="shared" si="120"/>
        <v>0</v>
      </c>
      <c r="V26" s="50">
        <f t="shared" si="120"/>
        <v>0</v>
      </c>
      <c r="W26" s="50">
        <f t="shared" si="120"/>
        <v>0</v>
      </c>
      <c r="X26" s="50">
        <f t="shared" si="120"/>
        <v>0</v>
      </c>
      <c r="Y26" s="50">
        <f t="shared" si="120"/>
        <v>0</v>
      </c>
      <c r="Z26" s="50">
        <f t="shared" si="120"/>
        <v>40</v>
      </c>
      <c r="AA26" s="50">
        <f t="shared" si="120"/>
        <v>537939.89946666663</v>
      </c>
      <c r="AB26" s="50">
        <f t="shared" si="120"/>
        <v>0</v>
      </c>
      <c r="AC26" s="50">
        <f t="shared" si="120"/>
        <v>0</v>
      </c>
      <c r="AD26" s="50">
        <f t="shared" si="120"/>
        <v>0</v>
      </c>
      <c r="AE26" s="50">
        <f t="shared" si="120"/>
        <v>0</v>
      </c>
      <c r="AF26" s="50">
        <f t="shared" si="120"/>
        <v>0</v>
      </c>
      <c r="AG26" s="50">
        <f t="shared" si="120"/>
        <v>0</v>
      </c>
      <c r="AH26" s="50">
        <f t="shared" si="120"/>
        <v>0</v>
      </c>
      <c r="AI26" s="50">
        <f t="shared" si="120"/>
        <v>0</v>
      </c>
      <c r="AJ26" s="50">
        <f t="shared" si="120"/>
        <v>0</v>
      </c>
      <c r="AK26" s="50">
        <f t="shared" si="120"/>
        <v>0</v>
      </c>
      <c r="AL26" s="50">
        <f t="shared" si="120"/>
        <v>0</v>
      </c>
      <c r="AM26" s="50">
        <f t="shared" si="120"/>
        <v>0</v>
      </c>
      <c r="AN26" s="50">
        <f t="shared" si="120"/>
        <v>0</v>
      </c>
      <c r="AO26" s="50">
        <f t="shared" si="120"/>
        <v>0</v>
      </c>
      <c r="AP26" s="50">
        <f t="shared" si="120"/>
        <v>0</v>
      </c>
      <c r="AQ26" s="50">
        <f t="shared" si="120"/>
        <v>0</v>
      </c>
      <c r="AR26" s="50">
        <f t="shared" si="120"/>
        <v>0</v>
      </c>
      <c r="AS26" s="50">
        <f t="shared" si="120"/>
        <v>0</v>
      </c>
      <c r="AT26" s="50">
        <f t="shared" si="120"/>
        <v>63</v>
      </c>
      <c r="AU26" s="50">
        <f t="shared" si="120"/>
        <v>939360.60363600007</v>
      </c>
      <c r="AV26" s="50">
        <v>0</v>
      </c>
      <c r="AW26" s="50">
        <f t="shared" si="120"/>
        <v>0</v>
      </c>
      <c r="AX26" s="50">
        <v>51</v>
      </c>
      <c r="AY26" s="50">
        <f t="shared" si="120"/>
        <v>760434.77437200001</v>
      </c>
      <c r="AZ26" s="50">
        <f t="shared" si="120"/>
        <v>0</v>
      </c>
      <c r="BA26" s="50">
        <f t="shared" si="120"/>
        <v>0</v>
      </c>
      <c r="BB26" s="50">
        <f t="shared" si="120"/>
        <v>23</v>
      </c>
      <c r="BC26" s="50">
        <f t="shared" si="120"/>
        <v>335192.42210999993</v>
      </c>
      <c r="BD26" s="50">
        <f t="shared" si="120"/>
        <v>0</v>
      </c>
      <c r="BE26" s="50">
        <f t="shared" si="120"/>
        <v>0</v>
      </c>
      <c r="BF26" s="50">
        <f t="shared" si="120"/>
        <v>0</v>
      </c>
      <c r="BG26" s="50">
        <f t="shared" si="120"/>
        <v>0</v>
      </c>
      <c r="BH26" s="50">
        <f t="shared" si="120"/>
        <v>7</v>
      </c>
      <c r="BI26" s="50">
        <f t="shared" si="120"/>
        <v>78241.064416666661</v>
      </c>
      <c r="BJ26" s="50">
        <f t="shared" si="120"/>
        <v>0</v>
      </c>
      <c r="BK26" s="50">
        <f t="shared" si="120"/>
        <v>0</v>
      </c>
      <c r="BL26" s="50">
        <f t="shared" si="120"/>
        <v>16</v>
      </c>
      <c r="BM26" s="50">
        <f t="shared" si="120"/>
        <v>241656.01824</v>
      </c>
      <c r="BN26" s="50">
        <f t="shared" si="120"/>
        <v>40</v>
      </c>
      <c r="BO26" s="50">
        <f t="shared" si="120"/>
        <v>624329.23280000011</v>
      </c>
      <c r="BP26" s="50">
        <f t="shared" si="120"/>
        <v>0</v>
      </c>
      <c r="BQ26" s="50">
        <f t="shared" si="120"/>
        <v>0</v>
      </c>
      <c r="BR26" s="50">
        <f t="shared" si="120"/>
        <v>4</v>
      </c>
      <c r="BS26" s="50">
        <f t="shared" si="120"/>
        <v>59233.131484799989</v>
      </c>
      <c r="BT26" s="50">
        <f t="shared" si="120"/>
        <v>0</v>
      </c>
      <c r="BU26" s="50">
        <f t="shared" si="120"/>
        <v>0</v>
      </c>
      <c r="BV26" s="50">
        <f t="shared" si="120"/>
        <v>0</v>
      </c>
      <c r="BW26" s="50">
        <f t="shared" si="120"/>
        <v>0</v>
      </c>
      <c r="BX26" s="50">
        <f t="shared" si="120"/>
        <v>26</v>
      </c>
      <c r="BY26" s="50">
        <f t="shared" si="120"/>
        <v>320846.12887599994</v>
      </c>
      <c r="BZ26" s="50">
        <f t="shared" si="120"/>
        <v>28</v>
      </c>
      <c r="CA26" s="50">
        <f t="shared" si="120"/>
        <v>452434.81279360002</v>
      </c>
      <c r="CB26" s="50">
        <v>14</v>
      </c>
      <c r="CC26" s="50">
        <v>226114.34999999998</v>
      </c>
      <c r="CD26" s="50">
        <f t="shared" ref="CD26:CE26" si="121">CD27</f>
        <v>10</v>
      </c>
      <c r="CE26" s="50">
        <f t="shared" si="121"/>
        <v>158222.06400000001</v>
      </c>
      <c r="CF26" s="50">
        <f t="shared" si="120"/>
        <v>1</v>
      </c>
      <c r="CG26" s="50">
        <f t="shared" si="120"/>
        <v>16158.3861712</v>
      </c>
      <c r="CH26" s="50">
        <f t="shared" si="120"/>
        <v>62</v>
      </c>
      <c r="CI26" s="50">
        <f t="shared" si="120"/>
        <v>999003.55099999998</v>
      </c>
      <c r="CJ26" s="50">
        <v>20</v>
      </c>
      <c r="CK26" s="50">
        <f t="shared" si="120"/>
        <v>323167.72342400003</v>
      </c>
      <c r="CL26" s="50">
        <v>36</v>
      </c>
      <c r="CM26" s="50">
        <f t="shared" ref="CM26:DC26" si="122">CM27</f>
        <v>483767.36225999997</v>
      </c>
      <c r="CN26" s="50">
        <f t="shared" si="122"/>
        <v>18</v>
      </c>
      <c r="CO26" s="50">
        <f t="shared" si="122"/>
        <v>241883.68112999998</v>
      </c>
      <c r="CP26" s="50">
        <f t="shared" si="122"/>
        <v>8</v>
      </c>
      <c r="CQ26" s="50">
        <f t="shared" si="122"/>
        <v>107503.85827999999</v>
      </c>
      <c r="CR26" s="50">
        <v>0</v>
      </c>
      <c r="CS26" s="50">
        <v>0</v>
      </c>
      <c r="CT26" s="50">
        <f t="shared" si="122"/>
        <v>18</v>
      </c>
      <c r="CU26" s="50">
        <f t="shared" si="122"/>
        <v>389512.01016000001</v>
      </c>
      <c r="CV26" s="50">
        <f t="shared" si="122"/>
        <v>32</v>
      </c>
      <c r="CW26" s="50">
        <f t="shared" si="122"/>
        <v>700541.47071999987</v>
      </c>
      <c r="CX26" s="50">
        <f t="shared" si="122"/>
        <v>12</v>
      </c>
      <c r="CY26" s="50">
        <f t="shared" si="122"/>
        <v>395455.84311999998</v>
      </c>
      <c r="CZ26" s="50">
        <f t="shared" si="122"/>
        <v>42</v>
      </c>
      <c r="DA26" s="50">
        <f t="shared" si="122"/>
        <v>1220474.5935200001</v>
      </c>
      <c r="DB26" s="50">
        <f t="shared" si="122"/>
        <v>667</v>
      </c>
      <c r="DC26" s="50">
        <f t="shared" si="122"/>
        <v>10794520.476700934</v>
      </c>
    </row>
    <row r="27" spans="1:107" x14ac:dyDescent="0.25">
      <c r="A27" s="24"/>
      <c r="B27" s="24">
        <v>9</v>
      </c>
      <c r="C27" s="16" t="s">
        <v>139</v>
      </c>
      <c r="D27" s="17">
        <f>D25</f>
        <v>10127</v>
      </c>
      <c r="E27" s="17">
        <v>10127</v>
      </c>
      <c r="F27" s="18">
        <v>9620</v>
      </c>
      <c r="G27" s="17">
        <v>0.89</v>
      </c>
      <c r="H27" s="17"/>
      <c r="I27" s="25">
        <v>1</v>
      </c>
      <c r="J27" s="26"/>
      <c r="K27" s="17">
        <v>1.4</v>
      </c>
      <c r="L27" s="17">
        <v>1.68</v>
      </c>
      <c r="M27" s="17">
        <v>2.23</v>
      </c>
      <c r="N27" s="17">
        <v>2.39</v>
      </c>
      <c r="O27" s="20">
        <v>2.57</v>
      </c>
      <c r="P27" s="51"/>
      <c r="Q27" s="51">
        <f>(P27/12*1*$D27*$G27*$I27*$K27*Q$9)+(P27/12*5*$E27*$G27*$I27*$K27*Q$10)+(P27/12*6*$F27*$G27*$I27*$K27*Q$10)</f>
        <v>0</v>
      </c>
      <c r="R27" s="51">
        <v>96</v>
      </c>
      <c r="S27" s="51">
        <f>(R27/12*1*$D27*$G27*$I27*$K27*S$9)+(R27/12*5*$E27*$G27*$I27*$K27*S$10)+(R27/12*6*$F27*$G27*$I27*$K27*S$10)</f>
        <v>1183047.4947199998</v>
      </c>
      <c r="T27" s="52"/>
      <c r="U27" s="51">
        <f>(T27/12*1*$D27*$G27*$I27*$K27*U$9)+(T27/12*5*$E27*$G27*$I27*$K27*U$10)+(T27/12*6*$F27*$G27*$I27*$K27*U$10)</f>
        <v>0</v>
      </c>
      <c r="V27" s="51"/>
      <c r="W27" s="51">
        <f>(V27/12*1*$D27*$G27*$I27*$K27*W$9)+(V27/12*5*$E27*$G27*$I27*$K27*W$10)+(V27/12*6*$F27*$G27*$I27*$K27*W$10)</f>
        <v>0</v>
      </c>
      <c r="X27" s="51"/>
      <c r="Y27" s="51">
        <f>(X27/12*1*$D27*$G27*$I27*$K27*Y$9)+(X27/12*5*$E27*$G27*$I27*$K27*Y$10)+(X27/12*6*$F27*$G27*$I27*$K27*Y$10)</f>
        <v>0</v>
      </c>
      <c r="Z27" s="51">
        <v>40</v>
      </c>
      <c r="AA27" s="51">
        <f>(Z27/12*1*$D27*$G27*$I27*$K27*AA$9)+(Z27/12*5*$E27*$G27*$I27*$K27*AA$10)+(Z27/12*6*$F27*$G27*$I27*$K27*AA$10)</f>
        <v>537939.89946666663</v>
      </c>
      <c r="AB27" s="51"/>
      <c r="AC27" s="51">
        <f>(AB27/12*1*$D27*$G27*$I27*$K27*AC$9)+(AB27/12*5*$E27*$G27*$I27*$K27*AC$10)+(AB27/12*6*$F27*$G27*$I27*$K27*AC$10)</f>
        <v>0</v>
      </c>
      <c r="AD27" s="51"/>
      <c r="AE27" s="51">
        <f>(AD27/12*1*$D27*$G27*$I27*$K27*AE$9)+(AD27/12*5*$E27*$G27*$I27*$K27*AE$10)+(AD27/12*6*$F27*$G27*$I27*$K27*AE$10)</f>
        <v>0</v>
      </c>
      <c r="AF27" s="52"/>
      <c r="AG27" s="51">
        <f>(AF27/12*1*$D27*$G27*$I27*$K27*AG$9)+(AF27/12*5*$E27*$G27*$I27*$K27*AG$10)+(AF27/12*6*$F27*$G27*$I27*$K27*AG$10)</f>
        <v>0</v>
      </c>
      <c r="AH27" s="51"/>
      <c r="AI27" s="51">
        <f>(AH27/12*1*$D27*$G27*$I27*$K27*AI$9)+(AH27/12*5*$E27*$G27*$I27*$K27*AI$10)+(AH27/12*6*$F27*$G27*$I27*$K27*AI$10)</f>
        <v>0</v>
      </c>
      <c r="AJ27" s="51"/>
      <c r="AK27" s="51">
        <f>(AJ27/12*1*$D27*$G27*$I27*$K27*AK$9)+(AJ27/12*5*$E27*$G27*$I27*$K27*AK$10)+(AJ27/12*6*$F27*$G27*$I27*$K27*AK$10)</f>
        <v>0</v>
      </c>
      <c r="AL27" s="51"/>
      <c r="AM27" s="51">
        <f>(AL27/12*1*$D27*$G27*$I27*$K27*AM$9)+(AL27/12*5*$E27*$G27*$I27*$K27*AM$10)+(AL27/12*6*$F27*$G27*$I27*$K27*AM$10)</f>
        <v>0</v>
      </c>
      <c r="AN27" s="51"/>
      <c r="AO27" s="51">
        <f>(AN27/12*1*$D27*$G27*$I27*$L27*AO$9)+(AN27/12*5*$E27*$G27*$I27*$L27*AO$10)+(AN27/12*6*$F27*$G27*$I27*$L27*AO$10)</f>
        <v>0</v>
      </c>
      <c r="AP27" s="51"/>
      <c r="AQ27" s="51">
        <f>(AP27/12*1*$D27*$G27*$I27*$L27*AQ$9)+(AP27/12*5*$E27*$G27*$I27*$L27*AQ$10)+(AP27/12*6*$F27*$G27*$I27*$L27*AQ$10)</f>
        <v>0</v>
      </c>
      <c r="AR27" s="51"/>
      <c r="AS27" s="51">
        <f>(AR27/12*1*$D27*$G27*$I27*$L27*AS$9)+(AR27/12*5*$E27*$G27*$I27*$L27*AS$10)+(AR27/12*6*$F27*$G27*$I27*$L27*AS$10)</f>
        <v>0</v>
      </c>
      <c r="AT27" s="53">
        <v>63</v>
      </c>
      <c r="AU27" s="51">
        <f>(AT27/12*1*$D27*$G27*$I27*$L27*AU$9)+(AT27/12*5*$E27*$G27*$I27*$L27*AU$10)+(AT27/12*6*$F27*$G27*$I27*$L27*AU$10)</f>
        <v>939360.60363600007</v>
      </c>
      <c r="AV27" s="51"/>
      <c r="AW27" s="51">
        <f>(AV27/12*1*$D27*$G27*$I27*$L27*AW$9)+(AV27/12*5*$E27*$G27*$I27*$L27*AW$10)+(AV27/12*6*$F27*$G27*$I27*$L27*AW$10)</f>
        <v>0</v>
      </c>
      <c r="AX27" s="53">
        <v>51</v>
      </c>
      <c r="AY27" s="51">
        <f>(AX27/12*1*$D27*$G27*$I27*$L27*AY$9)+(AX27/12*5*$E27*$G27*$I27*$L27*AY$10)+(AX27/12*6*$F27*$G27*$I27*$L27*AY$10)</f>
        <v>760434.77437200001</v>
      </c>
      <c r="AZ27" s="51"/>
      <c r="BA27" s="51">
        <f>(AZ27/12*1*$D27*$G27*$I27*$L27*BA$9)+(AZ27/12*5*$E27*$G27*$I27*$L27*BA$10)+(AZ27/12*6*$F27*$G27*$I27*$L27*BA$10)</f>
        <v>0</v>
      </c>
      <c r="BB27" s="51">
        <v>23</v>
      </c>
      <c r="BC27" s="51">
        <f>(BB27/12*1*$D27*$G27*$I27*$K27*BC$9)+(BB27/12*5*$E27*$G27*$I27*$K27*BC$10)+(BB27/12*6*$F27*$G27*$I27*$K27*BC$10)</f>
        <v>335192.42210999993</v>
      </c>
      <c r="BD27" s="51"/>
      <c r="BE27" s="51">
        <f>(BD27/12*1*$D27*$G27*$I27*$K27*BE$9)+(BD27/12*5*$E27*$G27*$I27*$K27*BE$10)+(BD27/12*6*$F27*$G27*$I27*$K27*BE$10)</f>
        <v>0</v>
      </c>
      <c r="BF27" s="51"/>
      <c r="BG27" s="51">
        <f>(BF27/12*1*$D27*$G27*$I27*$K27*BG$9)+(BF27/12*4*$E27*$G27*$I27*$K27*BG$10)+(BF27/12*1*$E27*$G27*$I27*$K27*BG$11)+(BF27/12*6*$F27*$G27*$I27*$K27*BG$11)</f>
        <v>0</v>
      </c>
      <c r="BH27" s="51">
        <v>7</v>
      </c>
      <c r="BI27" s="51">
        <f>(BH27/12*1*$D27*$G27*$I27*$K27*BI$9)+(BH27/12*5*$E27*$G27*$I27*$K27*BI$10)+(BH27/12*6*$F27*$G27*$I27*$K27*BI$10)</f>
        <v>78241.064416666661</v>
      </c>
      <c r="BJ27" s="51"/>
      <c r="BK27" s="51">
        <f>(BJ27/12*1*$D27*$G27*$I27*$K27*BK$9)+(BJ27/12*5*$E27*$G27*$I27*$K27*BK$10)+(BJ27/12*6*$F27*$G27*$I27*$K27*BK$10)</f>
        <v>0</v>
      </c>
      <c r="BL27" s="51">
        <f>28-12</f>
        <v>16</v>
      </c>
      <c r="BM27" s="51">
        <f>(BL27/12*1*$D27*$G27*$I27*$L27*BM$9)+(BL27/12*4*$E27*$G27*$I27*$L27*BM$10)+(BL27/12*1*$E27*$G27*$I27*$L27*BM$11)+(BL27/12*6*$F27*$G27*$I27*$L27*BM$11)</f>
        <v>241656.01824</v>
      </c>
      <c r="BN27" s="51">
        <v>40</v>
      </c>
      <c r="BO27" s="51">
        <f>(BN27/12*1*$D27*$G27*$I27*$L27*BO$9)+(BN27/12*4*$E27*$G27*$I27*$L27*BO$10)+(BN27/12*1*$E27*$G27*$I27*$L27*BO$11)+(BN27/12*6*$F27*$G27*$I27*$L27*BO$11)</f>
        <v>624329.23280000011</v>
      </c>
      <c r="BP27" s="51"/>
      <c r="BQ27" s="51">
        <f>(BP27/12*1*$D27*$G27*$I27*$K27*BQ$9)+(BP27/12*5*$E27*$G27*$I27*$K27*BQ$10)+(BP27/12*6*$F27*$G27*$I27*$K27*BQ$10)</f>
        <v>0</v>
      </c>
      <c r="BR27" s="53">
        <v>4</v>
      </c>
      <c r="BS27" s="51">
        <f>(BR27/12*1*$D27*$G27*$I27*$L27*BS$9)+(BR27/12*5*$E27*$G27*$I27*$L27*BS$10)+(BR27/12*6*$F27*$G27*$I27*$L27*BS$10)</f>
        <v>59233.131484799989</v>
      </c>
      <c r="BT27" s="51"/>
      <c r="BU27" s="51">
        <f>(BT27/12*1*$D27*$G27*$I27*BU$9)+(BT27/12*5*$E27*$G27*$I27*BU$10)+(BT27/12*6*$F27*$G27*$I27*BU$10)</f>
        <v>0</v>
      </c>
      <c r="BV27" s="51"/>
      <c r="BW27" s="51">
        <f>(BV27/12*1*$D27*$G27*$I27*$K27*BW$9)+(BV27/12*5*$E27*$G27*$I27*$K27*BW$10)+(BV27/12*6*$F27*$G27*$I27*$K27*BW$10)</f>
        <v>0</v>
      </c>
      <c r="BX27" s="51">
        <v>26</v>
      </c>
      <c r="BY27" s="51">
        <f>(BX27/12*1*$D27*$G27*$I27*$K27*BY$9)+(BX27/12*5*$E27*$G27*$I27*$K27*BY$10)+(BX27/12*6*$F27*$G27*$I27*$K27*BY$10)</f>
        <v>320846.12887599994</v>
      </c>
      <c r="BZ27" s="53">
        <v>28</v>
      </c>
      <c r="CA27" s="51">
        <f>(BZ27/12*1*$D27*$G27*$I27*$L27*CA$9)+(BZ27/12*5*$E27*$G27*$I27*$L27*CA$10)+(BZ27/12*6*$F27*$G27*$I27*$L27*CA$10)</f>
        <v>452434.81279360002</v>
      </c>
      <c r="CB27" s="53">
        <v>14</v>
      </c>
      <c r="CC27" s="51">
        <v>226114.34999999998</v>
      </c>
      <c r="CD27" s="51">
        <v>10</v>
      </c>
      <c r="CE27" s="51">
        <f>SUM(CD27*$F27*$G27*$I27*$L27*$CE$12)</f>
        <v>158222.06400000001</v>
      </c>
      <c r="CF27" s="53">
        <v>1</v>
      </c>
      <c r="CG27" s="51">
        <f>(CF27/12*1*$D27*$G27*$I27*$L27*CG$9)+(CF27/12*5*$E27*$G27*$I27*$L27*CG$10)+(CF27/12*6*$F27*$G27*$I27*$L27*CG$10)</f>
        <v>16158.3861712</v>
      </c>
      <c r="CH27" s="53">
        <v>62</v>
      </c>
      <c r="CI27" s="51">
        <f>(CH27/12*1*$D27*$G27*$I27*$L27*CI$9)+(CH27/12*5*$E27*$G27*$I27*$L27*CI$10)+(CH27/12*6*$F27*$G27*$I27*$L27*CI$10)</f>
        <v>999003.55099999998</v>
      </c>
      <c r="CJ27" s="51">
        <v>20</v>
      </c>
      <c r="CK27" s="51">
        <f>(CJ27/12*1*$D27*$G27*$I27*$L27*CK$9)+(CJ27/12*5*$E27*$G27*$I27*$L27*CK$10)+(CJ27/12*6*$F27*$G27*$I27*$L27*CK$10)</f>
        <v>323167.72342400003</v>
      </c>
      <c r="CL27" s="51">
        <v>36</v>
      </c>
      <c r="CM27" s="51">
        <f>(CL27/12*1*$D27*$G27*$I27*$K27*CM$9)+(CL27/12*5*$E27*$G27*$I27*$K27*CM$10)+(CL27/12*6*$F27*$G27*$I27*$K27*CM$10)</f>
        <v>483767.36225999997</v>
      </c>
      <c r="CN27" s="51">
        <v>18</v>
      </c>
      <c r="CO27" s="51">
        <f>(CN27/12*1*$D27*$G27*$I27*$K27*CO$9)+(CN27/12*5*$E27*$G27*$I27*$K27*CO$10)+(CN27/12*6*$F27*$G27*$I27*$K27*CO$10)</f>
        <v>241883.68112999998</v>
      </c>
      <c r="CP27" s="51">
        <v>8</v>
      </c>
      <c r="CQ27" s="51">
        <f>(CP27/12*1*$D27*$G27*$I27*$K27*CQ$9)+(CP27/12*5*$E27*$G27*$I27*$K27*CQ$10)+(CP27/12*6*$F27*$G27*$I27*$K27*CQ$10)</f>
        <v>107503.85827999999</v>
      </c>
      <c r="CR27" s="51"/>
      <c r="CS27" s="51"/>
      <c r="CT27" s="51">
        <f>38-20</f>
        <v>18</v>
      </c>
      <c r="CU27" s="51">
        <f>(CT27/12*1*$D27*$G27*$I27*$L27*CU$9)+(CT27/12*5*$E27*$G27*$I27*$L27*CU$10)+(CT27/12*6*$F27*$G27*$I27*$L27*CU$10)</f>
        <v>389512.01016000001</v>
      </c>
      <c r="CV27" s="51">
        <v>32</v>
      </c>
      <c r="CW27" s="51">
        <f>(CV27/12*1*$D27*$G27*$I27*$L27*CW$9)+(CV27/12*5*$E27*$G27*$I27*$L27*CW$10)+(CV27/12*6*$F27*$G27*$I27*$L27*CW$10)</f>
        <v>700541.47071999987</v>
      </c>
      <c r="CX27" s="53">
        <v>12</v>
      </c>
      <c r="CY27" s="51">
        <f>(CX27/12*1*$D27*$G27*$I27*$N27*CY$9)+(CX27/12*5*$E27*$G27*$I27*$O27*CY$10)+(CX27/12*6*$F27*$G27*$I27*$O27*CY$10)</f>
        <v>395455.84311999998</v>
      </c>
      <c r="CZ27" s="53">
        <v>42</v>
      </c>
      <c r="DA27" s="51">
        <f>(CZ27/12*1*$D27*$G27*$I27*$M27*DA$9)+(CZ27/12*5*$E27*$G27*$I27*$M27*DA$10)+(CZ27/12*6*$F27*$G27*$I27*$M27*DA$10)</f>
        <v>1220474.5935200001</v>
      </c>
      <c r="DB27" s="62">
        <f>SUM(AF27,T27,V27,AD27,P27,X27,R27,BH27,BX27,CL27,CP27,BJ27,CN27,AH27,BB27,BD27,AJ27,BF27,BV27,AL27,Z27,CR27,CV27,BL27,CT27,BN27,CB27,CD27,CH27,BZ27,CF27,AN27,AP27,AR27,AT27,AV27,AZ27,AX27,BR27,CZ27,CX27,CJ27,AB27,BT27,BP27)</f>
        <v>667</v>
      </c>
      <c r="DC27" s="62">
        <f>SUM(AG27,U27,W27,AE27,Q27,Y27,S27,BI27,BY27,CM27,CQ27,BK27,CO27,AI27,BC27,BE27,AK27,BG27,BW27,AM27,AA27,CS27,CW27,BM27,CU27,BO27,CC27,CE27,CI27,CA27,CG27,AO27,AQ27,AS27,AU27,AW27,BA27,AY27,BS27,DA27,CY27,CK27,AC27,BU27,BQ27)</f>
        <v>10794520.476700934</v>
      </c>
    </row>
    <row r="28" spans="1:107" x14ac:dyDescent="0.25">
      <c r="A28" s="60">
        <v>5</v>
      </c>
      <c r="B28" s="60"/>
      <c r="C28" s="38" t="s">
        <v>140</v>
      </c>
      <c r="D28" s="45"/>
      <c r="E28" s="45"/>
      <c r="F28" s="43"/>
      <c r="G28" s="46"/>
      <c r="H28" s="46"/>
      <c r="I28" s="69">
        <v>1</v>
      </c>
      <c r="J28" s="70"/>
      <c r="K28" s="45">
        <v>1.4</v>
      </c>
      <c r="L28" s="45">
        <v>1.68</v>
      </c>
      <c r="M28" s="45">
        <v>2.23</v>
      </c>
      <c r="N28" s="45">
        <v>2.39</v>
      </c>
      <c r="O28" s="44">
        <v>2.57</v>
      </c>
      <c r="P28" s="54">
        <f t="shared" ref="P28:CK28" si="123">P29</f>
        <v>0</v>
      </c>
      <c r="Q28" s="54">
        <f t="shared" si="123"/>
        <v>0</v>
      </c>
      <c r="R28" s="54">
        <f t="shared" si="123"/>
        <v>0</v>
      </c>
      <c r="S28" s="54">
        <f t="shared" si="123"/>
        <v>0</v>
      </c>
      <c r="T28" s="54">
        <f t="shared" si="123"/>
        <v>0</v>
      </c>
      <c r="U28" s="54">
        <f t="shared" si="123"/>
        <v>0</v>
      </c>
      <c r="V28" s="54">
        <f t="shared" si="123"/>
        <v>31</v>
      </c>
      <c r="W28" s="54">
        <f t="shared" si="123"/>
        <v>509927.06309999991</v>
      </c>
      <c r="X28" s="54">
        <f t="shared" si="123"/>
        <v>0</v>
      </c>
      <c r="Y28" s="54">
        <f t="shared" si="123"/>
        <v>0</v>
      </c>
      <c r="Z28" s="54">
        <f t="shared" si="123"/>
        <v>0</v>
      </c>
      <c r="AA28" s="54">
        <f t="shared" si="123"/>
        <v>0</v>
      </c>
      <c r="AB28" s="54">
        <f t="shared" si="123"/>
        <v>0</v>
      </c>
      <c r="AC28" s="54">
        <f t="shared" si="123"/>
        <v>0</v>
      </c>
      <c r="AD28" s="54">
        <f t="shared" si="123"/>
        <v>0</v>
      </c>
      <c r="AE28" s="54">
        <f t="shared" si="123"/>
        <v>0</v>
      </c>
      <c r="AF28" s="54">
        <f t="shared" si="123"/>
        <v>0</v>
      </c>
      <c r="AG28" s="54">
        <f t="shared" si="123"/>
        <v>0</v>
      </c>
      <c r="AH28" s="54">
        <f t="shared" si="123"/>
        <v>0</v>
      </c>
      <c r="AI28" s="54">
        <f t="shared" si="123"/>
        <v>0</v>
      </c>
      <c r="AJ28" s="54">
        <f t="shared" si="123"/>
        <v>0</v>
      </c>
      <c r="AK28" s="54">
        <f t="shared" si="123"/>
        <v>0</v>
      </c>
      <c r="AL28" s="54">
        <f t="shared" si="123"/>
        <v>0</v>
      </c>
      <c r="AM28" s="54">
        <f t="shared" si="123"/>
        <v>0</v>
      </c>
      <c r="AN28" s="54">
        <f t="shared" si="123"/>
        <v>0</v>
      </c>
      <c r="AO28" s="54">
        <f t="shared" si="123"/>
        <v>0</v>
      </c>
      <c r="AP28" s="54">
        <f t="shared" si="123"/>
        <v>0</v>
      </c>
      <c r="AQ28" s="54">
        <f t="shared" si="123"/>
        <v>0</v>
      </c>
      <c r="AR28" s="54">
        <f t="shared" si="123"/>
        <v>0</v>
      </c>
      <c r="AS28" s="54">
        <f t="shared" si="123"/>
        <v>0</v>
      </c>
      <c r="AT28" s="54">
        <f t="shared" si="123"/>
        <v>4</v>
      </c>
      <c r="AU28" s="54">
        <f t="shared" si="123"/>
        <v>78405.700463999994</v>
      </c>
      <c r="AV28" s="54">
        <v>0</v>
      </c>
      <c r="AW28" s="54">
        <f t="shared" si="123"/>
        <v>0</v>
      </c>
      <c r="AX28" s="54">
        <v>2</v>
      </c>
      <c r="AY28" s="54">
        <f t="shared" si="123"/>
        <v>39202.850231999997</v>
      </c>
      <c r="AZ28" s="54">
        <f t="shared" si="123"/>
        <v>0</v>
      </c>
      <c r="BA28" s="54">
        <f t="shared" si="123"/>
        <v>0</v>
      </c>
      <c r="BB28" s="54">
        <f t="shared" si="123"/>
        <v>0</v>
      </c>
      <c r="BC28" s="54">
        <f t="shared" si="123"/>
        <v>0</v>
      </c>
      <c r="BD28" s="54">
        <f t="shared" si="123"/>
        <v>0</v>
      </c>
      <c r="BE28" s="54">
        <f t="shared" si="123"/>
        <v>0</v>
      </c>
      <c r="BF28" s="54">
        <f t="shared" si="123"/>
        <v>0</v>
      </c>
      <c r="BG28" s="54">
        <f t="shared" si="123"/>
        <v>0</v>
      </c>
      <c r="BH28" s="54">
        <f t="shared" si="123"/>
        <v>0</v>
      </c>
      <c r="BI28" s="54">
        <f t="shared" si="123"/>
        <v>0</v>
      </c>
      <c r="BJ28" s="54">
        <f t="shared" si="123"/>
        <v>0</v>
      </c>
      <c r="BK28" s="54">
        <f t="shared" si="123"/>
        <v>0</v>
      </c>
      <c r="BL28" s="54">
        <f t="shared" si="123"/>
        <v>6</v>
      </c>
      <c r="BM28" s="54">
        <f t="shared" si="123"/>
        <v>119130.98652000001</v>
      </c>
      <c r="BN28" s="54">
        <f t="shared" si="123"/>
        <v>12</v>
      </c>
      <c r="BO28" s="54">
        <f t="shared" si="123"/>
        <v>246224.22551999998</v>
      </c>
      <c r="BP28" s="54">
        <f t="shared" si="123"/>
        <v>0</v>
      </c>
      <c r="BQ28" s="54">
        <f t="shared" si="123"/>
        <v>0</v>
      </c>
      <c r="BR28" s="54">
        <f t="shared" si="123"/>
        <v>0</v>
      </c>
      <c r="BS28" s="54">
        <f t="shared" si="123"/>
        <v>0</v>
      </c>
      <c r="BT28" s="54">
        <f t="shared" si="123"/>
        <v>0</v>
      </c>
      <c r="BU28" s="54">
        <f t="shared" si="123"/>
        <v>0</v>
      </c>
      <c r="BV28" s="54">
        <f t="shared" si="123"/>
        <v>0</v>
      </c>
      <c r="BW28" s="54">
        <f t="shared" si="123"/>
        <v>0</v>
      </c>
      <c r="BX28" s="54">
        <f t="shared" si="123"/>
        <v>2</v>
      </c>
      <c r="BY28" s="54">
        <f t="shared" si="123"/>
        <v>32445.114155999996</v>
      </c>
      <c r="BZ28" s="54">
        <f t="shared" si="123"/>
        <v>0</v>
      </c>
      <c r="CA28" s="54">
        <f t="shared" si="123"/>
        <v>0</v>
      </c>
      <c r="CB28" s="54">
        <v>0</v>
      </c>
      <c r="CC28" s="54">
        <v>0</v>
      </c>
      <c r="CD28" s="54"/>
      <c r="CE28" s="54"/>
      <c r="CF28" s="54">
        <f t="shared" si="123"/>
        <v>0</v>
      </c>
      <c r="CG28" s="54">
        <f t="shared" si="123"/>
        <v>0</v>
      </c>
      <c r="CH28" s="54">
        <f t="shared" si="123"/>
        <v>4</v>
      </c>
      <c r="CI28" s="54">
        <f t="shared" si="123"/>
        <v>84728.826000000001</v>
      </c>
      <c r="CJ28" s="54">
        <v>9</v>
      </c>
      <c r="CK28" s="54">
        <f t="shared" si="123"/>
        <v>191177.3105424</v>
      </c>
      <c r="CL28" s="54">
        <v>2</v>
      </c>
      <c r="CM28" s="54">
        <f t="shared" ref="CM28:DC28" si="124">CM29</f>
        <v>35331.324209999999</v>
      </c>
      <c r="CN28" s="54">
        <f t="shared" si="124"/>
        <v>6</v>
      </c>
      <c r="CO28" s="54">
        <f t="shared" si="124"/>
        <v>105993.97263</v>
      </c>
      <c r="CP28" s="54">
        <f t="shared" si="124"/>
        <v>0</v>
      </c>
      <c r="CQ28" s="54">
        <f t="shared" si="124"/>
        <v>0</v>
      </c>
      <c r="CR28" s="54">
        <v>0</v>
      </c>
      <c r="CS28" s="54">
        <v>0</v>
      </c>
      <c r="CT28" s="54">
        <f t="shared" si="124"/>
        <v>22</v>
      </c>
      <c r="CU28" s="54">
        <f t="shared" si="124"/>
        <v>625845.13991999999</v>
      </c>
      <c r="CV28" s="54">
        <f t="shared" si="124"/>
        <v>1</v>
      </c>
      <c r="CW28" s="54">
        <f t="shared" si="124"/>
        <v>28779.266879999999</v>
      </c>
      <c r="CX28" s="54">
        <f t="shared" si="124"/>
        <v>10</v>
      </c>
      <c r="CY28" s="54">
        <f t="shared" si="124"/>
        <v>433224.09779999999</v>
      </c>
      <c r="CZ28" s="54">
        <f t="shared" si="124"/>
        <v>1</v>
      </c>
      <c r="DA28" s="54">
        <f t="shared" si="124"/>
        <v>38201.05068</v>
      </c>
      <c r="DB28" s="54">
        <f t="shared" si="124"/>
        <v>112</v>
      </c>
      <c r="DC28" s="54">
        <f t="shared" si="124"/>
        <v>2568616.9286543997</v>
      </c>
    </row>
    <row r="29" spans="1:107" x14ac:dyDescent="0.25">
      <c r="A29" s="24"/>
      <c r="B29" s="24">
        <v>10</v>
      </c>
      <c r="C29" s="22" t="s">
        <v>141</v>
      </c>
      <c r="D29" s="17">
        <f>D27</f>
        <v>10127</v>
      </c>
      <c r="E29" s="17">
        <v>10127</v>
      </c>
      <c r="F29" s="18">
        <v>9620</v>
      </c>
      <c r="G29" s="19">
        <v>1.17</v>
      </c>
      <c r="H29" s="19"/>
      <c r="I29" s="25">
        <v>1</v>
      </c>
      <c r="J29" s="26"/>
      <c r="K29" s="17">
        <v>1.4</v>
      </c>
      <c r="L29" s="17">
        <v>1.68</v>
      </c>
      <c r="M29" s="17">
        <v>2.23</v>
      </c>
      <c r="N29" s="17">
        <v>2.39</v>
      </c>
      <c r="O29" s="20">
        <v>2.57</v>
      </c>
      <c r="P29" s="51"/>
      <c r="Q29" s="51">
        <f>(P29/12*1*$D29*$G29*$I29*$K29*Q$9)+(P29/12*5*$E29*$G29*$I29*$K29*Q$10)+(P29/12*6*$F29*$G29*$I29*$K29*Q$10)</f>
        <v>0</v>
      </c>
      <c r="R29" s="51"/>
      <c r="S29" s="51">
        <f>(R29/12*1*$D29*$G29*$I29*$K29*S$9)+(R29/12*5*$E29*$G29*$I29*$K29*S$10)+(R29/12*6*$F29*$G29*$I29*$K29*S$10)</f>
        <v>0</v>
      </c>
      <c r="T29" s="52"/>
      <c r="U29" s="51">
        <f>(T29/12*1*$D29*$G29*$I29*$K29*U$9)+(T29/12*5*$E29*$G29*$I29*$K29*U$10)+(T29/12*6*$F29*$G29*$I29*$K29*U$10)</f>
        <v>0</v>
      </c>
      <c r="V29" s="51">
        <v>31</v>
      </c>
      <c r="W29" s="51">
        <f>(V29/12*1*$D29*$G29*$I29*$K29*W$9)+(V29/12*5*$E29*$G29*$I29*$K29*W$10)+(V29/12*6*$F29*$G29*$I29*$K29*W$10)</f>
        <v>509927.06309999991</v>
      </c>
      <c r="X29" s="51"/>
      <c r="Y29" s="51">
        <f>(X29/12*1*$D29*$G29*$I29*$K29*Y$9)+(X29/12*5*$E29*$G29*$I29*$K29*Y$10)+(X29/12*6*$F29*$G29*$I29*$K29*Y$10)</f>
        <v>0</v>
      </c>
      <c r="Z29" s="51"/>
      <c r="AA29" s="51">
        <f>(Z29/12*1*$D29*$G29*$I29*$K29*AA$9)+(Z29/12*5*$E29*$G29*$I29*$K29*AA$10)+(Z29/12*6*$F29*$G29*$I29*$K29*AA$10)</f>
        <v>0</v>
      </c>
      <c r="AB29" s="51"/>
      <c r="AC29" s="51">
        <f>(AB29/12*1*$D29*$G29*$I29*$K29*AC$9)+(AB29/12*5*$E29*$G29*$I29*$K29*AC$10)+(AB29/12*6*$F29*$G29*$I29*$K29*AC$10)</f>
        <v>0</v>
      </c>
      <c r="AD29" s="51"/>
      <c r="AE29" s="51">
        <f>(AD29/12*1*$D29*$G29*$I29*$K29*AE$9)+(AD29/12*5*$E29*$G29*$I29*$K29*AE$10)+(AD29/12*6*$F29*$G29*$I29*$K29*AE$10)</f>
        <v>0</v>
      </c>
      <c r="AF29" s="52"/>
      <c r="AG29" s="51">
        <f>(AF29/12*1*$D29*$G29*$I29*$K29*AG$9)+(AF29/12*5*$E29*$G29*$I29*$K29*AG$10)+(AF29/12*6*$F29*$G29*$I29*$K29*AG$10)</f>
        <v>0</v>
      </c>
      <c r="AH29" s="51"/>
      <c r="AI29" s="51">
        <f>(AH29/12*1*$D29*$G29*$I29*$K29*AI$9)+(AH29/12*5*$E29*$G29*$I29*$K29*AI$10)+(AH29/12*6*$F29*$G29*$I29*$K29*AI$10)</f>
        <v>0</v>
      </c>
      <c r="AJ29" s="51"/>
      <c r="AK29" s="51">
        <f>(AJ29/12*1*$D29*$G29*$I29*$K29*AK$9)+(AJ29/12*5*$E29*$G29*$I29*$K29*AK$10)+(AJ29/12*6*$F29*$G29*$I29*$K29*AK$10)</f>
        <v>0</v>
      </c>
      <c r="AL29" s="51"/>
      <c r="AM29" s="51">
        <f>(AL29/12*1*$D29*$G29*$I29*$K29*AM$9)+(AL29/12*5*$E29*$G29*$I29*$K29*AM$10)+(AL29/12*6*$F29*$G29*$I29*$K29*AM$10)</f>
        <v>0</v>
      </c>
      <c r="AN29" s="51"/>
      <c r="AO29" s="51">
        <f>(AN29/12*1*$D29*$G29*$I29*$L29*AO$9)+(AN29/12*5*$E29*$G29*$I29*$L29*AO$10)+(AN29/12*6*$F29*$G29*$I29*$L29*AO$10)</f>
        <v>0</v>
      </c>
      <c r="AP29" s="51"/>
      <c r="AQ29" s="51">
        <f>(AP29/12*1*$D29*$G29*$I29*$L29*AQ$9)+(AP29/12*5*$E29*$G29*$I29*$L29*AQ$10)+(AP29/12*6*$F29*$G29*$I29*$L29*AQ$10)</f>
        <v>0</v>
      </c>
      <c r="AR29" s="51"/>
      <c r="AS29" s="51">
        <f>(AR29/12*1*$D29*$G29*$I29*$L29*AS$9)+(AR29/12*5*$E29*$G29*$I29*$L29*AS$10)+(AR29/12*6*$F29*$G29*$I29*$L29*AS$10)</f>
        <v>0</v>
      </c>
      <c r="AT29" s="53">
        <v>4</v>
      </c>
      <c r="AU29" s="51">
        <f>(AT29/12*1*$D29*$G29*$I29*$L29*AU$9)+(AT29/12*5*$E29*$G29*$I29*$L29*AU$10)+(AT29/12*6*$F29*$G29*$I29*$L29*AU$10)</f>
        <v>78405.700463999994</v>
      </c>
      <c r="AV29" s="51"/>
      <c r="AW29" s="51">
        <f>(AV29/12*1*$D29*$G29*$I29*$L29*AW$9)+(AV29/12*5*$E29*$G29*$I29*$L29*AW$10)+(AV29/12*6*$F29*$G29*$I29*$L29*AW$10)</f>
        <v>0</v>
      </c>
      <c r="AX29" s="53">
        <v>2</v>
      </c>
      <c r="AY29" s="51">
        <f>(AX29/12*1*$D29*$G29*$I29*$L29*AY$9)+(AX29/12*5*$E29*$G29*$I29*$L29*AY$10)+(AX29/12*6*$F29*$G29*$I29*$L29*AY$10)</f>
        <v>39202.850231999997</v>
      </c>
      <c r="AZ29" s="51"/>
      <c r="BA29" s="51">
        <f>(AZ29/12*1*$D29*$G29*$I29*$L29*BA$9)+(AZ29/12*5*$E29*$G29*$I29*$L29*BA$10)+(AZ29/12*6*$F29*$G29*$I29*$L29*BA$10)</f>
        <v>0</v>
      </c>
      <c r="BB29" s="51"/>
      <c r="BC29" s="51">
        <f>(BB29/12*1*$D29*$G29*$I29*$K29*BC$9)+(BB29/12*5*$E29*$G29*$I29*$K29*BC$10)+(BB29/12*6*$F29*$G29*$I29*$K29*BC$10)</f>
        <v>0</v>
      </c>
      <c r="BD29" s="51"/>
      <c r="BE29" s="51">
        <f>(BD29/12*1*$D29*$G29*$I29*$K29*BE$9)+(BD29/12*5*$E29*$G29*$I29*$K29*BE$10)+(BD29/12*6*$F29*$G29*$I29*$K29*BE$10)</f>
        <v>0</v>
      </c>
      <c r="BF29" s="51"/>
      <c r="BG29" s="51">
        <f>(BF29/12*1*$D29*$G29*$I29*$K29*BG$9)+(BF29/12*4*$E29*$G29*$I29*$K29*BG$10)+(BF29/12*1*$E29*$G29*$I29*$K29*BG$11)+(BF29/12*6*$F29*$G29*$I29*$K29*BG$11)</f>
        <v>0</v>
      </c>
      <c r="BH29" s="51"/>
      <c r="BI29" s="51">
        <f>(BH29/12*1*$D29*$G29*$I29*$K29*BI$9)+(BH29/12*5*$E29*$G29*$I29*$K29*BI$10)+(BH29/12*6*$F29*$G29*$I29*$K29*BI$10)</f>
        <v>0</v>
      </c>
      <c r="BJ29" s="51"/>
      <c r="BK29" s="51">
        <f>(BJ29/12*1*$D29*$G29*$I29*$K29*BK$9)+(BJ29/12*5*$E29*$G29*$I29*$K29*BK$10)+(BJ29/12*6*$F29*$G29*$I29*$K29*BK$10)</f>
        <v>0</v>
      </c>
      <c r="BL29" s="51">
        <f>4+2</f>
        <v>6</v>
      </c>
      <c r="BM29" s="51">
        <f>(BL29/12*1*$D29*$G29*$I29*$L29*BM$9)+(BL29/12*4*$E29*$G29*$I29*$L29*BM$10)+(BL29/12*1*$E29*$G29*$I29*$L29*BM$11)+(BL29/12*6*$F29*$G29*$I29*$L29*BM$11)</f>
        <v>119130.98652000001</v>
      </c>
      <c r="BN29" s="51">
        <v>12</v>
      </c>
      <c r="BO29" s="51">
        <f>(BN29/12*1*$D29*$G29*$I29*$L29*BO$9)+(BN29/12*4*$E29*$G29*$I29*$L29*BO$10)+(BN29/12*1*$E29*$G29*$I29*$L29*BO$11)+(BN29/12*6*$F29*$G29*$I29*$L29*BO$11)</f>
        <v>246224.22551999998</v>
      </c>
      <c r="BP29" s="51"/>
      <c r="BQ29" s="51">
        <f>(BP29/12*1*$D29*$G29*$I29*$K29*BQ$9)+(BP29/12*5*$E29*$G29*$I29*$K29*BQ$10)+(BP29/12*6*$F29*$G29*$I29*$K29*BQ$10)</f>
        <v>0</v>
      </c>
      <c r="BR29" s="51"/>
      <c r="BS29" s="51">
        <f>(BR29/12*1*$D29*$G29*$I29*$L29*BS$9)+(BR29/12*5*$E29*$G29*$I29*$L29*BS$10)+(BR29/12*6*$F29*$G29*$I29*$L29*BS$10)</f>
        <v>0</v>
      </c>
      <c r="BT29" s="51"/>
      <c r="BU29" s="51">
        <f>(BT29/12*1*$D29*$G29*$I29*BU$9)+(BT29/12*5*$E29*$G29*$I29*BU$10)+(BT29/12*6*$F29*$G29*$I29*BU$10)</f>
        <v>0</v>
      </c>
      <c r="BV29" s="51"/>
      <c r="BW29" s="51">
        <f>(BV29/12*1*$D29*$G29*$I29*$K29*BW$9)+(BV29/12*5*$E29*$G29*$I29*$K29*BW$10)+(BV29/12*6*$F29*$G29*$I29*$K29*BW$10)</f>
        <v>0</v>
      </c>
      <c r="BX29" s="51">
        <v>2</v>
      </c>
      <c r="BY29" s="51">
        <f>(BX29/12*1*$D29*$G29*$I29*$K29*BY$9)+(BX29/12*5*$E29*$G29*$I29*$K29*BY$10)+(BX29/12*6*$F29*$G29*$I29*$K29*BY$10)</f>
        <v>32445.114155999996</v>
      </c>
      <c r="BZ29" s="51"/>
      <c r="CA29" s="51">
        <f>(BZ29/12*1*$D29*$G29*$I29*$L29*CA$9)+(BZ29/12*5*$E29*$G29*$I29*$L29*CA$10)+(BZ29/12*6*$F29*$G29*$I29*$L29*CA$10)</f>
        <v>0</v>
      </c>
      <c r="CB29" s="51"/>
      <c r="CC29" s="51">
        <v>0</v>
      </c>
      <c r="CD29" s="51"/>
      <c r="CE29" s="51">
        <f>SUM(CD29*$F29*$G29*$I29*$L29*$CE$12)</f>
        <v>0</v>
      </c>
      <c r="CF29" s="51"/>
      <c r="CG29" s="51">
        <f>(CF29/12*1*$D29*$G29*$I29*$L29*CG$9)+(CF29/12*5*$E29*$G29*$I29*$L29*CG$10)+(CF29/12*6*$F29*$G29*$I29*$L29*CG$10)</f>
        <v>0</v>
      </c>
      <c r="CH29" s="53">
        <v>4</v>
      </c>
      <c r="CI29" s="51">
        <f>(CH29/12*1*$D29*$G29*$I29*$L29*CI$9)+(CH29/12*5*$E29*$G29*$I29*$L29*CI$10)+(CH29/12*6*$F29*$G29*$I29*$L29*CI$10)</f>
        <v>84728.826000000001</v>
      </c>
      <c r="CJ29" s="51">
        <v>9</v>
      </c>
      <c r="CK29" s="51">
        <f>(CJ29/12*1*$D29*$G29*$I29*$L29*CK$9)+(CJ29/12*5*$E29*$G29*$I29*$L29*CK$10)+(CJ29/12*6*$F29*$G29*$I29*$L29*CK$10)</f>
        <v>191177.3105424</v>
      </c>
      <c r="CL29" s="51">
        <v>2</v>
      </c>
      <c r="CM29" s="51">
        <f>(CL29/12*1*$D29*$G29*$I29*$K29*CM$9)+(CL29/12*5*$E29*$G29*$I29*$K29*CM$10)+(CL29/12*6*$F29*$G29*$I29*$K29*CM$10)</f>
        <v>35331.324209999999</v>
      </c>
      <c r="CN29" s="51">
        <v>6</v>
      </c>
      <c r="CO29" s="51">
        <f>(CN29/12*1*$D29*$G29*$I29*$K29*CO$9)+(CN29/12*5*$E29*$G29*$I29*$K29*CO$10)+(CN29/12*6*$F29*$G29*$I29*$K29*CO$10)</f>
        <v>105993.97263</v>
      </c>
      <c r="CP29" s="51"/>
      <c r="CQ29" s="51">
        <f>(CP29/12*1*$D29*$G29*$I29*$K29*CQ$9)+(CP29/12*5*$E29*$G29*$I29*$K29*CQ$10)+(CP29/12*6*$F29*$G29*$I29*$K29*CQ$10)</f>
        <v>0</v>
      </c>
      <c r="CR29" s="51"/>
      <c r="CS29" s="51">
        <v>0</v>
      </c>
      <c r="CT29" s="51">
        <f>2+20</f>
        <v>22</v>
      </c>
      <c r="CU29" s="51">
        <f>(CT29/12*1*$D29*$G29*$I29*$L29*CU$9)+(CT29/12*5*$E29*$G29*$I29*$L29*CU$10)+(CT29/12*6*$F29*$G29*$I29*$L29*CU$10)</f>
        <v>625845.13991999999</v>
      </c>
      <c r="CV29" s="51">
        <v>1</v>
      </c>
      <c r="CW29" s="51">
        <f>(CV29/12*1*$D29*$G29*$I29*$L29*CW$9)+(CV29/12*5*$E29*$G29*$I29*$L29*CW$10)+(CV29/12*6*$F29*$G29*$I29*$L29*CW$10)</f>
        <v>28779.266879999999</v>
      </c>
      <c r="CX29" s="53">
        <v>10</v>
      </c>
      <c r="CY29" s="51">
        <f>(CX29/12*1*$D29*$G29*$I29*$N29*CY$9)+(CX29/12*5*$E29*$G29*$I29*$O29*CY$10)+(CX29/12*6*$F29*$G29*$I29*$O29*CY$10)</f>
        <v>433224.09779999999</v>
      </c>
      <c r="CZ29" s="53">
        <v>1</v>
      </c>
      <c r="DA29" s="51">
        <f>(CZ29/12*1*$D29*$G29*$I29*$M29*DA$9)+(CZ29/12*5*$E29*$G29*$I29*$M29*DA$10)+(CZ29/12*6*$F29*$G29*$I29*$M29*DA$10)</f>
        <v>38201.05068</v>
      </c>
      <c r="DB29" s="62">
        <f>SUM(AF29,T29,V29,AD29,P29,X29,R29,BH29,BX29,CL29,CP29,BJ29,CN29,AH29,BB29,BD29,AJ29,BF29,BV29,AL29,Z29,CR29,CV29,BL29,CT29,BN29,CB29,CD29,CH29,BZ29,CF29,AN29,AP29,AR29,AT29,AV29,AZ29,AX29,BR29,CZ29,CX29,CJ29,AB29,BT29,BP29)</f>
        <v>112</v>
      </c>
      <c r="DC29" s="62">
        <f>SUM(AG29,U29,W29,AE29,Q29,Y29,S29,BI29,BY29,CM29,CQ29,BK29,CO29,AI29,BC29,BE29,AK29,BG29,BW29,AM29,AA29,CS29,CW29,BM29,CU29,BO29,CC29,CE29,CI29,CA29,CG29,AO29,AQ29,AS29,AU29,AW29,BA29,AY29,BS29,DA29,CY29,CK29,AC29,BU29,BQ29)</f>
        <v>2568616.9286543997</v>
      </c>
    </row>
    <row r="30" spans="1:107" s="68" customFormat="1" x14ac:dyDescent="0.25">
      <c r="A30" s="65">
        <v>6</v>
      </c>
      <c r="B30" s="65"/>
      <c r="C30" s="38" t="s">
        <v>142</v>
      </c>
      <c r="D30" s="47"/>
      <c r="E30" s="47"/>
      <c r="F30" s="43"/>
      <c r="G30" s="48"/>
      <c r="H30" s="48"/>
      <c r="I30" s="66"/>
      <c r="J30" s="67"/>
      <c r="K30" s="47"/>
      <c r="L30" s="47"/>
      <c r="M30" s="47"/>
      <c r="N30" s="47"/>
      <c r="O30" s="44">
        <v>2.57</v>
      </c>
      <c r="P30" s="54">
        <f t="shared" ref="P30:CK30" si="125">P31</f>
        <v>0</v>
      </c>
      <c r="Q30" s="54">
        <f t="shared" si="125"/>
        <v>0</v>
      </c>
      <c r="R30" s="54">
        <f t="shared" si="125"/>
        <v>0</v>
      </c>
      <c r="S30" s="54">
        <f t="shared" si="125"/>
        <v>0</v>
      </c>
      <c r="T30" s="54">
        <f t="shared" si="125"/>
        <v>0</v>
      </c>
      <c r="U30" s="54">
        <f t="shared" si="125"/>
        <v>0</v>
      </c>
      <c r="V30" s="54">
        <f t="shared" si="125"/>
        <v>0</v>
      </c>
      <c r="W30" s="54">
        <f t="shared" si="125"/>
        <v>0</v>
      </c>
      <c r="X30" s="54">
        <f t="shared" si="125"/>
        <v>0</v>
      </c>
      <c r="Y30" s="54">
        <f t="shared" si="125"/>
        <v>0</v>
      </c>
      <c r="Z30" s="54">
        <f t="shared" si="125"/>
        <v>0</v>
      </c>
      <c r="AA30" s="54">
        <f t="shared" si="125"/>
        <v>0</v>
      </c>
      <c r="AB30" s="54">
        <f t="shared" si="125"/>
        <v>637</v>
      </c>
      <c r="AC30" s="54">
        <f t="shared" si="125"/>
        <v>15435801.721340001</v>
      </c>
      <c r="AD30" s="54">
        <f t="shared" si="125"/>
        <v>0</v>
      </c>
      <c r="AE30" s="54">
        <f t="shared" si="125"/>
        <v>0</v>
      </c>
      <c r="AF30" s="54">
        <f t="shared" si="125"/>
        <v>0</v>
      </c>
      <c r="AG30" s="54">
        <f t="shared" si="125"/>
        <v>0</v>
      </c>
      <c r="AH30" s="54">
        <f t="shared" si="125"/>
        <v>2</v>
      </c>
      <c r="AI30" s="54">
        <f t="shared" si="125"/>
        <v>43000.277320000001</v>
      </c>
      <c r="AJ30" s="54">
        <f t="shared" si="125"/>
        <v>0</v>
      </c>
      <c r="AK30" s="54">
        <f t="shared" si="125"/>
        <v>0</v>
      </c>
      <c r="AL30" s="54">
        <f t="shared" si="125"/>
        <v>0</v>
      </c>
      <c r="AM30" s="54">
        <f t="shared" si="125"/>
        <v>0</v>
      </c>
      <c r="AN30" s="54">
        <f t="shared" si="125"/>
        <v>0</v>
      </c>
      <c r="AO30" s="54">
        <f t="shared" si="125"/>
        <v>0</v>
      </c>
      <c r="AP30" s="54">
        <f t="shared" si="125"/>
        <v>0</v>
      </c>
      <c r="AQ30" s="54">
        <f t="shared" si="125"/>
        <v>0</v>
      </c>
      <c r="AR30" s="54">
        <f t="shared" si="125"/>
        <v>0</v>
      </c>
      <c r="AS30" s="54">
        <f t="shared" si="125"/>
        <v>0</v>
      </c>
      <c r="AT30" s="54">
        <f t="shared" si="125"/>
        <v>0</v>
      </c>
      <c r="AU30" s="54">
        <f t="shared" si="125"/>
        <v>0</v>
      </c>
      <c r="AV30" s="54">
        <v>0</v>
      </c>
      <c r="AW30" s="54">
        <f t="shared" si="125"/>
        <v>0</v>
      </c>
      <c r="AX30" s="54">
        <v>10</v>
      </c>
      <c r="AY30" s="54">
        <f t="shared" si="125"/>
        <v>258001.66391999999</v>
      </c>
      <c r="AZ30" s="54">
        <f t="shared" si="125"/>
        <v>4</v>
      </c>
      <c r="BA30" s="54">
        <f t="shared" si="125"/>
        <v>103200.665568</v>
      </c>
      <c r="BB30" s="54">
        <f t="shared" si="125"/>
        <v>6</v>
      </c>
      <c r="BC30" s="54">
        <f t="shared" si="125"/>
        <v>151303.27211999998</v>
      </c>
      <c r="BD30" s="54">
        <f t="shared" si="125"/>
        <v>0</v>
      </c>
      <c r="BE30" s="54">
        <f t="shared" si="125"/>
        <v>0</v>
      </c>
      <c r="BF30" s="54">
        <f t="shared" si="125"/>
        <v>0</v>
      </c>
      <c r="BG30" s="54">
        <f t="shared" si="125"/>
        <v>0</v>
      </c>
      <c r="BH30" s="54">
        <f t="shared" si="125"/>
        <v>8</v>
      </c>
      <c r="BI30" s="54">
        <f t="shared" si="125"/>
        <v>154723.90266666666</v>
      </c>
      <c r="BJ30" s="54">
        <f t="shared" si="125"/>
        <v>0</v>
      </c>
      <c r="BK30" s="54">
        <f t="shared" si="125"/>
        <v>0</v>
      </c>
      <c r="BL30" s="54">
        <f t="shared" si="125"/>
        <v>12</v>
      </c>
      <c r="BM30" s="54">
        <f t="shared" si="125"/>
        <v>313609.77648</v>
      </c>
      <c r="BN30" s="54">
        <f t="shared" si="125"/>
        <v>28</v>
      </c>
      <c r="BO30" s="54">
        <f t="shared" si="125"/>
        <v>756210.01456000004</v>
      </c>
      <c r="BP30" s="54">
        <f t="shared" si="125"/>
        <v>0</v>
      </c>
      <c r="BQ30" s="54">
        <f t="shared" si="125"/>
        <v>0</v>
      </c>
      <c r="BR30" s="54">
        <f t="shared" si="125"/>
        <v>0</v>
      </c>
      <c r="BS30" s="54">
        <f t="shared" si="125"/>
        <v>0</v>
      </c>
      <c r="BT30" s="54">
        <f t="shared" si="125"/>
        <v>0</v>
      </c>
      <c r="BU30" s="54">
        <f t="shared" si="125"/>
        <v>0</v>
      </c>
      <c r="BV30" s="54">
        <f t="shared" si="125"/>
        <v>0</v>
      </c>
      <c r="BW30" s="54">
        <f t="shared" si="125"/>
        <v>0</v>
      </c>
      <c r="BX30" s="54">
        <f t="shared" si="125"/>
        <v>25</v>
      </c>
      <c r="BY30" s="54">
        <f t="shared" si="125"/>
        <v>533819.18589999992</v>
      </c>
      <c r="BZ30" s="54">
        <f t="shared" si="125"/>
        <v>8</v>
      </c>
      <c r="CA30" s="54">
        <f t="shared" si="125"/>
        <v>223675.63778560003</v>
      </c>
      <c r="CB30" s="54">
        <v>1</v>
      </c>
      <c r="CC30" s="54">
        <v>28821.77</v>
      </c>
      <c r="CD30" s="54"/>
      <c r="CE30" s="54"/>
      <c r="CF30" s="54">
        <f t="shared" si="125"/>
        <v>4</v>
      </c>
      <c r="CG30" s="54">
        <f t="shared" si="125"/>
        <v>111837.81889280002</v>
      </c>
      <c r="CH30" s="54">
        <f t="shared" si="125"/>
        <v>46</v>
      </c>
      <c r="CI30" s="54">
        <f t="shared" si="125"/>
        <v>1282519.2380000001</v>
      </c>
      <c r="CJ30" s="54">
        <v>58</v>
      </c>
      <c r="CK30" s="54">
        <f t="shared" si="125"/>
        <v>1621648.3739456001</v>
      </c>
      <c r="CL30" s="54">
        <v>2</v>
      </c>
      <c r="CM30" s="54">
        <f t="shared" ref="CM30:DC30" si="126">CM31</f>
        <v>46504.478020000002</v>
      </c>
      <c r="CN30" s="54">
        <f t="shared" si="126"/>
        <v>60</v>
      </c>
      <c r="CO30" s="54">
        <f t="shared" si="126"/>
        <v>1395134.3406</v>
      </c>
      <c r="CP30" s="54">
        <f t="shared" si="126"/>
        <v>20</v>
      </c>
      <c r="CQ30" s="54">
        <f t="shared" si="126"/>
        <v>465044.78020000004</v>
      </c>
      <c r="CR30" s="54">
        <v>0</v>
      </c>
      <c r="CS30" s="54">
        <v>0</v>
      </c>
      <c r="CT30" s="54">
        <f t="shared" si="126"/>
        <v>18</v>
      </c>
      <c r="CU30" s="54">
        <f t="shared" si="126"/>
        <v>673987.07376000006</v>
      </c>
      <c r="CV30" s="54">
        <f t="shared" si="126"/>
        <v>5</v>
      </c>
      <c r="CW30" s="54">
        <f t="shared" si="126"/>
        <v>189402.0128</v>
      </c>
      <c r="CX30" s="54">
        <f t="shared" si="126"/>
        <v>6</v>
      </c>
      <c r="CY30" s="54">
        <f t="shared" si="126"/>
        <v>342135.95415999996</v>
      </c>
      <c r="CZ30" s="54">
        <f t="shared" si="126"/>
        <v>12</v>
      </c>
      <c r="DA30" s="54">
        <f t="shared" si="126"/>
        <v>603380.69791999995</v>
      </c>
      <c r="DB30" s="54">
        <f t="shared" si="126"/>
        <v>972</v>
      </c>
      <c r="DC30" s="54">
        <f t="shared" si="126"/>
        <v>24733762.655958667</v>
      </c>
    </row>
    <row r="31" spans="1:107" x14ac:dyDescent="0.25">
      <c r="A31" s="24"/>
      <c r="B31" s="24">
        <v>11</v>
      </c>
      <c r="C31" s="22" t="s">
        <v>143</v>
      </c>
      <c r="D31" s="17">
        <f>D29</f>
        <v>10127</v>
      </c>
      <c r="E31" s="17">
        <v>10127</v>
      </c>
      <c r="F31" s="18">
        <v>9620</v>
      </c>
      <c r="G31" s="19">
        <v>1.54</v>
      </c>
      <c r="H31" s="19"/>
      <c r="I31" s="25">
        <v>1</v>
      </c>
      <c r="J31" s="26"/>
      <c r="K31" s="17">
        <v>1.4</v>
      </c>
      <c r="L31" s="17">
        <v>1.68</v>
      </c>
      <c r="M31" s="17">
        <v>2.23</v>
      </c>
      <c r="N31" s="17">
        <v>2.39</v>
      </c>
      <c r="O31" s="20">
        <v>2.57</v>
      </c>
      <c r="P31" s="52"/>
      <c r="Q31" s="51">
        <f>(P31/12*1*$D31*$G31*$I31*$K31*Q$9)+(P31/12*5*$E31*$G31*$I31*$K31*Q$10)+(P31/12*6*$F31*$G31*$I31*$K31*Q$10)</f>
        <v>0</v>
      </c>
      <c r="R31" s="52"/>
      <c r="S31" s="51">
        <f>(R31/12*1*$D31*$G31*$I31*$K31*S$9)+(R31/12*5*$E31*$G31*$I31*$K31*S$10)+(R31/12*6*$F31*$G31*$I31*$K31*S$10)</f>
        <v>0</v>
      </c>
      <c r="T31" s="52"/>
      <c r="U31" s="51">
        <f>(T31/12*1*$D31*$G31*$I31*$K31*U$9)+(T31/12*5*$E31*$G31*$I31*$K31*U$10)+(T31/12*6*$F31*$G31*$I31*$K31*U$10)</f>
        <v>0</v>
      </c>
      <c r="V31" s="52"/>
      <c r="W31" s="51">
        <f>(V31/12*1*$D31*$G31*$I31*$K31*W$9)+(V31/12*5*$E31*$G31*$I31*$K31*W$10)+(V31/12*6*$F31*$G31*$I31*$K31*W$10)</f>
        <v>0</v>
      </c>
      <c r="X31" s="52"/>
      <c r="Y31" s="51">
        <f>(X31/12*1*$D31*$G31*$I31*$K31*Y$9)+(X31/12*5*$E31*$G31*$I31*$K31*Y$10)+(X31/12*6*$F31*$G31*$I31*$K31*Y$10)</f>
        <v>0</v>
      </c>
      <c r="Z31" s="52"/>
      <c r="AA31" s="51">
        <f>(Z31/12*1*$D31*$G31*$I31*$K31*AA$9)+(Z31/12*5*$E31*$G31*$I31*$K31*AA$10)+(Z31/12*6*$F31*$G31*$I31*$K31*AA$10)</f>
        <v>0</v>
      </c>
      <c r="AB31" s="53">
        <f>676-39</f>
        <v>637</v>
      </c>
      <c r="AC31" s="51">
        <f>(AB31/12*1*$D31*$G31*$I31*$K31*AC$9)+(AB31/12*5*$E31*$G31*$I31*$K31*AC$10)+(AB31/12*3*$F31*$G31*$I31*$K31*AC$10)+(AB31/12*3*$F31*$G31*$I31*$K31*AC$12)</f>
        <v>15435801.721340001</v>
      </c>
      <c r="AD31" s="52"/>
      <c r="AE31" s="51">
        <f>(AD31/12*1*$D31*$G31*$I31*$K31*AE$9)+(AD31/12*5*$E31*$G31*$I31*$K31*AE$10)+(AD31/12*6*$F31*$G31*$I31*$K31*AE$10)</f>
        <v>0</v>
      </c>
      <c r="AF31" s="52"/>
      <c r="AG31" s="51">
        <f>(AF31/12*1*$D31*$G31*$I31*$K31*AG$9)+(AF31/12*5*$E31*$G31*$I31*$K31*AG$10)+(AF31/12*6*$F31*$G31*$I31*$K31*AG$10)</f>
        <v>0</v>
      </c>
      <c r="AH31" s="52">
        <v>2</v>
      </c>
      <c r="AI31" s="51">
        <f>(AH31/12*1*$D31*$G31*$I31*$K31*AI$9)+(AH31/12*5*$E31*$G31*$I31*$K31*AI$10)+(AH31/12*6*$F31*$G31*$I31*$K31*AI$10)</f>
        <v>43000.277320000001</v>
      </c>
      <c r="AJ31" s="52"/>
      <c r="AK31" s="51">
        <f>(AJ31/12*1*$D31*$G31*$I31*$K31*AK$9)+(AJ31/12*5*$E31*$G31*$I31*$K31*AK$10)+(AJ31/12*6*$F31*$G31*$I31*$K31*AK$10)</f>
        <v>0</v>
      </c>
      <c r="AL31" s="52"/>
      <c r="AM31" s="51">
        <f>(AL31/12*1*$D31*$G31*$I31*$K31*AM$9)+(AL31/12*5*$E31*$G31*$I31*$K31*AM$10)+(AL31/12*6*$F31*$G31*$I31*$K31*AM$10)</f>
        <v>0</v>
      </c>
      <c r="AN31" s="52"/>
      <c r="AO31" s="51">
        <f>(AN31/12*1*$D31*$G31*$I31*$L31*AO$9)+(AN31/12*5*$E31*$G31*$I31*$L31*AO$10)+(AN31/12*6*$F31*$G31*$I31*$L31*AO$10)</f>
        <v>0</v>
      </c>
      <c r="AP31" s="52"/>
      <c r="AQ31" s="51">
        <f>(AP31/12*1*$D31*$G31*$I31*$L31*AQ$9)+(AP31/12*5*$E31*$G31*$I31*$L31*AQ$10)+(AP31/12*6*$F31*$G31*$I31*$L31*AQ$10)</f>
        <v>0</v>
      </c>
      <c r="AR31" s="52"/>
      <c r="AS31" s="51">
        <f>(AR31/12*1*$D31*$G31*$I31*$L31*AS$9)+(AR31/12*5*$E31*$G31*$I31*$L31*AS$10)+(AR31/12*6*$F31*$G31*$I31*$L31*AS$10)</f>
        <v>0</v>
      </c>
      <c r="AT31" s="52"/>
      <c r="AU31" s="51">
        <f>(AT31/12*1*$D31*$G31*$I31*$L31*AU$9)+(AT31/12*5*$E31*$G31*$I31*$L31*AU$10)+(AT31/12*6*$F31*$G31*$I31*$L31*AU$10)</f>
        <v>0</v>
      </c>
      <c r="AV31" s="52"/>
      <c r="AW31" s="51">
        <f>(AV31/12*1*$D31*$G31*$I31*$L31*AW$9)+(AV31/12*5*$E31*$G31*$I31*$L31*AW$10)+(AV31/12*6*$F31*$G31*$I31*$L31*AW$10)</f>
        <v>0</v>
      </c>
      <c r="AX31" s="55">
        <v>10</v>
      </c>
      <c r="AY31" s="51">
        <f>(AX31/12*1*$D31*$G31*$I31*$L31*AY$9)+(AX31/12*5*$E31*$G31*$I31*$L31*AY$10)+(AX31/12*6*$F31*$G31*$I31*$L31*AY$10)</f>
        <v>258001.66391999999</v>
      </c>
      <c r="AZ31" s="55">
        <v>4</v>
      </c>
      <c r="BA31" s="51">
        <f>(AZ31/12*1*$D31*$G31*$I31*$L31*BA$9)+(AZ31/12*5*$E31*$G31*$I31*$L31*BA$10)+(AZ31/12*6*$F31*$G31*$I31*$L31*BA$10)</f>
        <v>103200.665568</v>
      </c>
      <c r="BB31" s="52">
        <v>6</v>
      </c>
      <c r="BC31" s="51">
        <f>(BB31/12*1*$D31*$G31*$I31*$K31*BC$9)+(BB31/12*5*$E31*$G31*$I31*$K31*BC$10)+(BB31/12*6*$F31*$G31*$I31*$K31*BC$10)</f>
        <v>151303.27211999998</v>
      </c>
      <c r="BD31" s="52"/>
      <c r="BE31" s="51">
        <f>(BD31/12*1*$D31*$G31*$I31*$K31*BE$9)+(BD31/12*5*$E31*$G31*$I31*$K31*BE$10)+(BD31/12*6*$F31*$G31*$I31*$K31*BE$10)</f>
        <v>0</v>
      </c>
      <c r="BF31" s="52"/>
      <c r="BG31" s="51">
        <f>(BF31/12*1*$D31*$G31*$I31*$K31*BG$9)+(BF31/12*4*$E31*$G31*$I31*$K31*BG$10)+(BF31/12*1*$E31*$G31*$I31*$K31*BG$11)+(BF31/12*6*$F31*$G31*$I31*$K31*BG$11)</f>
        <v>0</v>
      </c>
      <c r="BH31" s="52">
        <v>8</v>
      </c>
      <c r="BI31" s="51">
        <f>(BH31/12*1*$D31*$G31*$I31*$K31*BI$9)+(BH31/12*5*$E31*$G31*$I31*$K31*BI$10)+(BH31/12*6*$F31*$G31*$I31*$K31*BI$10)</f>
        <v>154723.90266666666</v>
      </c>
      <c r="BJ31" s="52"/>
      <c r="BK31" s="51">
        <f>(BJ31/12*1*$D31*$G31*$I31*$K31*BK$9)+(BJ31/12*5*$E31*$G31*$I31*$K31*BK$10)+(BJ31/12*6*$F31*$G31*$I31*$K31*BK$10)</f>
        <v>0</v>
      </c>
      <c r="BL31" s="52">
        <v>12</v>
      </c>
      <c r="BM31" s="51">
        <f>(BL31/12*1*$D31*$G31*$I31*$L31*BM$9)+(BL31/12*4*$E31*$G31*$I31*$L31*BM$10)+(BL31/12*1*$E31*$G31*$I31*$L31*BM$11)+(BL31/12*6*$F31*$G31*$I31*$L31*BM$11)</f>
        <v>313609.77648</v>
      </c>
      <c r="BN31" s="52">
        <v>28</v>
      </c>
      <c r="BO31" s="51">
        <f>(BN31/12*1*$D31*$G31*$I31*$L31*BO$9)+(BN31/12*4*$E31*$G31*$I31*$L31*BO$10)+(BN31/12*1*$E31*$G31*$I31*$L31*BO$11)+(BN31/12*6*$F31*$G31*$I31*$L31*BO$11)</f>
        <v>756210.01456000004</v>
      </c>
      <c r="BP31" s="52"/>
      <c r="BQ31" s="51">
        <f>(BP31/12*1*$D31*$G31*$I31*$K31*BQ$9)+(BP31/12*5*$E31*$G31*$I31*$K31*BQ$10)+(BP31/12*6*$F31*$G31*$I31*$K31*BQ$10)</f>
        <v>0</v>
      </c>
      <c r="BR31" s="55"/>
      <c r="BS31" s="51">
        <f>(BR31/12*1*$D31*$G31*$I31*$L31*BS$9)+(BR31/12*5*$E31*$G31*$I31*$L31*BS$10)+(BR31/12*6*$F31*$G31*$I31*$L31*BS$10)</f>
        <v>0</v>
      </c>
      <c r="BT31" s="52"/>
      <c r="BU31" s="51">
        <f>(BT31/12*1*$D31*$G31*$I31*BU$9)+(BT31/12*5*$E31*$G31*$I31*BU$10)+(BT31/12*6*$F31*$G31*$I31*BU$10)</f>
        <v>0</v>
      </c>
      <c r="BV31" s="52"/>
      <c r="BW31" s="51">
        <f>(BV31/12*1*$D31*$G31*$I31*$K31*BW$9)+(BV31/12*5*$E31*$G31*$I31*$K31*BW$10)+(BV31/12*6*$F31*$G31*$I31*$K31*BW$10)</f>
        <v>0</v>
      </c>
      <c r="BX31" s="52">
        <v>25</v>
      </c>
      <c r="BY31" s="51">
        <f>(BX31/12*1*$D31*$G31*$I31*$K31*BY$9)+(BX31/12*5*$E31*$G31*$I31*$K31*BY$10)+(BX31/12*6*$F31*$G31*$I31*$K31*BY$10)</f>
        <v>533819.18589999992</v>
      </c>
      <c r="BZ31" s="55">
        <v>8</v>
      </c>
      <c r="CA31" s="51">
        <f>(BZ31/12*1*$D31*$G31*$I31*$L31*CA$9)+(BZ31/12*5*$E31*$G31*$I31*$L31*CA$10)+(BZ31/12*6*$F31*$G31*$I31*$L31*CA$10)</f>
        <v>223675.63778560003</v>
      </c>
      <c r="CB31" s="55">
        <v>1</v>
      </c>
      <c r="CC31" s="51">
        <v>28821.77</v>
      </c>
      <c r="CD31" s="52"/>
      <c r="CE31" s="51">
        <f>SUM(CD31*$F31*$G31*$I31*$L31*$CE$12)</f>
        <v>0</v>
      </c>
      <c r="CF31" s="55">
        <v>4</v>
      </c>
      <c r="CG31" s="51">
        <f>(CF31/12*1*$D31*$G31*$I31*$L31*CG$9)+(CF31/12*5*$E31*$G31*$I31*$L31*CG$10)+(CF31/12*6*$F31*$G31*$I31*$L31*CG$10)</f>
        <v>111837.81889280002</v>
      </c>
      <c r="CH31" s="55">
        <v>46</v>
      </c>
      <c r="CI31" s="51">
        <f>(CH31/12*1*$D31*$G31*$I31*$L31*CI$9)+(CH31/12*5*$E31*$G31*$I31*$L31*CI$10)+(CH31/12*6*$F31*$G31*$I31*$L31*CI$10)</f>
        <v>1282519.2380000001</v>
      </c>
      <c r="CJ31" s="52">
        <v>58</v>
      </c>
      <c r="CK31" s="51">
        <f>(CJ31/12*1*$D31*$G31*$I31*$L31*CK$9)+(CJ31/12*5*$E31*$G31*$I31*$L31*CK$10)+(CJ31/12*6*$F31*$G31*$I31*$L31*CK$10)</f>
        <v>1621648.3739456001</v>
      </c>
      <c r="CL31" s="52">
        <v>2</v>
      </c>
      <c r="CM31" s="51">
        <f>(CL31/12*1*$D31*$G31*$I31*$K31*CM$9)+(CL31/12*5*$E31*$G31*$I31*$K31*CM$10)+(CL31/12*6*$F31*$G31*$I31*$K31*CM$10)</f>
        <v>46504.478020000002</v>
      </c>
      <c r="CN31" s="52">
        <v>60</v>
      </c>
      <c r="CO31" s="51">
        <f>(CN31/12*1*$D31*$G31*$I31*$K31*CO$9)+(CN31/12*5*$E31*$G31*$I31*$K31*CO$10)+(CN31/12*6*$F31*$G31*$I31*$K31*CO$10)</f>
        <v>1395134.3406</v>
      </c>
      <c r="CP31" s="52">
        <v>20</v>
      </c>
      <c r="CQ31" s="51">
        <f>(CP31/12*1*$D31*$G31*$I31*$K31*CQ$9)+(CP31/12*5*$E31*$G31*$I31*$K31*CQ$10)+(CP31/12*6*$F31*$G31*$I31*$K31*CQ$10)</f>
        <v>465044.78020000004</v>
      </c>
      <c r="CR31" s="52"/>
      <c r="CS31" s="51"/>
      <c r="CT31" s="52">
        <f>10+8</f>
        <v>18</v>
      </c>
      <c r="CU31" s="51">
        <f>(CT31/12*1*$D31*$G31*$I31*$L31*CU$9)+(CT31/12*5*$E31*$G31*$I31*$L31*CU$10)+(CT31/12*6*$F31*$G31*$I31*$L31*CU$10)</f>
        <v>673987.07376000006</v>
      </c>
      <c r="CV31" s="52">
        <v>5</v>
      </c>
      <c r="CW31" s="51">
        <f>(CV31/12*1*$D31*$G31*$I31*$L31*CW$9)+(CV31/12*5*$E31*$G31*$I31*$L31*CW$10)+(CV31/12*6*$F31*$G31*$I31*$L31*CW$10)</f>
        <v>189402.0128</v>
      </c>
      <c r="CX31" s="55">
        <v>6</v>
      </c>
      <c r="CY31" s="51">
        <f>(CX31/12*1*$D31*$G31*$I31*$N31*CY$9)+(CX31/12*5*$E31*$G31*$I31*$O31*CY$10)+(CX31/12*6*$F31*$G31*$I31*$O31*CY$10)</f>
        <v>342135.95415999996</v>
      </c>
      <c r="CZ31" s="55">
        <v>12</v>
      </c>
      <c r="DA31" s="51">
        <f>(CZ31/12*1*$D31*$G31*$I31*$M31*DA$9)+(CZ31/12*5*$E31*$G31*$I31*$M31*DA$10)+(CZ31/12*6*$F31*$G31*$I31*$M31*DA$10)</f>
        <v>603380.69791999995</v>
      </c>
      <c r="DB31" s="62">
        <f>SUM(AF31,T31,V31,AD31,P31,X31,R31,BH31,BX31,CL31,CP31,BJ31,CN31,AH31,BB31,BD31,AJ31,BF31,BV31,AL31,Z31,CR31,CV31,BL31,CT31,BN31,CB31,CD31,CH31,BZ31,CF31,AN31,AP31,AR31,AT31,AV31,AZ31,AX31,BR31,CZ31,CX31,CJ31,AB31,BT31,BP31)</f>
        <v>972</v>
      </c>
      <c r="DC31" s="62">
        <f>SUM(AG31,U31,W31,AE31,Q31,Y31,S31,BI31,BY31,CM31,CQ31,BK31,CO31,AI31,BC31,BE31,AK31,BG31,BW31,AM31,AA31,CS31,CW31,BM31,CU31,BO31,CC31,CE31,CI31,CA31,CG31,AO31,AQ31,AS31,AU31,AW31,BA31,AY31,BS31,DA31,CY31,CK31,AC31,BU31,BQ31)</f>
        <v>24733762.655958667</v>
      </c>
    </row>
    <row r="32" spans="1:107" s="68" customFormat="1" x14ac:dyDescent="0.25">
      <c r="A32" s="65">
        <v>7</v>
      </c>
      <c r="B32" s="65"/>
      <c r="C32" s="38" t="s">
        <v>144</v>
      </c>
      <c r="D32" s="47"/>
      <c r="E32" s="47"/>
      <c r="F32" s="43"/>
      <c r="G32" s="48"/>
      <c r="H32" s="48"/>
      <c r="I32" s="66"/>
      <c r="J32" s="67"/>
      <c r="K32" s="47"/>
      <c r="L32" s="47"/>
      <c r="M32" s="47"/>
      <c r="N32" s="47"/>
      <c r="O32" s="44">
        <v>2.57</v>
      </c>
      <c r="P32" s="54">
        <f t="shared" ref="P32:CK32" si="127">P33</f>
        <v>0</v>
      </c>
      <c r="Q32" s="54">
        <f t="shared" si="127"/>
        <v>0</v>
      </c>
      <c r="R32" s="54">
        <f t="shared" si="127"/>
        <v>0</v>
      </c>
      <c r="S32" s="54">
        <f t="shared" si="127"/>
        <v>0</v>
      </c>
      <c r="T32" s="54">
        <f t="shared" si="127"/>
        <v>0</v>
      </c>
      <c r="U32" s="54">
        <f t="shared" si="127"/>
        <v>0</v>
      </c>
      <c r="V32" s="54">
        <f t="shared" si="127"/>
        <v>0</v>
      </c>
      <c r="W32" s="54">
        <f t="shared" si="127"/>
        <v>0</v>
      </c>
      <c r="X32" s="54">
        <f t="shared" si="127"/>
        <v>0</v>
      </c>
      <c r="Y32" s="54">
        <f t="shared" si="127"/>
        <v>0</v>
      </c>
      <c r="Z32" s="54">
        <f t="shared" si="127"/>
        <v>0</v>
      </c>
      <c r="AA32" s="54">
        <f t="shared" si="127"/>
        <v>0</v>
      </c>
      <c r="AB32" s="54">
        <f t="shared" si="127"/>
        <v>0</v>
      </c>
      <c r="AC32" s="54">
        <f t="shared" si="127"/>
        <v>0</v>
      </c>
      <c r="AD32" s="54">
        <f t="shared" si="127"/>
        <v>0</v>
      </c>
      <c r="AE32" s="54">
        <f t="shared" si="127"/>
        <v>0</v>
      </c>
      <c r="AF32" s="54">
        <f t="shared" si="127"/>
        <v>4</v>
      </c>
      <c r="AG32" s="54">
        <f t="shared" si="127"/>
        <v>54727.625679999997</v>
      </c>
      <c r="AH32" s="54">
        <f t="shared" si="127"/>
        <v>0</v>
      </c>
      <c r="AI32" s="54">
        <f t="shared" si="127"/>
        <v>0</v>
      </c>
      <c r="AJ32" s="54">
        <f t="shared" si="127"/>
        <v>0</v>
      </c>
      <c r="AK32" s="54">
        <f t="shared" si="127"/>
        <v>0</v>
      </c>
      <c r="AL32" s="54">
        <f t="shared" si="127"/>
        <v>0</v>
      </c>
      <c r="AM32" s="54">
        <f t="shared" si="127"/>
        <v>0</v>
      </c>
      <c r="AN32" s="54">
        <f t="shared" si="127"/>
        <v>0</v>
      </c>
      <c r="AO32" s="54">
        <f t="shared" si="127"/>
        <v>0</v>
      </c>
      <c r="AP32" s="54">
        <f t="shared" si="127"/>
        <v>0</v>
      </c>
      <c r="AQ32" s="54">
        <f t="shared" si="127"/>
        <v>0</v>
      </c>
      <c r="AR32" s="54">
        <f t="shared" si="127"/>
        <v>0</v>
      </c>
      <c r="AS32" s="54">
        <f t="shared" si="127"/>
        <v>0</v>
      </c>
      <c r="AT32" s="54">
        <f t="shared" si="127"/>
        <v>0</v>
      </c>
      <c r="AU32" s="54">
        <f t="shared" si="127"/>
        <v>0</v>
      </c>
      <c r="AV32" s="54">
        <v>0</v>
      </c>
      <c r="AW32" s="54">
        <f t="shared" si="127"/>
        <v>0</v>
      </c>
      <c r="AX32" s="54">
        <v>0</v>
      </c>
      <c r="AY32" s="54">
        <f t="shared" si="127"/>
        <v>0</v>
      </c>
      <c r="AZ32" s="54">
        <f t="shared" si="127"/>
        <v>0</v>
      </c>
      <c r="BA32" s="54">
        <f t="shared" si="127"/>
        <v>0</v>
      </c>
      <c r="BB32" s="54">
        <f t="shared" si="127"/>
        <v>5</v>
      </c>
      <c r="BC32" s="54">
        <f t="shared" si="127"/>
        <v>80236.583700000003</v>
      </c>
      <c r="BD32" s="54">
        <f t="shared" si="127"/>
        <v>0</v>
      </c>
      <c r="BE32" s="54">
        <f t="shared" si="127"/>
        <v>0</v>
      </c>
      <c r="BF32" s="54">
        <f t="shared" si="127"/>
        <v>0</v>
      </c>
      <c r="BG32" s="54">
        <f t="shared" si="127"/>
        <v>0</v>
      </c>
      <c r="BH32" s="54">
        <f t="shared" si="127"/>
        <v>0</v>
      </c>
      <c r="BI32" s="54">
        <f t="shared" si="127"/>
        <v>0</v>
      </c>
      <c r="BJ32" s="54">
        <f t="shared" si="127"/>
        <v>0</v>
      </c>
      <c r="BK32" s="54">
        <f t="shared" si="127"/>
        <v>0</v>
      </c>
      <c r="BL32" s="54">
        <f t="shared" si="127"/>
        <v>2</v>
      </c>
      <c r="BM32" s="54">
        <f t="shared" si="127"/>
        <v>33261.642959999997</v>
      </c>
      <c r="BN32" s="54">
        <f t="shared" si="127"/>
        <v>4</v>
      </c>
      <c r="BO32" s="54">
        <f t="shared" si="127"/>
        <v>68746.364960000006</v>
      </c>
      <c r="BP32" s="54">
        <f t="shared" si="127"/>
        <v>0</v>
      </c>
      <c r="BQ32" s="54">
        <f t="shared" si="127"/>
        <v>0</v>
      </c>
      <c r="BR32" s="54">
        <f t="shared" si="127"/>
        <v>0</v>
      </c>
      <c r="BS32" s="54">
        <f t="shared" si="127"/>
        <v>0</v>
      </c>
      <c r="BT32" s="54">
        <f t="shared" si="127"/>
        <v>0</v>
      </c>
      <c r="BU32" s="54">
        <f t="shared" si="127"/>
        <v>0</v>
      </c>
      <c r="BV32" s="54">
        <f t="shared" si="127"/>
        <v>0</v>
      </c>
      <c r="BW32" s="54">
        <f t="shared" si="127"/>
        <v>0</v>
      </c>
      <c r="BX32" s="54">
        <f t="shared" si="127"/>
        <v>0</v>
      </c>
      <c r="BY32" s="54">
        <f t="shared" si="127"/>
        <v>0</v>
      </c>
      <c r="BZ32" s="54">
        <f t="shared" si="127"/>
        <v>0</v>
      </c>
      <c r="CA32" s="54">
        <f t="shared" si="127"/>
        <v>0</v>
      </c>
      <c r="CB32" s="54">
        <v>0</v>
      </c>
      <c r="CC32" s="54">
        <v>0</v>
      </c>
      <c r="CD32" s="54">
        <f t="shared" ref="CD32:CE32" si="128">CD33</f>
        <v>1</v>
      </c>
      <c r="CE32" s="54">
        <f t="shared" si="128"/>
        <v>17422.204800000003</v>
      </c>
      <c r="CF32" s="54">
        <f t="shared" si="127"/>
        <v>0</v>
      </c>
      <c r="CG32" s="54">
        <f t="shared" si="127"/>
        <v>0</v>
      </c>
      <c r="CH32" s="54">
        <f t="shared" si="127"/>
        <v>0</v>
      </c>
      <c r="CI32" s="54">
        <f t="shared" si="127"/>
        <v>0</v>
      </c>
      <c r="CJ32" s="54">
        <v>1</v>
      </c>
      <c r="CK32" s="54">
        <f t="shared" si="127"/>
        <v>17792.3802784</v>
      </c>
      <c r="CL32" s="54">
        <v>0</v>
      </c>
      <c r="CM32" s="54">
        <f t="shared" ref="CM32:DC32" si="129">CM33</f>
        <v>0</v>
      </c>
      <c r="CN32" s="54">
        <f t="shared" si="129"/>
        <v>0</v>
      </c>
      <c r="CO32" s="54">
        <f t="shared" si="129"/>
        <v>0</v>
      </c>
      <c r="CP32" s="54">
        <f t="shared" si="129"/>
        <v>0</v>
      </c>
      <c r="CQ32" s="54">
        <f t="shared" si="129"/>
        <v>0</v>
      </c>
      <c r="CR32" s="54">
        <v>1</v>
      </c>
      <c r="CS32" s="54">
        <v>23757.55</v>
      </c>
      <c r="CT32" s="54">
        <f t="shared" si="129"/>
        <v>0</v>
      </c>
      <c r="CU32" s="54">
        <f t="shared" si="129"/>
        <v>0</v>
      </c>
      <c r="CV32" s="54">
        <f t="shared" si="129"/>
        <v>0</v>
      </c>
      <c r="CW32" s="54">
        <f t="shared" si="129"/>
        <v>0</v>
      </c>
      <c r="CX32" s="54">
        <f t="shared" si="129"/>
        <v>0</v>
      </c>
      <c r="CY32" s="54">
        <f t="shared" si="129"/>
        <v>0</v>
      </c>
      <c r="CZ32" s="54">
        <v>0</v>
      </c>
      <c r="DA32" s="54">
        <f t="shared" si="129"/>
        <v>0</v>
      </c>
      <c r="DB32" s="54">
        <f t="shared" si="129"/>
        <v>18</v>
      </c>
      <c r="DC32" s="54">
        <f t="shared" si="129"/>
        <v>295944.35237840004</v>
      </c>
    </row>
    <row r="33" spans="1:107" x14ac:dyDescent="0.25">
      <c r="A33" s="24"/>
      <c r="B33" s="24">
        <v>12</v>
      </c>
      <c r="C33" s="22" t="s">
        <v>145</v>
      </c>
      <c r="D33" s="17">
        <f>D31</f>
        <v>10127</v>
      </c>
      <c r="E33" s="17">
        <v>10127</v>
      </c>
      <c r="F33" s="18">
        <v>9620</v>
      </c>
      <c r="G33" s="19">
        <v>0.98</v>
      </c>
      <c r="H33" s="19"/>
      <c r="I33" s="25">
        <v>1</v>
      </c>
      <c r="J33" s="26"/>
      <c r="K33" s="17">
        <v>1.4</v>
      </c>
      <c r="L33" s="17">
        <v>1.68</v>
      </c>
      <c r="M33" s="17">
        <v>2.23</v>
      </c>
      <c r="N33" s="17">
        <v>2.39</v>
      </c>
      <c r="O33" s="20">
        <v>2.57</v>
      </c>
      <c r="P33" s="52"/>
      <c r="Q33" s="51">
        <f>(P33/12*1*$D33*$G33*$I33*$K33*Q$9)+(P33/12*5*$E33*$G33*$I33*$K33*Q$10)+(P33/12*6*$F33*$G33*$I33*$K33*Q$10)</f>
        <v>0</v>
      </c>
      <c r="R33" s="52"/>
      <c r="S33" s="51">
        <f>(R33/12*1*$D33*$G33*$I33*$K33*S$9)+(R33/12*5*$E33*$G33*$I33*$K33*S$10)+(R33/12*6*$F33*$G33*$I33*$K33*S$10)</f>
        <v>0</v>
      </c>
      <c r="T33" s="52"/>
      <c r="U33" s="51">
        <f>(T33/12*1*$D33*$G33*$I33*$K33*U$9)+(T33/12*5*$E33*$G33*$I33*$K33*U$10)+(T33/12*6*$F33*$G33*$I33*$K33*U$10)</f>
        <v>0</v>
      </c>
      <c r="V33" s="52"/>
      <c r="W33" s="51">
        <f>(V33/12*1*$D33*$G33*$I33*$K33*W$9)+(V33/12*5*$E33*$G33*$I33*$K33*W$10)+(V33/12*6*$F33*$G33*$I33*$K33*W$10)</f>
        <v>0</v>
      </c>
      <c r="X33" s="52"/>
      <c r="Y33" s="51">
        <f>(X33/12*1*$D33*$G33*$I33*$K33*Y$9)+(X33/12*5*$E33*$G33*$I33*$K33*Y$10)+(X33/12*6*$F33*$G33*$I33*$K33*Y$10)</f>
        <v>0</v>
      </c>
      <c r="Z33" s="52"/>
      <c r="AA33" s="51">
        <f>(Z33/12*1*$D33*$G33*$I33*$K33*AA$9)+(Z33/12*5*$E33*$G33*$I33*$K33*AA$10)+(Z33/12*6*$F33*$G33*$I33*$K33*AA$10)</f>
        <v>0</v>
      </c>
      <c r="AB33" s="51"/>
      <c r="AC33" s="51">
        <f>(AB33/12*1*$D33*$G33*$I33*$K33*AC$9)+(AB33/12*5*$E33*$G33*$I33*$K33*AC$10)+(AB33/12*6*$F33*$G33*$I33*$K33*AC$10)</f>
        <v>0</v>
      </c>
      <c r="AD33" s="52"/>
      <c r="AE33" s="51">
        <f>(AD33/12*1*$D33*$G33*$I33*$K33*AE$9)+(AD33/12*5*$E33*$G33*$I33*$K33*AE$10)+(AD33/12*6*$F33*$G33*$I33*$K33*AE$10)</f>
        <v>0</v>
      </c>
      <c r="AF33" s="52">
        <v>4</v>
      </c>
      <c r="AG33" s="51">
        <f>(AF33/12*1*$D33*$G33*$I33*$K33*AG$9)+(AF33/12*5*$E33*$G33*$I33*$K33*AG$10)+(AF33/12*6*$F33*$G33*$I33*$K33*AG$10)</f>
        <v>54727.625679999997</v>
      </c>
      <c r="AH33" s="52"/>
      <c r="AI33" s="51">
        <f>(AH33/12*1*$D33*$G33*$I33*$K33*AI$9)+(AH33/12*5*$E33*$G33*$I33*$K33*AI$10)+(AH33/12*6*$F33*$G33*$I33*$K33*AI$10)</f>
        <v>0</v>
      </c>
      <c r="AJ33" s="52"/>
      <c r="AK33" s="51">
        <f>(AJ33/12*1*$D33*$G33*$I33*$K33*AK$9)+(AJ33/12*5*$E33*$G33*$I33*$K33*AK$10)+(AJ33/12*6*$F33*$G33*$I33*$K33*AK$10)</f>
        <v>0</v>
      </c>
      <c r="AL33" s="52"/>
      <c r="AM33" s="51">
        <f>(AL33/12*1*$D33*$G33*$I33*$K33*AM$9)+(AL33/12*5*$E33*$G33*$I33*$K33*AM$10)+(AL33/12*6*$F33*$G33*$I33*$K33*AM$10)</f>
        <v>0</v>
      </c>
      <c r="AN33" s="52"/>
      <c r="AO33" s="51">
        <f>(AN33/12*1*$D33*$G33*$I33*$L33*AO$9)+(AN33/12*5*$E33*$G33*$I33*$L33*AO$10)+(AN33/12*6*$F33*$G33*$I33*$L33*AO$10)</f>
        <v>0</v>
      </c>
      <c r="AP33" s="52"/>
      <c r="AQ33" s="51">
        <f>(AP33/12*1*$D33*$G33*$I33*$L33*AQ$9)+(AP33/12*5*$E33*$G33*$I33*$L33*AQ$10)+(AP33/12*6*$F33*$G33*$I33*$L33*AQ$10)</f>
        <v>0</v>
      </c>
      <c r="AR33" s="52"/>
      <c r="AS33" s="51">
        <f>(AR33/12*1*$D33*$G33*$I33*$L33*AS$9)+(AR33/12*5*$E33*$G33*$I33*$L33*AS$10)+(AR33/12*6*$F33*$G33*$I33*$L33*AS$10)</f>
        <v>0</v>
      </c>
      <c r="AT33" s="52"/>
      <c r="AU33" s="51">
        <f>(AT33/12*1*$D33*$G33*$I33*$L33*AU$9)+(AT33/12*5*$E33*$G33*$I33*$L33*AU$10)+(AT33/12*6*$F33*$G33*$I33*$L33*AU$10)</f>
        <v>0</v>
      </c>
      <c r="AV33" s="52"/>
      <c r="AW33" s="51">
        <f>(AV33/12*1*$D33*$G33*$I33*$L33*AW$9)+(AV33/12*5*$E33*$G33*$I33*$L33*AW$10)+(AV33/12*6*$F33*$G33*$I33*$L33*AW$10)</f>
        <v>0</v>
      </c>
      <c r="AX33" s="52"/>
      <c r="AY33" s="51">
        <f>(AX33/12*1*$D33*$G33*$I33*$L33*AY$9)+(AX33/12*5*$E33*$G33*$I33*$L33*AY$10)+(AX33/12*6*$F33*$G33*$I33*$L33*AY$10)</f>
        <v>0</v>
      </c>
      <c r="AZ33" s="52"/>
      <c r="BA33" s="51">
        <f>(AZ33/12*1*$D33*$G33*$I33*$L33*BA$9)+(AZ33/12*5*$E33*$G33*$I33*$L33*BA$10)+(AZ33/12*6*$F33*$G33*$I33*$L33*BA$10)</f>
        <v>0</v>
      </c>
      <c r="BB33" s="52">
        <v>5</v>
      </c>
      <c r="BC33" s="51">
        <f>(BB33/12*1*$D33*$G33*$I33*$K33*BC$9)+(BB33/12*5*$E33*$G33*$I33*$K33*BC$10)+(BB33/12*6*$F33*$G33*$I33*$K33*BC$10)</f>
        <v>80236.583700000003</v>
      </c>
      <c r="BD33" s="52"/>
      <c r="BE33" s="51">
        <f>(BD33/12*1*$D33*$G33*$I33*$K33*BE$9)+(BD33/12*5*$E33*$G33*$I33*$K33*BE$10)+(BD33/12*6*$F33*$G33*$I33*$K33*BE$10)</f>
        <v>0</v>
      </c>
      <c r="BF33" s="52"/>
      <c r="BG33" s="51">
        <f>(BF33/12*1*$D33*$G33*$I33*$K33*BG$9)+(BF33/12*4*$E33*$G33*$I33*$K33*BG$10)+(BF33/12*1*$E33*$G33*$I33*$K33*BG$11)+(BF33/12*6*$F33*$G33*$I33*$K33*BG$11)</f>
        <v>0</v>
      </c>
      <c r="BH33" s="52"/>
      <c r="BI33" s="51">
        <f>(BH33/12*1*$D33*$G33*$I33*$K33*BI$9)+(BH33/12*5*$E33*$G33*$I33*$K33*BI$10)+(BH33/12*6*$F33*$G33*$I33*$K33*BI$10)</f>
        <v>0</v>
      </c>
      <c r="BJ33" s="52"/>
      <c r="BK33" s="51">
        <f>(BJ33/12*1*$D33*$G33*$I33*$K33*BK$9)+(BJ33/12*5*$E33*$G33*$I33*$K33*BK$10)+(BJ33/12*6*$F33*$G33*$I33*$K33*BK$10)</f>
        <v>0</v>
      </c>
      <c r="BL33" s="52">
        <v>2</v>
      </c>
      <c r="BM33" s="51">
        <f>(BL33/12*1*$D33*$G33*$I33*$L33*BM$9)+(BL33/12*4*$E33*$G33*$I33*$L33*BM$10)+(BL33/12*1*$E33*$G33*$I33*$L33*BM$11)+(BL33/12*6*$F33*$G33*$I33*$L33*BM$11)</f>
        <v>33261.642959999997</v>
      </c>
      <c r="BN33" s="52">
        <v>4</v>
      </c>
      <c r="BO33" s="51">
        <f>(BN33/12*1*$D33*$G33*$I33*$L33*BO$9)+(BN33/12*4*$E33*$G33*$I33*$L33*BO$10)+(BN33/12*1*$E33*$G33*$I33*$L33*BO$11)+(BN33/12*6*$F33*$G33*$I33*$L33*BO$11)</f>
        <v>68746.364960000006</v>
      </c>
      <c r="BP33" s="52"/>
      <c r="BQ33" s="51">
        <f>(BP33/12*1*$D33*$G33*$I33*$K33*BQ$9)+(BP33/12*5*$E33*$G33*$I33*$K33*BQ$10)+(BP33/12*6*$F33*$G33*$I33*$K33*BQ$10)</f>
        <v>0</v>
      </c>
      <c r="BR33" s="52"/>
      <c r="BS33" s="51">
        <f>(BR33/12*1*$D33*$G33*$I33*$L33*BS$9)+(BR33/12*5*$E33*$G33*$I33*$L33*BS$10)+(BR33/12*6*$F33*$G33*$I33*$L33*BS$10)</f>
        <v>0</v>
      </c>
      <c r="BT33" s="52"/>
      <c r="BU33" s="51">
        <f>(BT33/12*1*$D33*$G33*$I33*BU$9)+(BT33/12*5*$E33*$G33*$I33*BU$10)+(BT33/12*6*$F33*$G33*$I33*BU$10)</f>
        <v>0</v>
      </c>
      <c r="BV33" s="52"/>
      <c r="BW33" s="51">
        <f>(BV33/12*1*$D33*$G33*$I33*$K33*BW$9)+(BV33/12*5*$E33*$G33*$I33*$K33*BW$10)+(BV33/12*6*$F33*$G33*$I33*$K33*BW$10)</f>
        <v>0</v>
      </c>
      <c r="BX33" s="52"/>
      <c r="BY33" s="51">
        <f>(BX33/12*1*$D33*$G33*$I33*$K33*BY$9)+(BX33/12*5*$E33*$G33*$I33*$K33*BY$10)+(BX33/12*6*$F33*$G33*$I33*$K33*BY$10)</f>
        <v>0</v>
      </c>
      <c r="BZ33" s="52"/>
      <c r="CA33" s="51">
        <f>(BZ33/12*1*$D33*$G33*$I33*$L33*CA$9)+(BZ33/12*5*$E33*$G33*$I33*$L33*CA$10)+(BZ33/12*6*$F33*$G33*$I33*$L33*CA$10)</f>
        <v>0</v>
      </c>
      <c r="CB33" s="52"/>
      <c r="CC33" s="51">
        <v>0</v>
      </c>
      <c r="CD33" s="52">
        <v>1</v>
      </c>
      <c r="CE33" s="51">
        <f>SUM(CD33*$F33*$G33*$I33*$L33*$CE$12)</f>
        <v>17422.204800000003</v>
      </c>
      <c r="CF33" s="52"/>
      <c r="CG33" s="51">
        <f>(CF33/12*1*$D33*$G33*$I33*$L33*CG$9)+(CF33/12*5*$E33*$G33*$I33*$L33*CG$10)+(CF33/12*6*$F33*$G33*$I33*$L33*CG$10)</f>
        <v>0</v>
      </c>
      <c r="CH33" s="52"/>
      <c r="CI33" s="51">
        <f>(CH33/12*1*$D33*$G33*$I33*$L33*CI$9)+(CH33/12*5*$E33*$G33*$I33*$L33*CI$10)+(CH33/12*6*$F33*$G33*$I33*$L33*CI$10)</f>
        <v>0</v>
      </c>
      <c r="CJ33" s="52">
        <v>1</v>
      </c>
      <c r="CK33" s="51">
        <f>(CJ33/12*1*$D33*$G33*$I33*$L33*CK$9)+(CJ33/12*5*$E33*$G33*$I33*$L33*CK$10)+(CJ33/12*6*$F33*$G33*$I33*$L33*CK$10)</f>
        <v>17792.3802784</v>
      </c>
      <c r="CL33" s="52"/>
      <c r="CM33" s="51">
        <f>(CL33/12*1*$D33*$G33*$I33*$K33*CM$9)+(CL33/12*5*$E33*$G33*$I33*$K33*CM$10)+(CL33/12*6*$F33*$G33*$I33*$K33*CM$10)</f>
        <v>0</v>
      </c>
      <c r="CN33" s="52"/>
      <c r="CO33" s="51">
        <f>(CN33/12*1*$D33*$G33*$I33*$K33*CO$9)+(CN33/12*5*$E33*$G33*$I33*$K33*CO$10)+(CN33/12*6*$F33*$G33*$I33*$K33*CO$10)</f>
        <v>0</v>
      </c>
      <c r="CP33" s="52"/>
      <c r="CQ33" s="51">
        <f>(CP33/12*1*$D33*$G33*$I33*$K33*CQ$9)+(CP33/12*5*$E33*$G33*$I33*$K33*CQ$10)+(CP33/12*6*$F33*$G33*$I33*$K33*CQ$10)</f>
        <v>0</v>
      </c>
      <c r="CR33" s="52">
        <v>1</v>
      </c>
      <c r="CS33" s="51">
        <v>23757.55</v>
      </c>
      <c r="CT33" s="52"/>
      <c r="CU33" s="51">
        <f>(CT33/12*1*$D33*$G33*$I33*$L33*CU$9)+(CT33/12*5*$E33*$G33*$I33*$L33*CU$10)+(CT33/12*6*$F33*$G33*$I33*$L33*CU$10)</f>
        <v>0</v>
      </c>
      <c r="CV33" s="52"/>
      <c r="CW33" s="51">
        <f>(CV33/12*1*$D33*$G33*$I33*$L33*CW$9)+(CV33/12*5*$E33*$G33*$I33*$L33*CW$10)+(CV33/12*6*$F33*$G33*$I33*$L33*CW$10)</f>
        <v>0</v>
      </c>
      <c r="CX33" s="52"/>
      <c r="CY33" s="51">
        <f>(CX33/12*1*$D33*$G33*$I33*$N33*CY$9)+(CX33/12*5*$E33*$G33*$I33*$O33*CY$10)+(CX33/12*6*$F33*$G33*$I33*$O33*CY$10)</f>
        <v>0</v>
      </c>
      <c r="CZ33" s="52"/>
      <c r="DA33" s="51">
        <f>(CZ33/12*1*$D33*$G33*$I33*$M33*DA$9)+(CZ33/12*5*$E33*$G33*$I33*$M33*DA$10)+(CZ33/12*6*$F33*$G33*$I33*$M33*DA$10)</f>
        <v>0</v>
      </c>
      <c r="DB33" s="62">
        <f>SUM(AF33,T33,V33,AD33,P33,X33,R33,BH33,BX33,CL33,CP33,BJ33,CN33,AH33,BB33,BD33,AJ33,BF33,BV33,AL33,Z33,CR33,CV33,BL33,CT33,BN33,CB33,CD33,CH33,BZ33,CF33,AN33,AP33,AR33,AT33,AV33,AZ33,AX33,BR33,CZ33,CX33,CJ33,AB33,BT33,BP33)</f>
        <v>18</v>
      </c>
      <c r="DC33" s="62">
        <f>SUM(AG33,U33,W33,AE33,Q33,Y33,S33,BI33,BY33,CM33,CQ33,BK33,CO33,AI33,BC33,BE33,AK33,BG33,BW33,AM33,AA33,CS33,CW33,BM33,CU33,BO33,CC33,CE33,CI33,CA33,CG33,AO33,AQ33,AS33,AU33,AW33,BA33,AY33,BS33,DA33,CY33,CK33,AC33,BU33,BQ33)</f>
        <v>295944.35237840004</v>
      </c>
    </row>
    <row r="34" spans="1:107" s="68" customFormat="1" x14ac:dyDescent="0.25">
      <c r="A34" s="65">
        <v>8</v>
      </c>
      <c r="B34" s="65"/>
      <c r="C34" s="38" t="s">
        <v>146</v>
      </c>
      <c r="D34" s="47"/>
      <c r="E34" s="47"/>
      <c r="F34" s="43"/>
      <c r="G34" s="48"/>
      <c r="H34" s="48"/>
      <c r="I34" s="66"/>
      <c r="J34" s="67"/>
      <c r="K34" s="47"/>
      <c r="L34" s="47"/>
      <c r="M34" s="47"/>
      <c r="N34" s="47"/>
      <c r="O34" s="44">
        <v>2.57</v>
      </c>
      <c r="P34" s="54">
        <f t="shared" ref="P34:CA34" si="130">SUM(P35:P37)</f>
        <v>0</v>
      </c>
      <c r="Q34" s="54">
        <f t="shared" si="130"/>
        <v>0</v>
      </c>
      <c r="R34" s="54">
        <f t="shared" si="130"/>
        <v>0</v>
      </c>
      <c r="S34" s="54">
        <f t="shared" si="130"/>
        <v>0</v>
      </c>
      <c r="T34" s="54">
        <f t="shared" si="130"/>
        <v>0</v>
      </c>
      <c r="U34" s="54">
        <f t="shared" si="130"/>
        <v>0</v>
      </c>
      <c r="V34" s="54">
        <f t="shared" si="130"/>
        <v>125</v>
      </c>
      <c r="W34" s="54">
        <f t="shared" si="130"/>
        <v>21652006.418466665</v>
      </c>
      <c r="X34" s="54">
        <f t="shared" si="130"/>
        <v>0</v>
      </c>
      <c r="Y34" s="54">
        <f t="shared" si="130"/>
        <v>0</v>
      </c>
      <c r="Z34" s="54">
        <f t="shared" si="130"/>
        <v>0</v>
      </c>
      <c r="AA34" s="54">
        <f t="shared" si="130"/>
        <v>0</v>
      </c>
      <c r="AB34" s="54">
        <f t="shared" si="130"/>
        <v>0</v>
      </c>
      <c r="AC34" s="54">
        <f t="shared" si="130"/>
        <v>0</v>
      </c>
      <c r="AD34" s="54">
        <f t="shared" si="130"/>
        <v>0</v>
      </c>
      <c r="AE34" s="54">
        <f t="shared" si="130"/>
        <v>0</v>
      </c>
      <c r="AF34" s="54">
        <f t="shared" si="130"/>
        <v>0</v>
      </c>
      <c r="AG34" s="54">
        <f t="shared" si="130"/>
        <v>0</v>
      </c>
      <c r="AH34" s="54">
        <f t="shared" si="130"/>
        <v>0</v>
      </c>
      <c r="AI34" s="54">
        <f t="shared" si="130"/>
        <v>0</v>
      </c>
      <c r="AJ34" s="54">
        <f t="shared" si="130"/>
        <v>0</v>
      </c>
      <c r="AK34" s="54">
        <f t="shared" si="130"/>
        <v>0</v>
      </c>
      <c r="AL34" s="54">
        <f t="shared" si="130"/>
        <v>0</v>
      </c>
      <c r="AM34" s="54">
        <f t="shared" si="130"/>
        <v>0</v>
      </c>
      <c r="AN34" s="54">
        <f t="shared" si="130"/>
        <v>0</v>
      </c>
      <c r="AO34" s="54">
        <f t="shared" si="130"/>
        <v>0</v>
      </c>
      <c r="AP34" s="54">
        <f t="shared" si="130"/>
        <v>0</v>
      </c>
      <c r="AQ34" s="54">
        <f t="shared" si="130"/>
        <v>0</v>
      </c>
      <c r="AR34" s="54">
        <f t="shared" si="130"/>
        <v>0</v>
      </c>
      <c r="AS34" s="54">
        <f t="shared" si="130"/>
        <v>0</v>
      </c>
      <c r="AT34" s="54">
        <f t="shared" si="130"/>
        <v>0</v>
      </c>
      <c r="AU34" s="54">
        <f t="shared" si="130"/>
        <v>0</v>
      </c>
      <c r="AV34" s="54">
        <v>0</v>
      </c>
      <c r="AW34" s="54">
        <f t="shared" ref="AW34" si="131">SUM(AW35:AW37)</f>
        <v>0</v>
      </c>
      <c r="AX34" s="54">
        <v>0</v>
      </c>
      <c r="AY34" s="54">
        <f t="shared" ref="AY34" si="132">SUM(AY35:AY37)</f>
        <v>0</v>
      </c>
      <c r="AZ34" s="54">
        <f t="shared" si="130"/>
        <v>0</v>
      </c>
      <c r="BA34" s="54">
        <f t="shared" si="130"/>
        <v>0</v>
      </c>
      <c r="BB34" s="54">
        <f t="shared" si="130"/>
        <v>0</v>
      </c>
      <c r="BC34" s="54">
        <f t="shared" si="130"/>
        <v>0</v>
      </c>
      <c r="BD34" s="54">
        <f t="shared" si="130"/>
        <v>0</v>
      </c>
      <c r="BE34" s="54">
        <f t="shared" si="130"/>
        <v>0</v>
      </c>
      <c r="BF34" s="54">
        <f t="shared" si="130"/>
        <v>0</v>
      </c>
      <c r="BG34" s="54">
        <f t="shared" si="130"/>
        <v>0</v>
      </c>
      <c r="BH34" s="54">
        <f t="shared" si="130"/>
        <v>0</v>
      </c>
      <c r="BI34" s="54">
        <f t="shared" si="130"/>
        <v>0</v>
      </c>
      <c r="BJ34" s="54">
        <f t="shared" si="130"/>
        <v>0</v>
      </c>
      <c r="BK34" s="54">
        <f t="shared" si="130"/>
        <v>0</v>
      </c>
      <c r="BL34" s="54">
        <f t="shared" si="130"/>
        <v>0</v>
      </c>
      <c r="BM34" s="54">
        <f t="shared" si="130"/>
        <v>0</v>
      </c>
      <c r="BN34" s="54">
        <f t="shared" si="130"/>
        <v>0</v>
      </c>
      <c r="BO34" s="54">
        <f t="shared" si="130"/>
        <v>0</v>
      </c>
      <c r="BP34" s="54">
        <f t="shared" si="130"/>
        <v>0</v>
      </c>
      <c r="BQ34" s="54">
        <f t="shared" si="130"/>
        <v>0</v>
      </c>
      <c r="BR34" s="54">
        <f t="shared" si="130"/>
        <v>0</v>
      </c>
      <c r="BS34" s="54">
        <f t="shared" si="130"/>
        <v>0</v>
      </c>
      <c r="BT34" s="54">
        <f t="shared" si="130"/>
        <v>0</v>
      </c>
      <c r="BU34" s="54">
        <f t="shared" si="130"/>
        <v>0</v>
      </c>
      <c r="BV34" s="54">
        <f t="shared" si="130"/>
        <v>0</v>
      </c>
      <c r="BW34" s="54">
        <f t="shared" si="130"/>
        <v>0</v>
      </c>
      <c r="BX34" s="54">
        <f t="shared" si="130"/>
        <v>0</v>
      </c>
      <c r="BY34" s="54">
        <f t="shared" si="130"/>
        <v>0</v>
      </c>
      <c r="BZ34" s="54">
        <f t="shared" si="130"/>
        <v>0</v>
      </c>
      <c r="CA34" s="54">
        <f t="shared" si="130"/>
        <v>0</v>
      </c>
      <c r="CB34" s="54">
        <v>0</v>
      </c>
      <c r="CC34" s="54">
        <v>0</v>
      </c>
      <c r="CD34" s="54"/>
      <c r="CE34" s="54"/>
      <c r="CF34" s="54">
        <f t="shared" ref="CF34:DC34" si="133">SUM(CF35:CF37)</f>
        <v>0</v>
      </c>
      <c r="CG34" s="54">
        <f t="shared" si="133"/>
        <v>0</v>
      </c>
      <c r="CH34" s="54">
        <f t="shared" si="133"/>
        <v>0</v>
      </c>
      <c r="CI34" s="54">
        <f t="shared" si="133"/>
        <v>0</v>
      </c>
      <c r="CJ34" s="54">
        <v>0</v>
      </c>
      <c r="CK34" s="54">
        <f t="shared" ref="CK34" si="134">SUM(CK35:CK37)</f>
        <v>0</v>
      </c>
      <c r="CL34" s="54">
        <v>0</v>
      </c>
      <c r="CM34" s="54">
        <f t="shared" si="133"/>
        <v>0</v>
      </c>
      <c r="CN34" s="54">
        <f t="shared" si="133"/>
        <v>0</v>
      </c>
      <c r="CO34" s="54">
        <f t="shared" si="133"/>
        <v>0</v>
      </c>
      <c r="CP34" s="54">
        <f t="shared" si="133"/>
        <v>0</v>
      </c>
      <c r="CQ34" s="54">
        <f t="shared" si="133"/>
        <v>0</v>
      </c>
      <c r="CR34" s="54">
        <v>0</v>
      </c>
      <c r="CS34" s="54">
        <v>0</v>
      </c>
      <c r="CT34" s="54">
        <f t="shared" si="133"/>
        <v>0</v>
      </c>
      <c r="CU34" s="54">
        <f t="shared" si="133"/>
        <v>0</v>
      </c>
      <c r="CV34" s="54">
        <f t="shared" si="133"/>
        <v>0</v>
      </c>
      <c r="CW34" s="54">
        <f t="shared" si="133"/>
        <v>0</v>
      </c>
      <c r="CX34" s="54">
        <f t="shared" si="133"/>
        <v>0</v>
      </c>
      <c r="CY34" s="54">
        <f t="shared" si="133"/>
        <v>0</v>
      </c>
      <c r="CZ34" s="54">
        <v>0</v>
      </c>
      <c r="DA34" s="54">
        <f t="shared" si="133"/>
        <v>0</v>
      </c>
      <c r="DB34" s="54">
        <f t="shared" si="133"/>
        <v>125</v>
      </c>
      <c r="DC34" s="54">
        <f t="shared" si="133"/>
        <v>21652006.418466665</v>
      </c>
    </row>
    <row r="35" spans="1:107" ht="30" x14ac:dyDescent="0.25">
      <c r="A35" s="24"/>
      <c r="B35" s="24">
        <v>13</v>
      </c>
      <c r="C35" s="16" t="s">
        <v>147</v>
      </c>
      <c r="D35" s="17">
        <f>D33</f>
        <v>10127</v>
      </c>
      <c r="E35" s="17">
        <v>10127</v>
      </c>
      <c r="F35" s="18">
        <v>9620</v>
      </c>
      <c r="G35" s="19">
        <v>14.23</v>
      </c>
      <c r="H35" s="19"/>
      <c r="I35" s="25">
        <v>1</v>
      </c>
      <c r="J35" s="26"/>
      <c r="K35" s="17">
        <v>1.4</v>
      </c>
      <c r="L35" s="17">
        <v>1.68</v>
      </c>
      <c r="M35" s="17">
        <v>2.23</v>
      </c>
      <c r="N35" s="17">
        <v>2.39</v>
      </c>
      <c r="O35" s="20">
        <v>2.57</v>
      </c>
      <c r="P35" s="51">
        <v>0</v>
      </c>
      <c r="Q35" s="51">
        <f t="shared" ref="Q35:S37" si="135">(P35/12*1*$D35*$G35*$I35*$K35*Q$9)+(P35/12*5*$E35*$G35*$I35*$K35*Q$10)+(P35/12*6*$F35*$G35*$I35*$K35*Q$10)</f>
        <v>0</v>
      </c>
      <c r="R35" s="51">
        <v>0</v>
      </c>
      <c r="S35" s="51">
        <f t="shared" si="135"/>
        <v>0</v>
      </c>
      <c r="T35" s="52"/>
      <c r="U35" s="51">
        <f t="shared" ref="U35:U37" si="136">(T35/12*1*$D35*$G35*$I35*$K35*U$9)+(T35/12*5*$E35*$G35*$I35*$K35*U$10)+(T35/12*6*$F35*$G35*$I35*$K35*U$10)</f>
        <v>0</v>
      </c>
      <c r="V35" s="51">
        <v>79</v>
      </c>
      <c r="W35" s="51">
        <f t="shared" ref="W35:W37" si="137">(V35/12*1*$D35*$G35*$I35*$K35*W$9)+(V35/12*5*$E35*$G35*$I35*$K35*W$10)+(V35/12*6*$F35*$G35*$I35*$K35*W$10)</f>
        <v>15804927.116766665</v>
      </c>
      <c r="X35" s="51">
        <v>0</v>
      </c>
      <c r="Y35" s="51">
        <f t="shared" ref="Y35:Y37" si="138">(X35/12*1*$D35*$G35*$I35*$K35*Y$9)+(X35/12*5*$E35*$G35*$I35*$K35*Y$10)+(X35/12*6*$F35*$G35*$I35*$K35*Y$10)</f>
        <v>0</v>
      </c>
      <c r="Z35" s="51">
        <v>0</v>
      </c>
      <c r="AA35" s="51">
        <f t="shared" ref="AA35:AA37" si="139">(Z35/12*1*$D35*$G35*$I35*$K35*AA$9)+(Z35/12*5*$E35*$G35*$I35*$K35*AA$10)+(Z35/12*6*$F35*$G35*$I35*$K35*AA$10)</f>
        <v>0</v>
      </c>
      <c r="AB35" s="51"/>
      <c r="AC35" s="51">
        <f t="shared" ref="AC35:AC37" si="140">(AB35/12*1*$D35*$G35*$I35*$K35*AC$9)+(AB35/12*5*$E35*$G35*$I35*$K35*AC$10)+(AB35/12*6*$F35*$G35*$I35*$K35*AC$10)</f>
        <v>0</v>
      </c>
      <c r="AD35" s="51">
        <v>0</v>
      </c>
      <c r="AE35" s="51">
        <f t="shared" ref="AE35:AE37" si="141">(AD35/12*1*$D35*$G35*$I35*$K35*AE$9)+(AD35/12*5*$E35*$G35*$I35*$K35*AE$10)+(AD35/12*6*$F35*$G35*$I35*$K35*AE$10)</f>
        <v>0</v>
      </c>
      <c r="AF35" s="52"/>
      <c r="AG35" s="51">
        <f t="shared" ref="AG35:AG37" si="142">(AF35/12*1*$D35*$G35*$I35*$K35*AG$9)+(AF35/12*5*$E35*$G35*$I35*$K35*AG$10)+(AF35/12*6*$F35*$G35*$I35*$K35*AG$10)</f>
        <v>0</v>
      </c>
      <c r="AH35" s="51">
        <v>0</v>
      </c>
      <c r="AI35" s="51">
        <f t="shared" ref="AI35:AI37" si="143">(AH35/12*1*$D35*$G35*$I35*$K35*AI$9)+(AH35/12*5*$E35*$G35*$I35*$K35*AI$10)+(AH35/12*6*$F35*$G35*$I35*$K35*AI$10)</f>
        <v>0</v>
      </c>
      <c r="AJ35" s="51">
        <v>0</v>
      </c>
      <c r="AK35" s="51">
        <f t="shared" ref="AK35:AM37" si="144">(AJ35/12*1*$D35*$G35*$I35*$K35*AK$9)+(AJ35/12*5*$E35*$G35*$I35*$K35*AK$10)+(AJ35/12*6*$F35*$G35*$I35*$K35*AK$10)</f>
        <v>0</v>
      </c>
      <c r="AL35" s="51"/>
      <c r="AM35" s="51">
        <f t="shared" si="144"/>
        <v>0</v>
      </c>
      <c r="AN35" s="51">
        <v>0</v>
      </c>
      <c r="AO35" s="51">
        <f t="shared" ref="AO35:AQ37" si="145">(AN35/12*1*$D35*$G35*$I35*$L35*AO$9)+(AN35/12*5*$E35*$G35*$I35*$L35*AO$10)+(AN35/12*6*$F35*$G35*$I35*$L35*AO$10)</f>
        <v>0</v>
      </c>
      <c r="AP35" s="51">
        <v>0</v>
      </c>
      <c r="AQ35" s="51">
        <f t="shared" si="145"/>
        <v>0</v>
      </c>
      <c r="AR35" s="51">
        <v>0</v>
      </c>
      <c r="AS35" s="51">
        <f t="shared" ref="AS35:AS37" si="146">(AR35/12*1*$D35*$G35*$I35*$L35*AS$9)+(AR35/12*5*$E35*$G35*$I35*$L35*AS$10)+(AR35/12*6*$F35*$G35*$I35*$L35*AS$10)</f>
        <v>0</v>
      </c>
      <c r="AT35" s="51">
        <v>0</v>
      </c>
      <c r="AU35" s="51">
        <f t="shared" ref="AU35:AU37" si="147">(AT35/12*1*$D35*$G35*$I35*$L35*AU$9)+(AT35/12*5*$E35*$G35*$I35*$L35*AU$10)+(AT35/12*6*$F35*$G35*$I35*$L35*AU$10)</f>
        <v>0</v>
      </c>
      <c r="AV35" s="51">
        <v>0</v>
      </c>
      <c r="AW35" s="51">
        <f t="shared" ref="AW35:AW37" si="148">(AV35/12*1*$D35*$G35*$I35*$L35*AW$9)+(AV35/12*5*$E35*$G35*$I35*$L35*AW$10)+(AV35/12*6*$F35*$G35*$I35*$L35*AW$10)</f>
        <v>0</v>
      </c>
      <c r="AX35" s="51">
        <v>0</v>
      </c>
      <c r="AY35" s="51">
        <f t="shared" ref="AY35:AY37" si="149">(AX35/12*1*$D35*$G35*$I35*$L35*AY$9)+(AX35/12*5*$E35*$G35*$I35*$L35*AY$10)+(AX35/12*6*$F35*$G35*$I35*$L35*AY$10)</f>
        <v>0</v>
      </c>
      <c r="AZ35" s="51">
        <v>0</v>
      </c>
      <c r="BA35" s="51">
        <f t="shared" ref="BA35:BA37" si="150">(AZ35/12*1*$D35*$G35*$I35*$L35*BA$9)+(AZ35/12*5*$E35*$G35*$I35*$L35*BA$10)+(AZ35/12*6*$F35*$G35*$I35*$L35*BA$10)</f>
        <v>0</v>
      </c>
      <c r="BB35" s="51">
        <v>0</v>
      </c>
      <c r="BC35" s="51">
        <f t="shared" ref="BC35:BC37" si="151">(BB35/12*1*$D35*$G35*$I35*$K35*BC$9)+(BB35/12*5*$E35*$G35*$I35*$K35*BC$10)+(BB35/12*6*$F35*$G35*$I35*$K35*BC$10)</f>
        <v>0</v>
      </c>
      <c r="BD35" s="51"/>
      <c r="BE35" s="51">
        <f t="shared" ref="BE35:BE37" si="152">(BD35/12*1*$D35*$G35*$I35*$K35*BE$9)+(BD35/12*5*$E35*$G35*$I35*$K35*BE$10)+(BD35/12*6*$F35*$G35*$I35*$K35*BE$10)</f>
        <v>0</v>
      </c>
      <c r="BF35" s="51"/>
      <c r="BG35" s="51">
        <f t="shared" ref="BG35:BG37" si="153">(BF35/12*1*$D35*$G35*$I35*$K35*BG$9)+(BF35/12*4*$E35*$G35*$I35*$K35*BG$10)+(BF35/12*1*$E35*$G35*$I35*$K35*BG$11)+(BF35/12*6*$F35*$G35*$I35*$K35*BG$11)</f>
        <v>0</v>
      </c>
      <c r="BH35" s="51">
        <v>0</v>
      </c>
      <c r="BI35" s="51">
        <f t="shared" ref="BI35:BI37" si="154">(BH35/12*1*$D35*$G35*$I35*$K35*BI$9)+(BH35/12*5*$E35*$G35*$I35*$K35*BI$10)+(BH35/12*6*$F35*$G35*$I35*$K35*BI$10)</f>
        <v>0</v>
      </c>
      <c r="BJ35" s="51">
        <v>0</v>
      </c>
      <c r="BK35" s="51">
        <f t="shared" ref="BK35:BK37" si="155">(BJ35/12*1*$D35*$G35*$I35*$K35*BK$9)+(BJ35/12*5*$E35*$G35*$I35*$K35*BK$10)+(BJ35/12*6*$F35*$G35*$I35*$K35*BK$10)</f>
        <v>0</v>
      </c>
      <c r="BL35" s="51">
        <v>0</v>
      </c>
      <c r="BM35" s="51">
        <f t="shared" ref="BM35:BO37" si="156">(BL35/12*1*$D35*$G35*$I35*$L35*BM$9)+(BL35/12*4*$E35*$G35*$I35*$L35*BM$10)+(BL35/12*1*$E35*$G35*$I35*$L35*BM$11)+(BL35/12*6*$F35*$G35*$I35*$L35*BM$11)</f>
        <v>0</v>
      </c>
      <c r="BN35" s="51">
        <v>0</v>
      </c>
      <c r="BO35" s="51">
        <f t="shared" si="156"/>
        <v>0</v>
      </c>
      <c r="BP35" s="51"/>
      <c r="BQ35" s="51">
        <f t="shared" ref="BQ35:BQ37" si="157">(BP35/12*1*$D35*$G35*$I35*$K35*BQ$9)+(BP35/12*5*$E35*$G35*$I35*$K35*BQ$10)+(BP35/12*6*$F35*$G35*$I35*$K35*BQ$10)</f>
        <v>0</v>
      </c>
      <c r="BR35" s="51"/>
      <c r="BS35" s="51">
        <f t="shared" ref="BS35:BS37" si="158">(BR35/12*1*$D35*$G35*$I35*$L35*BS$9)+(BR35/12*5*$E35*$G35*$I35*$L35*BS$10)+(BR35/12*6*$F35*$G35*$I35*$L35*BS$10)</f>
        <v>0</v>
      </c>
      <c r="BT35" s="51"/>
      <c r="BU35" s="51">
        <f t="shared" ref="BU35:BU37" si="159">(BT35/12*1*$D35*$G35*$I35*BU$9)+(BT35/12*5*$E35*$G35*$I35*BU$10)+(BT35/12*6*$F35*$G35*$I35*BU$10)</f>
        <v>0</v>
      </c>
      <c r="BV35" s="51">
        <v>0</v>
      </c>
      <c r="BW35" s="51">
        <f t="shared" ref="BW35:BW37" si="160">(BV35/12*1*$D35*$G35*$I35*$K35*BW$9)+(BV35/12*5*$E35*$G35*$I35*$K35*BW$10)+(BV35/12*6*$F35*$G35*$I35*$K35*BW$10)</f>
        <v>0</v>
      </c>
      <c r="BX35" s="51">
        <v>0</v>
      </c>
      <c r="BY35" s="51">
        <f t="shared" ref="BY35:BY37" si="161">(BX35/12*1*$D35*$G35*$I35*$K35*BY$9)+(BX35/12*5*$E35*$G35*$I35*$K35*BY$10)+(BX35/12*6*$F35*$G35*$I35*$K35*BY$10)</f>
        <v>0</v>
      </c>
      <c r="BZ35" s="51">
        <v>0</v>
      </c>
      <c r="CA35" s="51">
        <f t="shared" ref="CA35:CA37" si="162">(BZ35/12*1*$D35*$G35*$I35*$L35*CA$9)+(BZ35/12*5*$E35*$G35*$I35*$L35*CA$10)+(BZ35/12*6*$F35*$G35*$I35*$L35*CA$10)</f>
        <v>0</v>
      </c>
      <c r="CB35" s="51">
        <v>0</v>
      </c>
      <c r="CC35" s="51">
        <v>0</v>
      </c>
      <c r="CD35" s="51"/>
      <c r="CE35" s="51">
        <f t="shared" ref="CE35:CE37" si="163">SUM(CD35*$F35*$G35*$I35*$L35*$CE$12)</f>
        <v>0</v>
      </c>
      <c r="CF35" s="51"/>
      <c r="CG35" s="51">
        <f t="shared" ref="CG35:CG37" si="164">(CF35/12*1*$D35*$G35*$I35*$L35*CG$9)+(CF35/12*5*$E35*$G35*$I35*$L35*CG$10)+(CF35/12*6*$F35*$G35*$I35*$L35*CG$10)</f>
        <v>0</v>
      </c>
      <c r="CH35" s="51">
        <v>0</v>
      </c>
      <c r="CI35" s="51">
        <f t="shared" ref="CI35:CK37" si="165">(CH35/12*1*$D35*$G35*$I35*$L35*CI$9)+(CH35/12*5*$E35*$G35*$I35*$L35*CI$10)+(CH35/12*6*$F35*$G35*$I35*$L35*CI$10)</f>
        <v>0</v>
      </c>
      <c r="CJ35" s="51">
        <v>0</v>
      </c>
      <c r="CK35" s="51">
        <f t="shared" si="165"/>
        <v>0</v>
      </c>
      <c r="CL35" s="51">
        <v>0</v>
      </c>
      <c r="CM35" s="51">
        <f t="shared" ref="CM35:CM37" si="166">(CL35/12*1*$D35*$G35*$I35*$K35*CM$9)+(CL35/12*5*$E35*$G35*$I35*$K35*CM$10)+(CL35/12*6*$F35*$G35*$I35*$K35*CM$10)</f>
        <v>0</v>
      </c>
      <c r="CN35" s="51"/>
      <c r="CO35" s="51">
        <f t="shared" ref="CO35:CO37" si="167">(CN35/12*1*$D35*$G35*$I35*$K35*CO$9)+(CN35/12*5*$E35*$G35*$I35*$K35*CO$10)+(CN35/12*6*$F35*$G35*$I35*$K35*CO$10)</f>
        <v>0</v>
      </c>
      <c r="CP35" s="51">
        <v>0</v>
      </c>
      <c r="CQ35" s="51">
        <f t="shared" ref="CQ35:CQ37" si="168">(CP35/12*1*$D35*$G35*$I35*$K35*CQ$9)+(CP35/12*5*$E35*$G35*$I35*$K35*CQ$10)+(CP35/12*6*$F35*$G35*$I35*$K35*CQ$10)</f>
        <v>0</v>
      </c>
      <c r="CR35" s="51">
        <v>0</v>
      </c>
      <c r="CS35" s="51">
        <v>0</v>
      </c>
      <c r="CT35" s="51"/>
      <c r="CU35" s="51">
        <f t="shared" ref="CU35:CU37" si="169">(CT35/12*1*$D35*$G35*$I35*$L35*CU$9)+(CT35/12*5*$E35*$G35*$I35*$L35*CU$10)+(CT35/12*6*$F35*$G35*$I35*$L35*CU$10)</f>
        <v>0</v>
      </c>
      <c r="CV35" s="51">
        <v>0</v>
      </c>
      <c r="CW35" s="51">
        <f t="shared" ref="CW35:CW37" si="170">(CV35/12*1*$D35*$G35*$I35*$L35*CW$9)+(CV35/12*5*$E35*$G35*$I35*$L35*CW$10)+(CV35/12*6*$F35*$G35*$I35*$L35*CW$10)</f>
        <v>0</v>
      </c>
      <c r="CX35" s="51">
        <v>0</v>
      </c>
      <c r="CY35" s="51">
        <f t="shared" ref="CY35:CY37" si="171">(CX35/12*1*$D35*$G35*$I35*$N35*CY$9)+(CX35/12*5*$E35*$G35*$I35*$O35*CY$10)+(CX35/12*6*$F35*$G35*$I35*$O35*CY$10)</f>
        <v>0</v>
      </c>
      <c r="CZ35" s="51">
        <v>0</v>
      </c>
      <c r="DA35" s="51">
        <f t="shared" ref="DA35:DA37" si="172">(CZ35/12*1*$D35*$G35*$I35*$M35*DA$9)+(CZ35/12*5*$E35*$G35*$I35*$M35*DA$10)+(CZ35/12*6*$F35*$G35*$I35*$M35*DA$10)</f>
        <v>0</v>
      </c>
      <c r="DB35" s="62">
        <f t="shared" ref="DB35:DC37" si="173">SUM(AF35,T35,V35,AD35,P35,X35,R35,BH35,BX35,CL35,CP35,BJ35,CN35,AH35,BB35,BD35,AJ35,BF35,BV35,AL35,Z35,CR35,CV35,BL35,CT35,BN35,CB35,CD35,CH35,BZ35,CF35,AN35,AP35,AR35,AT35,AV35,AZ35,AX35,BR35,CZ35,CX35,CJ35,AB35,BT35,BP35)</f>
        <v>79</v>
      </c>
      <c r="DC35" s="62">
        <f t="shared" si="173"/>
        <v>15804927.116766665</v>
      </c>
    </row>
    <row r="36" spans="1:107" ht="45" x14ac:dyDescent="0.25">
      <c r="A36" s="24"/>
      <c r="B36" s="24">
        <v>14</v>
      </c>
      <c r="C36" s="16" t="s">
        <v>148</v>
      </c>
      <c r="D36" s="17">
        <f>D33</f>
        <v>10127</v>
      </c>
      <c r="E36" s="17">
        <v>10127</v>
      </c>
      <c r="F36" s="18">
        <v>9620</v>
      </c>
      <c r="G36" s="19">
        <v>10.34</v>
      </c>
      <c r="H36" s="19"/>
      <c r="I36" s="25">
        <v>1</v>
      </c>
      <c r="J36" s="26"/>
      <c r="K36" s="17">
        <v>1.4</v>
      </c>
      <c r="L36" s="17">
        <v>1.68</v>
      </c>
      <c r="M36" s="17">
        <v>2.23</v>
      </c>
      <c r="N36" s="17">
        <v>2.39</v>
      </c>
      <c r="O36" s="20">
        <v>2.57</v>
      </c>
      <c r="P36" s="52"/>
      <c r="Q36" s="51">
        <f t="shared" si="135"/>
        <v>0</v>
      </c>
      <c r="R36" s="52"/>
      <c r="S36" s="51">
        <f t="shared" si="135"/>
        <v>0</v>
      </c>
      <c r="T36" s="52"/>
      <c r="U36" s="51">
        <f t="shared" si="136"/>
        <v>0</v>
      </c>
      <c r="V36" s="52">
        <v>21</v>
      </c>
      <c r="W36" s="51">
        <f t="shared" si="137"/>
        <v>3052813.9641999998</v>
      </c>
      <c r="X36" s="52"/>
      <c r="Y36" s="51">
        <f t="shared" si="138"/>
        <v>0</v>
      </c>
      <c r="Z36" s="52"/>
      <c r="AA36" s="51">
        <f t="shared" si="139"/>
        <v>0</v>
      </c>
      <c r="AB36" s="51"/>
      <c r="AC36" s="51">
        <f t="shared" si="140"/>
        <v>0</v>
      </c>
      <c r="AD36" s="52"/>
      <c r="AE36" s="51">
        <f t="shared" si="141"/>
        <v>0</v>
      </c>
      <c r="AF36" s="52"/>
      <c r="AG36" s="51">
        <f t="shared" si="142"/>
        <v>0</v>
      </c>
      <c r="AH36" s="52"/>
      <c r="AI36" s="51">
        <f t="shared" si="143"/>
        <v>0</v>
      </c>
      <c r="AJ36" s="52"/>
      <c r="AK36" s="51">
        <f t="shared" si="144"/>
        <v>0</v>
      </c>
      <c r="AL36" s="52"/>
      <c r="AM36" s="51">
        <f t="shared" si="144"/>
        <v>0</v>
      </c>
      <c r="AN36" s="52"/>
      <c r="AO36" s="51">
        <f t="shared" si="145"/>
        <v>0</v>
      </c>
      <c r="AP36" s="52"/>
      <c r="AQ36" s="51">
        <f t="shared" si="145"/>
        <v>0</v>
      </c>
      <c r="AR36" s="52"/>
      <c r="AS36" s="51">
        <f t="shared" si="146"/>
        <v>0</v>
      </c>
      <c r="AT36" s="52"/>
      <c r="AU36" s="51">
        <f t="shared" si="147"/>
        <v>0</v>
      </c>
      <c r="AV36" s="52"/>
      <c r="AW36" s="51">
        <f t="shared" si="148"/>
        <v>0</v>
      </c>
      <c r="AX36" s="52"/>
      <c r="AY36" s="51">
        <f t="shared" si="149"/>
        <v>0</v>
      </c>
      <c r="AZ36" s="52"/>
      <c r="BA36" s="51">
        <f t="shared" si="150"/>
        <v>0</v>
      </c>
      <c r="BB36" s="52"/>
      <c r="BC36" s="51">
        <f t="shared" si="151"/>
        <v>0</v>
      </c>
      <c r="BD36" s="52"/>
      <c r="BE36" s="51">
        <f t="shared" si="152"/>
        <v>0</v>
      </c>
      <c r="BF36" s="52"/>
      <c r="BG36" s="51">
        <f t="shared" si="153"/>
        <v>0</v>
      </c>
      <c r="BH36" s="52"/>
      <c r="BI36" s="51">
        <f t="shared" si="154"/>
        <v>0</v>
      </c>
      <c r="BJ36" s="52"/>
      <c r="BK36" s="51">
        <f t="shared" si="155"/>
        <v>0</v>
      </c>
      <c r="BL36" s="52"/>
      <c r="BM36" s="51">
        <f t="shared" si="156"/>
        <v>0</v>
      </c>
      <c r="BN36" s="52"/>
      <c r="BO36" s="51">
        <f t="shared" si="156"/>
        <v>0</v>
      </c>
      <c r="BP36" s="52"/>
      <c r="BQ36" s="51">
        <f t="shared" si="157"/>
        <v>0</v>
      </c>
      <c r="BR36" s="52"/>
      <c r="BS36" s="51">
        <f t="shared" si="158"/>
        <v>0</v>
      </c>
      <c r="BT36" s="52"/>
      <c r="BU36" s="51">
        <f t="shared" si="159"/>
        <v>0</v>
      </c>
      <c r="BV36" s="52"/>
      <c r="BW36" s="51">
        <f t="shared" si="160"/>
        <v>0</v>
      </c>
      <c r="BX36" s="52"/>
      <c r="BY36" s="51">
        <f t="shared" si="161"/>
        <v>0</v>
      </c>
      <c r="BZ36" s="52"/>
      <c r="CA36" s="51">
        <f t="shared" si="162"/>
        <v>0</v>
      </c>
      <c r="CB36" s="52"/>
      <c r="CC36" s="51">
        <v>0</v>
      </c>
      <c r="CD36" s="52"/>
      <c r="CE36" s="51">
        <f t="shared" si="163"/>
        <v>0</v>
      </c>
      <c r="CF36" s="52"/>
      <c r="CG36" s="51">
        <f t="shared" si="164"/>
        <v>0</v>
      </c>
      <c r="CH36" s="52"/>
      <c r="CI36" s="51">
        <f t="shared" si="165"/>
        <v>0</v>
      </c>
      <c r="CJ36" s="52"/>
      <c r="CK36" s="51">
        <f t="shared" si="165"/>
        <v>0</v>
      </c>
      <c r="CL36" s="52"/>
      <c r="CM36" s="51">
        <f t="shared" si="166"/>
        <v>0</v>
      </c>
      <c r="CN36" s="52"/>
      <c r="CO36" s="51">
        <f t="shared" si="167"/>
        <v>0</v>
      </c>
      <c r="CP36" s="52"/>
      <c r="CQ36" s="51">
        <f t="shared" si="168"/>
        <v>0</v>
      </c>
      <c r="CR36" s="52"/>
      <c r="CS36" s="51">
        <v>0</v>
      </c>
      <c r="CT36" s="52"/>
      <c r="CU36" s="51">
        <f t="shared" si="169"/>
        <v>0</v>
      </c>
      <c r="CV36" s="52"/>
      <c r="CW36" s="51">
        <f t="shared" si="170"/>
        <v>0</v>
      </c>
      <c r="CX36" s="52"/>
      <c r="CY36" s="51">
        <f t="shared" si="171"/>
        <v>0</v>
      </c>
      <c r="CZ36" s="52"/>
      <c r="DA36" s="51">
        <f t="shared" si="172"/>
        <v>0</v>
      </c>
      <c r="DB36" s="62">
        <f t="shared" si="173"/>
        <v>21</v>
      </c>
      <c r="DC36" s="62">
        <f t="shared" si="173"/>
        <v>3052813.9641999998</v>
      </c>
    </row>
    <row r="37" spans="1:107" ht="45" x14ac:dyDescent="0.25">
      <c r="A37" s="24"/>
      <c r="B37" s="24">
        <v>15</v>
      </c>
      <c r="C37" s="22" t="s">
        <v>149</v>
      </c>
      <c r="D37" s="17">
        <f>D36</f>
        <v>10127</v>
      </c>
      <c r="E37" s="17">
        <v>10127</v>
      </c>
      <c r="F37" s="18">
        <v>9620</v>
      </c>
      <c r="G37" s="19">
        <v>7.95</v>
      </c>
      <c r="H37" s="19"/>
      <c r="I37" s="25">
        <v>1</v>
      </c>
      <c r="J37" s="26"/>
      <c r="K37" s="17">
        <v>1.4</v>
      </c>
      <c r="L37" s="17">
        <v>1.68</v>
      </c>
      <c r="M37" s="17">
        <v>2.23</v>
      </c>
      <c r="N37" s="17">
        <v>2.39</v>
      </c>
      <c r="O37" s="20">
        <v>2.57</v>
      </c>
      <c r="P37" s="52"/>
      <c r="Q37" s="51">
        <f t="shared" si="135"/>
        <v>0</v>
      </c>
      <c r="R37" s="52"/>
      <c r="S37" s="51">
        <f t="shared" si="135"/>
        <v>0</v>
      </c>
      <c r="T37" s="52"/>
      <c r="U37" s="51">
        <f t="shared" si="136"/>
        <v>0</v>
      </c>
      <c r="V37" s="52">
        <v>25</v>
      </c>
      <c r="W37" s="51">
        <f t="shared" si="137"/>
        <v>2794265.3374999999</v>
      </c>
      <c r="X37" s="52"/>
      <c r="Y37" s="51">
        <f t="shared" si="138"/>
        <v>0</v>
      </c>
      <c r="Z37" s="52"/>
      <c r="AA37" s="51">
        <f t="shared" si="139"/>
        <v>0</v>
      </c>
      <c r="AB37" s="51"/>
      <c r="AC37" s="51">
        <f t="shared" si="140"/>
        <v>0</v>
      </c>
      <c r="AD37" s="52"/>
      <c r="AE37" s="51">
        <f t="shared" si="141"/>
        <v>0</v>
      </c>
      <c r="AF37" s="52"/>
      <c r="AG37" s="51">
        <f t="shared" si="142"/>
        <v>0</v>
      </c>
      <c r="AH37" s="52"/>
      <c r="AI37" s="51">
        <f t="shared" si="143"/>
        <v>0</v>
      </c>
      <c r="AJ37" s="52"/>
      <c r="AK37" s="51">
        <f t="shared" si="144"/>
        <v>0</v>
      </c>
      <c r="AL37" s="52"/>
      <c r="AM37" s="51">
        <f t="shared" si="144"/>
        <v>0</v>
      </c>
      <c r="AN37" s="52"/>
      <c r="AO37" s="51">
        <f t="shared" si="145"/>
        <v>0</v>
      </c>
      <c r="AP37" s="52"/>
      <c r="AQ37" s="51">
        <f t="shared" si="145"/>
        <v>0</v>
      </c>
      <c r="AR37" s="52"/>
      <c r="AS37" s="51">
        <f t="shared" si="146"/>
        <v>0</v>
      </c>
      <c r="AT37" s="52"/>
      <c r="AU37" s="51">
        <f t="shared" si="147"/>
        <v>0</v>
      </c>
      <c r="AV37" s="52"/>
      <c r="AW37" s="51">
        <f t="shared" si="148"/>
        <v>0</v>
      </c>
      <c r="AX37" s="52"/>
      <c r="AY37" s="51">
        <f t="shared" si="149"/>
        <v>0</v>
      </c>
      <c r="AZ37" s="52"/>
      <c r="BA37" s="51">
        <f t="shared" si="150"/>
        <v>0</v>
      </c>
      <c r="BB37" s="52"/>
      <c r="BC37" s="51">
        <f t="shared" si="151"/>
        <v>0</v>
      </c>
      <c r="BD37" s="52"/>
      <c r="BE37" s="51">
        <f t="shared" si="152"/>
        <v>0</v>
      </c>
      <c r="BF37" s="52"/>
      <c r="BG37" s="51">
        <f t="shared" si="153"/>
        <v>0</v>
      </c>
      <c r="BH37" s="52"/>
      <c r="BI37" s="51">
        <f t="shared" si="154"/>
        <v>0</v>
      </c>
      <c r="BJ37" s="52"/>
      <c r="BK37" s="51">
        <f t="shared" si="155"/>
        <v>0</v>
      </c>
      <c r="BL37" s="52"/>
      <c r="BM37" s="51">
        <f t="shared" si="156"/>
        <v>0</v>
      </c>
      <c r="BN37" s="52"/>
      <c r="BO37" s="51">
        <f t="shared" si="156"/>
        <v>0</v>
      </c>
      <c r="BP37" s="52"/>
      <c r="BQ37" s="51">
        <f t="shared" si="157"/>
        <v>0</v>
      </c>
      <c r="BR37" s="52"/>
      <c r="BS37" s="51">
        <f t="shared" si="158"/>
        <v>0</v>
      </c>
      <c r="BT37" s="52"/>
      <c r="BU37" s="51">
        <f t="shared" si="159"/>
        <v>0</v>
      </c>
      <c r="BV37" s="52"/>
      <c r="BW37" s="51">
        <f t="shared" si="160"/>
        <v>0</v>
      </c>
      <c r="BX37" s="52"/>
      <c r="BY37" s="51">
        <f t="shared" si="161"/>
        <v>0</v>
      </c>
      <c r="BZ37" s="52"/>
      <c r="CA37" s="51">
        <f t="shared" si="162"/>
        <v>0</v>
      </c>
      <c r="CB37" s="52"/>
      <c r="CC37" s="51">
        <v>0</v>
      </c>
      <c r="CD37" s="52"/>
      <c r="CE37" s="51">
        <f t="shared" si="163"/>
        <v>0</v>
      </c>
      <c r="CF37" s="52"/>
      <c r="CG37" s="51">
        <f t="shared" si="164"/>
        <v>0</v>
      </c>
      <c r="CH37" s="52"/>
      <c r="CI37" s="51">
        <f t="shared" si="165"/>
        <v>0</v>
      </c>
      <c r="CJ37" s="52"/>
      <c r="CK37" s="51">
        <f t="shared" si="165"/>
        <v>0</v>
      </c>
      <c r="CL37" s="52"/>
      <c r="CM37" s="51">
        <f t="shared" si="166"/>
        <v>0</v>
      </c>
      <c r="CN37" s="52"/>
      <c r="CO37" s="51">
        <f t="shared" si="167"/>
        <v>0</v>
      </c>
      <c r="CP37" s="52"/>
      <c r="CQ37" s="51">
        <f t="shared" si="168"/>
        <v>0</v>
      </c>
      <c r="CR37" s="52"/>
      <c r="CS37" s="51">
        <v>0</v>
      </c>
      <c r="CT37" s="52"/>
      <c r="CU37" s="51">
        <f t="shared" si="169"/>
        <v>0</v>
      </c>
      <c r="CV37" s="52"/>
      <c r="CW37" s="51">
        <f t="shared" si="170"/>
        <v>0</v>
      </c>
      <c r="CX37" s="52"/>
      <c r="CY37" s="51">
        <f t="shared" si="171"/>
        <v>0</v>
      </c>
      <c r="CZ37" s="52"/>
      <c r="DA37" s="51">
        <f t="shared" si="172"/>
        <v>0</v>
      </c>
      <c r="DB37" s="62">
        <f t="shared" si="173"/>
        <v>25</v>
      </c>
      <c r="DC37" s="62">
        <f t="shared" si="173"/>
        <v>2794265.3374999999</v>
      </c>
    </row>
    <row r="38" spans="1:107" s="68" customFormat="1" x14ac:dyDescent="0.25">
      <c r="A38" s="65">
        <v>9</v>
      </c>
      <c r="B38" s="65"/>
      <c r="C38" s="38" t="s">
        <v>150</v>
      </c>
      <c r="D38" s="47"/>
      <c r="E38" s="47"/>
      <c r="F38" s="43"/>
      <c r="G38" s="48"/>
      <c r="H38" s="48"/>
      <c r="I38" s="66"/>
      <c r="J38" s="67"/>
      <c r="K38" s="47"/>
      <c r="L38" s="47"/>
      <c r="M38" s="47"/>
      <c r="N38" s="47"/>
      <c r="O38" s="44">
        <v>2.57</v>
      </c>
      <c r="P38" s="54">
        <f t="shared" ref="P38:CA38" si="174">SUM(P39:P40)</f>
        <v>0</v>
      </c>
      <c r="Q38" s="54">
        <f t="shared" si="174"/>
        <v>0</v>
      </c>
      <c r="R38" s="54">
        <f t="shared" si="174"/>
        <v>2</v>
      </c>
      <c r="S38" s="54">
        <f t="shared" si="174"/>
        <v>38216.421879999994</v>
      </c>
      <c r="T38" s="54">
        <f t="shared" si="174"/>
        <v>0</v>
      </c>
      <c r="U38" s="54">
        <f t="shared" si="174"/>
        <v>0</v>
      </c>
      <c r="V38" s="54">
        <f t="shared" si="174"/>
        <v>0</v>
      </c>
      <c r="W38" s="54">
        <f t="shared" si="174"/>
        <v>0</v>
      </c>
      <c r="X38" s="54">
        <f t="shared" si="174"/>
        <v>0</v>
      </c>
      <c r="Y38" s="54">
        <f t="shared" si="174"/>
        <v>0</v>
      </c>
      <c r="Z38" s="54">
        <f t="shared" si="174"/>
        <v>0</v>
      </c>
      <c r="AA38" s="54">
        <f t="shared" si="174"/>
        <v>0</v>
      </c>
      <c r="AB38" s="54">
        <f t="shared" si="174"/>
        <v>0</v>
      </c>
      <c r="AC38" s="54">
        <f t="shared" si="174"/>
        <v>0</v>
      </c>
      <c r="AD38" s="54">
        <f t="shared" si="174"/>
        <v>0</v>
      </c>
      <c r="AE38" s="54">
        <f t="shared" si="174"/>
        <v>0</v>
      </c>
      <c r="AF38" s="54">
        <f t="shared" si="174"/>
        <v>0</v>
      </c>
      <c r="AG38" s="54">
        <f t="shared" si="174"/>
        <v>0</v>
      </c>
      <c r="AH38" s="54">
        <f t="shared" si="174"/>
        <v>0</v>
      </c>
      <c r="AI38" s="54">
        <f t="shared" si="174"/>
        <v>0</v>
      </c>
      <c r="AJ38" s="54">
        <f t="shared" si="174"/>
        <v>0</v>
      </c>
      <c r="AK38" s="54">
        <f t="shared" si="174"/>
        <v>0</v>
      </c>
      <c r="AL38" s="54">
        <f t="shared" si="174"/>
        <v>0</v>
      </c>
      <c r="AM38" s="54">
        <f t="shared" si="174"/>
        <v>0</v>
      </c>
      <c r="AN38" s="54">
        <f t="shared" si="174"/>
        <v>0</v>
      </c>
      <c r="AO38" s="54">
        <f t="shared" si="174"/>
        <v>0</v>
      </c>
      <c r="AP38" s="54">
        <f t="shared" si="174"/>
        <v>0</v>
      </c>
      <c r="AQ38" s="54">
        <f t="shared" si="174"/>
        <v>0</v>
      </c>
      <c r="AR38" s="54">
        <f t="shared" si="174"/>
        <v>0</v>
      </c>
      <c r="AS38" s="54">
        <f t="shared" si="174"/>
        <v>0</v>
      </c>
      <c r="AT38" s="54">
        <f t="shared" si="174"/>
        <v>0</v>
      </c>
      <c r="AU38" s="54">
        <f t="shared" si="174"/>
        <v>0</v>
      </c>
      <c r="AV38" s="54">
        <v>0</v>
      </c>
      <c r="AW38" s="54">
        <f t="shared" ref="AW38" si="175">SUM(AW39:AW40)</f>
        <v>0</v>
      </c>
      <c r="AX38" s="54">
        <v>0</v>
      </c>
      <c r="AY38" s="54">
        <f t="shared" ref="AY38" si="176">SUM(AY39:AY40)</f>
        <v>0</v>
      </c>
      <c r="AZ38" s="54">
        <f t="shared" si="174"/>
        <v>0</v>
      </c>
      <c r="BA38" s="54">
        <f t="shared" si="174"/>
        <v>0</v>
      </c>
      <c r="BB38" s="54">
        <f t="shared" si="174"/>
        <v>0</v>
      </c>
      <c r="BC38" s="54">
        <f t="shared" si="174"/>
        <v>0</v>
      </c>
      <c r="BD38" s="54">
        <f t="shared" si="174"/>
        <v>0</v>
      </c>
      <c r="BE38" s="54">
        <f t="shared" si="174"/>
        <v>0</v>
      </c>
      <c r="BF38" s="54">
        <f t="shared" si="174"/>
        <v>0</v>
      </c>
      <c r="BG38" s="54">
        <f t="shared" si="174"/>
        <v>0</v>
      </c>
      <c r="BH38" s="54">
        <f t="shared" si="174"/>
        <v>0</v>
      </c>
      <c r="BI38" s="54">
        <f t="shared" si="174"/>
        <v>0</v>
      </c>
      <c r="BJ38" s="54">
        <f t="shared" si="174"/>
        <v>0</v>
      </c>
      <c r="BK38" s="54">
        <f t="shared" si="174"/>
        <v>0</v>
      </c>
      <c r="BL38" s="54">
        <f t="shared" si="174"/>
        <v>0</v>
      </c>
      <c r="BM38" s="54">
        <f t="shared" si="174"/>
        <v>0</v>
      </c>
      <c r="BN38" s="54">
        <f t="shared" si="174"/>
        <v>1</v>
      </c>
      <c r="BO38" s="54">
        <f t="shared" si="174"/>
        <v>24201.526439999994</v>
      </c>
      <c r="BP38" s="54">
        <f t="shared" si="174"/>
        <v>0</v>
      </c>
      <c r="BQ38" s="54">
        <f t="shared" si="174"/>
        <v>0</v>
      </c>
      <c r="BR38" s="54">
        <f t="shared" si="174"/>
        <v>0</v>
      </c>
      <c r="BS38" s="54">
        <f t="shared" si="174"/>
        <v>0</v>
      </c>
      <c r="BT38" s="54">
        <f t="shared" si="174"/>
        <v>0</v>
      </c>
      <c r="BU38" s="54">
        <f t="shared" si="174"/>
        <v>0</v>
      </c>
      <c r="BV38" s="54">
        <f t="shared" si="174"/>
        <v>0</v>
      </c>
      <c r="BW38" s="54">
        <f t="shared" si="174"/>
        <v>0</v>
      </c>
      <c r="BX38" s="54">
        <f t="shared" si="174"/>
        <v>0</v>
      </c>
      <c r="BY38" s="54">
        <f t="shared" si="174"/>
        <v>0</v>
      </c>
      <c r="BZ38" s="54">
        <f t="shared" si="174"/>
        <v>0</v>
      </c>
      <c r="CA38" s="54">
        <f t="shared" si="174"/>
        <v>0</v>
      </c>
      <c r="CB38" s="54">
        <v>0</v>
      </c>
      <c r="CC38" s="54">
        <v>0</v>
      </c>
      <c r="CD38" s="54"/>
      <c r="CE38" s="54"/>
      <c r="CF38" s="54">
        <f t="shared" ref="CF38:DC38" si="177">SUM(CF39:CF40)</f>
        <v>1</v>
      </c>
      <c r="CG38" s="54">
        <f t="shared" si="177"/>
        <v>25054.576310399996</v>
      </c>
      <c r="CH38" s="54">
        <f t="shared" si="177"/>
        <v>14</v>
      </c>
      <c r="CI38" s="54">
        <f t="shared" si="177"/>
        <v>388340.45250000001</v>
      </c>
      <c r="CJ38" s="54">
        <v>0</v>
      </c>
      <c r="CK38" s="54">
        <f t="shared" si="177"/>
        <v>0</v>
      </c>
      <c r="CL38" s="54">
        <v>0</v>
      </c>
      <c r="CM38" s="54">
        <f t="shared" ref="CM38" si="178">SUM(CM39:CM40)</f>
        <v>0</v>
      </c>
      <c r="CN38" s="54">
        <f t="shared" si="177"/>
        <v>0</v>
      </c>
      <c r="CO38" s="54">
        <f t="shared" si="177"/>
        <v>0</v>
      </c>
      <c r="CP38" s="54">
        <f t="shared" si="177"/>
        <v>0</v>
      </c>
      <c r="CQ38" s="54">
        <f t="shared" si="177"/>
        <v>0</v>
      </c>
      <c r="CR38" s="54">
        <v>0</v>
      </c>
      <c r="CS38" s="54">
        <v>0</v>
      </c>
      <c r="CT38" s="54">
        <f t="shared" si="177"/>
        <v>0</v>
      </c>
      <c r="CU38" s="54">
        <f t="shared" si="177"/>
        <v>0</v>
      </c>
      <c r="CV38" s="54">
        <f t="shared" si="177"/>
        <v>0</v>
      </c>
      <c r="CW38" s="54">
        <f t="shared" si="177"/>
        <v>0</v>
      </c>
      <c r="CX38" s="54">
        <f t="shared" si="177"/>
        <v>0</v>
      </c>
      <c r="CY38" s="54">
        <f t="shared" si="177"/>
        <v>0</v>
      </c>
      <c r="CZ38" s="54">
        <v>0</v>
      </c>
      <c r="DA38" s="54">
        <f t="shared" si="177"/>
        <v>0</v>
      </c>
      <c r="DB38" s="54">
        <f t="shared" si="177"/>
        <v>18</v>
      </c>
      <c r="DC38" s="54">
        <f t="shared" si="177"/>
        <v>475812.9771303999</v>
      </c>
    </row>
    <row r="39" spans="1:107" x14ac:dyDescent="0.25">
      <c r="A39" s="24"/>
      <c r="B39" s="24">
        <v>16</v>
      </c>
      <c r="C39" s="22" t="s">
        <v>151</v>
      </c>
      <c r="D39" s="17">
        <f>D37</f>
        <v>10127</v>
      </c>
      <c r="E39" s="17">
        <v>10127</v>
      </c>
      <c r="F39" s="18">
        <v>9620</v>
      </c>
      <c r="G39" s="19">
        <v>1.38</v>
      </c>
      <c r="H39" s="19"/>
      <c r="I39" s="25">
        <v>1</v>
      </c>
      <c r="J39" s="26"/>
      <c r="K39" s="17">
        <v>1.4</v>
      </c>
      <c r="L39" s="17">
        <v>1.68</v>
      </c>
      <c r="M39" s="17">
        <v>2.23</v>
      </c>
      <c r="N39" s="17">
        <v>2.39</v>
      </c>
      <c r="O39" s="20">
        <v>2.57</v>
      </c>
      <c r="P39" s="51"/>
      <c r="Q39" s="51">
        <f t="shared" ref="Q39:S40" si="179">(P39/12*1*$D39*$G39*$I39*$K39*Q$9)+(P39/12*5*$E39*$G39*$I39*$K39*Q$10)+(P39/12*6*$F39*$G39*$I39*$K39*Q$10)</f>
        <v>0</v>
      </c>
      <c r="R39" s="51">
        <v>2</v>
      </c>
      <c r="S39" s="51">
        <f t="shared" si="179"/>
        <v>38216.421879999994</v>
      </c>
      <c r="T39" s="52"/>
      <c r="U39" s="51">
        <f t="shared" ref="U39:U40" si="180">(T39/12*1*$D39*$G39*$I39*$K39*U$9)+(T39/12*5*$E39*$G39*$I39*$K39*U$10)+(T39/12*6*$F39*$G39*$I39*$K39*U$10)</f>
        <v>0</v>
      </c>
      <c r="V39" s="51"/>
      <c r="W39" s="51">
        <f t="shared" ref="W39:W40" si="181">(V39/12*1*$D39*$G39*$I39*$K39*W$9)+(V39/12*5*$E39*$G39*$I39*$K39*W$10)+(V39/12*6*$F39*$G39*$I39*$K39*W$10)</f>
        <v>0</v>
      </c>
      <c r="X39" s="51"/>
      <c r="Y39" s="51">
        <f t="shared" ref="Y39:Y40" si="182">(X39/12*1*$D39*$G39*$I39*$K39*Y$9)+(X39/12*5*$E39*$G39*$I39*$K39*Y$10)+(X39/12*6*$F39*$G39*$I39*$K39*Y$10)</f>
        <v>0</v>
      </c>
      <c r="Z39" s="51"/>
      <c r="AA39" s="51">
        <f t="shared" ref="AA39:AA40" si="183">(Z39/12*1*$D39*$G39*$I39*$K39*AA$9)+(Z39/12*5*$E39*$G39*$I39*$K39*AA$10)+(Z39/12*6*$F39*$G39*$I39*$K39*AA$10)</f>
        <v>0</v>
      </c>
      <c r="AB39" s="51"/>
      <c r="AC39" s="51">
        <f t="shared" ref="AC39:AC40" si="184">(AB39/12*1*$D39*$G39*$I39*$K39*AC$9)+(AB39/12*5*$E39*$G39*$I39*$K39*AC$10)+(AB39/12*6*$F39*$G39*$I39*$K39*AC$10)</f>
        <v>0</v>
      </c>
      <c r="AD39" s="51"/>
      <c r="AE39" s="51">
        <f t="shared" ref="AE39:AE40" si="185">(AD39/12*1*$D39*$G39*$I39*$K39*AE$9)+(AD39/12*5*$E39*$G39*$I39*$K39*AE$10)+(AD39/12*6*$F39*$G39*$I39*$K39*AE$10)</f>
        <v>0</v>
      </c>
      <c r="AF39" s="52"/>
      <c r="AG39" s="51">
        <f t="shared" ref="AG39:AG40" si="186">(AF39/12*1*$D39*$G39*$I39*$K39*AG$9)+(AF39/12*5*$E39*$G39*$I39*$K39*AG$10)+(AF39/12*6*$F39*$G39*$I39*$K39*AG$10)</f>
        <v>0</v>
      </c>
      <c r="AH39" s="51"/>
      <c r="AI39" s="51">
        <f t="shared" ref="AI39:AI40" si="187">(AH39/12*1*$D39*$G39*$I39*$K39*AI$9)+(AH39/12*5*$E39*$G39*$I39*$K39*AI$10)+(AH39/12*6*$F39*$G39*$I39*$K39*AI$10)</f>
        <v>0</v>
      </c>
      <c r="AJ39" s="51"/>
      <c r="AK39" s="51">
        <f t="shared" ref="AK39:AM40" si="188">(AJ39/12*1*$D39*$G39*$I39*$K39*AK$9)+(AJ39/12*5*$E39*$G39*$I39*$K39*AK$10)+(AJ39/12*6*$F39*$G39*$I39*$K39*AK$10)</f>
        <v>0</v>
      </c>
      <c r="AL39" s="51"/>
      <c r="AM39" s="51">
        <f t="shared" si="188"/>
        <v>0</v>
      </c>
      <c r="AN39" s="51"/>
      <c r="AO39" s="51">
        <f t="shared" ref="AO39:AQ40" si="189">(AN39/12*1*$D39*$G39*$I39*$L39*AO$9)+(AN39/12*5*$E39*$G39*$I39*$L39*AO$10)+(AN39/12*6*$F39*$G39*$I39*$L39*AO$10)</f>
        <v>0</v>
      </c>
      <c r="AP39" s="51"/>
      <c r="AQ39" s="51">
        <f t="shared" si="189"/>
        <v>0</v>
      </c>
      <c r="AR39" s="51"/>
      <c r="AS39" s="51">
        <f t="shared" ref="AS39:AS40" si="190">(AR39/12*1*$D39*$G39*$I39*$L39*AS$9)+(AR39/12*5*$E39*$G39*$I39*$L39*AS$10)+(AR39/12*6*$F39*$G39*$I39*$L39*AS$10)</f>
        <v>0</v>
      </c>
      <c r="AT39" s="51"/>
      <c r="AU39" s="51">
        <f t="shared" ref="AU39:AU40" si="191">(AT39/12*1*$D39*$G39*$I39*$L39*AU$9)+(AT39/12*5*$E39*$G39*$I39*$L39*AU$10)+(AT39/12*6*$F39*$G39*$I39*$L39*AU$10)</f>
        <v>0</v>
      </c>
      <c r="AV39" s="51"/>
      <c r="AW39" s="51">
        <f t="shared" ref="AW39:AW40" si="192">(AV39/12*1*$D39*$G39*$I39*$L39*AW$9)+(AV39/12*5*$E39*$G39*$I39*$L39*AW$10)+(AV39/12*6*$F39*$G39*$I39*$L39*AW$10)</f>
        <v>0</v>
      </c>
      <c r="AX39" s="51"/>
      <c r="AY39" s="51">
        <f t="shared" ref="AY39:AY40" si="193">(AX39/12*1*$D39*$G39*$I39*$L39*AY$9)+(AX39/12*5*$E39*$G39*$I39*$L39*AY$10)+(AX39/12*6*$F39*$G39*$I39*$L39*AY$10)</f>
        <v>0</v>
      </c>
      <c r="AZ39" s="51"/>
      <c r="BA39" s="51">
        <f t="shared" ref="BA39:BA40" si="194">(AZ39/12*1*$D39*$G39*$I39*$L39*BA$9)+(AZ39/12*5*$E39*$G39*$I39*$L39*BA$10)+(AZ39/12*6*$F39*$G39*$I39*$L39*BA$10)</f>
        <v>0</v>
      </c>
      <c r="BB39" s="51"/>
      <c r="BC39" s="51">
        <f t="shared" ref="BC39:BC40" si="195">(BB39/12*1*$D39*$G39*$I39*$K39*BC$9)+(BB39/12*5*$E39*$G39*$I39*$K39*BC$10)+(BB39/12*6*$F39*$G39*$I39*$K39*BC$10)</f>
        <v>0</v>
      </c>
      <c r="BD39" s="51"/>
      <c r="BE39" s="51">
        <f t="shared" ref="BE39:BE40" si="196">(BD39/12*1*$D39*$G39*$I39*$K39*BE$9)+(BD39/12*5*$E39*$G39*$I39*$K39*BE$10)+(BD39/12*6*$F39*$G39*$I39*$K39*BE$10)</f>
        <v>0</v>
      </c>
      <c r="BF39" s="51"/>
      <c r="BG39" s="51">
        <f t="shared" ref="BG39:BG40" si="197">(BF39/12*1*$D39*$G39*$I39*$K39*BG$9)+(BF39/12*4*$E39*$G39*$I39*$K39*BG$10)+(BF39/12*1*$E39*$G39*$I39*$K39*BG$11)+(BF39/12*6*$F39*$G39*$I39*$K39*BG$11)</f>
        <v>0</v>
      </c>
      <c r="BH39" s="51"/>
      <c r="BI39" s="51">
        <f t="shared" ref="BI39:BI40" si="198">(BH39/12*1*$D39*$G39*$I39*$K39*BI$9)+(BH39/12*5*$E39*$G39*$I39*$K39*BI$10)+(BH39/12*6*$F39*$G39*$I39*$K39*BI$10)</f>
        <v>0</v>
      </c>
      <c r="BJ39" s="51"/>
      <c r="BK39" s="51">
        <f t="shared" ref="BK39:BK40" si="199">(BJ39/12*1*$D39*$G39*$I39*$K39*BK$9)+(BJ39/12*5*$E39*$G39*$I39*$K39*BK$10)+(BJ39/12*6*$F39*$G39*$I39*$K39*BK$10)</f>
        <v>0</v>
      </c>
      <c r="BL39" s="51"/>
      <c r="BM39" s="51">
        <f t="shared" ref="BM39:BO40" si="200">(BL39/12*1*$D39*$G39*$I39*$L39*BM$9)+(BL39/12*4*$E39*$G39*$I39*$L39*BM$10)+(BL39/12*1*$E39*$G39*$I39*$L39*BM$11)+(BL39/12*6*$F39*$G39*$I39*$L39*BM$11)</f>
        <v>0</v>
      </c>
      <c r="BN39" s="51">
        <v>1</v>
      </c>
      <c r="BO39" s="51">
        <f t="shared" si="200"/>
        <v>24201.526439999994</v>
      </c>
      <c r="BP39" s="51"/>
      <c r="BQ39" s="51">
        <f t="shared" ref="BQ39:BQ40" si="201">(BP39/12*1*$D39*$G39*$I39*$K39*BQ$9)+(BP39/12*5*$E39*$G39*$I39*$K39*BQ$10)+(BP39/12*6*$F39*$G39*$I39*$K39*BQ$10)</f>
        <v>0</v>
      </c>
      <c r="BR39" s="51"/>
      <c r="BS39" s="51">
        <f t="shared" ref="BS39:BS40" si="202">(BR39/12*1*$D39*$G39*$I39*$L39*BS$9)+(BR39/12*5*$E39*$G39*$I39*$L39*BS$10)+(BR39/12*6*$F39*$G39*$I39*$L39*BS$10)</f>
        <v>0</v>
      </c>
      <c r="BT39" s="51"/>
      <c r="BU39" s="51">
        <f t="shared" ref="BU39:BU40" si="203">(BT39/12*1*$D39*$G39*$I39*BU$9)+(BT39/12*5*$E39*$G39*$I39*BU$10)+(BT39/12*6*$F39*$G39*$I39*BU$10)</f>
        <v>0</v>
      </c>
      <c r="BV39" s="51"/>
      <c r="BW39" s="51">
        <f t="shared" ref="BW39:BW40" si="204">(BV39/12*1*$D39*$G39*$I39*$K39*BW$9)+(BV39/12*5*$E39*$G39*$I39*$K39*BW$10)+(BV39/12*6*$F39*$G39*$I39*$K39*BW$10)</f>
        <v>0</v>
      </c>
      <c r="BX39" s="51"/>
      <c r="BY39" s="51">
        <f t="shared" ref="BY39:BY40" si="205">(BX39/12*1*$D39*$G39*$I39*$K39*BY$9)+(BX39/12*5*$E39*$G39*$I39*$K39*BY$10)+(BX39/12*6*$F39*$G39*$I39*$K39*BY$10)</f>
        <v>0</v>
      </c>
      <c r="BZ39" s="51"/>
      <c r="CA39" s="51">
        <f t="shared" ref="CA39:CA40" si="206">(BZ39/12*1*$D39*$G39*$I39*$L39*CA$9)+(BZ39/12*5*$E39*$G39*$I39*$L39*CA$10)+(BZ39/12*6*$F39*$G39*$I39*$L39*CA$10)</f>
        <v>0</v>
      </c>
      <c r="CB39" s="51"/>
      <c r="CC39" s="51">
        <v>0</v>
      </c>
      <c r="CD39" s="51"/>
      <c r="CE39" s="51">
        <f t="shared" ref="CE39:CE40" si="207">SUM(CD39*$F39*$G39*$I39*$L39*$CE$12)</f>
        <v>0</v>
      </c>
      <c r="CF39" s="53">
        <v>1</v>
      </c>
      <c r="CG39" s="51">
        <f t="shared" ref="CG39:CG40" si="208">(CF39/12*1*$D39*$G39*$I39*$L39*CG$9)+(CF39/12*5*$E39*$G39*$I39*$L39*CG$10)+(CF39/12*6*$F39*$G39*$I39*$L39*CG$10)</f>
        <v>25054.576310399996</v>
      </c>
      <c r="CH39" s="53">
        <v>11</v>
      </c>
      <c r="CI39" s="51">
        <f t="shared" ref="CI39:CK40" si="209">(CH39/12*1*$D39*$G39*$I39*$L39*CI$9)+(CH39/12*5*$E39*$G39*$I39*$L39*CI$10)+(CH39/12*6*$F39*$G39*$I39*$L39*CI$10)</f>
        <v>274825.55099999998</v>
      </c>
      <c r="CJ39" s="51"/>
      <c r="CK39" s="51">
        <f t="shared" si="209"/>
        <v>0</v>
      </c>
      <c r="CL39" s="51"/>
      <c r="CM39" s="51">
        <f t="shared" ref="CM39:CM40" si="210">(CL39/12*1*$D39*$G39*$I39*$K39*CM$9)+(CL39/12*5*$E39*$G39*$I39*$K39*CM$10)+(CL39/12*6*$F39*$G39*$I39*$K39*CM$10)</f>
        <v>0</v>
      </c>
      <c r="CN39" s="51"/>
      <c r="CO39" s="51">
        <f t="shared" ref="CO39:CO40" si="211">(CN39/12*1*$D39*$G39*$I39*$K39*CO$9)+(CN39/12*5*$E39*$G39*$I39*$K39*CO$10)+(CN39/12*6*$F39*$G39*$I39*$K39*CO$10)</f>
        <v>0</v>
      </c>
      <c r="CP39" s="51"/>
      <c r="CQ39" s="51">
        <f t="shared" ref="CQ39:CQ40" si="212">(CP39/12*1*$D39*$G39*$I39*$K39*CQ$9)+(CP39/12*5*$E39*$G39*$I39*$K39*CQ$10)+(CP39/12*6*$F39*$G39*$I39*$K39*CQ$10)</f>
        <v>0</v>
      </c>
      <c r="CR39" s="51"/>
      <c r="CS39" s="51">
        <v>0</v>
      </c>
      <c r="CT39" s="51"/>
      <c r="CU39" s="51">
        <f t="shared" ref="CU39:CU40" si="213">(CT39/12*1*$D39*$G39*$I39*$L39*CU$9)+(CT39/12*5*$E39*$G39*$I39*$L39*CU$10)+(CT39/12*6*$F39*$G39*$I39*$L39*CU$10)</f>
        <v>0</v>
      </c>
      <c r="CV39" s="51"/>
      <c r="CW39" s="51">
        <f t="shared" ref="CW39:CW40" si="214">(CV39/12*1*$D39*$G39*$I39*$L39*CW$9)+(CV39/12*5*$E39*$G39*$I39*$L39*CW$10)+(CV39/12*6*$F39*$G39*$I39*$L39*CW$10)</f>
        <v>0</v>
      </c>
      <c r="CX39" s="51"/>
      <c r="CY39" s="51">
        <f t="shared" ref="CY39:CY40" si="215">(CX39/12*1*$D39*$G39*$I39*$N39*CY$9)+(CX39/12*5*$E39*$G39*$I39*$O39*CY$10)+(CX39/12*6*$F39*$G39*$I39*$O39*CY$10)</f>
        <v>0</v>
      </c>
      <c r="CZ39" s="51"/>
      <c r="DA39" s="51">
        <f t="shared" ref="DA39:DA40" si="216">(CZ39/12*1*$D39*$G39*$I39*$M39*DA$9)+(CZ39/12*5*$E39*$G39*$I39*$M39*DA$10)+(CZ39/12*6*$F39*$G39*$I39*$M39*DA$10)</f>
        <v>0</v>
      </c>
      <c r="DB39" s="62">
        <f t="shared" ref="DB39:DC40" si="217">SUM(AF39,T39,V39,AD39,P39,X39,R39,BH39,BX39,CL39,CP39,BJ39,CN39,AH39,BB39,BD39,AJ39,BF39,BV39,AL39,Z39,CR39,CV39,BL39,CT39,BN39,CB39,CD39,CH39,BZ39,CF39,AN39,AP39,AR39,AT39,AV39,AZ39,AX39,BR39,CZ39,CX39,CJ39,AB39,BT39,BP39)</f>
        <v>15</v>
      </c>
      <c r="DC39" s="62">
        <f t="shared" si="217"/>
        <v>362298.07563039992</v>
      </c>
    </row>
    <row r="40" spans="1:107" ht="30" x14ac:dyDescent="0.25">
      <c r="A40" s="24"/>
      <c r="B40" s="24">
        <v>17</v>
      </c>
      <c r="C40" s="22" t="s">
        <v>152</v>
      </c>
      <c r="D40" s="17">
        <f>D39</f>
        <v>10127</v>
      </c>
      <c r="E40" s="17">
        <v>10127</v>
      </c>
      <c r="F40" s="18">
        <v>9620</v>
      </c>
      <c r="G40" s="25">
        <v>2.09</v>
      </c>
      <c r="H40" s="25"/>
      <c r="I40" s="25">
        <v>1</v>
      </c>
      <c r="J40" s="26"/>
      <c r="K40" s="17">
        <v>1.4</v>
      </c>
      <c r="L40" s="17">
        <v>1.68</v>
      </c>
      <c r="M40" s="17">
        <v>2.23</v>
      </c>
      <c r="N40" s="17">
        <v>2.39</v>
      </c>
      <c r="O40" s="20">
        <v>2.57</v>
      </c>
      <c r="P40" s="52"/>
      <c r="Q40" s="51">
        <f t="shared" si="179"/>
        <v>0</v>
      </c>
      <c r="R40" s="52"/>
      <c r="S40" s="51">
        <f t="shared" si="179"/>
        <v>0</v>
      </c>
      <c r="T40" s="52"/>
      <c r="U40" s="51">
        <f t="shared" si="180"/>
        <v>0</v>
      </c>
      <c r="V40" s="52"/>
      <c r="W40" s="51">
        <f t="shared" si="181"/>
        <v>0</v>
      </c>
      <c r="X40" s="52"/>
      <c r="Y40" s="51">
        <f t="shared" si="182"/>
        <v>0</v>
      </c>
      <c r="Z40" s="52"/>
      <c r="AA40" s="51">
        <f t="shared" si="183"/>
        <v>0</v>
      </c>
      <c r="AB40" s="51"/>
      <c r="AC40" s="51">
        <f t="shared" si="184"/>
        <v>0</v>
      </c>
      <c r="AD40" s="52"/>
      <c r="AE40" s="51">
        <f t="shared" si="185"/>
        <v>0</v>
      </c>
      <c r="AF40" s="52"/>
      <c r="AG40" s="51">
        <f t="shared" si="186"/>
        <v>0</v>
      </c>
      <c r="AH40" s="52"/>
      <c r="AI40" s="51">
        <f t="shared" si="187"/>
        <v>0</v>
      </c>
      <c r="AJ40" s="52"/>
      <c r="AK40" s="51">
        <f t="shared" si="188"/>
        <v>0</v>
      </c>
      <c r="AL40" s="52"/>
      <c r="AM40" s="51">
        <f t="shared" si="188"/>
        <v>0</v>
      </c>
      <c r="AN40" s="52"/>
      <c r="AO40" s="51">
        <f t="shared" si="189"/>
        <v>0</v>
      </c>
      <c r="AP40" s="52"/>
      <c r="AQ40" s="51">
        <f t="shared" si="189"/>
        <v>0</v>
      </c>
      <c r="AR40" s="52"/>
      <c r="AS40" s="51">
        <f t="shared" si="190"/>
        <v>0</v>
      </c>
      <c r="AT40" s="52"/>
      <c r="AU40" s="51">
        <f t="shared" si="191"/>
        <v>0</v>
      </c>
      <c r="AV40" s="52"/>
      <c r="AW40" s="51">
        <f t="shared" si="192"/>
        <v>0</v>
      </c>
      <c r="AX40" s="52"/>
      <c r="AY40" s="51">
        <f t="shared" si="193"/>
        <v>0</v>
      </c>
      <c r="AZ40" s="52"/>
      <c r="BA40" s="51">
        <f t="shared" si="194"/>
        <v>0</v>
      </c>
      <c r="BB40" s="52"/>
      <c r="BC40" s="51">
        <f t="shared" si="195"/>
        <v>0</v>
      </c>
      <c r="BD40" s="52"/>
      <c r="BE40" s="51">
        <f t="shared" si="196"/>
        <v>0</v>
      </c>
      <c r="BF40" s="52"/>
      <c r="BG40" s="51">
        <f t="shared" si="197"/>
        <v>0</v>
      </c>
      <c r="BH40" s="52"/>
      <c r="BI40" s="51">
        <f t="shared" si="198"/>
        <v>0</v>
      </c>
      <c r="BJ40" s="52"/>
      <c r="BK40" s="51">
        <f t="shared" si="199"/>
        <v>0</v>
      </c>
      <c r="BL40" s="52"/>
      <c r="BM40" s="51">
        <f t="shared" si="200"/>
        <v>0</v>
      </c>
      <c r="BN40" s="52"/>
      <c r="BO40" s="51">
        <f t="shared" si="200"/>
        <v>0</v>
      </c>
      <c r="BP40" s="52"/>
      <c r="BQ40" s="51">
        <f t="shared" si="201"/>
        <v>0</v>
      </c>
      <c r="BR40" s="52"/>
      <c r="BS40" s="51">
        <f t="shared" si="202"/>
        <v>0</v>
      </c>
      <c r="BT40" s="52"/>
      <c r="BU40" s="51">
        <f t="shared" si="203"/>
        <v>0</v>
      </c>
      <c r="BV40" s="52"/>
      <c r="BW40" s="51">
        <f t="shared" si="204"/>
        <v>0</v>
      </c>
      <c r="BX40" s="52"/>
      <c r="BY40" s="51">
        <f t="shared" si="205"/>
        <v>0</v>
      </c>
      <c r="BZ40" s="52"/>
      <c r="CA40" s="51">
        <f t="shared" si="206"/>
        <v>0</v>
      </c>
      <c r="CB40" s="52"/>
      <c r="CC40" s="51">
        <v>0</v>
      </c>
      <c r="CD40" s="52"/>
      <c r="CE40" s="51">
        <f t="shared" si="207"/>
        <v>0</v>
      </c>
      <c r="CF40" s="52"/>
      <c r="CG40" s="51">
        <f t="shared" si="208"/>
        <v>0</v>
      </c>
      <c r="CH40" s="55">
        <v>3</v>
      </c>
      <c r="CI40" s="51">
        <f t="shared" si="209"/>
        <v>113514.90150000001</v>
      </c>
      <c r="CJ40" s="52"/>
      <c r="CK40" s="51">
        <f t="shared" si="209"/>
        <v>0</v>
      </c>
      <c r="CL40" s="52"/>
      <c r="CM40" s="51">
        <f t="shared" si="210"/>
        <v>0</v>
      </c>
      <c r="CN40" s="52"/>
      <c r="CO40" s="51">
        <f t="shared" si="211"/>
        <v>0</v>
      </c>
      <c r="CP40" s="52"/>
      <c r="CQ40" s="51">
        <f t="shared" si="212"/>
        <v>0</v>
      </c>
      <c r="CR40" s="52"/>
      <c r="CS40" s="51">
        <v>0</v>
      </c>
      <c r="CT40" s="52"/>
      <c r="CU40" s="51">
        <f t="shared" si="213"/>
        <v>0</v>
      </c>
      <c r="CV40" s="52"/>
      <c r="CW40" s="51">
        <f t="shared" si="214"/>
        <v>0</v>
      </c>
      <c r="CX40" s="52"/>
      <c r="CY40" s="51">
        <f t="shared" si="215"/>
        <v>0</v>
      </c>
      <c r="CZ40" s="52"/>
      <c r="DA40" s="51">
        <f t="shared" si="216"/>
        <v>0</v>
      </c>
      <c r="DB40" s="62">
        <f t="shared" si="217"/>
        <v>3</v>
      </c>
      <c r="DC40" s="62">
        <f t="shared" si="217"/>
        <v>113514.90150000001</v>
      </c>
    </row>
    <row r="41" spans="1:107" s="68" customFormat="1" x14ac:dyDescent="0.25">
      <c r="A41" s="65">
        <v>10</v>
      </c>
      <c r="B41" s="65"/>
      <c r="C41" s="38" t="s">
        <v>153</v>
      </c>
      <c r="D41" s="47"/>
      <c r="E41" s="47"/>
      <c r="F41" s="43"/>
      <c r="G41" s="48"/>
      <c r="H41" s="48"/>
      <c r="I41" s="66"/>
      <c r="J41" s="67"/>
      <c r="K41" s="47"/>
      <c r="L41" s="47"/>
      <c r="M41" s="47"/>
      <c r="N41" s="47"/>
      <c r="O41" s="44">
        <v>2.57</v>
      </c>
      <c r="P41" s="54">
        <f t="shared" ref="P41:CK41" si="218">P42</f>
        <v>0</v>
      </c>
      <c r="Q41" s="54">
        <f t="shared" si="218"/>
        <v>0</v>
      </c>
      <c r="R41" s="54">
        <f t="shared" si="218"/>
        <v>0</v>
      </c>
      <c r="S41" s="54">
        <f t="shared" si="218"/>
        <v>0</v>
      </c>
      <c r="T41" s="54">
        <f t="shared" si="218"/>
        <v>0</v>
      </c>
      <c r="U41" s="54">
        <f t="shared" si="218"/>
        <v>0</v>
      </c>
      <c r="V41" s="54">
        <f t="shared" si="218"/>
        <v>0</v>
      </c>
      <c r="W41" s="54">
        <f t="shared" si="218"/>
        <v>0</v>
      </c>
      <c r="X41" s="54">
        <f t="shared" si="218"/>
        <v>0</v>
      </c>
      <c r="Y41" s="54">
        <f t="shared" si="218"/>
        <v>0</v>
      </c>
      <c r="Z41" s="54">
        <f t="shared" si="218"/>
        <v>0</v>
      </c>
      <c r="AA41" s="54">
        <f t="shared" si="218"/>
        <v>0</v>
      </c>
      <c r="AB41" s="54">
        <f t="shared" si="218"/>
        <v>0</v>
      </c>
      <c r="AC41" s="54">
        <f t="shared" si="218"/>
        <v>0</v>
      </c>
      <c r="AD41" s="54">
        <f t="shared" si="218"/>
        <v>0</v>
      </c>
      <c r="AE41" s="54">
        <f t="shared" si="218"/>
        <v>0</v>
      </c>
      <c r="AF41" s="54">
        <f t="shared" si="218"/>
        <v>0</v>
      </c>
      <c r="AG41" s="54">
        <f t="shared" si="218"/>
        <v>0</v>
      </c>
      <c r="AH41" s="54">
        <f t="shared" si="218"/>
        <v>0</v>
      </c>
      <c r="AI41" s="54">
        <f t="shared" si="218"/>
        <v>0</v>
      </c>
      <c r="AJ41" s="54">
        <f t="shared" si="218"/>
        <v>0</v>
      </c>
      <c r="AK41" s="54">
        <f t="shared" si="218"/>
        <v>0</v>
      </c>
      <c r="AL41" s="54">
        <f t="shared" si="218"/>
        <v>0</v>
      </c>
      <c r="AM41" s="54">
        <f t="shared" si="218"/>
        <v>0</v>
      </c>
      <c r="AN41" s="54">
        <f t="shared" si="218"/>
        <v>0</v>
      </c>
      <c r="AO41" s="54">
        <f t="shared" si="218"/>
        <v>0</v>
      </c>
      <c r="AP41" s="54">
        <f t="shared" si="218"/>
        <v>0</v>
      </c>
      <c r="AQ41" s="54">
        <f t="shared" si="218"/>
        <v>0</v>
      </c>
      <c r="AR41" s="54">
        <f t="shared" si="218"/>
        <v>0</v>
      </c>
      <c r="AS41" s="54">
        <f t="shared" si="218"/>
        <v>0</v>
      </c>
      <c r="AT41" s="54">
        <f t="shared" si="218"/>
        <v>0</v>
      </c>
      <c r="AU41" s="54">
        <f t="shared" si="218"/>
        <v>0</v>
      </c>
      <c r="AV41" s="54">
        <v>0</v>
      </c>
      <c r="AW41" s="54">
        <f t="shared" si="218"/>
        <v>0</v>
      </c>
      <c r="AX41" s="54">
        <v>0</v>
      </c>
      <c r="AY41" s="54">
        <f t="shared" si="218"/>
        <v>0</v>
      </c>
      <c r="AZ41" s="54">
        <f t="shared" si="218"/>
        <v>0</v>
      </c>
      <c r="BA41" s="54">
        <f t="shared" si="218"/>
        <v>0</v>
      </c>
      <c r="BB41" s="54">
        <f t="shared" si="218"/>
        <v>0</v>
      </c>
      <c r="BC41" s="54">
        <f t="shared" si="218"/>
        <v>0</v>
      </c>
      <c r="BD41" s="54">
        <f t="shared" si="218"/>
        <v>0</v>
      </c>
      <c r="BE41" s="54">
        <f t="shared" si="218"/>
        <v>0</v>
      </c>
      <c r="BF41" s="54">
        <f t="shared" si="218"/>
        <v>0</v>
      </c>
      <c r="BG41" s="54">
        <f t="shared" si="218"/>
        <v>0</v>
      </c>
      <c r="BH41" s="54">
        <f t="shared" si="218"/>
        <v>0</v>
      </c>
      <c r="BI41" s="54">
        <f t="shared" si="218"/>
        <v>0</v>
      </c>
      <c r="BJ41" s="54">
        <f t="shared" si="218"/>
        <v>0</v>
      </c>
      <c r="BK41" s="54">
        <f t="shared" si="218"/>
        <v>0</v>
      </c>
      <c r="BL41" s="54">
        <f t="shared" si="218"/>
        <v>0</v>
      </c>
      <c r="BM41" s="54">
        <f t="shared" si="218"/>
        <v>0</v>
      </c>
      <c r="BN41" s="54">
        <f t="shared" si="218"/>
        <v>2</v>
      </c>
      <c r="BO41" s="54">
        <f t="shared" si="218"/>
        <v>56119.481599999999</v>
      </c>
      <c r="BP41" s="54">
        <f t="shared" si="218"/>
        <v>0</v>
      </c>
      <c r="BQ41" s="54">
        <f t="shared" si="218"/>
        <v>0</v>
      </c>
      <c r="BR41" s="54">
        <f t="shared" si="218"/>
        <v>0</v>
      </c>
      <c r="BS41" s="54">
        <f t="shared" si="218"/>
        <v>0</v>
      </c>
      <c r="BT41" s="54">
        <f t="shared" si="218"/>
        <v>0</v>
      </c>
      <c r="BU41" s="54">
        <f t="shared" si="218"/>
        <v>0</v>
      </c>
      <c r="BV41" s="54">
        <f t="shared" si="218"/>
        <v>0</v>
      </c>
      <c r="BW41" s="54">
        <f t="shared" si="218"/>
        <v>0</v>
      </c>
      <c r="BX41" s="54">
        <f t="shared" si="218"/>
        <v>0</v>
      </c>
      <c r="BY41" s="54">
        <f t="shared" si="218"/>
        <v>0</v>
      </c>
      <c r="BZ41" s="54">
        <f t="shared" si="218"/>
        <v>0</v>
      </c>
      <c r="CA41" s="54">
        <f t="shared" si="218"/>
        <v>0</v>
      </c>
      <c r="CB41" s="54">
        <v>0</v>
      </c>
      <c r="CC41" s="54">
        <v>0</v>
      </c>
      <c r="CD41" s="54"/>
      <c r="CE41" s="54"/>
      <c r="CF41" s="54">
        <f t="shared" si="218"/>
        <v>0</v>
      </c>
      <c r="CG41" s="54">
        <f t="shared" si="218"/>
        <v>0</v>
      </c>
      <c r="CH41" s="54">
        <f t="shared" si="218"/>
        <v>0</v>
      </c>
      <c r="CI41" s="54">
        <f t="shared" si="218"/>
        <v>0</v>
      </c>
      <c r="CJ41" s="54">
        <v>0</v>
      </c>
      <c r="CK41" s="54">
        <f t="shared" si="218"/>
        <v>0</v>
      </c>
      <c r="CL41" s="54">
        <v>0</v>
      </c>
      <c r="CM41" s="54">
        <f t="shared" ref="CM41:DC41" si="219">CM42</f>
        <v>0</v>
      </c>
      <c r="CN41" s="54">
        <f t="shared" si="219"/>
        <v>0</v>
      </c>
      <c r="CO41" s="54">
        <f t="shared" si="219"/>
        <v>0</v>
      </c>
      <c r="CP41" s="54">
        <f t="shared" si="219"/>
        <v>0</v>
      </c>
      <c r="CQ41" s="54">
        <f t="shared" si="219"/>
        <v>0</v>
      </c>
      <c r="CR41" s="54">
        <v>0</v>
      </c>
      <c r="CS41" s="54">
        <v>0</v>
      </c>
      <c r="CT41" s="54">
        <f t="shared" si="219"/>
        <v>0</v>
      </c>
      <c r="CU41" s="54">
        <f t="shared" si="219"/>
        <v>0</v>
      </c>
      <c r="CV41" s="54">
        <f t="shared" si="219"/>
        <v>0</v>
      </c>
      <c r="CW41" s="54">
        <f t="shared" si="219"/>
        <v>0</v>
      </c>
      <c r="CX41" s="54">
        <f t="shared" si="219"/>
        <v>0</v>
      </c>
      <c r="CY41" s="54">
        <f t="shared" si="219"/>
        <v>0</v>
      </c>
      <c r="CZ41" s="54">
        <v>0</v>
      </c>
      <c r="DA41" s="54">
        <f t="shared" si="219"/>
        <v>0</v>
      </c>
      <c r="DB41" s="54">
        <f t="shared" si="219"/>
        <v>2</v>
      </c>
      <c r="DC41" s="54">
        <f t="shared" si="219"/>
        <v>56119.481599999999</v>
      </c>
    </row>
    <row r="42" spans="1:107" x14ac:dyDescent="0.25">
      <c r="A42" s="24"/>
      <c r="B42" s="24">
        <v>18</v>
      </c>
      <c r="C42" s="22" t="s">
        <v>154</v>
      </c>
      <c r="D42" s="17">
        <f>D40</f>
        <v>10127</v>
      </c>
      <c r="E42" s="17">
        <v>10127</v>
      </c>
      <c r="F42" s="18">
        <v>9620</v>
      </c>
      <c r="G42" s="19">
        <v>1.6</v>
      </c>
      <c r="H42" s="19"/>
      <c r="I42" s="25">
        <v>1</v>
      </c>
      <c r="J42" s="26"/>
      <c r="K42" s="17">
        <v>1.4</v>
      </c>
      <c r="L42" s="17">
        <v>1.68</v>
      </c>
      <c r="M42" s="17">
        <v>2.23</v>
      </c>
      <c r="N42" s="17">
        <v>2.39</v>
      </c>
      <c r="O42" s="20">
        <v>2.57</v>
      </c>
      <c r="P42" s="51"/>
      <c r="Q42" s="51">
        <f>(P42/12*1*$D42*$G42*$I42*$K42*Q$9)+(P42/12*5*$E42*$G42*$I42*$K42*Q$10)+(P42/12*6*$F42*$G42*$I42*$K42*Q$10)</f>
        <v>0</v>
      </c>
      <c r="R42" s="51"/>
      <c r="S42" s="51">
        <f>(R42/12*1*$D42*$G42*$I42*$K42*S$9)+(R42/12*5*$E42*$G42*$I42*$K42*S$10)+(R42/12*6*$F42*$G42*$I42*$K42*S$10)</f>
        <v>0</v>
      </c>
      <c r="T42" s="52"/>
      <c r="U42" s="51">
        <f>(T42/12*1*$D42*$G42*$I42*$K42*U$9)+(T42/12*5*$E42*$G42*$I42*$K42*U$10)+(T42/12*6*$F42*$G42*$I42*$K42*U$10)</f>
        <v>0</v>
      </c>
      <c r="V42" s="51"/>
      <c r="W42" s="51">
        <f>(V42/12*1*$D42*$G42*$I42*$K42*W$9)+(V42/12*5*$E42*$G42*$I42*$K42*W$10)+(V42/12*6*$F42*$G42*$I42*$K42*W$10)</f>
        <v>0</v>
      </c>
      <c r="X42" s="51"/>
      <c r="Y42" s="51">
        <f>(X42/12*1*$D42*$G42*$I42*$K42*Y$9)+(X42/12*5*$E42*$G42*$I42*$K42*Y$10)+(X42/12*6*$F42*$G42*$I42*$K42*Y$10)</f>
        <v>0</v>
      </c>
      <c r="Z42" s="51"/>
      <c r="AA42" s="51">
        <f>(Z42/12*1*$D42*$G42*$I42*$K42*AA$9)+(Z42/12*5*$E42*$G42*$I42*$K42*AA$10)+(Z42/12*6*$F42*$G42*$I42*$K42*AA$10)</f>
        <v>0</v>
      </c>
      <c r="AB42" s="51"/>
      <c r="AC42" s="51">
        <f>(AB42/12*1*$D42*$G42*$I42*$K42*AC$9)+(AB42/12*5*$E42*$G42*$I42*$K42*AC$10)+(AB42/12*6*$F42*$G42*$I42*$K42*AC$10)</f>
        <v>0</v>
      </c>
      <c r="AD42" s="51"/>
      <c r="AE42" s="51">
        <f>(AD42/12*1*$D42*$G42*$I42*$K42*AE$9)+(AD42/12*5*$E42*$G42*$I42*$K42*AE$10)+(AD42/12*6*$F42*$G42*$I42*$K42*AE$10)</f>
        <v>0</v>
      </c>
      <c r="AF42" s="52"/>
      <c r="AG42" s="51">
        <f>(AF42/12*1*$D42*$G42*$I42*$K42*AG$9)+(AF42/12*5*$E42*$G42*$I42*$K42*AG$10)+(AF42/12*6*$F42*$G42*$I42*$K42*AG$10)</f>
        <v>0</v>
      </c>
      <c r="AH42" s="51"/>
      <c r="AI42" s="51">
        <f>(AH42/12*1*$D42*$G42*$I42*$K42*AI$9)+(AH42/12*5*$E42*$G42*$I42*$K42*AI$10)+(AH42/12*6*$F42*$G42*$I42*$K42*AI$10)</f>
        <v>0</v>
      </c>
      <c r="AJ42" s="51"/>
      <c r="AK42" s="51">
        <f>(AJ42/12*1*$D42*$G42*$I42*$K42*AK$9)+(AJ42/12*5*$E42*$G42*$I42*$K42*AK$10)+(AJ42/12*6*$F42*$G42*$I42*$K42*AK$10)</f>
        <v>0</v>
      </c>
      <c r="AL42" s="51"/>
      <c r="AM42" s="51">
        <f>(AL42/12*1*$D42*$G42*$I42*$K42*AM$9)+(AL42/12*5*$E42*$G42*$I42*$K42*AM$10)+(AL42/12*6*$F42*$G42*$I42*$K42*AM$10)</f>
        <v>0</v>
      </c>
      <c r="AN42" s="51"/>
      <c r="AO42" s="51">
        <f>(AN42/12*1*$D42*$G42*$I42*$L42*AO$9)+(AN42/12*5*$E42*$G42*$I42*$L42*AO$10)+(AN42/12*6*$F42*$G42*$I42*$L42*AO$10)</f>
        <v>0</v>
      </c>
      <c r="AP42" s="51"/>
      <c r="AQ42" s="51">
        <f>(AP42/12*1*$D42*$G42*$I42*$L42*AQ$9)+(AP42/12*5*$E42*$G42*$I42*$L42*AQ$10)+(AP42/12*6*$F42*$G42*$I42*$L42*AQ$10)</f>
        <v>0</v>
      </c>
      <c r="AR42" s="51"/>
      <c r="AS42" s="51">
        <f>(AR42/12*1*$D42*$G42*$I42*$L42*AS$9)+(AR42/12*5*$E42*$G42*$I42*$L42*AS$10)+(AR42/12*6*$F42*$G42*$I42*$L42*AS$10)</f>
        <v>0</v>
      </c>
      <c r="AT42" s="51"/>
      <c r="AU42" s="51">
        <f>(AT42/12*1*$D42*$G42*$I42*$L42*AU$9)+(AT42/12*5*$E42*$G42*$I42*$L42*AU$10)+(AT42/12*6*$F42*$G42*$I42*$L42*AU$10)</f>
        <v>0</v>
      </c>
      <c r="AV42" s="51"/>
      <c r="AW42" s="51">
        <f>(AV42/12*1*$D42*$G42*$I42*$L42*AW$9)+(AV42/12*5*$E42*$G42*$I42*$L42*AW$10)+(AV42/12*6*$F42*$G42*$I42*$L42*AW$10)</f>
        <v>0</v>
      </c>
      <c r="AX42" s="51"/>
      <c r="AY42" s="51">
        <f>(AX42/12*1*$D42*$G42*$I42*$L42*AY$9)+(AX42/12*5*$E42*$G42*$I42*$L42*AY$10)+(AX42/12*6*$F42*$G42*$I42*$L42*AY$10)</f>
        <v>0</v>
      </c>
      <c r="AZ42" s="51"/>
      <c r="BA42" s="51">
        <f>(AZ42/12*1*$D42*$G42*$I42*$L42*BA$9)+(AZ42/12*5*$E42*$G42*$I42*$L42*BA$10)+(AZ42/12*6*$F42*$G42*$I42*$L42*BA$10)</f>
        <v>0</v>
      </c>
      <c r="BB42" s="51"/>
      <c r="BC42" s="51">
        <f>(BB42/12*1*$D42*$G42*$I42*$K42*BC$9)+(BB42/12*5*$E42*$G42*$I42*$K42*BC$10)+(BB42/12*6*$F42*$G42*$I42*$K42*BC$10)</f>
        <v>0</v>
      </c>
      <c r="BD42" s="51"/>
      <c r="BE42" s="51">
        <f>(BD42/12*1*$D42*$G42*$I42*$K42*BE$9)+(BD42/12*5*$E42*$G42*$I42*$K42*BE$10)+(BD42/12*6*$F42*$G42*$I42*$K42*BE$10)</f>
        <v>0</v>
      </c>
      <c r="BF42" s="51"/>
      <c r="BG42" s="51">
        <f>(BF42/12*1*$D42*$G42*$I42*$K42*BG$9)+(BF42/12*4*$E42*$G42*$I42*$K42*BG$10)+(BF42/12*1*$E42*$G42*$I42*$K42*BG$11)+(BF42/12*6*$F42*$G42*$I42*$K42*BG$11)</f>
        <v>0</v>
      </c>
      <c r="BH42" s="51"/>
      <c r="BI42" s="51">
        <f>(BH42/12*1*$D42*$G42*$I42*$K42*BI$9)+(BH42/12*5*$E42*$G42*$I42*$K42*BI$10)+(BH42/12*6*$F42*$G42*$I42*$K42*BI$10)</f>
        <v>0</v>
      </c>
      <c r="BJ42" s="51"/>
      <c r="BK42" s="51">
        <f>(BJ42/12*1*$D42*$G42*$I42*$K42*BK$9)+(BJ42/12*5*$E42*$G42*$I42*$K42*BK$10)+(BJ42/12*6*$F42*$G42*$I42*$K42*BK$10)</f>
        <v>0</v>
      </c>
      <c r="BL42" s="51"/>
      <c r="BM42" s="51">
        <f>(BL42/12*1*$D42*$G42*$I42*$L42*BM$9)+(BL42/12*4*$E42*$G42*$I42*$L42*BM$10)+(BL42/12*1*$E42*$G42*$I42*$L42*BM$11)+(BL42/12*6*$F42*$G42*$I42*$L42*BM$11)</f>
        <v>0</v>
      </c>
      <c r="BN42" s="51">
        <v>2</v>
      </c>
      <c r="BO42" s="51">
        <f>(BN42/12*1*$D42*$G42*$I42*$L42*BO$9)+(BN42/12*4*$E42*$G42*$I42*$L42*BO$10)+(BN42/12*1*$E42*$G42*$I42*$L42*BO$11)+(BN42/12*6*$F42*$G42*$I42*$L42*BO$11)</f>
        <v>56119.481599999999</v>
      </c>
      <c r="BP42" s="51"/>
      <c r="BQ42" s="51">
        <f>(BP42/12*1*$D42*$G42*$I42*$K42*BQ$9)+(BP42/12*5*$E42*$G42*$I42*$K42*BQ$10)+(BP42/12*6*$F42*$G42*$I42*$K42*BQ$10)</f>
        <v>0</v>
      </c>
      <c r="BR42" s="51"/>
      <c r="BS42" s="51">
        <f>(BR42/12*1*$D42*$G42*$I42*$L42*BS$9)+(BR42/12*5*$E42*$G42*$I42*$L42*BS$10)+(BR42/12*6*$F42*$G42*$I42*$L42*BS$10)</f>
        <v>0</v>
      </c>
      <c r="BT42" s="51"/>
      <c r="BU42" s="51">
        <f>(BT42/12*1*$D42*$G42*$I42*BU$9)+(BT42/12*5*$E42*$G42*$I42*BU$10)+(BT42/12*6*$F42*$G42*$I42*BU$10)</f>
        <v>0</v>
      </c>
      <c r="BV42" s="51"/>
      <c r="BW42" s="51">
        <f>(BV42/12*1*$D42*$G42*$I42*$K42*BW$9)+(BV42/12*5*$E42*$G42*$I42*$K42*BW$10)+(BV42/12*6*$F42*$G42*$I42*$K42*BW$10)</f>
        <v>0</v>
      </c>
      <c r="BX42" s="51"/>
      <c r="BY42" s="51">
        <f>(BX42/12*1*$D42*$G42*$I42*$K42*BY$9)+(BX42/12*5*$E42*$G42*$I42*$K42*BY$10)+(BX42/12*6*$F42*$G42*$I42*$K42*BY$10)</f>
        <v>0</v>
      </c>
      <c r="BZ42" s="51"/>
      <c r="CA42" s="51">
        <f>(BZ42/12*1*$D42*$G42*$I42*$L42*CA$9)+(BZ42/12*5*$E42*$G42*$I42*$L42*CA$10)+(BZ42/12*6*$F42*$G42*$I42*$L42*CA$10)</f>
        <v>0</v>
      </c>
      <c r="CB42" s="51"/>
      <c r="CC42" s="51">
        <v>0</v>
      </c>
      <c r="CD42" s="51"/>
      <c r="CE42" s="51">
        <f>SUM(CD42*$F42*$G42*$I42*$L42*$CE$12)</f>
        <v>0</v>
      </c>
      <c r="CF42" s="51"/>
      <c r="CG42" s="51">
        <f>(CF42/12*1*$D42*$G42*$I42*$L42*CG$9)+(CF42/12*5*$E42*$G42*$I42*$L42*CG$10)+(CF42/12*6*$F42*$G42*$I42*$L42*CG$10)</f>
        <v>0</v>
      </c>
      <c r="CH42" s="51"/>
      <c r="CI42" s="51">
        <f>(CH42/12*1*$D42*$G42*$I42*$L42*CI$9)+(CH42/12*5*$E42*$G42*$I42*$L42*CI$10)+(CH42/12*6*$F42*$G42*$I42*$L42*CI$10)</f>
        <v>0</v>
      </c>
      <c r="CJ42" s="51"/>
      <c r="CK42" s="51">
        <f>(CJ42/12*1*$D42*$G42*$I42*$L42*CK$9)+(CJ42/12*5*$E42*$G42*$I42*$L42*CK$10)+(CJ42/12*6*$F42*$G42*$I42*$L42*CK$10)</f>
        <v>0</v>
      </c>
      <c r="CL42" s="51"/>
      <c r="CM42" s="51">
        <f>(CL42/12*1*$D42*$G42*$I42*$K42*CM$9)+(CL42/12*5*$E42*$G42*$I42*$K42*CM$10)+(CL42/12*6*$F42*$G42*$I42*$K42*CM$10)</f>
        <v>0</v>
      </c>
      <c r="CN42" s="51"/>
      <c r="CO42" s="51">
        <f>(CN42/12*1*$D42*$G42*$I42*$K42*CO$9)+(CN42/12*5*$E42*$G42*$I42*$K42*CO$10)+(CN42/12*6*$F42*$G42*$I42*$K42*CO$10)</f>
        <v>0</v>
      </c>
      <c r="CP42" s="51"/>
      <c r="CQ42" s="51">
        <f>(CP42/12*1*$D42*$G42*$I42*$K42*CQ$9)+(CP42/12*5*$E42*$G42*$I42*$K42*CQ$10)+(CP42/12*6*$F42*$G42*$I42*$K42*CQ$10)</f>
        <v>0</v>
      </c>
      <c r="CR42" s="51"/>
      <c r="CS42" s="51">
        <v>0</v>
      </c>
      <c r="CT42" s="51"/>
      <c r="CU42" s="51">
        <f>(CT42/12*1*$D42*$G42*$I42*$L42*CU$9)+(CT42/12*5*$E42*$G42*$I42*$L42*CU$10)+(CT42/12*6*$F42*$G42*$I42*$L42*CU$10)</f>
        <v>0</v>
      </c>
      <c r="CV42" s="51"/>
      <c r="CW42" s="51">
        <f>(CV42/12*1*$D42*$G42*$I42*$L42*CW$9)+(CV42/12*5*$E42*$G42*$I42*$L42*CW$10)+(CV42/12*6*$F42*$G42*$I42*$L42*CW$10)</f>
        <v>0</v>
      </c>
      <c r="CX42" s="51"/>
      <c r="CY42" s="51">
        <f>(CX42/12*1*$D42*$G42*$I42*$N42*CY$9)+(CX42/12*5*$E42*$G42*$I42*$O42*CY$10)+(CX42/12*6*$F42*$G42*$I42*$O42*CY$10)</f>
        <v>0</v>
      </c>
      <c r="CZ42" s="51"/>
      <c r="DA42" s="51">
        <f>(CZ42/12*1*$D42*$G42*$I42*$M42*DA$9)+(CZ42/12*5*$E42*$G42*$I42*$M42*DA$10)+(CZ42/12*6*$F42*$G42*$I42*$M42*DA$10)</f>
        <v>0</v>
      </c>
      <c r="DB42" s="62">
        <f>SUM(AF42,T42,V42,AD42,P42,X42,R42,BH42,BX42,CL42,CP42,BJ42,CN42,AH42,BB42,BD42,AJ42,BF42,BV42,AL42,Z42,CR42,CV42,BL42,CT42,BN42,CB42,CD42,CH42,BZ42,CF42,AN42,AP42,AR42,AT42,AV42,AZ42,AX42,BR42,CZ42,CX42,CJ42,AB42,BT42,BP42)</f>
        <v>2</v>
      </c>
      <c r="DC42" s="62">
        <f>SUM(AG42,U42,W42,AE42,Q42,Y42,S42,BI42,BY42,CM42,CQ42,BK42,CO42,AI42,BC42,BE42,AK42,BG42,BW42,AM42,AA42,CS42,CW42,BM42,CU42,BO42,CC42,CE42,CI42,CA42,CG42,AO42,AQ42,AS42,AU42,AW42,BA42,AY42,BS42,DA42,CY42,CK42,AC42,BU42,BQ42)</f>
        <v>56119.481599999999</v>
      </c>
    </row>
    <row r="43" spans="1:107" s="68" customFormat="1" x14ac:dyDescent="0.25">
      <c r="A43" s="65">
        <v>11</v>
      </c>
      <c r="B43" s="65"/>
      <c r="C43" s="38" t="s">
        <v>155</v>
      </c>
      <c r="D43" s="47"/>
      <c r="E43" s="47"/>
      <c r="F43" s="43"/>
      <c r="G43" s="48"/>
      <c r="H43" s="48"/>
      <c r="I43" s="66"/>
      <c r="J43" s="67"/>
      <c r="K43" s="47"/>
      <c r="L43" s="47"/>
      <c r="M43" s="47"/>
      <c r="N43" s="47"/>
      <c r="O43" s="44">
        <v>2.57</v>
      </c>
      <c r="P43" s="54">
        <f t="shared" ref="P43:CA43" si="220">SUM(P44:P45)</f>
        <v>0</v>
      </c>
      <c r="Q43" s="54">
        <f t="shared" si="220"/>
        <v>0</v>
      </c>
      <c r="R43" s="54">
        <f t="shared" si="220"/>
        <v>2</v>
      </c>
      <c r="S43" s="54">
        <f t="shared" si="220"/>
        <v>37662.560693333333</v>
      </c>
      <c r="T43" s="54">
        <f t="shared" si="220"/>
        <v>0</v>
      </c>
      <c r="U43" s="54">
        <f t="shared" si="220"/>
        <v>0</v>
      </c>
      <c r="V43" s="54">
        <f t="shared" si="220"/>
        <v>26</v>
      </c>
      <c r="W43" s="54">
        <f t="shared" si="220"/>
        <v>497133.19413333328</v>
      </c>
      <c r="X43" s="54">
        <f t="shared" si="220"/>
        <v>0</v>
      </c>
      <c r="Y43" s="54">
        <f t="shared" si="220"/>
        <v>0</v>
      </c>
      <c r="Z43" s="54">
        <f t="shared" si="220"/>
        <v>0</v>
      </c>
      <c r="AA43" s="54">
        <f t="shared" si="220"/>
        <v>0</v>
      </c>
      <c r="AB43" s="54">
        <f t="shared" si="220"/>
        <v>0</v>
      </c>
      <c r="AC43" s="54">
        <f t="shared" si="220"/>
        <v>0</v>
      </c>
      <c r="AD43" s="54">
        <f t="shared" si="220"/>
        <v>25</v>
      </c>
      <c r="AE43" s="54">
        <f t="shared" si="220"/>
        <v>563974.32000000007</v>
      </c>
      <c r="AF43" s="54">
        <f t="shared" si="220"/>
        <v>0</v>
      </c>
      <c r="AG43" s="54">
        <f t="shared" si="220"/>
        <v>0</v>
      </c>
      <c r="AH43" s="54">
        <f t="shared" si="220"/>
        <v>0</v>
      </c>
      <c r="AI43" s="54">
        <f t="shared" si="220"/>
        <v>0</v>
      </c>
      <c r="AJ43" s="54">
        <f t="shared" si="220"/>
        <v>0</v>
      </c>
      <c r="AK43" s="54">
        <f t="shared" si="220"/>
        <v>0</v>
      </c>
      <c r="AL43" s="54">
        <f t="shared" si="220"/>
        <v>0</v>
      </c>
      <c r="AM43" s="54">
        <f t="shared" si="220"/>
        <v>0</v>
      </c>
      <c r="AN43" s="54">
        <f t="shared" si="220"/>
        <v>0</v>
      </c>
      <c r="AO43" s="54">
        <f t="shared" si="220"/>
        <v>0</v>
      </c>
      <c r="AP43" s="54">
        <f t="shared" si="220"/>
        <v>0</v>
      </c>
      <c r="AQ43" s="54">
        <f t="shared" si="220"/>
        <v>0</v>
      </c>
      <c r="AR43" s="54">
        <f t="shared" si="220"/>
        <v>0</v>
      </c>
      <c r="AS43" s="54">
        <f t="shared" si="220"/>
        <v>0</v>
      </c>
      <c r="AT43" s="54">
        <f t="shared" si="220"/>
        <v>0</v>
      </c>
      <c r="AU43" s="54">
        <f t="shared" si="220"/>
        <v>0</v>
      </c>
      <c r="AV43" s="54">
        <v>0</v>
      </c>
      <c r="AW43" s="54">
        <f t="shared" ref="AW43" si="221">SUM(AW44:AW45)</f>
        <v>0</v>
      </c>
      <c r="AX43" s="54">
        <v>0</v>
      </c>
      <c r="AY43" s="54">
        <f t="shared" ref="AY43" si="222">SUM(AY44:AY45)</f>
        <v>0</v>
      </c>
      <c r="AZ43" s="54">
        <f t="shared" si="220"/>
        <v>44</v>
      </c>
      <c r="BA43" s="54">
        <f t="shared" si="220"/>
        <v>1006876.6234800001</v>
      </c>
      <c r="BB43" s="54">
        <f t="shared" si="220"/>
        <v>0</v>
      </c>
      <c r="BC43" s="54">
        <f t="shared" si="220"/>
        <v>0</v>
      </c>
      <c r="BD43" s="54">
        <f t="shared" si="220"/>
        <v>0</v>
      </c>
      <c r="BE43" s="54">
        <f t="shared" si="220"/>
        <v>0</v>
      </c>
      <c r="BF43" s="54">
        <f t="shared" si="220"/>
        <v>0</v>
      </c>
      <c r="BG43" s="54">
        <f t="shared" si="220"/>
        <v>0</v>
      </c>
      <c r="BH43" s="54">
        <f t="shared" si="220"/>
        <v>0</v>
      </c>
      <c r="BI43" s="54">
        <f t="shared" si="220"/>
        <v>0</v>
      </c>
      <c r="BJ43" s="54">
        <f t="shared" si="220"/>
        <v>0</v>
      </c>
      <c r="BK43" s="54">
        <f t="shared" si="220"/>
        <v>0</v>
      </c>
      <c r="BL43" s="54">
        <f t="shared" si="220"/>
        <v>31</v>
      </c>
      <c r="BM43" s="54">
        <f t="shared" si="220"/>
        <v>715464.72816000006</v>
      </c>
      <c r="BN43" s="54">
        <f t="shared" si="220"/>
        <v>15</v>
      </c>
      <c r="BO43" s="54">
        <f t="shared" si="220"/>
        <v>357761.69520000007</v>
      </c>
      <c r="BP43" s="54">
        <f t="shared" si="220"/>
        <v>0</v>
      </c>
      <c r="BQ43" s="54">
        <f t="shared" si="220"/>
        <v>0</v>
      </c>
      <c r="BR43" s="54">
        <f t="shared" si="220"/>
        <v>0</v>
      </c>
      <c r="BS43" s="54">
        <f t="shared" si="220"/>
        <v>0</v>
      </c>
      <c r="BT43" s="54">
        <f t="shared" si="220"/>
        <v>0</v>
      </c>
      <c r="BU43" s="54">
        <f t="shared" si="220"/>
        <v>0</v>
      </c>
      <c r="BV43" s="54">
        <f t="shared" si="220"/>
        <v>0</v>
      </c>
      <c r="BW43" s="54">
        <f t="shared" si="220"/>
        <v>0</v>
      </c>
      <c r="BX43" s="54">
        <f t="shared" si="220"/>
        <v>0</v>
      </c>
      <c r="BY43" s="54">
        <f t="shared" si="220"/>
        <v>0</v>
      </c>
      <c r="BZ43" s="54">
        <f t="shared" si="220"/>
        <v>0</v>
      </c>
      <c r="CA43" s="54">
        <f t="shared" si="220"/>
        <v>0</v>
      </c>
      <c r="CB43" s="54">
        <v>0</v>
      </c>
      <c r="CC43" s="54">
        <v>0</v>
      </c>
      <c r="CD43" s="54"/>
      <c r="CE43" s="54"/>
      <c r="CF43" s="54">
        <f t="shared" ref="CF43:DC43" si="223">SUM(CF44:CF45)</f>
        <v>1</v>
      </c>
      <c r="CG43" s="54">
        <f t="shared" si="223"/>
        <v>27051.680219199996</v>
      </c>
      <c r="CH43" s="54">
        <f t="shared" si="223"/>
        <v>5</v>
      </c>
      <c r="CI43" s="54">
        <f t="shared" si="223"/>
        <v>134878.15250000003</v>
      </c>
      <c r="CJ43" s="54">
        <v>2</v>
      </c>
      <c r="CK43" s="54">
        <f t="shared" ref="CK43" si="224">SUM(CK44:CK45)</f>
        <v>54103.360438399992</v>
      </c>
      <c r="CL43" s="54">
        <v>0</v>
      </c>
      <c r="CM43" s="54">
        <f t="shared" si="223"/>
        <v>0</v>
      </c>
      <c r="CN43" s="54">
        <f t="shared" si="223"/>
        <v>0</v>
      </c>
      <c r="CO43" s="54">
        <f t="shared" si="223"/>
        <v>0</v>
      </c>
      <c r="CP43" s="54">
        <f t="shared" si="223"/>
        <v>0</v>
      </c>
      <c r="CQ43" s="54">
        <f t="shared" si="223"/>
        <v>0</v>
      </c>
      <c r="CR43" s="54">
        <v>0</v>
      </c>
      <c r="CS43" s="54">
        <v>0</v>
      </c>
      <c r="CT43" s="54">
        <f t="shared" si="223"/>
        <v>0</v>
      </c>
      <c r="CU43" s="54">
        <f t="shared" si="223"/>
        <v>0</v>
      </c>
      <c r="CV43" s="54">
        <f t="shared" si="223"/>
        <v>0</v>
      </c>
      <c r="CW43" s="54">
        <f t="shared" si="223"/>
        <v>0</v>
      </c>
      <c r="CX43" s="54">
        <f t="shared" si="223"/>
        <v>2</v>
      </c>
      <c r="CY43" s="54">
        <f t="shared" si="223"/>
        <v>100715.34581333333</v>
      </c>
      <c r="CZ43" s="54">
        <v>0</v>
      </c>
      <c r="DA43" s="54">
        <f t="shared" si="223"/>
        <v>0</v>
      </c>
      <c r="DB43" s="54">
        <f t="shared" si="223"/>
        <v>153</v>
      </c>
      <c r="DC43" s="54">
        <f t="shared" si="223"/>
        <v>3495621.6606376003</v>
      </c>
    </row>
    <row r="44" spans="1:107" x14ac:dyDescent="0.25">
      <c r="A44" s="24"/>
      <c r="B44" s="24">
        <v>19</v>
      </c>
      <c r="C44" s="16" t="s">
        <v>156</v>
      </c>
      <c r="D44" s="17">
        <f>D42</f>
        <v>10127</v>
      </c>
      <c r="E44" s="17">
        <v>10127</v>
      </c>
      <c r="F44" s="18">
        <v>9620</v>
      </c>
      <c r="G44" s="19">
        <v>1.49</v>
      </c>
      <c r="H44" s="19"/>
      <c r="I44" s="25">
        <v>1</v>
      </c>
      <c r="J44" s="26"/>
      <c r="K44" s="17">
        <v>1.4</v>
      </c>
      <c r="L44" s="17">
        <v>1.68</v>
      </c>
      <c r="M44" s="17">
        <v>2.23</v>
      </c>
      <c r="N44" s="17">
        <v>2.39</v>
      </c>
      <c r="O44" s="20">
        <v>2.57</v>
      </c>
      <c r="P44" s="51">
        <v>0</v>
      </c>
      <c r="Q44" s="51">
        <f t="shared" ref="Q44:S45" si="225">(P44/12*1*$D44*$G44*$I44*$K44*Q$9)+(P44/12*5*$E44*$G44*$I44*$K44*Q$10)+(P44/12*6*$F44*$G44*$I44*$K44*Q$10)</f>
        <v>0</v>
      </c>
      <c r="R44" s="51"/>
      <c r="S44" s="51">
        <f t="shared" si="225"/>
        <v>0</v>
      </c>
      <c r="T44" s="52"/>
      <c r="U44" s="51">
        <f t="shared" ref="U44:U45" si="226">(T44/12*1*$D44*$G44*$I44*$K44*U$9)+(T44/12*5*$E44*$G44*$I44*$K44*U$10)+(T44/12*6*$F44*$G44*$I44*$K44*U$10)</f>
        <v>0</v>
      </c>
      <c r="V44" s="51">
        <v>0</v>
      </c>
      <c r="W44" s="51">
        <f t="shared" ref="W44:W45" si="227">(V44/12*1*$D44*$G44*$I44*$K44*W$9)+(V44/12*5*$E44*$G44*$I44*$K44*W$10)+(V44/12*6*$F44*$G44*$I44*$K44*W$10)</f>
        <v>0</v>
      </c>
      <c r="X44" s="51">
        <v>0</v>
      </c>
      <c r="Y44" s="51">
        <f t="shared" ref="Y44:Y45" si="228">(X44/12*1*$D44*$G44*$I44*$K44*Y$9)+(X44/12*5*$E44*$G44*$I44*$K44*Y$10)+(X44/12*6*$F44*$G44*$I44*$K44*Y$10)</f>
        <v>0</v>
      </c>
      <c r="Z44" s="51">
        <v>0</v>
      </c>
      <c r="AA44" s="51">
        <f t="shared" ref="AA44:AA45" si="229">(Z44/12*1*$D44*$G44*$I44*$K44*AA$9)+(Z44/12*5*$E44*$G44*$I44*$K44*AA$10)+(Z44/12*6*$F44*$G44*$I44*$K44*AA$10)</f>
        <v>0</v>
      </c>
      <c r="AB44" s="51"/>
      <c r="AC44" s="51">
        <f t="shared" ref="AC44:AC45" si="230">(AB44/12*1*$D44*$G44*$I44*$K44*AC$9)+(AB44/12*5*$E44*$G44*$I44*$K44*AC$10)+(AB44/12*6*$F44*$G44*$I44*$K44*AC$10)</f>
        <v>0</v>
      </c>
      <c r="AD44" s="51">
        <v>0</v>
      </c>
      <c r="AE44" s="51">
        <f t="shared" ref="AE44:AE45" si="231">(AD44/12*1*$D44*$G44*$I44*$K44*AE$9)+(AD44/12*5*$E44*$G44*$I44*$K44*AE$10)+(AD44/12*6*$F44*$G44*$I44*$K44*AE$10)</f>
        <v>0</v>
      </c>
      <c r="AF44" s="52"/>
      <c r="AG44" s="51">
        <f t="shared" ref="AG44:AG45" si="232">(AF44/12*1*$D44*$G44*$I44*$K44*AG$9)+(AF44/12*5*$E44*$G44*$I44*$K44*AG$10)+(AF44/12*6*$F44*$G44*$I44*$K44*AG$10)</f>
        <v>0</v>
      </c>
      <c r="AH44" s="51">
        <v>0</v>
      </c>
      <c r="AI44" s="51">
        <f t="shared" ref="AI44:AI45" si="233">(AH44/12*1*$D44*$G44*$I44*$K44*AI$9)+(AH44/12*5*$E44*$G44*$I44*$K44*AI$10)+(AH44/12*6*$F44*$G44*$I44*$K44*AI$10)</f>
        <v>0</v>
      </c>
      <c r="AJ44" s="51">
        <v>0</v>
      </c>
      <c r="AK44" s="51">
        <f t="shared" ref="AK44:AM45" si="234">(AJ44/12*1*$D44*$G44*$I44*$K44*AK$9)+(AJ44/12*5*$E44*$G44*$I44*$K44*AK$10)+(AJ44/12*6*$F44*$G44*$I44*$K44*AK$10)</f>
        <v>0</v>
      </c>
      <c r="AL44" s="51"/>
      <c r="AM44" s="51">
        <f t="shared" si="234"/>
        <v>0</v>
      </c>
      <c r="AN44" s="51">
        <v>0</v>
      </c>
      <c r="AO44" s="51">
        <f t="shared" ref="AO44:AQ45" si="235">(AN44/12*1*$D44*$G44*$I44*$L44*AO$9)+(AN44/12*5*$E44*$G44*$I44*$L44*AO$10)+(AN44/12*6*$F44*$G44*$I44*$L44*AO$10)</f>
        <v>0</v>
      </c>
      <c r="AP44" s="51">
        <v>0</v>
      </c>
      <c r="AQ44" s="51">
        <f t="shared" si="235"/>
        <v>0</v>
      </c>
      <c r="AR44" s="51">
        <v>0</v>
      </c>
      <c r="AS44" s="51">
        <f t="shared" ref="AS44:AS45" si="236">(AR44/12*1*$D44*$G44*$I44*$L44*AS$9)+(AR44/12*5*$E44*$G44*$I44*$L44*AS$10)+(AR44/12*6*$F44*$G44*$I44*$L44*AS$10)</f>
        <v>0</v>
      </c>
      <c r="AT44" s="51">
        <v>0</v>
      </c>
      <c r="AU44" s="51">
        <f t="shared" ref="AU44:AU45" si="237">(AT44/12*1*$D44*$G44*$I44*$L44*AU$9)+(AT44/12*5*$E44*$G44*$I44*$L44*AU$10)+(AT44/12*6*$F44*$G44*$I44*$L44*AU$10)</f>
        <v>0</v>
      </c>
      <c r="AV44" s="51">
        <v>0</v>
      </c>
      <c r="AW44" s="51">
        <f t="shared" ref="AW44:AW45" si="238">(AV44/12*1*$D44*$G44*$I44*$L44*AW$9)+(AV44/12*5*$E44*$G44*$I44*$L44*AW$10)+(AV44/12*6*$F44*$G44*$I44*$L44*AW$10)</f>
        <v>0</v>
      </c>
      <c r="AX44" s="51">
        <v>0</v>
      </c>
      <c r="AY44" s="51">
        <f t="shared" ref="AY44:AY45" si="239">(AX44/12*1*$D44*$G44*$I44*$L44*AY$9)+(AX44/12*5*$E44*$G44*$I44*$L44*AY$10)+(AX44/12*6*$F44*$G44*$I44*$L44*AY$10)</f>
        <v>0</v>
      </c>
      <c r="AZ44" s="53">
        <v>2</v>
      </c>
      <c r="BA44" s="51">
        <f t="shared" ref="BA44:BA45" si="240">(AZ44/12*1*$D44*$G44*$I44*$L44*BA$9)+(AZ44/12*5*$E44*$G44*$I44*$L44*BA$10)+(AZ44/12*6*$F44*$G44*$I44*$L44*BA$10)</f>
        <v>49924.997303999997</v>
      </c>
      <c r="BB44" s="51"/>
      <c r="BC44" s="51">
        <f t="shared" ref="BC44:BC45" si="241">(BB44/12*1*$D44*$G44*$I44*$K44*BC$9)+(BB44/12*5*$E44*$G44*$I44*$K44*BC$10)+(BB44/12*6*$F44*$G44*$I44*$K44*BC$10)</f>
        <v>0</v>
      </c>
      <c r="BD44" s="51"/>
      <c r="BE44" s="51">
        <f t="shared" ref="BE44:BE45" si="242">(BD44/12*1*$D44*$G44*$I44*$K44*BE$9)+(BD44/12*5*$E44*$G44*$I44*$K44*BE$10)+(BD44/12*6*$F44*$G44*$I44*$K44*BE$10)</f>
        <v>0</v>
      </c>
      <c r="BF44" s="51"/>
      <c r="BG44" s="51">
        <f t="shared" ref="BG44:BG45" si="243">(BF44/12*1*$D44*$G44*$I44*$K44*BG$9)+(BF44/12*4*$E44*$G44*$I44*$K44*BG$10)+(BF44/12*1*$E44*$G44*$I44*$K44*BG$11)+(BF44/12*6*$F44*$G44*$I44*$K44*BG$11)</f>
        <v>0</v>
      </c>
      <c r="BH44" s="51">
        <v>0</v>
      </c>
      <c r="BI44" s="51">
        <f t="shared" ref="BI44:BI45" si="244">(BH44/12*1*$D44*$G44*$I44*$K44*BI$9)+(BH44/12*5*$E44*$G44*$I44*$K44*BI$10)+(BH44/12*6*$F44*$G44*$I44*$K44*BI$10)</f>
        <v>0</v>
      </c>
      <c r="BJ44" s="51">
        <v>0</v>
      </c>
      <c r="BK44" s="51">
        <f t="shared" ref="BK44:BK45" si="245">(BJ44/12*1*$D44*$G44*$I44*$K44*BK$9)+(BJ44/12*5*$E44*$G44*$I44*$K44*BK$10)+(BJ44/12*6*$F44*$G44*$I44*$K44*BK$10)</f>
        <v>0</v>
      </c>
      <c r="BL44" s="51"/>
      <c r="BM44" s="51">
        <f t="shared" ref="BM44:BO45" si="246">(BL44/12*1*$D44*$G44*$I44*$L44*BM$9)+(BL44/12*4*$E44*$G44*$I44*$L44*BM$10)+(BL44/12*1*$E44*$G44*$I44*$L44*BM$11)+(BL44/12*6*$F44*$G44*$I44*$L44*BM$11)</f>
        <v>0</v>
      </c>
      <c r="BN44" s="51">
        <v>0</v>
      </c>
      <c r="BO44" s="51">
        <f t="shared" si="246"/>
        <v>0</v>
      </c>
      <c r="BP44" s="51"/>
      <c r="BQ44" s="51">
        <f t="shared" ref="BQ44:BQ45" si="247">(BP44/12*1*$D44*$G44*$I44*$K44*BQ$9)+(BP44/12*5*$E44*$G44*$I44*$K44*BQ$10)+(BP44/12*6*$F44*$G44*$I44*$K44*BQ$10)</f>
        <v>0</v>
      </c>
      <c r="BR44" s="51"/>
      <c r="BS44" s="51">
        <f t="shared" ref="BS44:BS45" si="248">(BR44/12*1*$D44*$G44*$I44*$L44*BS$9)+(BR44/12*5*$E44*$G44*$I44*$L44*BS$10)+(BR44/12*6*$F44*$G44*$I44*$L44*BS$10)</f>
        <v>0</v>
      </c>
      <c r="BT44" s="51"/>
      <c r="BU44" s="51">
        <f t="shared" ref="BU44:BU45" si="249">(BT44/12*1*$D44*$G44*$I44*BU$9)+(BT44/12*5*$E44*$G44*$I44*BU$10)+(BT44/12*6*$F44*$G44*$I44*BU$10)</f>
        <v>0</v>
      </c>
      <c r="BV44" s="51">
        <v>0</v>
      </c>
      <c r="BW44" s="51">
        <f t="shared" ref="BW44:BW45" si="250">(BV44/12*1*$D44*$G44*$I44*$K44*BW$9)+(BV44/12*5*$E44*$G44*$I44*$K44*BW$10)+(BV44/12*6*$F44*$G44*$I44*$K44*BW$10)</f>
        <v>0</v>
      </c>
      <c r="BX44" s="51">
        <v>0</v>
      </c>
      <c r="BY44" s="51">
        <f t="shared" ref="BY44:BY45" si="251">(BX44/12*1*$D44*$G44*$I44*$K44*BY$9)+(BX44/12*5*$E44*$G44*$I44*$K44*BY$10)+(BX44/12*6*$F44*$G44*$I44*$K44*BY$10)</f>
        <v>0</v>
      </c>
      <c r="BZ44" s="51">
        <v>0</v>
      </c>
      <c r="CA44" s="51">
        <f t="shared" ref="CA44:CA45" si="252">(BZ44/12*1*$D44*$G44*$I44*$L44*CA$9)+(BZ44/12*5*$E44*$G44*$I44*$L44*CA$10)+(BZ44/12*6*$F44*$G44*$I44*$L44*CA$10)</f>
        <v>0</v>
      </c>
      <c r="CB44" s="51">
        <v>0</v>
      </c>
      <c r="CC44" s="51">
        <v>0</v>
      </c>
      <c r="CD44" s="51"/>
      <c r="CE44" s="51">
        <f t="shared" ref="CE44:CE45" si="253">SUM(CD44*$F44*$G44*$I44*$L44*$CE$12)</f>
        <v>0</v>
      </c>
      <c r="CF44" s="53">
        <v>1</v>
      </c>
      <c r="CG44" s="51">
        <f t="shared" ref="CG44:CG45" si="254">(CF44/12*1*$D44*$G44*$I44*$L44*CG$9)+(CF44/12*5*$E44*$G44*$I44*$L44*CG$10)+(CF44/12*6*$F44*$G44*$I44*$L44*CG$10)</f>
        <v>27051.680219199996</v>
      </c>
      <c r="CH44" s="53">
        <v>5</v>
      </c>
      <c r="CI44" s="51">
        <f t="shared" ref="CI44:CK45" si="255">(CH44/12*1*$D44*$G44*$I44*$L44*CI$9)+(CH44/12*5*$E44*$G44*$I44*$L44*CI$10)+(CH44/12*6*$F44*$G44*$I44*$L44*CI$10)</f>
        <v>134878.15250000003</v>
      </c>
      <c r="CJ44" s="51">
        <v>2</v>
      </c>
      <c r="CK44" s="51">
        <f t="shared" si="255"/>
        <v>54103.360438399992</v>
      </c>
      <c r="CL44" s="51">
        <v>0</v>
      </c>
      <c r="CM44" s="51">
        <f t="shared" ref="CM44:CM45" si="256">(CL44/12*1*$D44*$G44*$I44*$K44*CM$9)+(CL44/12*5*$E44*$G44*$I44*$K44*CM$10)+(CL44/12*6*$F44*$G44*$I44*$K44*CM$10)</f>
        <v>0</v>
      </c>
      <c r="CN44" s="51"/>
      <c r="CO44" s="51">
        <f t="shared" ref="CO44:CO45" si="257">(CN44/12*1*$D44*$G44*$I44*$K44*CO$9)+(CN44/12*5*$E44*$G44*$I44*$K44*CO$10)+(CN44/12*6*$F44*$G44*$I44*$K44*CO$10)</f>
        <v>0</v>
      </c>
      <c r="CP44" s="51">
        <v>0</v>
      </c>
      <c r="CQ44" s="51">
        <f t="shared" ref="CQ44:CQ45" si="258">(CP44/12*1*$D44*$G44*$I44*$K44*CQ$9)+(CP44/12*5*$E44*$G44*$I44*$K44*CQ$10)+(CP44/12*6*$F44*$G44*$I44*$K44*CQ$10)</f>
        <v>0</v>
      </c>
      <c r="CR44" s="51">
        <v>0</v>
      </c>
      <c r="CS44" s="51">
        <v>0</v>
      </c>
      <c r="CT44" s="51"/>
      <c r="CU44" s="51">
        <f t="shared" ref="CU44:CU45" si="259">(CT44/12*1*$D44*$G44*$I44*$L44*CU$9)+(CT44/12*5*$E44*$G44*$I44*$L44*CU$10)+(CT44/12*6*$F44*$G44*$I44*$L44*CU$10)</f>
        <v>0</v>
      </c>
      <c r="CV44" s="51">
        <v>0</v>
      </c>
      <c r="CW44" s="51">
        <f t="shared" ref="CW44:CW45" si="260">(CV44/12*1*$D44*$G44*$I44*$L44*CW$9)+(CV44/12*5*$E44*$G44*$I44*$L44*CW$10)+(CV44/12*6*$F44*$G44*$I44*$L44*CW$10)</f>
        <v>0</v>
      </c>
      <c r="CX44" s="51">
        <v>0</v>
      </c>
      <c r="CY44" s="51">
        <f t="shared" ref="CY44:CY45" si="261">(CX44/12*1*$D44*$G44*$I44*$N44*CY$9)+(CX44/12*5*$E44*$G44*$I44*$O44*CY$10)+(CX44/12*6*$F44*$G44*$I44*$O44*CY$10)</f>
        <v>0</v>
      </c>
      <c r="CZ44" s="51">
        <v>0</v>
      </c>
      <c r="DA44" s="51">
        <f t="shared" ref="DA44:DA45" si="262">(CZ44/12*1*$D44*$G44*$I44*$M44*DA$9)+(CZ44/12*5*$E44*$G44*$I44*$M44*DA$10)+(CZ44/12*6*$F44*$G44*$I44*$M44*DA$10)</f>
        <v>0</v>
      </c>
      <c r="DB44" s="62">
        <f t="shared" ref="DB44:DC45" si="263">SUM(AF44,T44,V44,AD44,P44,X44,R44,BH44,BX44,CL44,CP44,BJ44,CN44,AH44,BB44,BD44,AJ44,BF44,BV44,AL44,Z44,CR44,CV44,BL44,CT44,BN44,CB44,CD44,CH44,BZ44,CF44,AN44,AP44,AR44,AT44,AV44,AZ44,AX44,BR44,CZ44,CX44,CJ44,AB44,BT44,BP44)</f>
        <v>10</v>
      </c>
      <c r="DC44" s="62">
        <f t="shared" si="263"/>
        <v>265958.19046160002</v>
      </c>
    </row>
    <row r="45" spans="1:107" x14ac:dyDescent="0.25">
      <c r="A45" s="24"/>
      <c r="B45" s="24">
        <v>20</v>
      </c>
      <c r="C45" s="22" t="s">
        <v>157</v>
      </c>
      <c r="D45" s="17">
        <f>D153</f>
        <v>10127</v>
      </c>
      <c r="E45" s="17">
        <v>10127</v>
      </c>
      <c r="F45" s="18">
        <v>9620</v>
      </c>
      <c r="G45" s="19">
        <v>1.36</v>
      </c>
      <c r="H45" s="19"/>
      <c r="I45" s="25">
        <v>1</v>
      </c>
      <c r="J45" s="26"/>
      <c r="K45" s="17">
        <v>1.4</v>
      </c>
      <c r="L45" s="17">
        <v>1.68</v>
      </c>
      <c r="M45" s="17">
        <v>2.23</v>
      </c>
      <c r="N45" s="17">
        <v>2.39</v>
      </c>
      <c r="O45" s="20">
        <v>2.57</v>
      </c>
      <c r="P45" s="51"/>
      <c r="Q45" s="51">
        <f t="shared" si="225"/>
        <v>0</v>
      </c>
      <c r="R45" s="51">
        <v>2</v>
      </c>
      <c r="S45" s="51">
        <f t="shared" si="225"/>
        <v>37662.560693333333</v>
      </c>
      <c r="T45" s="52"/>
      <c r="U45" s="51">
        <f t="shared" si="226"/>
        <v>0</v>
      </c>
      <c r="V45" s="57">
        <v>26</v>
      </c>
      <c r="W45" s="51">
        <f t="shared" si="227"/>
        <v>497133.19413333328</v>
      </c>
      <c r="X45" s="51"/>
      <c r="Y45" s="51">
        <f t="shared" si="228"/>
        <v>0</v>
      </c>
      <c r="Z45" s="51"/>
      <c r="AA45" s="51">
        <f t="shared" si="229"/>
        <v>0</v>
      </c>
      <c r="AB45" s="51"/>
      <c r="AC45" s="51">
        <f t="shared" si="230"/>
        <v>0</v>
      </c>
      <c r="AD45" s="51">
        <v>25</v>
      </c>
      <c r="AE45" s="51">
        <f t="shared" si="231"/>
        <v>563974.32000000007</v>
      </c>
      <c r="AF45" s="52"/>
      <c r="AG45" s="51">
        <f t="shared" si="232"/>
        <v>0</v>
      </c>
      <c r="AH45" s="51"/>
      <c r="AI45" s="51">
        <f t="shared" si="233"/>
        <v>0</v>
      </c>
      <c r="AJ45" s="51"/>
      <c r="AK45" s="51">
        <f t="shared" si="234"/>
        <v>0</v>
      </c>
      <c r="AL45" s="51"/>
      <c r="AM45" s="51">
        <f t="shared" si="234"/>
        <v>0</v>
      </c>
      <c r="AN45" s="51"/>
      <c r="AO45" s="51">
        <f t="shared" si="235"/>
        <v>0</v>
      </c>
      <c r="AP45" s="51"/>
      <c r="AQ45" s="51">
        <f t="shared" si="235"/>
        <v>0</v>
      </c>
      <c r="AR45" s="51"/>
      <c r="AS45" s="51">
        <f t="shared" si="236"/>
        <v>0</v>
      </c>
      <c r="AT45" s="51"/>
      <c r="AU45" s="51">
        <f t="shared" si="237"/>
        <v>0</v>
      </c>
      <c r="AV45" s="51"/>
      <c r="AW45" s="51">
        <f t="shared" si="238"/>
        <v>0</v>
      </c>
      <c r="AX45" s="51"/>
      <c r="AY45" s="51">
        <f t="shared" si="239"/>
        <v>0</v>
      </c>
      <c r="AZ45" s="53">
        <v>42</v>
      </c>
      <c r="BA45" s="51">
        <f t="shared" si="240"/>
        <v>956951.62617600011</v>
      </c>
      <c r="BB45" s="51"/>
      <c r="BC45" s="51">
        <f t="shared" si="241"/>
        <v>0</v>
      </c>
      <c r="BD45" s="51"/>
      <c r="BE45" s="51">
        <f t="shared" si="242"/>
        <v>0</v>
      </c>
      <c r="BF45" s="51"/>
      <c r="BG45" s="51">
        <f t="shared" si="243"/>
        <v>0</v>
      </c>
      <c r="BH45" s="51"/>
      <c r="BI45" s="51">
        <f t="shared" si="244"/>
        <v>0</v>
      </c>
      <c r="BJ45" s="51"/>
      <c r="BK45" s="51">
        <f t="shared" si="245"/>
        <v>0</v>
      </c>
      <c r="BL45" s="51">
        <v>31</v>
      </c>
      <c r="BM45" s="51">
        <f t="shared" si="246"/>
        <v>715464.72816000006</v>
      </c>
      <c r="BN45" s="51">
        <v>15</v>
      </c>
      <c r="BO45" s="51">
        <f t="shared" si="246"/>
        <v>357761.69520000007</v>
      </c>
      <c r="BP45" s="51"/>
      <c r="BQ45" s="51">
        <f t="shared" si="247"/>
        <v>0</v>
      </c>
      <c r="BR45" s="51"/>
      <c r="BS45" s="51">
        <f t="shared" si="248"/>
        <v>0</v>
      </c>
      <c r="BT45" s="51"/>
      <c r="BU45" s="51">
        <f t="shared" si="249"/>
        <v>0</v>
      </c>
      <c r="BV45" s="51"/>
      <c r="BW45" s="51">
        <f t="shared" si="250"/>
        <v>0</v>
      </c>
      <c r="BX45" s="51"/>
      <c r="BY45" s="51">
        <f t="shared" si="251"/>
        <v>0</v>
      </c>
      <c r="BZ45" s="51"/>
      <c r="CA45" s="51">
        <f t="shared" si="252"/>
        <v>0</v>
      </c>
      <c r="CB45" s="51"/>
      <c r="CC45" s="51">
        <v>0</v>
      </c>
      <c r="CD45" s="51"/>
      <c r="CE45" s="51">
        <f t="shared" si="253"/>
        <v>0</v>
      </c>
      <c r="CF45" s="51"/>
      <c r="CG45" s="51">
        <f t="shared" si="254"/>
        <v>0</v>
      </c>
      <c r="CH45" s="51"/>
      <c r="CI45" s="51">
        <f t="shared" si="255"/>
        <v>0</v>
      </c>
      <c r="CJ45" s="51"/>
      <c r="CK45" s="51">
        <f t="shared" si="255"/>
        <v>0</v>
      </c>
      <c r="CL45" s="51"/>
      <c r="CM45" s="51">
        <f t="shared" si="256"/>
        <v>0</v>
      </c>
      <c r="CN45" s="51"/>
      <c r="CO45" s="51">
        <f t="shared" si="257"/>
        <v>0</v>
      </c>
      <c r="CP45" s="51"/>
      <c r="CQ45" s="51">
        <f t="shared" si="258"/>
        <v>0</v>
      </c>
      <c r="CR45" s="51"/>
      <c r="CS45" s="51">
        <v>0</v>
      </c>
      <c r="CT45" s="51"/>
      <c r="CU45" s="51">
        <f t="shared" si="259"/>
        <v>0</v>
      </c>
      <c r="CV45" s="51"/>
      <c r="CW45" s="51">
        <f t="shared" si="260"/>
        <v>0</v>
      </c>
      <c r="CX45" s="51">
        <v>2</v>
      </c>
      <c r="CY45" s="51">
        <f t="shared" si="261"/>
        <v>100715.34581333333</v>
      </c>
      <c r="CZ45" s="51"/>
      <c r="DA45" s="51">
        <f t="shared" si="262"/>
        <v>0</v>
      </c>
      <c r="DB45" s="62">
        <f t="shared" si="263"/>
        <v>143</v>
      </c>
      <c r="DC45" s="62">
        <f t="shared" si="263"/>
        <v>3229663.4701760001</v>
      </c>
    </row>
    <row r="46" spans="1:107" s="68" customFormat="1" x14ac:dyDescent="0.25">
      <c r="A46" s="65">
        <v>12</v>
      </c>
      <c r="B46" s="65"/>
      <c r="C46" s="38" t="s">
        <v>158</v>
      </c>
      <c r="D46" s="47"/>
      <c r="E46" s="47"/>
      <c r="F46" s="43"/>
      <c r="G46" s="48"/>
      <c r="H46" s="48"/>
      <c r="I46" s="66">
        <v>1</v>
      </c>
      <c r="J46" s="67"/>
      <c r="K46" s="47">
        <v>1.4</v>
      </c>
      <c r="L46" s="47">
        <v>1.68</v>
      </c>
      <c r="M46" s="47">
        <v>2.23</v>
      </c>
      <c r="N46" s="47">
        <v>2.39</v>
      </c>
      <c r="O46" s="44">
        <v>2.57</v>
      </c>
      <c r="P46" s="54">
        <f t="shared" ref="P46:CA46" si="264">SUM(P47:P55)</f>
        <v>0</v>
      </c>
      <c r="Q46" s="54">
        <f t="shared" si="264"/>
        <v>0</v>
      </c>
      <c r="R46" s="54">
        <f t="shared" si="264"/>
        <v>25</v>
      </c>
      <c r="S46" s="54">
        <f t="shared" si="264"/>
        <v>285930.83761666663</v>
      </c>
      <c r="T46" s="54">
        <f t="shared" si="264"/>
        <v>0</v>
      </c>
      <c r="U46" s="54">
        <f t="shared" si="264"/>
        <v>0</v>
      </c>
      <c r="V46" s="54">
        <f t="shared" si="264"/>
        <v>0</v>
      </c>
      <c r="W46" s="54">
        <f t="shared" si="264"/>
        <v>0</v>
      </c>
      <c r="X46" s="54">
        <f t="shared" si="264"/>
        <v>0</v>
      </c>
      <c r="Y46" s="54">
        <f t="shared" si="264"/>
        <v>0</v>
      </c>
      <c r="Z46" s="54">
        <f t="shared" si="264"/>
        <v>10</v>
      </c>
      <c r="AA46" s="54">
        <f t="shared" si="264"/>
        <v>146573.51193333333</v>
      </c>
      <c r="AB46" s="54">
        <f t="shared" si="264"/>
        <v>24</v>
      </c>
      <c r="AC46" s="54">
        <f t="shared" si="264"/>
        <v>378271.39532000001</v>
      </c>
      <c r="AD46" s="54">
        <f t="shared" si="264"/>
        <v>0</v>
      </c>
      <c r="AE46" s="54">
        <f t="shared" si="264"/>
        <v>0</v>
      </c>
      <c r="AF46" s="54">
        <f t="shared" si="264"/>
        <v>1</v>
      </c>
      <c r="AG46" s="54">
        <f t="shared" si="264"/>
        <v>9074.7338499999987</v>
      </c>
      <c r="AH46" s="54">
        <f t="shared" si="264"/>
        <v>50</v>
      </c>
      <c r="AI46" s="54">
        <f t="shared" si="264"/>
        <v>408363.02325000003</v>
      </c>
      <c r="AJ46" s="54">
        <f t="shared" si="264"/>
        <v>0</v>
      </c>
      <c r="AK46" s="54">
        <f t="shared" si="264"/>
        <v>0</v>
      </c>
      <c r="AL46" s="54">
        <f t="shared" si="264"/>
        <v>0</v>
      </c>
      <c r="AM46" s="54">
        <f t="shared" si="264"/>
        <v>0</v>
      </c>
      <c r="AN46" s="54">
        <f t="shared" si="264"/>
        <v>0</v>
      </c>
      <c r="AO46" s="54">
        <f t="shared" si="264"/>
        <v>0</v>
      </c>
      <c r="AP46" s="54">
        <f t="shared" si="264"/>
        <v>0</v>
      </c>
      <c r="AQ46" s="54">
        <f t="shared" si="264"/>
        <v>0</v>
      </c>
      <c r="AR46" s="54">
        <f t="shared" si="264"/>
        <v>144</v>
      </c>
      <c r="AS46" s="54">
        <f t="shared" si="264"/>
        <v>1498420.0533120001</v>
      </c>
      <c r="AT46" s="54">
        <f t="shared" si="264"/>
        <v>0</v>
      </c>
      <c r="AU46" s="54">
        <f t="shared" si="264"/>
        <v>0</v>
      </c>
      <c r="AV46" s="54">
        <v>0</v>
      </c>
      <c r="AW46" s="54">
        <f t="shared" ref="AW46" si="265">SUM(AW47:AW55)</f>
        <v>0</v>
      </c>
      <c r="AX46" s="54">
        <v>13</v>
      </c>
      <c r="AY46" s="54">
        <f t="shared" ref="AY46" si="266">SUM(AY47:AY55)</f>
        <v>145419.119664</v>
      </c>
      <c r="AZ46" s="54">
        <f t="shared" si="264"/>
        <v>2</v>
      </c>
      <c r="BA46" s="54">
        <f t="shared" si="264"/>
        <v>21779.361239999998</v>
      </c>
      <c r="BB46" s="54">
        <f t="shared" si="264"/>
        <v>0</v>
      </c>
      <c r="BC46" s="54">
        <f t="shared" si="264"/>
        <v>0</v>
      </c>
      <c r="BD46" s="54">
        <f t="shared" si="264"/>
        <v>0</v>
      </c>
      <c r="BE46" s="54">
        <f t="shared" si="264"/>
        <v>0</v>
      </c>
      <c r="BF46" s="54">
        <f t="shared" si="264"/>
        <v>0</v>
      </c>
      <c r="BG46" s="54">
        <f t="shared" si="264"/>
        <v>0</v>
      </c>
      <c r="BH46" s="54">
        <f t="shared" si="264"/>
        <v>2</v>
      </c>
      <c r="BI46" s="54">
        <f t="shared" si="264"/>
        <v>24363.991166666667</v>
      </c>
      <c r="BJ46" s="54">
        <f t="shared" si="264"/>
        <v>0</v>
      </c>
      <c r="BK46" s="54">
        <f t="shared" si="264"/>
        <v>0</v>
      </c>
      <c r="BL46" s="54">
        <f t="shared" si="264"/>
        <v>56</v>
      </c>
      <c r="BM46" s="54">
        <f t="shared" si="264"/>
        <v>617716.22640000004</v>
      </c>
      <c r="BN46" s="54">
        <f t="shared" si="264"/>
        <v>22</v>
      </c>
      <c r="BO46" s="54">
        <f t="shared" si="264"/>
        <v>318127.31131999998</v>
      </c>
      <c r="BP46" s="54">
        <f t="shared" si="264"/>
        <v>0</v>
      </c>
      <c r="BQ46" s="54">
        <f t="shared" si="264"/>
        <v>0</v>
      </c>
      <c r="BR46" s="54">
        <f t="shared" si="264"/>
        <v>0</v>
      </c>
      <c r="BS46" s="54">
        <f t="shared" si="264"/>
        <v>0</v>
      </c>
      <c r="BT46" s="54">
        <f t="shared" si="264"/>
        <v>0</v>
      </c>
      <c r="BU46" s="54">
        <f t="shared" si="264"/>
        <v>0</v>
      </c>
      <c r="BV46" s="54">
        <f t="shared" si="264"/>
        <v>0</v>
      </c>
      <c r="BW46" s="54">
        <f t="shared" si="264"/>
        <v>0</v>
      </c>
      <c r="BX46" s="54">
        <f t="shared" si="264"/>
        <v>2</v>
      </c>
      <c r="BY46" s="54">
        <f t="shared" si="264"/>
        <v>16222.557078</v>
      </c>
      <c r="BZ46" s="54">
        <f t="shared" si="264"/>
        <v>12</v>
      </c>
      <c r="CA46" s="54">
        <f t="shared" si="264"/>
        <v>141612.82262400002</v>
      </c>
      <c r="CB46" s="54">
        <v>1</v>
      </c>
      <c r="CC46" s="54">
        <v>17244.43</v>
      </c>
      <c r="CD46" s="54">
        <f t="shared" ref="CD46:DC46" si="267">SUM(CD47:CD55)</f>
        <v>1</v>
      </c>
      <c r="CE46" s="54">
        <f t="shared" si="267"/>
        <v>17244.427199999998</v>
      </c>
      <c r="CF46" s="54">
        <f t="shared" si="267"/>
        <v>0</v>
      </c>
      <c r="CG46" s="54">
        <f t="shared" si="267"/>
        <v>0</v>
      </c>
      <c r="CH46" s="54">
        <f t="shared" si="267"/>
        <v>24</v>
      </c>
      <c r="CI46" s="54">
        <f t="shared" si="267"/>
        <v>317189.96400000004</v>
      </c>
      <c r="CJ46" s="54">
        <v>57</v>
      </c>
      <c r="CK46" s="54">
        <f t="shared" ref="CK46" si="268">SUM(CK47:CK55)</f>
        <v>701709.69159199996</v>
      </c>
      <c r="CL46" s="54">
        <v>8</v>
      </c>
      <c r="CM46" s="54">
        <f t="shared" si="267"/>
        <v>88177.321960000001</v>
      </c>
      <c r="CN46" s="54">
        <f t="shared" si="267"/>
        <v>83</v>
      </c>
      <c r="CO46" s="54">
        <f t="shared" si="267"/>
        <v>833909.84449499997</v>
      </c>
      <c r="CP46" s="54">
        <f t="shared" si="267"/>
        <v>0</v>
      </c>
      <c r="CQ46" s="54">
        <f t="shared" si="267"/>
        <v>0</v>
      </c>
      <c r="CR46" s="54">
        <v>0</v>
      </c>
      <c r="CS46" s="54">
        <v>0</v>
      </c>
      <c r="CT46" s="54">
        <f t="shared" si="267"/>
        <v>73</v>
      </c>
      <c r="CU46" s="54">
        <f t="shared" si="267"/>
        <v>1996917.69004</v>
      </c>
      <c r="CV46" s="54">
        <f t="shared" si="267"/>
        <v>0</v>
      </c>
      <c r="CW46" s="54">
        <f t="shared" si="267"/>
        <v>0</v>
      </c>
      <c r="CX46" s="54">
        <f t="shared" si="267"/>
        <v>0</v>
      </c>
      <c r="CY46" s="54">
        <f t="shared" si="267"/>
        <v>0</v>
      </c>
      <c r="CZ46" s="54">
        <f t="shared" si="267"/>
        <v>18</v>
      </c>
      <c r="DA46" s="54">
        <f t="shared" si="267"/>
        <v>334993.82904000004</v>
      </c>
      <c r="DB46" s="54">
        <f t="shared" si="267"/>
        <v>628</v>
      </c>
      <c r="DC46" s="54">
        <f t="shared" si="267"/>
        <v>8319262.1431016661</v>
      </c>
    </row>
    <row r="47" spans="1:107" ht="30" x14ac:dyDescent="0.25">
      <c r="A47" s="24"/>
      <c r="B47" s="24">
        <v>21</v>
      </c>
      <c r="C47" s="22" t="s">
        <v>159</v>
      </c>
      <c r="D47" s="17">
        <f>D155</f>
        <v>10127</v>
      </c>
      <c r="E47" s="17">
        <v>10127</v>
      </c>
      <c r="F47" s="18">
        <v>9620</v>
      </c>
      <c r="G47" s="19">
        <v>2.75</v>
      </c>
      <c r="H47" s="19"/>
      <c r="I47" s="25">
        <v>1</v>
      </c>
      <c r="J47" s="26"/>
      <c r="K47" s="17">
        <v>1.4</v>
      </c>
      <c r="L47" s="17">
        <v>1.68</v>
      </c>
      <c r="M47" s="17">
        <v>2.23</v>
      </c>
      <c r="N47" s="17">
        <v>2.39</v>
      </c>
      <c r="O47" s="20">
        <v>2.57</v>
      </c>
      <c r="P47" s="51"/>
      <c r="Q47" s="51">
        <f t="shared" ref="Q47:S55" si="269">(P47/12*1*$D47*$G47*$I47*$K47*Q$9)+(P47/12*5*$E47*$G47*$I47*$K47*Q$10)+(P47/12*6*$F47*$G47*$I47*$K47*Q$10)</f>
        <v>0</v>
      </c>
      <c r="R47" s="51"/>
      <c r="S47" s="51">
        <f t="shared" si="269"/>
        <v>0</v>
      </c>
      <c r="T47" s="52"/>
      <c r="U47" s="51">
        <f t="shared" ref="U47:U55" si="270">(T47/12*1*$D47*$G47*$I47*$K47*U$9)+(T47/12*5*$E47*$G47*$I47*$K47*U$10)+(T47/12*6*$F47*$G47*$I47*$K47*U$10)</f>
        <v>0</v>
      </c>
      <c r="V47" s="51"/>
      <c r="W47" s="51">
        <f t="shared" ref="W47:W55" si="271">(V47/12*1*$D47*$G47*$I47*$K47*W$9)+(V47/12*5*$E47*$G47*$I47*$K47*W$10)+(V47/12*6*$F47*$G47*$I47*$K47*W$10)</f>
        <v>0</v>
      </c>
      <c r="X47" s="51"/>
      <c r="Y47" s="51">
        <f t="shared" ref="Y47:Y55" si="272">(X47/12*1*$D47*$G47*$I47*$K47*Y$9)+(X47/12*5*$E47*$G47*$I47*$K47*Y$10)+(X47/12*6*$F47*$G47*$I47*$K47*Y$10)</f>
        <v>0</v>
      </c>
      <c r="Z47" s="51"/>
      <c r="AA47" s="51">
        <f t="shared" ref="AA47:AA55" si="273">(Z47/12*1*$D47*$G47*$I47*$K47*AA$9)+(Z47/12*5*$E47*$G47*$I47*$K47*AA$10)+(Z47/12*6*$F47*$G47*$I47*$K47*AA$10)</f>
        <v>0</v>
      </c>
      <c r="AB47" s="51"/>
      <c r="AC47" s="51">
        <f t="shared" ref="AC47:AC51" si="274">(AB47/12*1*$D47*$G47*$I47*$K47*AC$9)+(AB47/12*5*$E47*$G47*$I47*$K47*AC$10)+(AB47/12*6*$F47*$G47*$I47*$K47*AC$10)</f>
        <v>0</v>
      </c>
      <c r="AD47" s="51"/>
      <c r="AE47" s="51">
        <f t="shared" ref="AE47:AE55" si="275">(AD47/12*1*$D47*$G47*$I47*$K47*AE$9)+(AD47/12*5*$E47*$G47*$I47*$K47*AE$10)+(AD47/12*6*$F47*$G47*$I47*$K47*AE$10)</f>
        <v>0</v>
      </c>
      <c r="AF47" s="52"/>
      <c r="AG47" s="51">
        <f t="shared" ref="AG47:AG55" si="276">(AF47/12*1*$D47*$G47*$I47*$K47*AG$9)+(AF47/12*5*$E47*$G47*$I47*$K47*AG$10)+(AF47/12*6*$F47*$G47*$I47*$K47*AG$10)</f>
        <v>0</v>
      </c>
      <c r="AH47" s="51"/>
      <c r="AI47" s="51">
        <f t="shared" ref="AI47:AI55" si="277">(AH47/12*1*$D47*$G47*$I47*$K47*AI$9)+(AH47/12*5*$E47*$G47*$I47*$K47*AI$10)+(AH47/12*6*$F47*$G47*$I47*$K47*AI$10)</f>
        <v>0</v>
      </c>
      <c r="AJ47" s="51"/>
      <c r="AK47" s="51">
        <f t="shared" ref="AK47:AM55" si="278">(AJ47/12*1*$D47*$G47*$I47*$K47*AK$9)+(AJ47/12*5*$E47*$G47*$I47*$K47*AK$10)+(AJ47/12*6*$F47*$G47*$I47*$K47*AK$10)</f>
        <v>0</v>
      </c>
      <c r="AL47" s="51"/>
      <c r="AM47" s="51">
        <f t="shared" si="278"/>
        <v>0</v>
      </c>
      <c r="AN47" s="51"/>
      <c r="AO47" s="51">
        <f t="shared" ref="AO47:AQ55" si="279">(AN47/12*1*$D47*$G47*$I47*$L47*AO$9)+(AN47/12*5*$E47*$G47*$I47*$L47*AO$10)+(AN47/12*6*$F47*$G47*$I47*$L47*AO$10)</f>
        <v>0</v>
      </c>
      <c r="AP47" s="51"/>
      <c r="AQ47" s="51">
        <f t="shared" si="279"/>
        <v>0</v>
      </c>
      <c r="AR47" s="51"/>
      <c r="AS47" s="51">
        <f t="shared" ref="AS47:AS55" si="280">(AR47/12*1*$D47*$G47*$I47*$L47*AS$9)+(AR47/12*5*$E47*$G47*$I47*$L47*AS$10)+(AR47/12*6*$F47*$G47*$I47*$L47*AS$10)</f>
        <v>0</v>
      </c>
      <c r="AT47" s="51"/>
      <c r="AU47" s="51">
        <f t="shared" ref="AU47:AU55" si="281">(AT47/12*1*$D47*$G47*$I47*$L47*AU$9)+(AT47/12*5*$E47*$G47*$I47*$L47*AU$10)+(AT47/12*6*$F47*$G47*$I47*$L47*AU$10)</f>
        <v>0</v>
      </c>
      <c r="AV47" s="51"/>
      <c r="AW47" s="51">
        <f t="shared" ref="AW47:AW55" si="282">(AV47/12*1*$D47*$G47*$I47*$L47*AW$9)+(AV47/12*5*$E47*$G47*$I47*$L47*AW$10)+(AV47/12*6*$F47*$G47*$I47*$L47*AW$10)</f>
        <v>0</v>
      </c>
      <c r="AX47" s="51"/>
      <c r="AY47" s="51">
        <f t="shared" ref="AY47:AY55" si="283">(AX47/12*1*$D47*$G47*$I47*$L47*AY$9)+(AX47/12*5*$E47*$G47*$I47*$L47*AY$10)+(AX47/12*6*$F47*$G47*$I47*$L47*AY$10)</f>
        <v>0</v>
      </c>
      <c r="AZ47" s="51"/>
      <c r="BA47" s="51">
        <f t="shared" ref="BA47:BA55" si="284">(AZ47/12*1*$D47*$G47*$I47*$L47*BA$9)+(AZ47/12*5*$E47*$G47*$I47*$L47*BA$10)+(AZ47/12*6*$F47*$G47*$I47*$L47*BA$10)</f>
        <v>0</v>
      </c>
      <c r="BB47" s="51"/>
      <c r="BC47" s="51">
        <f t="shared" ref="BC47:BC55" si="285">(BB47/12*1*$D47*$G47*$I47*$K47*BC$9)+(BB47/12*5*$E47*$G47*$I47*$K47*BC$10)+(BB47/12*6*$F47*$G47*$I47*$K47*BC$10)</f>
        <v>0</v>
      </c>
      <c r="BD47" s="51"/>
      <c r="BE47" s="51">
        <f t="shared" ref="BE47:BE55" si="286">(BD47/12*1*$D47*$G47*$I47*$K47*BE$9)+(BD47/12*5*$E47*$G47*$I47*$K47*BE$10)+(BD47/12*6*$F47*$G47*$I47*$K47*BE$10)</f>
        <v>0</v>
      </c>
      <c r="BF47" s="51"/>
      <c r="BG47" s="51">
        <f t="shared" ref="BG47:BG55" si="287">(BF47/12*1*$D47*$G47*$I47*$K47*BG$9)+(BF47/12*4*$E47*$G47*$I47*$K47*BG$10)+(BF47/12*1*$E47*$G47*$I47*$K47*BG$11)+(BF47/12*6*$F47*$G47*$I47*$K47*BG$11)</f>
        <v>0</v>
      </c>
      <c r="BH47" s="51"/>
      <c r="BI47" s="51">
        <f t="shared" ref="BI47:BI55" si="288">(BH47/12*1*$D47*$G47*$I47*$K47*BI$9)+(BH47/12*5*$E47*$G47*$I47*$K47*BI$10)+(BH47/12*6*$F47*$G47*$I47*$K47*BI$10)</f>
        <v>0</v>
      </c>
      <c r="BJ47" s="51"/>
      <c r="BK47" s="51">
        <f t="shared" ref="BK47:BK55" si="289">(BJ47/12*1*$D47*$G47*$I47*$K47*BK$9)+(BJ47/12*5*$E47*$G47*$I47*$K47*BK$10)+(BJ47/12*6*$F47*$G47*$I47*$K47*BK$10)</f>
        <v>0</v>
      </c>
      <c r="BL47" s="51"/>
      <c r="BM47" s="51">
        <f t="shared" ref="BM47:BO55" si="290">(BL47/12*1*$D47*$G47*$I47*$L47*BM$9)+(BL47/12*4*$E47*$G47*$I47*$L47*BM$10)+(BL47/12*1*$E47*$G47*$I47*$L47*BM$11)+(BL47/12*6*$F47*$G47*$I47*$L47*BM$11)</f>
        <v>0</v>
      </c>
      <c r="BN47" s="51"/>
      <c r="BO47" s="51">
        <f t="shared" si="290"/>
        <v>0</v>
      </c>
      <c r="BP47" s="51"/>
      <c r="BQ47" s="51">
        <f t="shared" ref="BQ47:BQ55" si="291">(BP47/12*1*$D47*$G47*$I47*$K47*BQ$9)+(BP47/12*5*$E47*$G47*$I47*$K47*BQ$10)+(BP47/12*6*$F47*$G47*$I47*$K47*BQ$10)</f>
        <v>0</v>
      </c>
      <c r="BR47" s="51"/>
      <c r="BS47" s="51">
        <f t="shared" ref="BS47:BS55" si="292">(BR47/12*1*$D47*$G47*$I47*$L47*BS$9)+(BR47/12*5*$E47*$G47*$I47*$L47*BS$10)+(BR47/12*6*$F47*$G47*$I47*$L47*BS$10)</f>
        <v>0</v>
      </c>
      <c r="BT47" s="51"/>
      <c r="BU47" s="51">
        <f t="shared" ref="BU47:BU55" si="293">(BT47/12*1*$D47*$G47*$I47*BU$9)+(BT47/12*5*$E47*$G47*$I47*BU$10)+(BT47/12*6*$F47*$G47*$I47*BU$10)</f>
        <v>0</v>
      </c>
      <c r="BV47" s="51"/>
      <c r="BW47" s="51">
        <f t="shared" ref="BW47:BW55" si="294">(BV47/12*1*$D47*$G47*$I47*$K47*BW$9)+(BV47/12*5*$E47*$G47*$I47*$K47*BW$10)+(BV47/12*6*$F47*$G47*$I47*$K47*BW$10)</f>
        <v>0</v>
      </c>
      <c r="BX47" s="51"/>
      <c r="BY47" s="51">
        <f t="shared" ref="BY47:BY55" si="295">(BX47/12*1*$D47*$G47*$I47*$K47*BY$9)+(BX47/12*5*$E47*$G47*$I47*$K47*BY$10)+(BX47/12*6*$F47*$G47*$I47*$K47*BY$10)</f>
        <v>0</v>
      </c>
      <c r="BZ47" s="51"/>
      <c r="CA47" s="51">
        <f t="shared" ref="CA47:CA55" si="296">(BZ47/12*1*$D47*$G47*$I47*$L47*CA$9)+(BZ47/12*5*$E47*$G47*$I47*$L47*CA$10)+(BZ47/12*6*$F47*$G47*$I47*$L47*CA$10)</f>
        <v>0</v>
      </c>
      <c r="CB47" s="51"/>
      <c r="CC47" s="51">
        <v>0</v>
      </c>
      <c r="CD47" s="51"/>
      <c r="CE47" s="51">
        <f t="shared" ref="CE47:CE55" si="297">SUM(CD47*$F47*$G47*$I47*$L47*$CE$12)</f>
        <v>0</v>
      </c>
      <c r="CF47" s="51"/>
      <c r="CG47" s="51">
        <f t="shared" ref="CG47:CG55" si="298">(CF47/12*1*$D47*$G47*$I47*$L47*CG$9)+(CF47/12*5*$E47*$G47*$I47*$L47*CG$10)+(CF47/12*6*$F47*$G47*$I47*$L47*CG$10)</f>
        <v>0</v>
      </c>
      <c r="CH47" s="51"/>
      <c r="CI47" s="51">
        <f t="shared" ref="CI47:CK55" si="299">(CH47/12*1*$D47*$G47*$I47*$L47*CI$9)+(CH47/12*5*$E47*$G47*$I47*$L47*CI$10)+(CH47/12*6*$F47*$G47*$I47*$L47*CI$10)</f>
        <v>0</v>
      </c>
      <c r="CJ47" s="51"/>
      <c r="CK47" s="51">
        <f t="shared" si="299"/>
        <v>0</v>
      </c>
      <c r="CL47" s="51"/>
      <c r="CM47" s="51">
        <f t="shared" ref="CM47:CM55" si="300">(CL47/12*1*$D47*$G47*$I47*$K47*CM$9)+(CL47/12*5*$E47*$G47*$I47*$K47*CM$10)+(CL47/12*6*$F47*$G47*$I47*$K47*CM$10)</f>
        <v>0</v>
      </c>
      <c r="CN47" s="51"/>
      <c r="CO47" s="51">
        <f t="shared" ref="CO47:CO55" si="301">(CN47/12*1*$D47*$G47*$I47*$K47*CO$9)+(CN47/12*5*$E47*$G47*$I47*$K47*CO$10)+(CN47/12*6*$F47*$G47*$I47*$K47*CO$10)</f>
        <v>0</v>
      </c>
      <c r="CP47" s="51"/>
      <c r="CQ47" s="51">
        <f t="shared" ref="CQ47:CQ55" si="302">(CP47/12*1*$D47*$G47*$I47*$K47*CQ$9)+(CP47/12*5*$E47*$G47*$I47*$K47*CQ$10)+(CP47/12*6*$F47*$G47*$I47*$K47*CQ$10)</f>
        <v>0</v>
      </c>
      <c r="CR47" s="51"/>
      <c r="CS47" s="51">
        <v>0</v>
      </c>
      <c r="CT47" s="51"/>
      <c r="CU47" s="51">
        <f t="shared" ref="CU47:CU55" si="303">(CT47/12*1*$D47*$G47*$I47*$L47*CU$9)+(CT47/12*5*$E47*$G47*$I47*$L47*CU$10)+(CT47/12*6*$F47*$G47*$I47*$L47*CU$10)</f>
        <v>0</v>
      </c>
      <c r="CV47" s="51"/>
      <c r="CW47" s="51">
        <f t="shared" ref="CW47:CW55" si="304">(CV47/12*1*$D47*$G47*$I47*$L47*CW$9)+(CV47/12*5*$E47*$G47*$I47*$L47*CW$10)+(CV47/12*6*$F47*$G47*$I47*$L47*CW$10)</f>
        <v>0</v>
      </c>
      <c r="CX47" s="51"/>
      <c r="CY47" s="51">
        <f t="shared" ref="CY47:CY55" si="305">(CX47/12*1*$D47*$G47*$I47*$N47*CY$9)+(CX47/12*5*$E47*$G47*$I47*$O47*CY$10)+(CX47/12*6*$F47*$G47*$I47*$O47*CY$10)</f>
        <v>0</v>
      </c>
      <c r="CZ47" s="51"/>
      <c r="DA47" s="51">
        <f t="shared" ref="DA47:DA55" si="306">(CZ47/12*1*$D47*$G47*$I47*$M47*DA$9)+(CZ47/12*5*$E47*$G47*$I47*$M47*DA$10)+(CZ47/12*6*$F47*$G47*$I47*$M47*DA$10)</f>
        <v>0</v>
      </c>
      <c r="DB47" s="62">
        <f t="shared" ref="DB47:DC55" si="307">SUM(AF47,T47,V47,AD47,P47,X47,R47,BH47,BX47,CL47,CP47,BJ47,CN47,AH47,BB47,BD47,AJ47,BF47,BV47,AL47,Z47,CR47,CV47,BL47,CT47,BN47,CB47,CD47,CH47,BZ47,CF47,AN47,AP47,AR47,AT47,AV47,AZ47,AX47,BR47,CZ47,CX47,CJ47,AB47,BT47,BP47)</f>
        <v>0</v>
      </c>
      <c r="DC47" s="62">
        <f t="shared" si="307"/>
        <v>0</v>
      </c>
    </row>
    <row r="48" spans="1:107" ht="45" x14ac:dyDescent="0.25">
      <c r="A48" s="24"/>
      <c r="B48" s="24">
        <v>22</v>
      </c>
      <c r="C48" s="22" t="s">
        <v>160</v>
      </c>
      <c r="D48" s="17">
        <f>D45</f>
        <v>10127</v>
      </c>
      <c r="E48" s="17">
        <v>10127</v>
      </c>
      <c r="F48" s="18">
        <v>9620</v>
      </c>
      <c r="G48" s="19">
        <v>1.1000000000000001</v>
      </c>
      <c r="H48" s="19"/>
      <c r="I48" s="25">
        <v>1</v>
      </c>
      <c r="J48" s="26"/>
      <c r="K48" s="17">
        <v>1.4</v>
      </c>
      <c r="L48" s="17">
        <v>1.68</v>
      </c>
      <c r="M48" s="17">
        <v>2.23</v>
      </c>
      <c r="N48" s="17">
        <v>2.39</v>
      </c>
      <c r="O48" s="20">
        <v>2.57</v>
      </c>
      <c r="P48" s="51"/>
      <c r="Q48" s="51">
        <f t="shared" si="269"/>
        <v>0</v>
      </c>
      <c r="R48" s="51"/>
      <c r="S48" s="51">
        <f t="shared" si="269"/>
        <v>0</v>
      </c>
      <c r="T48" s="52"/>
      <c r="U48" s="51">
        <f t="shared" si="270"/>
        <v>0</v>
      </c>
      <c r="V48" s="51"/>
      <c r="W48" s="51">
        <f t="shared" si="271"/>
        <v>0</v>
      </c>
      <c r="X48" s="51"/>
      <c r="Y48" s="51">
        <f t="shared" si="272"/>
        <v>0</v>
      </c>
      <c r="Z48" s="51"/>
      <c r="AA48" s="51">
        <f t="shared" si="273"/>
        <v>0</v>
      </c>
      <c r="AB48" s="51"/>
      <c r="AC48" s="51">
        <f t="shared" si="274"/>
        <v>0</v>
      </c>
      <c r="AD48" s="51"/>
      <c r="AE48" s="51">
        <f t="shared" si="275"/>
        <v>0</v>
      </c>
      <c r="AF48" s="52"/>
      <c r="AG48" s="51">
        <f t="shared" si="276"/>
        <v>0</v>
      </c>
      <c r="AH48" s="51"/>
      <c r="AI48" s="51">
        <f t="shared" si="277"/>
        <v>0</v>
      </c>
      <c r="AJ48" s="51"/>
      <c r="AK48" s="51">
        <f t="shared" si="278"/>
        <v>0</v>
      </c>
      <c r="AL48" s="51"/>
      <c r="AM48" s="51">
        <f t="shared" si="278"/>
        <v>0</v>
      </c>
      <c r="AN48" s="51"/>
      <c r="AO48" s="51">
        <f t="shared" si="279"/>
        <v>0</v>
      </c>
      <c r="AP48" s="51"/>
      <c r="AQ48" s="51">
        <f t="shared" si="279"/>
        <v>0</v>
      </c>
      <c r="AR48" s="51"/>
      <c r="AS48" s="51">
        <f t="shared" si="280"/>
        <v>0</v>
      </c>
      <c r="AT48" s="51"/>
      <c r="AU48" s="51">
        <f t="shared" si="281"/>
        <v>0</v>
      </c>
      <c r="AV48" s="51"/>
      <c r="AW48" s="51">
        <f t="shared" si="282"/>
        <v>0</v>
      </c>
      <c r="AX48" s="51"/>
      <c r="AY48" s="51">
        <f t="shared" si="283"/>
        <v>0</v>
      </c>
      <c r="AZ48" s="51"/>
      <c r="BA48" s="51">
        <f t="shared" si="284"/>
        <v>0</v>
      </c>
      <c r="BB48" s="51"/>
      <c r="BC48" s="51">
        <f t="shared" si="285"/>
        <v>0</v>
      </c>
      <c r="BD48" s="51"/>
      <c r="BE48" s="51">
        <f t="shared" si="286"/>
        <v>0</v>
      </c>
      <c r="BF48" s="51"/>
      <c r="BG48" s="51">
        <f t="shared" si="287"/>
        <v>0</v>
      </c>
      <c r="BH48" s="51"/>
      <c r="BI48" s="51">
        <f t="shared" si="288"/>
        <v>0</v>
      </c>
      <c r="BJ48" s="51"/>
      <c r="BK48" s="51">
        <f t="shared" si="289"/>
        <v>0</v>
      </c>
      <c r="BL48" s="51"/>
      <c r="BM48" s="51">
        <f t="shared" si="290"/>
        <v>0</v>
      </c>
      <c r="BN48" s="51"/>
      <c r="BO48" s="51">
        <f t="shared" si="290"/>
        <v>0</v>
      </c>
      <c r="BP48" s="51"/>
      <c r="BQ48" s="51">
        <f t="shared" si="291"/>
        <v>0</v>
      </c>
      <c r="BR48" s="51"/>
      <c r="BS48" s="51">
        <f t="shared" si="292"/>
        <v>0</v>
      </c>
      <c r="BT48" s="51"/>
      <c r="BU48" s="51">
        <f t="shared" si="293"/>
        <v>0</v>
      </c>
      <c r="BV48" s="51"/>
      <c r="BW48" s="51">
        <f t="shared" si="294"/>
        <v>0</v>
      </c>
      <c r="BX48" s="51"/>
      <c r="BY48" s="51">
        <f t="shared" si="295"/>
        <v>0</v>
      </c>
      <c r="BZ48" s="51"/>
      <c r="CA48" s="51">
        <f t="shared" si="296"/>
        <v>0</v>
      </c>
      <c r="CB48" s="51"/>
      <c r="CC48" s="51">
        <v>0</v>
      </c>
      <c r="CD48" s="51"/>
      <c r="CE48" s="51">
        <f t="shared" si="297"/>
        <v>0</v>
      </c>
      <c r="CF48" s="51"/>
      <c r="CG48" s="51">
        <f t="shared" si="298"/>
        <v>0</v>
      </c>
      <c r="CH48" s="51"/>
      <c r="CI48" s="51">
        <f t="shared" si="299"/>
        <v>0</v>
      </c>
      <c r="CJ48" s="51"/>
      <c r="CK48" s="51">
        <f t="shared" si="299"/>
        <v>0</v>
      </c>
      <c r="CL48" s="51"/>
      <c r="CM48" s="51">
        <f t="shared" si="300"/>
        <v>0</v>
      </c>
      <c r="CN48" s="51"/>
      <c r="CO48" s="51">
        <f t="shared" si="301"/>
        <v>0</v>
      </c>
      <c r="CP48" s="51"/>
      <c r="CQ48" s="51">
        <f t="shared" si="302"/>
        <v>0</v>
      </c>
      <c r="CR48" s="51"/>
      <c r="CS48" s="51">
        <v>0</v>
      </c>
      <c r="CT48" s="51"/>
      <c r="CU48" s="51">
        <f t="shared" si="303"/>
        <v>0</v>
      </c>
      <c r="CV48" s="51"/>
      <c r="CW48" s="51">
        <f t="shared" si="304"/>
        <v>0</v>
      </c>
      <c r="CX48" s="51"/>
      <c r="CY48" s="51">
        <f t="shared" si="305"/>
        <v>0</v>
      </c>
      <c r="CZ48" s="51"/>
      <c r="DA48" s="51">
        <f t="shared" si="306"/>
        <v>0</v>
      </c>
      <c r="DB48" s="62">
        <f t="shared" si="307"/>
        <v>0</v>
      </c>
      <c r="DC48" s="62">
        <f t="shared" si="307"/>
        <v>0</v>
      </c>
    </row>
    <row r="49" spans="1:107" ht="45" x14ac:dyDescent="0.25">
      <c r="A49" s="24"/>
      <c r="B49" s="24">
        <v>23</v>
      </c>
      <c r="C49" s="22" t="s">
        <v>161</v>
      </c>
      <c r="D49" s="17">
        <f>D48</f>
        <v>10127</v>
      </c>
      <c r="E49" s="17">
        <v>10127</v>
      </c>
      <c r="F49" s="18">
        <v>9620</v>
      </c>
      <c r="G49" s="19">
        <v>9</v>
      </c>
      <c r="H49" s="19"/>
      <c r="I49" s="25">
        <v>1</v>
      </c>
      <c r="J49" s="26"/>
      <c r="K49" s="17">
        <v>1.4</v>
      </c>
      <c r="L49" s="17">
        <v>1.68</v>
      </c>
      <c r="M49" s="17">
        <v>2.23</v>
      </c>
      <c r="N49" s="17">
        <v>2.39</v>
      </c>
      <c r="O49" s="20">
        <v>2.57</v>
      </c>
      <c r="P49" s="51"/>
      <c r="Q49" s="51">
        <f t="shared" si="269"/>
        <v>0</v>
      </c>
      <c r="R49" s="51"/>
      <c r="S49" s="51">
        <f t="shared" si="269"/>
        <v>0</v>
      </c>
      <c r="T49" s="52"/>
      <c r="U49" s="51">
        <f t="shared" si="270"/>
        <v>0</v>
      </c>
      <c r="V49" s="51"/>
      <c r="W49" s="51">
        <f t="shared" si="271"/>
        <v>0</v>
      </c>
      <c r="X49" s="51"/>
      <c r="Y49" s="51">
        <f t="shared" si="272"/>
        <v>0</v>
      </c>
      <c r="Z49" s="51"/>
      <c r="AA49" s="51">
        <f t="shared" si="273"/>
        <v>0</v>
      </c>
      <c r="AB49" s="51"/>
      <c r="AC49" s="51">
        <f t="shared" si="274"/>
        <v>0</v>
      </c>
      <c r="AD49" s="51"/>
      <c r="AE49" s="51">
        <f t="shared" si="275"/>
        <v>0</v>
      </c>
      <c r="AF49" s="52"/>
      <c r="AG49" s="51">
        <f t="shared" si="276"/>
        <v>0</v>
      </c>
      <c r="AH49" s="51"/>
      <c r="AI49" s="51">
        <f t="shared" si="277"/>
        <v>0</v>
      </c>
      <c r="AJ49" s="51"/>
      <c r="AK49" s="51">
        <f t="shared" si="278"/>
        <v>0</v>
      </c>
      <c r="AL49" s="51"/>
      <c r="AM49" s="51">
        <f t="shared" si="278"/>
        <v>0</v>
      </c>
      <c r="AN49" s="51"/>
      <c r="AO49" s="51">
        <f t="shared" si="279"/>
        <v>0</v>
      </c>
      <c r="AP49" s="51"/>
      <c r="AQ49" s="51">
        <f t="shared" si="279"/>
        <v>0</v>
      </c>
      <c r="AR49" s="51"/>
      <c r="AS49" s="51">
        <f t="shared" si="280"/>
        <v>0</v>
      </c>
      <c r="AT49" s="51"/>
      <c r="AU49" s="51">
        <f t="shared" si="281"/>
        <v>0</v>
      </c>
      <c r="AV49" s="51"/>
      <c r="AW49" s="51">
        <f t="shared" si="282"/>
        <v>0</v>
      </c>
      <c r="AX49" s="51"/>
      <c r="AY49" s="51">
        <f t="shared" si="283"/>
        <v>0</v>
      </c>
      <c r="AZ49" s="51"/>
      <c r="BA49" s="51">
        <f t="shared" si="284"/>
        <v>0</v>
      </c>
      <c r="BB49" s="51"/>
      <c r="BC49" s="51">
        <f t="shared" si="285"/>
        <v>0</v>
      </c>
      <c r="BD49" s="51"/>
      <c r="BE49" s="51">
        <f t="shared" si="286"/>
        <v>0</v>
      </c>
      <c r="BF49" s="51"/>
      <c r="BG49" s="51">
        <f t="shared" si="287"/>
        <v>0</v>
      </c>
      <c r="BH49" s="51"/>
      <c r="BI49" s="51">
        <f t="shared" si="288"/>
        <v>0</v>
      </c>
      <c r="BJ49" s="51"/>
      <c r="BK49" s="51">
        <f t="shared" si="289"/>
        <v>0</v>
      </c>
      <c r="BL49" s="51"/>
      <c r="BM49" s="51">
        <f t="shared" si="290"/>
        <v>0</v>
      </c>
      <c r="BN49" s="51"/>
      <c r="BO49" s="51">
        <f t="shared" si="290"/>
        <v>0</v>
      </c>
      <c r="BP49" s="51"/>
      <c r="BQ49" s="51">
        <f t="shared" si="291"/>
        <v>0</v>
      </c>
      <c r="BR49" s="51"/>
      <c r="BS49" s="51">
        <f t="shared" si="292"/>
        <v>0</v>
      </c>
      <c r="BT49" s="51"/>
      <c r="BU49" s="51">
        <f t="shared" si="293"/>
        <v>0</v>
      </c>
      <c r="BV49" s="51"/>
      <c r="BW49" s="51">
        <f t="shared" si="294"/>
        <v>0</v>
      </c>
      <c r="BX49" s="51"/>
      <c r="BY49" s="51">
        <f t="shared" si="295"/>
        <v>0</v>
      </c>
      <c r="BZ49" s="51"/>
      <c r="CA49" s="51">
        <f t="shared" si="296"/>
        <v>0</v>
      </c>
      <c r="CB49" s="51"/>
      <c r="CC49" s="51">
        <v>0</v>
      </c>
      <c r="CD49" s="51"/>
      <c r="CE49" s="51">
        <f t="shared" si="297"/>
        <v>0</v>
      </c>
      <c r="CF49" s="51"/>
      <c r="CG49" s="51">
        <f t="shared" si="298"/>
        <v>0</v>
      </c>
      <c r="CH49" s="51"/>
      <c r="CI49" s="51">
        <f t="shared" si="299"/>
        <v>0</v>
      </c>
      <c r="CJ49" s="51"/>
      <c r="CK49" s="51">
        <f t="shared" si="299"/>
        <v>0</v>
      </c>
      <c r="CL49" s="51"/>
      <c r="CM49" s="51">
        <f t="shared" si="300"/>
        <v>0</v>
      </c>
      <c r="CN49" s="51"/>
      <c r="CO49" s="51">
        <f t="shared" si="301"/>
        <v>0</v>
      </c>
      <c r="CP49" s="51"/>
      <c r="CQ49" s="51">
        <f t="shared" si="302"/>
        <v>0</v>
      </c>
      <c r="CR49" s="51"/>
      <c r="CS49" s="51">
        <v>0</v>
      </c>
      <c r="CT49" s="51"/>
      <c r="CU49" s="51">
        <f t="shared" si="303"/>
        <v>0</v>
      </c>
      <c r="CV49" s="51"/>
      <c r="CW49" s="51">
        <f t="shared" si="304"/>
        <v>0</v>
      </c>
      <c r="CX49" s="51"/>
      <c r="CY49" s="51">
        <f t="shared" si="305"/>
        <v>0</v>
      </c>
      <c r="CZ49" s="51"/>
      <c r="DA49" s="51">
        <f t="shared" si="306"/>
        <v>0</v>
      </c>
      <c r="DB49" s="62">
        <f t="shared" si="307"/>
        <v>0</v>
      </c>
      <c r="DC49" s="62">
        <f t="shared" si="307"/>
        <v>0</v>
      </c>
    </row>
    <row r="50" spans="1:107" ht="45" x14ac:dyDescent="0.25">
      <c r="A50" s="24"/>
      <c r="B50" s="24">
        <v>24</v>
      </c>
      <c r="C50" s="22" t="s">
        <v>162</v>
      </c>
      <c r="D50" s="17">
        <v>10127</v>
      </c>
      <c r="E50" s="17">
        <v>10127</v>
      </c>
      <c r="F50" s="18">
        <v>9620</v>
      </c>
      <c r="G50" s="19">
        <v>12.85</v>
      </c>
      <c r="H50" s="19"/>
      <c r="I50" s="25">
        <v>1</v>
      </c>
      <c r="J50" s="26"/>
      <c r="K50" s="17">
        <v>1.4</v>
      </c>
      <c r="L50" s="17">
        <v>1.68</v>
      </c>
      <c r="M50" s="17">
        <v>2.23</v>
      </c>
      <c r="N50" s="17">
        <v>2.39</v>
      </c>
      <c r="O50" s="20">
        <v>2.57</v>
      </c>
      <c r="P50" s="51"/>
      <c r="Q50" s="51">
        <f t="shared" si="269"/>
        <v>0</v>
      </c>
      <c r="R50" s="51"/>
      <c r="S50" s="51">
        <f t="shared" si="269"/>
        <v>0</v>
      </c>
      <c r="T50" s="52"/>
      <c r="U50" s="51">
        <f t="shared" si="270"/>
        <v>0</v>
      </c>
      <c r="V50" s="51"/>
      <c r="W50" s="51">
        <f t="shared" si="271"/>
        <v>0</v>
      </c>
      <c r="X50" s="51"/>
      <c r="Y50" s="51">
        <f t="shared" si="272"/>
        <v>0</v>
      </c>
      <c r="Z50" s="51"/>
      <c r="AA50" s="51">
        <f t="shared" si="273"/>
        <v>0</v>
      </c>
      <c r="AB50" s="51"/>
      <c r="AC50" s="51">
        <f t="shared" si="274"/>
        <v>0</v>
      </c>
      <c r="AD50" s="51"/>
      <c r="AE50" s="51">
        <f t="shared" si="275"/>
        <v>0</v>
      </c>
      <c r="AF50" s="52"/>
      <c r="AG50" s="51">
        <f t="shared" si="276"/>
        <v>0</v>
      </c>
      <c r="AH50" s="51"/>
      <c r="AI50" s="51">
        <f t="shared" si="277"/>
        <v>0</v>
      </c>
      <c r="AJ50" s="51"/>
      <c r="AK50" s="51">
        <f t="shared" si="278"/>
        <v>0</v>
      </c>
      <c r="AL50" s="51"/>
      <c r="AM50" s="51">
        <f t="shared" si="278"/>
        <v>0</v>
      </c>
      <c r="AN50" s="51"/>
      <c r="AO50" s="51">
        <f t="shared" si="279"/>
        <v>0</v>
      </c>
      <c r="AP50" s="51"/>
      <c r="AQ50" s="51">
        <f t="shared" si="279"/>
        <v>0</v>
      </c>
      <c r="AR50" s="51"/>
      <c r="AS50" s="51">
        <f t="shared" si="280"/>
        <v>0</v>
      </c>
      <c r="AT50" s="51"/>
      <c r="AU50" s="51">
        <f t="shared" si="281"/>
        <v>0</v>
      </c>
      <c r="AV50" s="51"/>
      <c r="AW50" s="51">
        <f t="shared" si="282"/>
        <v>0</v>
      </c>
      <c r="AX50" s="51"/>
      <c r="AY50" s="51">
        <f t="shared" si="283"/>
        <v>0</v>
      </c>
      <c r="AZ50" s="51"/>
      <c r="BA50" s="51">
        <f t="shared" si="284"/>
        <v>0</v>
      </c>
      <c r="BB50" s="51"/>
      <c r="BC50" s="51">
        <f t="shared" si="285"/>
        <v>0</v>
      </c>
      <c r="BD50" s="51"/>
      <c r="BE50" s="51">
        <f t="shared" si="286"/>
        <v>0</v>
      </c>
      <c r="BF50" s="51"/>
      <c r="BG50" s="51">
        <f t="shared" si="287"/>
        <v>0</v>
      </c>
      <c r="BH50" s="51"/>
      <c r="BI50" s="51">
        <f t="shared" si="288"/>
        <v>0</v>
      </c>
      <c r="BJ50" s="51"/>
      <c r="BK50" s="51">
        <f t="shared" si="289"/>
        <v>0</v>
      </c>
      <c r="BL50" s="51"/>
      <c r="BM50" s="51">
        <f t="shared" si="290"/>
        <v>0</v>
      </c>
      <c r="BN50" s="51"/>
      <c r="BO50" s="51">
        <f t="shared" si="290"/>
        <v>0</v>
      </c>
      <c r="BP50" s="51"/>
      <c r="BQ50" s="51">
        <f t="shared" si="291"/>
        <v>0</v>
      </c>
      <c r="BR50" s="51"/>
      <c r="BS50" s="51">
        <f t="shared" si="292"/>
        <v>0</v>
      </c>
      <c r="BT50" s="51"/>
      <c r="BU50" s="51">
        <f t="shared" si="293"/>
        <v>0</v>
      </c>
      <c r="BV50" s="51"/>
      <c r="BW50" s="51">
        <f t="shared" si="294"/>
        <v>0</v>
      </c>
      <c r="BX50" s="51"/>
      <c r="BY50" s="51">
        <f t="shared" si="295"/>
        <v>0</v>
      </c>
      <c r="BZ50" s="51"/>
      <c r="CA50" s="51">
        <f t="shared" si="296"/>
        <v>0</v>
      </c>
      <c r="CB50" s="51"/>
      <c r="CC50" s="51">
        <v>0</v>
      </c>
      <c r="CD50" s="51"/>
      <c r="CE50" s="51">
        <f t="shared" si="297"/>
        <v>0</v>
      </c>
      <c r="CF50" s="51"/>
      <c r="CG50" s="51">
        <f t="shared" si="298"/>
        <v>0</v>
      </c>
      <c r="CH50" s="51"/>
      <c r="CI50" s="51">
        <f t="shared" si="299"/>
        <v>0</v>
      </c>
      <c r="CJ50" s="51"/>
      <c r="CK50" s="51">
        <f t="shared" si="299"/>
        <v>0</v>
      </c>
      <c r="CL50" s="51"/>
      <c r="CM50" s="51">
        <f t="shared" si="300"/>
        <v>0</v>
      </c>
      <c r="CN50" s="51"/>
      <c r="CO50" s="51">
        <f t="shared" si="301"/>
        <v>0</v>
      </c>
      <c r="CP50" s="51"/>
      <c r="CQ50" s="51">
        <f t="shared" si="302"/>
        <v>0</v>
      </c>
      <c r="CR50" s="51"/>
      <c r="CS50" s="51">
        <v>0</v>
      </c>
      <c r="CT50" s="51"/>
      <c r="CU50" s="51">
        <f t="shared" si="303"/>
        <v>0</v>
      </c>
      <c r="CV50" s="51"/>
      <c r="CW50" s="51">
        <f t="shared" si="304"/>
        <v>0</v>
      </c>
      <c r="CX50" s="51"/>
      <c r="CY50" s="51">
        <f t="shared" si="305"/>
        <v>0</v>
      </c>
      <c r="CZ50" s="51"/>
      <c r="DA50" s="51">
        <f t="shared" si="306"/>
        <v>0</v>
      </c>
      <c r="DB50" s="62">
        <f t="shared" si="307"/>
        <v>0</v>
      </c>
      <c r="DC50" s="62">
        <f t="shared" si="307"/>
        <v>0</v>
      </c>
    </row>
    <row r="51" spans="1:107" x14ac:dyDescent="0.25">
      <c r="A51" s="24"/>
      <c r="B51" s="24">
        <v>25</v>
      </c>
      <c r="C51" s="22" t="s">
        <v>163</v>
      </c>
      <c r="D51" s="17">
        <f t="shared" ref="D51" si="308">D48</f>
        <v>10127</v>
      </c>
      <c r="E51" s="17">
        <v>10127</v>
      </c>
      <c r="F51" s="18">
        <v>9620</v>
      </c>
      <c r="G51" s="19">
        <v>0.97</v>
      </c>
      <c r="H51" s="19"/>
      <c r="I51" s="25">
        <v>1</v>
      </c>
      <c r="J51" s="26"/>
      <c r="K51" s="17">
        <v>1.4</v>
      </c>
      <c r="L51" s="17">
        <v>1.68</v>
      </c>
      <c r="M51" s="17">
        <v>2.23</v>
      </c>
      <c r="N51" s="17">
        <v>2.39</v>
      </c>
      <c r="O51" s="20">
        <v>2.57</v>
      </c>
      <c r="P51" s="51"/>
      <c r="Q51" s="51">
        <f t="shared" si="269"/>
        <v>0</v>
      </c>
      <c r="R51" s="51">
        <v>17</v>
      </c>
      <c r="S51" s="51">
        <f t="shared" si="269"/>
        <v>228329.27420333331</v>
      </c>
      <c r="T51" s="52"/>
      <c r="U51" s="51">
        <f t="shared" si="270"/>
        <v>0</v>
      </c>
      <c r="V51" s="51"/>
      <c r="W51" s="51">
        <f t="shared" si="271"/>
        <v>0</v>
      </c>
      <c r="X51" s="51"/>
      <c r="Y51" s="51">
        <f t="shared" si="272"/>
        <v>0</v>
      </c>
      <c r="Z51" s="51">
        <v>10</v>
      </c>
      <c r="AA51" s="51">
        <f t="shared" si="273"/>
        <v>146573.51193333333</v>
      </c>
      <c r="AB51" s="51"/>
      <c r="AC51" s="51">
        <f t="shared" si="274"/>
        <v>0</v>
      </c>
      <c r="AD51" s="51"/>
      <c r="AE51" s="51">
        <f t="shared" si="275"/>
        <v>0</v>
      </c>
      <c r="AF51" s="52"/>
      <c r="AG51" s="51">
        <f t="shared" si="276"/>
        <v>0</v>
      </c>
      <c r="AH51" s="51"/>
      <c r="AI51" s="51">
        <f t="shared" si="277"/>
        <v>0</v>
      </c>
      <c r="AJ51" s="51"/>
      <c r="AK51" s="51">
        <f t="shared" si="278"/>
        <v>0</v>
      </c>
      <c r="AL51" s="51"/>
      <c r="AM51" s="51">
        <f t="shared" si="278"/>
        <v>0</v>
      </c>
      <c r="AN51" s="51"/>
      <c r="AO51" s="51">
        <f t="shared" si="279"/>
        <v>0</v>
      </c>
      <c r="AP51" s="51"/>
      <c r="AQ51" s="51">
        <f t="shared" si="279"/>
        <v>0</v>
      </c>
      <c r="AR51" s="51"/>
      <c r="AS51" s="51">
        <f t="shared" si="280"/>
        <v>0</v>
      </c>
      <c r="AT51" s="51"/>
      <c r="AU51" s="51">
        <f t="shared" si="281"/>
        <v>0</v>
      </c>
      <c r="AV51" s="51"/>
      <c r="AW51" s="51">
        <f t="shared" si="282"/>
        <v>0</v>
      </c>
      <c r="AX51" s="51"/>
      <c r="AY51" s="51">
        <f t="shared" si="283"/>
        <v>0</v>
      </c>
      <c r="AZ51" s="51"/>
      <c r="BA51" s="51">
        <f t="shared" si="284"/>
        <v>0</v>
      </c>
      <c r="BB51" s="51"/>
      <c r="BC51" s="51">
        <f t="shared" si="285"/>
        <v>0</v>
      </c>
      <c r="BD51" s="51"/>
      <c r="BE51" s="51">
        <f t="shared" si="286"/>
        <v>0</v>
      </c>
      <c r="BF51" s="51"/>
      <c r="BG51" s="51">
        <f t="shared" si="287"/>
        <v>0</v>
      </c>
      <c r="BH51" s="51">
        <v>2</v>
      </c>
      <c r="BI51" s="51">
        <f t="shared" si="288"/>
        <v>24363.991166666667</v>
      </c>
      <c r="BJ51" s="51"/>
      <c r="BK51" s="51">
        <f t="shared" si="289"/>
        <v>0</v>
      </c>
      <c r="BL51" s="51"/>
      <c r="BM51" s="51">
        <f t="shared" si="290"/>
        <v>0</v>
      </c>
      <c r="BN51" s="51">
        <v>12</v>
      </c>
      <c r="BO51" s="51">
        <f t="shared" si="290"/>
        <v>204134.61431999999</v>
      </c>
      <c r="BP51" s="51"/>
      <c r="BQ51" s="51">
        <f t="shared" si="291"/>
        <v>0</v>
      </c>
      <c r="BR51" s="51"/>
      <c r="BS51" s="51">
        <f t="shared" si="292"/>
        <v>0</v>
      </c>
      <c r="BT51" s="51"/>
      <c r="BU51" s="51">
        <f t="shared" si="293"/>
        <v>0</v>
      </c>
      <c r="BV51" s="51"/>
      <c r="BW51" s="51">
        <f t="shared" si="294"/>
        <v>0</v>
      </c>
      <c r="BX51" s="51"/>
      <c r="BY51" s="51">
        <f t="shared" si="295"/>
        <v>0</v>
      </c>
      <c r="BZ51" s="51"/>
      <c r="CA51" s="51">
        <f t="shared" si="296"/>
        <v>0</v>
      </c>
      <c r="CB51" s="51">
        <v>1</v>
      </c>
      <c r="CC51" s="51">
        <v>17244.43</v>
      </c>
      <c r="CD51" s="51">
        <v>1</v>
      </c>
      <c r="CE51" s="51">
        <f t="shared" si="297"/>
        <v>17244.427199999998</v>
      </c>
      <c r="CF51" s="51"/>
      <c r="CG51" s="51">
        <f t="shared" si="298"/>
        <v>0</v>
      </c>
      <c r="CH51" s="53">
        <v>6</v>
      </c>
      <c r="CI51" s="51">
        <f t="shared" si="299"/>
        <v>105367.899</v>
      </c>
      <c r="CJ51" s="51">
        <v>5</v>
      </c>
      <c r="CK51" s="51">
        <f t="shared" si="299"/>
        <v>88054.126887999999</v>
      </c>
      <c r="CL51" s="51">
        <v>2</v>
      </c>
      <c r="CM51" s="51">
        <f t="shared" si="300"/>
        <v>29291.781609999998</v>
      </c>
      <c r="CN51" s="51">
        <f>4</f>
        <v>4</v>
      </c>
      <c r="CO51" s="51">
        <f t="shared" si="301"/>
        <v>58583.563219999996</v>
      </c>
      <c r="CP51" s="51"/>
      <c r="CQ51" s="51">
        <f t="shared" si="302"/>
        <v>0</v>
      </c>
      <c r="CR51" s="51"/>
      <c r="CS51" s="51">
        <v>0</v>
      </c>
      <c r="CT51" s="51"/>
      <c r="CU51" s="51">
        <f t="shared" si="303"/>
        <v>0</v>
      </c>
      <c r="CV51" s="51"/>
      <c r="CW51" s="51">
        <f t="shared" si="304"/>
        <v>0</v>
      </c>
      <c r="CX51" s="51"/>
      <c r="CY51" s="51">
        <f t="shared" si="305"/>
        <v>0</v>
      </c>
      <c r="CZ51" s="53">
        <v>2</v>
      </c>
      <c r="DA51" s="51">
        <f t="shared" si="306"/>
        <v>63341.913093333329</v>
      </c>
      <c r="DB51" s="62">
        <f t="shared" si="307"/>
        <v>62</v>
      </c>
      <c r="DC51" s="62">
        <f t="shared" si="307"/>
        <v>982529.53263466689</v>
      </c>
    </row>
    <row r="52" spans="1:107" ht="30" x14ac:dyDescent="0.25">
      <c r="A52" s="24"/>
      <c r="B52" s="24">
        <v>26</v>
      </c>
      <c r="C52" s="22" t="s">
        <v>164</v>
      </c>
      <c r="D52" s="17">
        <f>D51</f>
        <v>10127</v>
      </c>
      <c r="E52" s="17">
        <v>10127</v>
      </c>
      <c r="F52" s="18">
        <v>9620</v>
      </c>
      <c r="G52" s="19">
        <v>1.1599999999999999</v>
      </c>
      <c r="H52" s="19"/>
      <c r="I52" s="25">
        <v>1</v>
      </c>
      <c r="J52" s="26"/>
      <c r="K52" s="17">
        <v>1.4</v>
      </c>
      <c r="L52" s="17">
        <v>1.68</v>
      </c>
      <c r="M52" s="17">
        <v>2.23</v>
      </c>
      <c r="N52" s="17">
        <v>2.39</v>
      </c>
      <c r="O52" s="20">
        <v>2.57</v>
      </c>
      <c r="P52" s="51">
        <v>0</v>
      </c>
      <c r="Q52" s="51">
        <f t="shared" si="269"/>
        <v>0</v>
      </c>
      <c r="R52" s="51">
        <v>0</v>
      </c>
      <c r="S52" s="51">
        <f t="shared" si="269"/>
        <v>0</v>
      </c>
      <c r="T52" s="52"/>
      <c r="U52" s="51">
        <f t="shared" si="270"/>
        <v>0</v>
      </c>
      <c r="V52" s="51">
        <v>0</v>
      </c>
      <c r="W52" s="51">
        <f t="shared" si="271"/>
        <v>0</v>
      </c>
      <c r="X52" s="51">
        <v>0</v>
      </c>
      <c r="Y52" s="51">
        <f t="shared" si="272"/>
        <v>0</v>
      </c>
      <c r="Z52" s="51">
        <v>0</v>
      </c>
      <c r="AA52" s="51">
        <f t="shared" si="273"/>
        <v>0</v>
      </c>
      <c r="AB52" s="53">
        <v>4</v>
      </c>
      <c r="AC52" s="51">
        <f>(AB52/12*1*$D52*$G52*$I52*$K52*AC$9)+(AB52/12*5*$E52*$G52*$I52*$K52*AC$10)+(AB52/12*3*$F52*$G52*$I52*$K52*AC$10)+(AB52/12*3*$F52*$G52*$I52*$K52*AC$12)</f>
        <v>73010.785119999986</v>
      </c>
      <c r="AD52" s="51">
        <v>0</v>
      </c>
      <c r="AE52" s="51">
        <f t="shared" si="275"/>
        <v>0</v>
      </c>
      <c r="AF52" s="52"/>
      <c r="AG52" s="51">
        <f t="shared" si="276"/>
        <v>0</v>
      </c>
      <c r="AH52" s="51">
        <v>0</v>
      </c>
      <c r="AI52" s="51">
        <f t="shared" si="277"/>
        <v>0</v>
      </c>
      <c r="AJ52" s="51">
        <v>0</v>
      </c>
      <c r="AK52" s="51">
        <f t="shared" si="278"/>
        <v>0</v>
      </c>
      <c r="AL52" s="51"/>
      <c r="AM52" s="51">
        <f t="shared" si="278"/>
        <v>0</v>
      </c>
      <c r="AN52" s="51">
        <v>0</v>
      </c>
      <c r="AO52" s="51">
        <f t="shared" si="279"/>
        <v>0</v>
      </c>
      <c r="AP52" s="51">
        <v>0</v>
      </c>
      <c r="AQ52" s="51">
        <f t="shared" si="279"/>
        <v>0</v>
      </c>
      <c r="AR52" s="51">
        <v>0</v>
      </c>
      <c r="AS52" s="51">
        <f t="shared" si="280"/>
        <v>0</v>
      </c>
      <c r="AT52" s="51">
        <v>0</v>
      </c>
      <c r="AU52" s="51">
        <f t="shared" si="281"/>
        <v>0</v>
      </c>
      <c r="AV52" s="51">
        <v>0</v>
      </c>
      <c r="AW52" s="51">
        <f t="shared" si="282"/>
        <v>0</v>
      </c>
      <c r="AX52" s="53">
        <v>3</v>
      </c>
      <c r="AY52" s="51">
        <f t="shared" si="283"/>
        <v>58301.674703999997</v>
      </c>
      <c r="AZ52" s="51">
        <v>0</v>
      </c>
      <c r="BA52" s="51">
        <f t="shared" si="284"/>
        <v>0</v>
      </c>
      <c r="BB52" s="51"/>
      <c r="BC52" s="51">
        <f t="shared" si="285"/>
        <v>0</v>
      </c>
      <c r="BD52" s="51"/>
      <c r="BE52" s="51">
        <f t="shared" si="286"/>
        <v>0</v>
      </c>
      <c r="BF52" s="51"/>
      <c r="BG52" s="51">
        <f t="shared" si="287"/>
        <v>0</v>
      </c>
      <c r="BH52" s="51">
        <v>0</v>
      </c>
      <c r="BI52" s="51">
        <f t="shared" si="288"/>
        <v>0</v>
      </c>
      <c r="BJ52" s="51">
        <v>0</v>
      </c>
      <c r="BK52" s="51">
        <f t="shared" si="289"/>
        <v>0</v>
      </c>
      <c r="BL52" s="51"/>
      <c r="BM52" s="51">
        <f t="shared" si="290"/>
        <v>0</v>
      </c>
      <c r="BN52" s="51"/>
      <c r="BO52" s="51">
        <f t="shared" si="290"/>
        <v>0</v>
      </c>
      <c r="BP52" s="51"/>
      <c r="BQ52" s="51">
        <f t="shared" si="291"/>
        <v>0</v>
      </c>
      <c r="BR52" s="51"/>
      <c r="BS52" s="51">
        <f t="shared" si="292"/>
        <v>0</v>
      </c>
      <c r="BT52" s="51"/>
      <c r="BU52" s="51">
        <f t="shared" si="293"/>
        <v>0</v>
      </c>
      <c r="BV52" s="51">
        <v>0</v>
      </c>
      <c r="BW52" s="51">
        <f t="shared" si="294"/>
        <v>0</v>
      </c>
      <c r="BX52" s="51">
        <v>0</v>
      </c>
      <c r="BY52" s="51">
        <f t="shared" si="295"/>
        <v>0</v>
      </c>
      <c r="BZ52" s="51">
        <v>0</v>
      </c>
      <c r="CA52" s="51">
        <f t="shared" si="296"/>
        <v>0</v>
      </c>
      <c r="CB52" s="51">
        <v>0</v>
      </c>
      <c r="CC52" s="51">
        <v>0</v>
      </c>
      <c r="CD52" s="51"/>
      <c r="CE52" s="51">
        <f t="shared" si="297"/>
        <v>0</v>
      </c>
      <c r="CF52" s="51"/>
      <c r="CG52" s="51">
        <f t="shared" si="298"/>
        <v>0</v>
      </c>
      <c r="CH52" s="51"/>
      <c r="CI52" s="51">
        <f t="shared" si="299"/>
        <v>0</v>
      </c>
      <c r="CJ52" s="51">
        <v>0</v>
      </c>
      <c r="CK52" s="51">
        <f t="shared" si="299"/>
        <v>0</v>
      </c>
      <c r="CL52" s="51">
        <v>0</v>
      </c>
      <c r="CM52" s="51">
        <f t="shared" si="300"/>
        <v>0</v>
      </c>
      <c r="CN52" s="51"/>
      <c r="CO52" s="51">
        <f t="shared" si="301"/>
        <v>0</v>
      </c>
      <c r="CP52" s="51">
        <v>0</v>
      </c>
      <c r="CQ52" s="51">
        <f t="shared" si="302"/>
        <v>0</v>
      </c>
      <c r="CR52" s="51">
        <v>0</v>
      </c>
      <c r="CS52" s="51">
        <v>0</v>
      </c>
      <c r="CT52" s="51">
        <f>8+60</f>
        <v>68</v>
      </c>
      <c r="CU52" s="51">
        <f t="shared" si="303"/>
        <v>1917896.83904</v>
      </c>
      <c r="CV52" s="51">
        <v>0</v>
      </c>
      <c r="CW52" s="51">
        <f t="shared" si="304"/>
        <v>0</v>
      </c>
      <c r="CX52" s="51">
        <v>0</v>
      </c>
      <c r="CY52" s="51">
        <f t="shared" si="305"/>
        <v>0</v>
      </c>
      <c r="CZ52" s="51">
        <v>0</v>
      </c>
      <c r="DA52" s="51">
        <f t="shared" si="306"/>
        <v>0</v>
      </c>
      <c r="DB52" s="62">
        <f t="shared" si="307"/>
        <v>75</v>
      </c>
      <c r="DC52" s="62">
        <f t="shared" si="307"/>
        <v>2049209.2988639998</v>
      </c>
    </row>
    <row r="53" spans="1:107" x14ac:dyDescent="0.25">
      <c r="A53" s="24"/>
      <c r="B53" s="24">
        <v>27</v>
      </c>
      <c r="C53" s="22" t="s">
        <v>165</v>
      </c>
      <c r="D53" s="17">
        <f t="shared" ref="D53:D54" si="309">D52</f>
        <v>10127</v>
      </c>
      <c r="E53" s="17">
        <v>10127</v>
      </c>
      <c r="F53" s="18">
        <v>9620</v>
      </c>
      <c r="G53" s="19">
        <v>0.97</v>
      </c>
      <c r="H53" s="19"/>
      <c r="I53" s="25">
        <v>1</v>
      </c>
      <c r="J53" s="26"/>
      <c r="K53" s="17">
        <v>1.4</v>
      </c>
      <c r="L53" s="17">
        <v>1.68</v>
      </c>
      <c r="M53" s="17">
        <v>2.23</v>
      </c>
      <c r="N53" s="17">
        <v>2.39</v>
      </c>
      <c r="O53" s="20">
        <v>2.57</v>
      </c>
      <c r="P53" s="51"/>
      <c r="Q53" s="51">
        <f t="shared" si="269"/>
        <v>0</v>
      </c>
      <c r="R53" s="51"/>
      <c r="S53" s="51">
        <f t="shared" si="269"/>
        <v>0</v>
      </c>
      <c r="T53" s="52"/>
      <c r="U53" s="51">
        <f t="shared" si="270"/>
        <v>0</v>
      </c>
      <c r="V53" s="51"/>
      <c r="W53" s="51">
        <f t="shared" si="271"/>
        <v>0</v>
      </c>
      <c r="X53" s="51"/>
      <c r="Y53" s="51">
        <f t="shared" si="272"/>
        <v>0</v>
      </c>
      <c r="Z53" s="51"/>
      <c r="AA53" s="51">
        <f t="shared" si="273"/>
        <v>0</v>
      </c>
      <c r="AB53" s="53">
        <f>20</f>
        <v>20</v>
      </c>
      <c r="AC53" s="51">
        <f>(AB53/12*1*$D53*$G53*$I53*$K53*AC$9)+(AB53/12*5*$E53*$G53*$I53*$K53*AC$10)+(AB53/12*3*$F53*$G53*$I53*$K53*AC$10)+(AB53/12*3*$F53*$G53*$I53*$K53*AC$12)</f>
        <v>305260.6102</v>
      </c>
      <c r="AD53" s="51"/>
      <c r="AE53" s="51">
        <f t="shared" si="275"/>
        <v>0</v>
      </c>
      <c r="AF53" s="52"/>
      <c r="AG53" s="51">
        <f t="shared" si="276"/>
        <v>0</v>
      </c>
      <c r="AH53" s="51"/>
      <c r="AI53" s="51">
        <f t="shared" si="277"/>
        <v>0</v>
      </c>
      <c r="AJ53" s="51"/>
      <c r="AK53" s="51">
        <f t="shared" si="278"/>
        <v>0</v>
      </c>
      <c r="AL53" s="51"/>
      <c r="AM53" s="51">
        <f t="shared" si="278"/>
        <v>0</v>
      </c>
      <c r="AN53" s="51"/>
      <c r="AO53" s="51">
        <f t="shared" si="279"/>
        <v>0</v>
      </c>
      <c r="AP53" s="51"/>
      <c r="AQ53" s="51">
        <f t="shared" si="279"/>
        <v>0</v>
      </c>
      <c r="AR53" s="51"/>
      <c r="AS53" s="51">
        <f t="shared" si="280"/>
        <v>0</v>
      </c>
      <c r="AT53" s="51"/>
      <c r="AU53" s="51">
        <f t="shared" si="281"/>
        <v>0</v>
      </c>
      <c r="AV53" s="51"/>
      <c r="AW53" s="51">
        <f t="shared" si="282"/>
        <v>0</v>
      </c>
      <c r="AX53" s="51"/>
      <c r="AY53" s="51">
        <f t="shared" si="283"/>
        <v>0</v>
      </c>
      <c r="AZ53" s="51"/>
      <c r="BA53" s="51">
        <f t="shared" si="284"/>
        <v>0</v>
      </c>
      <c r="BB53" s="51"/>
      <c r="BC53" s="51">
        <f t="shared" si="285"/>
        <v>0</v>
      </c>
      <c r="BD53" s="51"/>
      <c r="BE53" s="51">
        <f t="shared" si="286"/>
        <v>0</v>
      </c>
      <c r="BF53" s="51"/>
      <c r="BG53" s="51">
        <f t="shared" si="287"/>
        <v>0</v>
      </c>
      <c r="BH53" s="51"/>
      <c r="BI53" s="51">
        <f t="shared" si="288"/>
        <v>0</v>
      </c>
      <c r="BJ53" s="51"/>
      <c r="BK53" s="51">
        <f t="shared" si="289"/>
        <v>0</v>
      </c>
      <c r="BL53" s="51"/>
      <c r="BM53" s="51">
        <f t="shared" si="290"/>
        <v>0</v>
      </c>
      <c r="BN53" s="51"/>
      <c r="BO53" s="51">
        <f t="shared" si="290"/>
        <v>0</v>
      </c>
      <c r="BP53" s="51"/>
      <c r="BQ53" s="51">
        <f t="shared" si="291"/>
        <v>0</v>
      </c>
      <c r="BR53" s="51"/>
      <c r="BS53" s="51">
        <f t="shared" si="292"/>
        <v>0</v>
      </c>
      <c r="BT53" s="51"/>
      <c r="BU53" s="51">
        <f t="shared" si="293"/>
        <v>0</v>
      </c>
      <c r="BV53" s="51"/>
      <c r="BW53" s="51">
        <f t="shared" si="294"/>
        <v>0</v>
      </c>
      <c r="BX53" s="51"/>
      <c r="BY53" s="51">
        <f t="shared" si="295"/>
        <v>0</v>
      </c>
      <c r="BZ53" s="51"/>
      <c r="CA53" s="51">
        <f t="shared" si="296"/>
        <v>0</v>
      </c>
      <c r="CB53" s="51"/>
      <c r="CC53" s="51">
        <v>0</v>
      </c>
      <c r="CD53" s="51"/>
      <c r="CE53" s="51">
        <f t="shared" si="297"/>
        <v>0</v>
      </c>
      <c r="CF53" s="51"/>
      <c r="CG53" s="51">
        <f t="shared" si="298"/>
        <v>0</v>
      </c>
      <c r="CH53" s="51"/>
      <c r="CI53" s="51">
        <f t="shared" si="299"/>
        <v>0</v>
      </c>
      <c r="CJ53" s="51"/>
      <c r="CK53" s="51">
        <f t="shared" si="299"/>
        <v>0</v>
      </c>
      <c r="CL53" s="51"/>
      <c r="CM53" s="51">
        <f t="shared" si="300"/>
        <v>0</v>
      </c>
      <c r="CN53" s="51"/>
      <c r="CO53" s="51">
        <f t="shared" si="301"/>
        <v>0</v>
      </c>
      <c r="CP53" s="51"/>
      <c r="CQ53" s="51">
        <f t="shared" si="302"/>
        <v>0</v>
      </c>
      <c r="CR53" s="51"/>
      <c r="CS53" s="51">
        <v>0</v>
      </c>
      <c r="CT53" s="51"/>
      <c r="CU53" s="51">
        <f t="shared" si="303"/>
        <v>0</v>
      </c>
      <c r="CV53" s="51"/>
      <c r="CW53" s="51">
        <f t="shared" si="304"/>
        <v>0</v>
      </c>
      <c r="CX53" s="51"/>
      <c r="CY53" s="51">
        <f t="shared" si="305"/>
        <v>0</v>
      </c>
      <c r="CZ53" s="51"/>
      <c r="DA53" s="51">
        <f t="shared" si="306"/>
        <v>0</v>
      </c>
      <c r="DB53" s="62">
        <f t="shared" si="307"/>
        <v>20</v>
      </c>
      <c r="DC53" s="62">
        <f t="shared" si="307"/>
        <v>305260.6102</v>
      </c>
    </row>
    <row r="54" spans="1:107" ht="30" x14ac:dyDescent="0.25">
      <c r="A54" s="24"/>
      <c r="B54" s="24">
        <v>28</v>
      </c>
      <c r="C54" s="16" t="s">
        <v>166</v>
      </c>
      <c r="D54" s="17">
        <f t="shared" si="309"/>
        <v>10127</v>
      </c>
      <c r="E54" s="17">
        <v>10127</v>
      </c>
      <c r="F54" s="18">
        <v>9620</v>
      </c>
      <c r="G54" s="19">
        <v>0.52</v>
      </c>
      <c r="H54" s="19"/>
      <c r="I54" s="25">
        <v>1</v>
      </c>
      <c r="J54" s="26"/>
      <c r="K54" s="17">
        <v>1.4</v>
      </c>
      <c r="L54" s="17">
        <v>1.68</v>
      </c>
      <c r="M54" s="17">
        <v>2.23</v>
      </c>
      <c r="N54" s="17">
        <v>2.39</v>
      </c>
      <c r="O54" s="20">
        <v>2.57</v>
      </c>
      <c r="P54" s="51">
        <v>0</v>
      </c>
      <c r="Q54" s="51">
        <f t="shared" si="269"/>
        <v>0</v>
      </c>
      <c r="R54" s="51">
        <v>8</v>
      </c>
      <c r="S54" s="51">
        <f t="shared" si="269"/>
        <v>57601.563413333337</v>
      </c>
      <c r="T54" s="52"/>
      <c r="U54" s="51">
        <f t="shared" si="270"/>
        <v>0</v>
      </c>
      <c r="V54" s="51">
        <v>0</v>
      </c>
      <c r="W54" s="51">
        <f t="shared" si="271"/>
        <v>0</v>
      </c>
      <c r="X54" s="51">
        <v>0</v>
      </c>
      <c r="Y54" s="51">
        <f t="shared" si="272"/>
        <v>0</v>
      </c>
      <c r="Z54" s="51">
        <v>0</v>
      </c>
      <c r="AA54" s="51">
        <f t="shared" si="273"/>
        <v>0</v>
      </c>
      <c r="AB54" s="51"/>
      <c r="AC54" s="51">
        <f t="shared" ref="AC54:AC55" si="310">(AB54/12*1*$D54*$G54*$I54*$K54*AC$9)+(AB54/12*5*$E54*$G54*$I54*$K54*AC$10)+(AB54/12*6*$F54*$G54*$I54*$K54*AC$10)</f>
        <v>0</v>
      </c>
      <c r="AD54" s="51">
        <v>0</v>
      </c>
      <c r="AE54" s="51">
        <f t="shared" si="275"/>
        <v>0</v>
      </c>
      <c r="AF54" s="52"/>
      <c r="AG54" s="51">
        <f t="shared" si="276"/>
        <v>0</v>
      </c>
      <c r="AH54" s="51">
        <v>25</v>
      </c>
      <c r="AI54" s="51">
        <f t="shared" si="277"/>
        <v>181494.67700000003</v>
      </c>
      <c r="AJ54" s="51">
        <v>0</v>
      </c>
      <c r="AK54" s="51">
        <f t="shared" si="278"/>
        <v>0</v>
      </c>
      <c r="AL54" s="51"/>
      <c r="AM54" s="51">
        <f t="shared" si="278"/>
        <v>0</v>
      </c>
      <c r="AN54" s="51">
        <v>0</v>
      </c>
      <c r="AO54" s="51">
        <f t="shared" si="279"/>
        <v>0</v>
      </c>
      <c r="AP54" s="51">
        <v>0</v>
      </c>
      <c r="AQ54" s="51">
        <f t="shared" si="279"/>
        <v>0</v>
      </c>
      <c r="AR54" s="53">
        <v>32</v>
      </c>
      <c r="AS54" s="51">
        <f t="shared" si="280"/>
        <v>278775.82387199998</v>
      </c>
      <c r="AT54" s="51">
        <v>0</v>
      </c>
      <c r="AU54" s="51">
        <f t="shared" si="281"/>
        <v>0</v>
      </c>
      <c r="AV54" s="51">
        <v>0</v>
      </c>
      <c r="AW54" s="51">
        <f t="shared" si="282"/>
        <v>0</v>
      </c>
      <c r="AX54" s="53">
        <v>10</v>
      </c>
      <c r="AY54" s="51">
        <f t="shared" si="283"/>
        <v>87117.444959999993</v>
      </c>
      <c r="AZ54" s="51"/>
      <c r="BA54" s="51">
        <f t="shared" si="284"/>
        <v>0</v>
      </c>
      <c r="BB54" s="51">
        <v>0</v>
      </c>
      <c r="BC54" s="51">
        <f t="shared" si="285"/>
        <v>0</v>
      </c>
      <c r="BD54" s="51"/>
      <c r="BE54" s="51">
        <f t="shared" si="286"/>
        <v>0</v>
      </c>
      <c r="BF54" s="51"/>
      <c r="BG54" s="51">
        <f t="shared" si="287"/>
        <v>0</v>
      </c>
      <c r="BH54" s="51">
        <v>0</v>
      </c>
      <c r="BI54" s="51">
        <f t="shared" si="288"/>
        <v>0</v>
      </c>
      <c r="BJ54" s="51">
        <v>0</v>
      </c>
      <c r="BK54" s="51">
        <f t="shared" si="289"/>
        <v>0</v>
      </c>
      <c r="BL54" s="51"/>
      <c r="BM54" s="51">
        <f t="shared" si="290"/>
        <v>0</v>
      </c>
      <c r="BN54" s="51"/>
      <c r="BO54" s="51">
        <f t="shared" si="290"/>
        <v>0</v>
      </c>
      <c r="BP54" s="51"/>
      <c r="BQ54" s="51">
        <f t="shared" si="291"/>
        <v>0</v>
      </c>
      <c r="BR54" s="51"/>
      <c r="BS54" s="51">
        <f t="shared" si="292"/>
        <v>0</v>
      </c>
      <c r="BT54" s="51"/>
      <c r="BU54" s="51">
        <f t="shared" si="293"/>
        <v>0</v>
      </c>
      <c r="BV54" s="51"/>
      <c r="BW54" s="51">
        <f t="shared" si="294"/>
        <v>0</v>
      </c>
      <c r="BX54" s="51">
        <v>1</v>
      </c>
      <c r="BY54" s="51">
        <f t="shared" si="295"/>
        <v>7210.0253680000005</v>
      </c>
      <c r="BZ54" s="51"/>
      <c r="CA54" s="51">
        <f t="shared" si="296"/>
        <v>0</v>
      </c>
      <c r="CB54" s="51">
        <v>0</v>
      </c>
      <c r="CC54" s="51">
        <v>0</v>
      </c>
      <c r="CD54" s="51"/>
      <c r="CE54" s="51">
        <f t="shared" si="297"/>
        <v>0</v>
      </c>
      <c r="CF54" s="51"/>
      <c r="CG54" s="51">
        <f t="shared" si="298"/>
        <v>0</v>
      </c>
      <c r="CH54" s="51"/>
      <c r="CI54" s="51">
        <f t="shared" si="299"/>
        <v>0</v>
      </c>
      <c r="CJ54" s="51"/>
      <c r="CK54" s="51">
        <f t="shared" si="299"/>
        <v>0</v>
      </c>
      <c r="CL54" s="51"/>
      <c r="CM54" s="51">
        <f t="shared" si="300"/>
        <v>0</v>
      </c>
      <c r="CN54" s="51"/>
      <c r="CO54" s="51">
        <f t="shared" si="301"/>
        <v>0</v>
      </c>
      <c r="CP54" s="51"/>
      <c r="CQ54" s="51">
        <f t="shared" si="302"/>
        <v>0</v>
      </c>
      <c r="CR54" s="51"/>
      <c r="CS54" s="51">
        <v>0</v>
      </c>
      <c r="CT54" s="51"/>
      <c r="CU54" s="51">
        <f t="shared" si="303"/>
        <v>0</v>
      </c>
      <c r="CV54" s="51">
        <v>0</v>
      </c>
      <c r="CW54" s="51">
        <f t="shared" si="304"/>
        <v>0</v>
      </c>
      <c r="CX54" s="53"/>
      <c r="CY54" s="51">
        <f t="shared" si="305"/>
        <v>0</v>
      </c>
      <c r="CZ54" s="53">
        <v>16</v>
      </c>
      <c r="DA54" s="51">
        <f t="shared" si="306"/>
        <v>271651.91594666673</v>
      </c>
      <c r="DB54" s="62">
        <f t="shared" si="307"/>
        <v>92</v>
      </c>
      <c r="DC54" s="62">
        <f t="shared" si="307"/>
        <v>883851.45056000014</v>
      </c>
    </row>
    <row r="55" spans="1:107" ht="30" x14ac:dyDescent="0.25">
      <c r="A55" s="24"/>
      <c r="B55" s="24">
        <v>29</v>
      </c>
      <c r="C55" s="16" t="s">
        <v>167</v>
      </c>
      <c r="D55" s="17">
        <f>D54</f>
        <v>10127</v>
      </c>
      <c r="E55" s="17">
        <v>10127</v>
      </c>
      <c r="F55" s="18">
        <v>9620</v>
      </c>
      <c r="G55" s="19">
        <v>0.65</v>
      </c>
      <c r="H55" s="19"/>
      <c r="I55" s="25">
        <v>1</v>
      </c>
      <c r="J55" s="26"/>
      <c r="K55" s="17">
        <v>1.4</v>
      </c>
      <c r="L55" s="17">
        <v>1.68</v>
      </c>
      <c r="M55" s="17">
        <v>2.23</v>
      </c>
      <c r="N55" s="17">
        <v>2.39</v>
      </c>
      <c r="O55" s="20">
        <v>2.57</v>
      </c>
      <c r="P55" s="52"/>
      <c r="Q55" s="51">
        <f t="shared" si="269"/>
        <v>0</v>
      </c>
      <c r="R55" s="52"/>
      <c r="S55" s="51">
        <f t="shared" si="269"/>
        <v>0</v>
      </c>
      <c r="T55" s="52"/>
      <c r="U55" s="51">
        <f t="shared" si="270"/>
        <v>0</v>
      </c>
      <c r="V55" s="52"/>
      <c r="W55" s="51">
        <f t="shared" si="271"/>
        <v>0</v>
      </c>
      <c r="X55" s="52"/>
      <c r="Y55" s="51">
        <f t="shared" si="272"/>
        <v>0</v>
      </c>
      <c r="Z55" s="52"/>
      <c r="AA55" s="51">
        <f t="shared" si="273"/>
        <v>0</v>
      </c>
      <c r="AB55" s="51"/>
      <c r="AC55" s="51">
        <f t="shared" si="310"/>
        <v>0</v>
      </c>
      <c r="AD55" s="52"/>
      <c r="AE55" s="51">
        <f t="shared" si="275"/>
        <v>0</v>
      </c>
      <c r="AF55" s="52">
        <v>1</v>
      </c>
      <c r="AG55" s="51">
        <f t="shared" si="276"/>
        <v>9074.7338499999987</v>
      </c>
      <c r="AH55" s="52">
        <v>25</v>
      </c>
      <c r="AI55" s="51">
        <f t="shared" si="277"/>
        <v>226868.34625</v>
      </c>
      <c r="AJ55" s="52"/>
      <c r="AK55" s="51">
        <f t="shared" si="278"/>
        <v>0</v>
      </c>
      <c r="AL55" s="52"/>
      <c r="AM55" s="51">
        <f t="shared" si="278"/>
        <v>0</v>
      </c>
      <c r="AN55" s="52"/>
      <c r="AO55" s="51">
        <f t="shared" si="279"/>
        <v>0</v>
      </c>
      <c r="AP55" s="52"/>
      <c r="AQ55" s="51">
        <f t="shared" si="279"/>
        <v>0</v>
      </c>
      <c r="AR55" s="55">
        <v>112</v>
      </c>
      <c r="AS55" s="51">
        <f t="shared" si="280"/>
        <v>1219644.2294400001</v>
      </c>
      <c r="AT55" s="52"/>
      <c r="AU55" s="51">
        <f t="shared" si="281"/>
        <v>0</v>
      </c>
      <c r="AV55" s="52"/>
      <c r="AW55" s="51">
        <f t="shared" si="282"/>
        <v>0</v>
      </c>
      <c r="AX55" s="52"/>
      <c r="AY55" s="51">
        <f t="shared" si="283"/>
        <v>0</v>
      </c>
      <c r="AZ55" s="55">
        <v>2</v>
      </c>
      <c r="BA55" s="51">
        <f t="shared" si="284"/>
        <v>21779.361239999998</v>
      </c>
      <c r="BB55" s="52"/>
      <c r="BC55" s="51">
        <f t="shared" si="285"/>
        <v>0</v>
      </c>
      <c r="BD55" s="52"/>
      <c r="BE55" s="51">
        <f t="shared" si="286"/>
        <v>0</v>
      </c>
      <c r="BF55" s="52"/>
      <c r="BG55" s="51">
        <f t="shared" si="287"/>
        <v>0</v>
      </c>
      <c r="BH55" s="52"/>
      <c r="BI55" s="51">
        <f t="shared" si="288"/>
        <v>0</v>
      </c>
      <c r="BJ55" s="52"/>
      <c r="BK55" s="51">
        <f t="shared" si="289"/>
        <v>0</v>
      </c>
      <c r="BL55" s="52">
        <v>56</v>
      </c>
      <c r="BM55" s="51">
        <f t="shared" si="290"/>
        <v>617716.22640000004</v>
      </c>
      <c r="BN55" s="52">
        <v>10</v>
      </c>
      <c r="BO55" s="51">
        <f t="shared" si="290"/>
        <v>113992.69700000001</v>
      </c>
      <c r="BP55" s="52"/>
      <c r="BQ55" s="51">
        <f t="shared" si="291"/>
        <v>0</v>
      </c>
      <c r="BR55" s="52"/>
      <c r="BS55" s="51">
        <f t="shared" si="292"/>
        <v>0</v>
      </c>
      <c r="BT55" s="52"/>
      <c r="BU55" s="51">
        <f t="shared" si="293"/>
        <v>0</v>
      </c>
      <c r="BV55" s="52"/>
      <c r="BW55" s="51">
        <f t="shared" si="294"/>
        <v>0</v>
      </c>
      <c r="BX55" s="52">
        <v>1</v>
      </c>
      <c r="BY55" s="51">
        <f t="shared" si="295"/>
        <v>9012.5317099999993</v>
      </c>
      <c r="BZ55" s="55">
        <v>12</v>
      </c>
      <c r="CA55" s="51">
        <f t="shared" si="296"/>
        <v>141612.82262400002</v>
      </c>
      <c r="CB55" s="52"/>
      <c r="CC55" s="51">
        <v>0</v>
      </c>
      <c r="CD55" s="52"/>
      <c r="CE55" s="51">
        <f t="shared" si="297"/>
        <v>0</v>
      </c>
      <c r="CF55" s="52"/>
      <c r="CG55" s="51">
        <f t="shared" si="298"/>
        <v>0</v>
      </c>
      <c r="CH55" s="55">
        <v>18</v>
      </c>
      <c r="CI55" s="51">
        <f t="shared" si="299"/>
        <v>211822.065</v>
      </c>
      <c r="CJ55" s="52">
        <v>52</v>
      </c>
      <c r="CK55" s="51">
        <f t="shared" si="299"/>
        <v>613655.56470400002</v>
      </c>
      <c r="CL55" s="52">
        <v>6</v>
      </c>
      <c r="CM55" s="51">
        <f t="shared" si="300"/>
        <v>58885.540350000003</v>
      </c>
      <c r="CN55" s="52">
        <f>80-1</f>
        <v>79</v>
      </c>
      <c r="CO55" s="51">
        <f t="shared" si="301"/>
        <v>775326.28127499996</v>
      </c>
      <c r="CP55" s="52"/>
      <c r="CQ55" s="51">
        <f t="shared" si="302"/>
        <v>0</v>
      </c>
      <c r="CR55" s="52"/>
      <c r="CS55" s="51">
        <v>0</v>
      </c>
      <c r="CT55" s="52">
        <f>30-25</f>
        <v>5</v>
      </c>
      <c r="CU55" s="51">
        <f t="shared" si="303"/>
        <v>79020.850999999995</v>
      </c>
      <c r="CV55" s="52"/>
      <c r="CW55" s="51">
        <f t="shared" si="304"/>
        <v>0</v>
      </c>
      <c r="CX55" s="52"/>
      <c r="CY55" s="51">
        <f t="shared" si="305"/>
        <v>0</v>
      </c>
      <c r="CZ55" s="52"/>
      <c r="DA55" s="51">
        <f t="shared" si="306"/>
        <v>0</v>
      </c>
      <c r="DB55" s="62">
        <f t="shared" si="307"/>
        <v>379</v>
      </c>
      <c r="DC55" s="62">
        <f t="shared" si="307"/>
        <v>4098411.2508430001</v>
      </c>
    </row>
    <row r="56" spans="1:107" x14ac:dyDescent="0.25">
      <c r="A56" s="60">
        <v>13</v>
      </c>
      <c r="B56" s="60"/>
      <c r="C56" s="38" t="s">
        <v>168</v>
      </c>
      <c r="D56" s="45"/>
      <c r="E56" s="45"/>
      <c r="F56" s="43"/>
      <c r="G56" s="46"/>
      <c r="H56" s="46"/>
      <c r="I56" s="69">
        <v>1</v>
      </c>
      <c r="J56" s="70"/>
      <c r="K56" s="45">
        <v>1.4</v>
      </c>
      <c r="L56" s="45">
        <v>1.68</v>
      </c>
      <c r="M56" s="45">
        <v>2.23</v>
      </c>
      <c r="N56" s="45">
        <v>2.39</v>
      </c>
      <c r="O56" s="44">
        <v>2.57</v>
      </c>
      <c r="P56" s="54">
        <f t="shared" ref="P56:CA56" si="311">P57+P58</f>
        <v>0</v>
      </c>
      <c r="Q56" s="54">
        <f t="shared" si="311"/>
        <v>0</v>
      </c>
      <c r="R56" s="54">
        <f t="shared" si="311"/>
        <v>88</v>
      </c>
      <c r="S56" s="54">
        <f t="shared" si="311"/>
        <v>974795.68853333336</v>
      </c>
      <c r="T56" s="54">
        <f t="shared" si="311"/>
        <v>0</v>
      </c>
      <c r="U56" s="54">
        <f t="shared" si="311"/>
        <v>0</v>
      </c>
      <c r="V56" s="54">
        <f t="shared" si="311"/>
        <v>0</v>
      </c>
      <c r="W56" s="54">
        <f t="shared" si="311"/>
        <v>0</v>
      </c>
      <c r="X56" s="54">
        <f t="shared" si="311"/>
        <v>0</v>
      </c>
      <c r="Y56" s="54">
        <f t="shared" si="311"/>
        <v>0</v>
      </c>
      <c r="Z56" s="54">
        <f t="shared" si="311"/>
        <v>30</v>
      </c>
      <c r="AA56" s="54">
        <f t="shared" si="311"/>
        <v>362656.11200000002</v>
      </c>
      <c r="AB56" s="54">
        <f t="shared" si="311"/>
        <v>0</v>
      </c>
      <c r="AC56" s="54">
        <f t="shared" si="311"/>
        <v>0</v>
      </c>
      <c r="AD56" s="54">
        <f t="shared" si="311"/>
        <v>0</v>
      </c>
      <c r="AE56" s="54">
        <f t="shared" si="311"/>
        <v>0</v>
      </c>
      <c r="AF56" s="54">
        <f t="shared" si="311"/>
        <v>0</v>
      </c>
      <c r="AG56" s="54">
        <f t="shared" si="311"/>
        <v>0</v>
      </c>
      <c r="AH56" s="54">
        <f t="shared" si="311"/>
        <v>0</v>
      </c>
      <c r="AI56" s="54">
        <f t="shared" si="311"/>
        <v>0</v>
      </c>
      <c r="AJ56" s="54">
        <f t="shared" si="311"/>
        <v>0</v>
      </c>
      <c r="AK56" s="54">
        <f t="shared" si="311"/>
        <v>0</v>
      </c>
      <c r="AL56" s="54">
        <f t="shared" si="311"/>
        <v>0</v>
      </c>
      <c r="AM56" s="54">
        <f t="shared" si="311"/>
        <v>0</v>
      </c>
      <c r="AN56" s="54">
        <f t="shared" si="311"/>
        <v>42</v>
      </c>
      <c r="AO56" s="54">
        <f t="shared" si="311"/>
        <v>649695.09914399998</v>
      </c>
      <c r="AP56" s="54">
        <f t="shared" si="311"/>
        <v>75</v>
      </c>
      <c r="AQ56" s="54">
        <f t="shared" si="311"/>
        <v>1005201.2879999999</v>
      </c>
      <c r="AR56" s="54">
        <f t="shared" si="311"/>
        <v>0</v>
      </c>
      <c r="AS56" s="54">
        <f t="shared" si="311"/>
        <v>0</v>
      </c>
      <c r="AT56" s="54">
        <f t="shared" si="311"/>
        <v>5</v>
      </c>
      <c r="AU56" s="54">
        <f t="shared" si="311"/>
        <v>67013.419200000004</v>
      </c>
      <c r="AV56" s="54">
        <v>0</v>
      </c>
      <c r="AW56" s="54">
        <f t="shared" ref="AW56" si="312">AW57+AW58</f>
        <v>0</v>
      </c>
      <c r="AX56" s="54">
        <v>266</v>
      </c>
      <c r="AY56" s="54">
        <f t="shared" ref="AY56" si="313">AY57+AY58</f>
        <v>3565113.9014400002</v>
      </c>
      <c r="AZ56" s="54">
        <f t="shared" si="311"/>
        <v>0</v>
      </c>
      <c r="BA56" s="54">
        <f t="shared" si="311"/>
        <v>0</v>
      </c>
      <c r="BB56" s="54">
        <f t="shared" si="311"/>
        <v>10</v>
      </c>
      <c r="BC56" s="54">
        <f t="shared" si="311"/>
        <v>130998.504</v>
      </c>
      <c r="BD56" s="54">
        <f t="shared" si="311"/>
        <v>62</v>
      </c>
      <c r="BE56" s="54">
        <f t="shared" si="311"/>
        <v>811604.70906666666</v>
      </c>
      <c r="BF56" s="54">
        <f t="shared" si="311"/>
        <v>0</v>
      </c>
      <c r="BG56" s="54">
        <f t="shared" si="311"/>
        <v>0</v>
      </c>
      <c r="BH56" s="54">
        <f t="shared" si="311"/>
        <v>259</v>
      </c>
      <c r="BI56" s="54">
        <f t="shared" si="311"/>
        <v>2602174.7266666666</v>
      </c>
      <c r="BJ56" s="54">
        <f t="shared" si="311"/>
        <v>13</v>
      </c>
      <c r="BK56" s="54">
        <f t="shared" si="311"/>
        <v>130611.08666666664</v>
      </c>
      <c r="BL56" s="54">
        <f t="shared" si="311"/>
        <v>200</v>
      </c>
      <c r="BM56" s="54">
        <f t="shared" si="311"/>
        <v>2715236.16</v>
      </c>
      <c r="BN56" s="54">
        <f t="shared" si="311"/>
        <v>258</v>
      </c>
      <c r="BO56" s="54">
        <f t="shared" si="311"/>
        <v>3619706.5631999997</v>
      </c>
      <c r="BP56" s="54">
        <f t="shared" si="311"/>
        <v>50</v>
      </c>
      <c r="BQ56" s="54">
        <f t="shared" si="311"/>
        <v>552916</v>
      </c>
      <c r="BR56" s="54">
        <f t="shared" si="311"/>
        <v>84</v>
      </c>
      <c r="BS56" s="54">
        <f t="shared" si="311"/>
        <v>1118108.549376</v>
      </c>
      <c r="BT56" s="54">
        <f t="shared" si="311"/>
        <v>0</v>
      </c>
      <c r="BU56" s="54">
        <f t="shared" si="311"/>
        <v>0</v>
      </c>
      <c r="BV56" s="54">
        <f t="shared" si="311"/>
        <v>0</v>
      </c>
      <c r="BW56" s="54">
        <f t="shared" si="311"/>
        <v>0</v>
      </c>
      <c r="BX56" s="54">
        <f t="shared" si="311"/>
        <v>49</v>
      </c>
      <c r="BY56" s="54">
        <f t="shared" si="311"/>
        <v>543524.98927999998</v>
      </c>
      <c r="BZ56" s="54">
        <f t="shared" si="311"/>
        <v>170</v>
      </c>
      <c r="CA56" s="54">
        <f t="shared" si="311"/>
        <v>2469146.6508800006</v>
      </c>
      <c r="CB56" s="54">
        <v>47</v>
      </c>
      <c r="CC56" s="54">
        <v>688963.86999999965</v>
      </c>
      <c r="CD56" s="54">
        <f t="shared" ref="CD56:DC56" si="314">CD57+CD58</f>
        <v>43</v>
      </c>
      <c r="CE56" s="54">
        <f t="shared" si="314"/>
        <v>611554.94400000013</v>
      </c>
      <c r="CF56" s="54">
        <f t="shared" si="314"/>
        <v>60</v>
      </c>
      <c r="CG56" s="54">
        <f t="shared" si="314"/>
        <v>871463.52384000004</v>
      </c>
      <c r="CH56" s="54">
        <f t="shared" si="314"/>
        <v>230</v>
      </c>
      <c r="CI56" s="54">
        <f t="shared" si="314"/>
        <v>3331218.8000000007</v>
      </c>
      <c r="CJ56" s="54">
        <v>180</v>
      </c>
      <c r="CK56" s="54">
        <f t="shared" ref="CK56" si="315">CK57+CK58</f>
        <v>2614390.5715199998</v>
      </c>
      <c r="CL56" s="54">
        <v>243</v>
      </c>
      <c r="CM56" s="54">
        <f t="shared" si="314"/>
        <v>2935217.7036000001</v>
      </c>
      <c r="CN56" s="54">
        <f t="shared" si="314"/>
        <v>345</v>
      </c>
      <c r="CO56" s="54">
        <f t="shared" si="314"/>
        <v>4167284.3939999999</v>
      </c>
      <c r="CP56" s="54">
        <f t="shared" si="314"/>
        <v>80</v>
      </c>
      <c r="CQ56" s="54">
        <f t="shared" si="314"/>
        <v>966326.81600000011</v>
      </c>
      <c r="CR56" s="54">
        <v>21</v>
      </c>
      <c r="CS56" s="54">
        <v>411034.10999999987</v>
      </c>
      <c r="CT56" s="54">
        <f t="shared" si="314"/>
        <v>264</v>
      </c>
      <c r="CU56" s="54">
        <f t="shared" si="314"/>
        <v>5135139.6096000001</v>
      </c>
      <c r="CV56" s="54">
        <f t="shared" si="314"/>
        <v>22</v>
      </c>
      <c r="CW56" s="54">
        <f t="shared" si="314"/>
        <v>432918.88639999996</v>
      </c>
      <c r="CX56" s="54">
        <f t="shared" si="314"/>
        <v>100</v>
      </c>
      <c r="CY56" s="54">
        <f t="shared" si="314"/>
        <v>2962216.0533333337</v>
      </c>
      <c r="CZ56" s="54">
        <f t="shared" si="314"/>
        <v>105</v>
      </c>
      <c r="DA56" s="54">
        <f t="shared" si="314"/>
        <v>2742639.5359999998</v>
      </c>
      <c r="DB56" s="54">
        <f t="shared" si="314"/>
        <v>3401</v>
      </c>
      <c r="DC56" s="54">
        <f t="shared" si="314"/>
        <v>49188872.265746683</v>
      </c>
    </row>
    <row r="57" spans="1:107" x14ac:dyDescent="0.25">
      <c r="A57" s="24"/>
      <c r="B57" s="24">
        <v>30</v>
      </c>
      <c r="C57" s="16" t="s">
        <v>169</v>
      </c>
      <c r="D57" s="17">
        <f>D55</f>
        <v>10127</v>
      </c>
      <c r="E57" s="17">
        <v>10127</v>
      </c>
      <c r="F57" s="18">
        <v>9620</v>
      </c>
      <c r="G57" s="19">
        <v>0.8</v>
      </c>
      <c r="H57" s="19"/>
      <c r="I57" s="25">
        <v>1</v>
      </c>
      <c r="J57" s="26"/>
      <c r="K57" s="17">
        <v>1.4</v>
      </c>
      <c r="L57" s="17">
        <v>1.68</v>
      </c>
      <c r="M57" s="17">
        <v>2.23</v>
      </c>
      <c r="N57" s="17">
        <v>2.39</v>
      </c>
      <c r="O57" s="20">
        <v>2.57</v>
      </c>
      <c r="P57" s="51"/>
      <c r="Q57" s="51">
        <f t="shared" ref="Q57:S58" si="316">(P57/12*1*$D57*$G57*$I57*$K57*Q$9)+(P57/12*5*$E57*$G57*$I57*$K57*Q$10)+(P57/12*6*$F57*$G57*$I57*$K57*Q$10)</f>
        <v>0</v>
      </c>
      <c r="R57" s="51">
        <v>88</v>
      </c>
      <c r="S57" s="51">
        <f t="shared" si="316"/>
        <v>974795.68853333336</v>
      </c>
      <c r="T57" s="52"/>
      <c r="U57" s="51">
        <f t="shared" ref="U57:U58" si="317">(T57/12*1*$D57*$G57*$I57*$K57*U$9)+(T57/12*5*$E57*$G57*$I57*$K57*U$10)+(T57/12*6*$F57*$G57*$I57*$K57*U$10)</f>
        <v>0</v>
      </c>
      <c r="V57" s="51"/>
      <c r="W57" s="51">
        <f t="shared" ref="W57:W58" si="318">(V57/12*1*$D57*$G57*$I57*$K57*W$9)+(V57/12*5*$E57*$G57*$I57*$K57*W$10)+(V57/12*6*$F57*$G57*$I57*$K57*W$10)</f>
        <v>0</v>
      </c>
      <c r="X57" s="51"/>
      <c r="Y57" s="51">
        <f t="shared" ref="Y57:Y58" si="319">(X57/12*1*$D57*$G57*$I57*$K57*Y$9)+(X57/12*5*$E57*$G57*$I57*$K57*Y$10)+(X57/12*6*$F57*$G57*$I57*$K57*Y$10)</f>
        <v>0</v>
      </c>
      <c r="Z57" s="51">
        <v>30</v>
      </c>
      <c r="AA57" s="51">
        <f t="shared" ref="AA57:AA58" si="320">(Z57/12*1*$D57*$G57*$I57*$K57*AA$9)+(Z57/12*5*$E57*$G57*$I57*$K57*AA$10)+(Z57/12*6*$F57*$G57*$I57*$K57*AA$10)</f>
        <v>362656.11200000002</v>
      </c>
      <c r="AB57" s="51"/>
      <c r="AC57" s="51">
        <f t="shared" ref="AC57:AC58" si="321">(AB57/12*1*$D57*$G57*$I57*$K57*AC$9)+(AB57/12*5*$E57*$G57*$I57*$K57*AC$10)+(AB57/12*6*$F57*$G57*$I57*$K57*AC$10)</f>
        <v>0</v>
      </c>
      <c r="AD57" s="51"/>
      <c r="AE57" s="51">
        <f t="shared" ref="AE57:AE58" si="322">(AD57/12*1*$D57*$G57*$I57*$K57*AE$9)+(AD57/12*5*$E57*$G57*$I57*$K57*AE$10)+(AD57/12*6*$F57*$G57*$I57*$K57*AE$10)</f>
        <v>0</v>
      </c>
      <c r="AF57" s="52"/>
      <c r="AG57" s="51">
        <f t="shared" ref="AG57:AG58" si="323">(AF57/12*1*$D57*$G57*$I57*$K57*AG$9)+(AF57/12*5*$E57*$G57*$I57*$K57*AG$10)+(AF57/12*6*$F57*$G57*$I57*$K57*AG$10)</f>
        <v>0</v>
      </c>
      <c r="AH57" s="51"/>
      <c r="AI57" s="51">
        <f t="shared" ref="AI57:AI58" si="324">(AH57/12*1*$D57*$G57*$I57*$K57*AI$9)+(AH57/12*5*$E57*$G57*$I57*$K57*AI$10)+(AH57/12*6*$F57*$G57*$I57*$K57*AI$10)</f>
        <v>0</v>
      </c>
      <c r="AJ57" s="51"/>
      <c r="AK57" s="51">
        <f t="shared" ref="AK57:AM58" si="325">(AJ57/12*1*$D57*$G57*$I57*$K57*AK$9)+(AJ57/12*5*$E57*$G57*$I57*$K57*AK$10)+(AJ57/12*6*$F57*$G57*$I57*$K57*AK$10)</f>
        <v>0</v>
      </c>
      <c r="AL57" s="51"/>
      <c r="AM57" s="51">
        <f t="shared" si="325"/>
        <v>0</v>
      </c>
      <c r="AN57" s="53">
        <v>40</v>
      </c>
      <c r="AO57" s="51">
        <f t="shared" ref="AO57:AQ58" si="326">(AN57/12*1*$D57*$G57*$I57*$L57*AO$9)+(AN57/12*5*$E57*$G57*$I57*$L57*AO$10)+(AN57/12*6*$F57*$G57*$I57*$L57*AO$10)</f>
        <v>536107.35360000003</v>
      </c>
      <c r="AP57" s="53">
        <v>75</v>
      </c>
      <c r="AQ57" s="51">
        <f t="shared" si="326"/>
        <v>1005201.2879999999</v>
      </c>
      <c r="AR57" s="51"/>
      <c r="AS57" s="51">
        <f t="shared" ref="AS57:AS58" si="327">(AR57/12*1*$D57*$G57*$I57*$L57*AS$9)+(AR57/12*5*$E57*$G57*$I57*$L57*AS$10)+(AR57/12*6*$F57*$G57*$I57*$L57*AS$10)</f>
        <v>0</v>
      </c>
      <c r="AT57" s="53">
        <v>5</v>
      </c>
      <c r="AU57" s="51">
        <f t="shared" ref="AU57:AU58" si="328">(AT57/12*1*$D57*$G57*$I57*$L57*AU$9)+(AT57/12*5*$E57*$G57*$I57*$L57*AU$10)+(AT57/12*6*$F57*$G57*$I57*$L57*AU$10)</f>
        <v>67013.419200000004</v>
      </c>
      <c r="AV57" s="51"/>
      <c r="AW57" s="51">
        <f t="shared" ref="AW57:AW58" si="329">(AV57/12*1*$D57*$G57*$I57*$L57*AW$9)+(AV57/12*5*$E57*$G57*$I57*$L57*AW$10)+(AV57/12*6*$F57*$G57*$I57*$L57*AW$10)</f>
        <v>0</v>
      </c>
      <c r="AX57" s="53">
        <v>266</v>
      </c>
      <c r="AY57" s="51">
        <f t="shared" ref="AY57:AY58" si="330">(AX57/12*1*$D57*$G57*$I57*$L57*AY$9)+(AX57/12*5*$E57*$G57*$I57*$L57*AY$10)+(AX57/12*6*$F57*$G57*$I57*$L57*AY$10)</f>
        <v>3565113.9014400002</v>
      </c>
      <c r="AZ57" s="51"/>
      <c r="BA57" s="51">
        <f t="shared" ref="BA57:BA58" si="331">(AZ57/12*1*$D57*$G57*$I57*$L57*BA$9)+(AZ57/12*5*$E57*$G57*$I57*$L57*BA$10)+(AZ57/12*6*$F57*$G57*$I57*$L57*BA$10)</f>
        <v>0</v>
      </c>
      <c r="BB57" s="51">
        <v>10</v>
      </c>
      <c r="BC57" s="51">
        <f t="shared" ref="BC57:BC58" si="332">(BB57/12*1*$D57*$G57*$I57*$K57*BC$9)+(BB57/12*5*$E57*$G57*$I57*$K57*BC$10)+(BB57/12*6*$F57*$G57*$I57*$K57*BC$10)</f>
        <v>130998.504</v>
      </c>
      <c r="BD57" s="51">
        <v>62</v>
      </c>
      <c r="BE57" s="51">
        <f t="shared" ref="BE57:BE58" si="333">(BD57/12*1*$D57*$G57*$I57*$K57*BE$9)+(BD57/12*5*$E57*$G57*$I57*$K57*BE$10)+(BD57/12*6*$F57*$G57*$I57*$K57*BE$10)</f>
        <v>811604.70906666666</v>
      </c>
      <c r="BF57" s="51"/>
      <c r="BG57" s="51">
        <f t="shared" ref="BG57:BG58" si="334">(BF57/12*1*$D57*$G57*$I57*$K57*BG$9)+(BF57/12*4*$E57*$G57*$I57*$K57*BG$10)+(BF57/12*1*$E57*$G57*$I57*$K57*BG$11)+(BF57/12*6*$F57*$G57*$I57*$K57*BG$11)</f>
        <v>0</v>
      </c>
      <c r="BH57" s="51">
        <v>259</v>
      </c>
      <c r="BI57" s="51">
        <f t="shared" ref="BI57:BI58" si="335">(BH57/12*1*$D57*$G57*$I57*$K57*BI$9)+(BH57/12*5*$E57*$G57*$I57*$K57*BI$10)+(BH57/12*6*$F57*$G57*$I57*$K57*BI$10)</f>
        <v>2602174.7266666666</v>
      </c>
      <c r="BJ57" s="51">
        <v>13</v>
      </c>
      <c r="BK57" s="51">
        <f t="shared" ref="BK57:BK58" si="336">(BJ57/12*1*$D57*$G57*$I57*$K57*BK$9)+(BJ57/12*5*$E57*$G57*$I57*$K57*BK$10)+(BJ57/12*6*$F57*$G57*$I57*$K57*BK$10)</f>
        <v>130611.08666666664</v>
      </c>
      <c r="BL57" s="51">
        <v>200</v>
      </c>
      <c r="BM57" s="51">
        <f t="shared" ref="BM57:BO58" si="337">(BL57/12*1*$D57*$G57*$I57*$L57*BM$9)+(BL57/12*4*$E57*$G57*$I57*$L57*BM$10)+(BL57/12*1*$E57*$G57*$I57*$L57*BM$11)+(BL57/12*6*$F57*$G57*$I57*$L57*BM$11)</f>
        <v>2715236.16</v>
      </c>
      <c r="BN57" s="51">
        <v>258</v>
      </c>
      <c r="BO57" s="51">
        <f t="shared" si="337"/>
        <v>3619706.5631999997</v>
      </c>
      <c r="BP57" s="51">
        <v>50</v>
      </c>
      <c r="BQ57" s="51">
        <f t="shared" ref="BQ57:BQ58" si="338">(BP57/12*1*$D57*$G57*$I57*$K57*BQ$9)+(BP57/12*5*$E57*$G57*$I57*$K57*BQ$10)+(BP57/12*6*$F57*$G57*$I57*$K57*BQ$10)</f>
        <v>552916</v>
      </c>
      <c r="BR57" s="53">
        <v>84</v>
      </c>
      <c r="BS57" s="51">
        <f t="shared" ref="BS57:BS58" si="339">(BR57/12*1*$D57*$G57*$I57*$L57*BS$9)+(BR57/12*5*$E57*$G57*$I57*$L57*BS$10)+(BR57/12*6*$F57*$G57*$I57*$L57*BS$10)</f>
        <v>1118108.549376</v>
      </c>
      <c r="BT57" s="51"/>
      <c r="BU57" s="51">
        <f t="shared" ref="BU57:BU58" si="340">(BT57/12*1*$D57*$G57*$I57*BU$9)+(BT57/12*5*$E57*$G57*$I57*BU$10)+(BT57/12*6*$F57*$G57*$I57*BU$10)</f>
        <v>0</v>
      </c>
      <c r="BV57" s="51"/>
      <c r="BW57" s="51">
        <f t="shared" ref="BW57:BW58" si="341">(BV57/12*1*$D57*$G57*$I57*$K57*BW$9)+(BV57/12*5*$E57*$G57*$I57*$K57*BW$10)+(BV57/12*6*$F57*$G57*$I57*$K57*BW$10)</f>
        <v>0</v>
      </c>
      <c r="BX57" s="51">
        <v>49</v>
      </c>
      <c r="BY57" s="51">
        <f t="shared" ref="BY57:BY58" si="342">(BX57/12*1*$D57*$G57*$I57*$K57*BY$9)+(BX57/12*5*$E57*$G57*$I57*$K57*BY$10)+(BX57/12*6*$F57*$G57*$I57*$K57*BY$10)</f>
        <v>543524.98927999998</v>
      </c>
      <c r="BZ57" s="53">
        <v>170</v>
      </c>
      <c r="CA57" s="51">
        <f t="shared" ref="CA57:CA58" si="343">(BZ57/12*1*$D57*$G57*$I57*$L57*CA$9)+(BZ57/12*5*$E57*$G57*$I57*$L57*CA$10)+(BZ57/12*6*$F57*$G57*$I57*$L57*CA$10)</f>
        <v>2469146.6508800006</v>
      </c>
      <c r="CB57" s="53">
        <v>47</v>
      </c>
      <c r="CC57" s="51">
        <v>688963.86999999965</v>
      </c>
      <c r="CD57" s="51">
        <v>43</v>
      </c>
      <c r="CE57" s="51">
        <f t="shared" ref="CE57:CE58" si="344">SUM(CD57*$F57*$G57*$I57*$L57*$CE$12)</f>
        <v>611554.94400000013</v>
      </c>
      <c r="CF57" s="53">
        <v>60</v>
      </c>
      <c r="CG57" s="51">
        <f t="shared" ref="CG57:CG58" si="345">(CF57/12*1*$D57*$G57*$I57*$L57*CG$9)+(CF57/12*5*$E57*$G57*$I57*$L57*CG$10)+(CF57/12*6*$F57*$G57*$I57*$L57*CG$10)</f>
        <v>871463.52384000004</v>
      </c>
      <c r="CH57" s="53">
        <v>230</v>
      </c>
      <c r="CI57" s="51">
        <f t="shared" ref="CI57:CK58" si="346">(CH57/12*1*$D57*$G57*$I57*$L57*CI$9)+(CH57/12*5*$E57*$G57*$I57*$L57*CI$10)+(CH57/12*6*$F57*$G57*$I57*$L57*CI$10)</f>
        <v>3331218.8000000007</v>
      </c>
      <c r="CJ57" s="51">
        <v>180</v>
      </c>
      <c r="CK57" s="51">
        <f t="shared" si="346"/>
        <v>2614390.5715199998</v>
      </c>
      <c r="CL57" s="51">
        <v>243</v>
      </c>
      <c r="CM57" s="51">
        <f t="shared" ref="CM57:CM58" si="347">(CL57/12*1*$D57*$G57*$I57*$K57*CM$9)+(CL57/12*5*$E57*$G57*$I57*$K57*CM$10)+(CL57/12*6*$F57*$G57*$I57*$K57*CM$10)</f>
        <v>2935217.7036000001</v>
      </c>
      <c r="CN57" s="51">
        <f>378-33</f>
        <v>345</v>
      </c>
      <c r="CO57" s="51">
        <f t="shared" ref="CO57:CO58" si="348">(CN57/12*1*$D57*$G57*$I57*$K57*CO$9)+(CN57/12*5*$E57*$G57*$I57*$K57*CO$10)+(CN57/12*6*$F57*$G57*$I57*$K57*CO$10)</f>
        <v>4167284.3939999999</v>
      </c>
      <c r="CP57" s="51">
        <v>80</v>
      </c>
      <c r="CQ57" s="51">
        <f t="shared" ref="CQ57:CQ58" si="349">(CP57/12*1*$D57*$G57*$I57*$K57*CQ$9)+(CP57/12*5*$E57*$G57*$I57*$K57*CQ$10)+(CP57/12*6*$F57*$G57*$I57*$K57*CQ$10)</f>
        <v>966326.81600000011</v>
      </c>
      <c r="CR57" s="51">
        <v>21</v>
      </c>
      <c r="CS57" s="51">
        <v>411034.10999999987</v>
      </c>
      <c r="CT57" s="51">
        <f>274-10</f>
        <v>264</v>
      </c>
      <c r="CU57" s="51">
        <f t="shared" ref="CU57:CU58" si="350">(CT57/12*1*$D57*$G57*$I57*$L57*CU$9)+(CT57/12*5*$E57*$G57*$I57*$L57*CU$10)+(CT57/12*6*$F57*$G57*$I57*$L57*CU$10)</f>
        <v>5135139.6096000001</v>
      </c>
      <c r="CV57" s="51">
        <v>22</v>
      </c>
      <c r="CW57" s="51">
        <f t="shared" ref="CW57:CW58" si="351">(CV57/12*1*$D57*$G57*$I57*$L57*CW$9)+(CV57/12*5*$E57*$G57*$I57*$L57*CW$10)+(CV57/12*6*$F57*$G57*$I57*$L57*CW$10)</f>
        <v>432918.88639999996</v>
      </c>
      <c r="CX57" s="53">
        <v>100</v>
      </c>
      <c r="CY57" s="51">
        <f t="shared" ref="CY57:CY58" si="352">(CX57/12*1*$D57*$G57*$I57*$N57*CY$9)+(CX57/12*5*$E57*$G57*$I57*$O57*CY$10)+(CX57/12*6*$F57*$G57*$I57*$O57*CY$10)</f>
        <v>2962216.0533333337</v>
      </c>
      <c r="CZ57" s="53">
        <v>105</v>
      </c>
      <c r="DA57" s="51">
        <f t="shared" ref="DA57:DA58" si="353">(CZ57/12*1*$D57*$G57*$I57*$M57*DA$9)+(CZ57/12*5*$E57*$G57*$I57*$M57*DA$10)+(CZ57/12*6*$F57*$G57*$I57*$M57*DA$10)</f>
        <v>2742639.5359999998</v>
      </c>
      <c r="DB57" s="62">
        <f t="shared" ref="DB57:DC58" si="354">SUM(AF57,T57,V57,AD57,P57,X57,R57,BH57,BX57,CL57,CP57,BJ57,CN57,AH57,BB57,BD57,AJ57,BF57,BV57,AL57,Z57,CR57,CV57,BL57,CT57,BN57,CB57,CD57,CH57,BZ57,CF57,AN57,AP57,AR57,AT57,AV57,AZ57,AX57,BR57,CZ57,CX57,CJ57,AB57,BT57,BP57)</f>
        <v>3399</v>
      </c>
      <c r="DC57" s="62">
        <f t="shared" si="354"/>
        <v>49075284.520202681</v>
      </c>
    </row>
    <row r="58" spans="1:107" ht="30" x14ac:dyDescent="0.25">
      <c r="A58" s="24"/>
      <c r="B58" s="24">
        <v>31</v>
      </c>
      <c r="C58" s="16" t="s">
        <v>170</v>
      </c>
      <c r="D58" s="17">
        <v>10127</v>
      </c>
      <c r="E58" s="17">
        <v>10127</v>
      </c>
      <c r="F58" s="18">
        <v>9620</v>
      </c>
      <c r="G58" s="19">
        <v>3.39</v>
      </c>
      <c r="H58" s="19"/>
      <c r="I58" s="25">
        <v>1</v>
      </c>
      <c r="J58" s="26"/>
      <c r="K58" s="17">
        <v>1.4</v>
      </c>
      <c r="L58" s="17">
        <v>1.68</v>
      </c>
      <c r="M58" s="17">
        <v>2.23</v>
      </c>
      <c r="N58" s="17">
        <v>2.39</v>
      </c>
      <c r="O58" s="20">
        <v>2.57</v>
      </c>
      <c r="P58" s="52"/>
      <c r="Q58" s="51">
        <f t="shared" si="316"/>
        <v>0</v>
      </c>
      <c r="R58" s="52"/>
      <c r="S58" s="51">
        <f t="shared" si="316"/>
        <v>0</v>
      </c>
      <c r="T58" s="52"/>
      <c r="U58" s="51">
        <f t="shared" si="317"/>
        <v>0</v>
      </c>
      <c r="V58" s="52"/>
      <c r="W58" s="51">
        <f t="shared" si="318"/>
        <v>0</v>
      </c>
      <c r="X58" s="52"/>
      <c r="Y58" s="51">
        <f t="shared" si="319"/>
        <v>0</v>
      </c>
      <c r="Z58" s="52"/>
      <c r="AA58" s="51">
        <f t="shared" si="320"/>
        <v>0</v>
      </c>
      <c r="AB58" s="52"/>
      <c r="AC58" s="51">
        <f t="shared" si="321"/>
        <v>0</v>
      </c>
      <c r="AD58" s="52"/>
      <c r="AE58" s="51">
        <f t="shared" si="322"/>
        <v>0</v>
      </c>
      <c r="AF58" s="52"/>
      <c r="AG58" s="51">
        <f t="shared" si="323"/>
        <v>0</v>
      </c>
      <c r="AH58" s="52"/>
      <c r="AI58" s="51">
        <f t="shared" si="324"/>
        <v>0</v>
      </c>
      <c r="AJ58" s="52"/>
      <c r="AK58" s="51">
        <f t="shared" si="325"/>
        <v>0</v>
      </c>
      <c r="AL58" s="52"/>
      <c r="AM58" s="51">
        <f t="shared" si="325"/>
        <v>0</v>
      </c>
      <c r="AN58" s="55">
        <v>2</v>
      </c>
      <c r="AO58" s="51">
        <f t="shared" si="326"/>
        <v>113587.74554399999</v>
      </c>
      <c r="AP58" s="52"/>
      <c r="AQ58" s="51">
        <f t="shared" si="326"/>
        <v>0</v>
      </c>
      <c r="AR58" s="52"/>
      <c r="AS58" s="51">
        <f t="shared" si="327"/>
        <v>0</v>
      </c>
      <c r="AT58" s="52"/>
      <c r="AU58" s="51">
        <f t="shared" si="328"/>
        <v>0</v>
      </c>
      <c r="AV58" s="52"/>
      <c r="AW58" s="51">
        <f t="shared" si="329"/>
        <v>0</v>
      </c>
      <c r="AX58" s="52"/>
      <c r="AY58" s="51">
        <f t="shared" si="330"/>
        <v>0</v>
      </c>
      <c r="AZ58" s="52"/>
      <c r="BA58" s="51">
        <f t="shared" si="331"/>
        <v>0</v>
      </c>
      <c r="BB58" s="52"/>
      <c r="BC58" s="51">
        <f t="shared" si="332"/>
        <v>0</v>
      </c>
      <c r="BD58" s="52"/>
      <c r="BE58" s="51">
        <f t="shared" si="333"/>
        <v>0</v>
      </c>
      <c r="BF58" s="52"/>
      <c r="BG58" s="51">
        <f t="shared" si="334"/>
        <v>0</v>
      </c>
      <c r="BH58" s="52"/>
      <c r="BI58" s="51">
        <f t="shared" si="335"/>
        <v>0</v>
      </c>
      <c r="BJ58" s="52"/>
      <c r="BK58" s="51">
        <f t="shared" si="336"/>
        <v>0</v>
      </c>
      <c r="BL58" s="52"/>
      <c r="BM58" s="51">
        <f t="shared" si="337"/>
        <v>0</v>
      </c>
      <c r="BN58" s="52"/>
      <c r="BO58" s="51">
        <f t="shared" si="337"/>
        <v>0</v>
      </c>
      <c r="BP58" s="52"/>
      <c r="BQ58" s="51">
        <f t="shared" si="338"/>
        <v>0</v>
      </c>
      <c r="BR58" s="52"/>
      <c r="BS58" s="51">
        <f t="shared" si="339"/>
        <v>0</v>
      </c>
      <c r="BT58" s="52"/>
      <c r="BU58" s="51">
        <f t="shared" si="340"/>
        <v>0</v>
      </c>
      <c r="BV58" s="52"/>
      <c r="BW58" s="51">
        <f t="shared" si="341"/>
        <v>0</v>
      </c>
      <c r="BX58" s="52"/>
      <c r="BY58" s="51">
        <f t="shared" si="342"/>
        <v>0</v>
      </c>
      <c r="BZ58" s="52"/>
      <c r="CA58" s="51">
        <f t="shared" si="343"/>
        <v>0</v>
      </c>
      <c r="CB58" s="52"/>
      <c r="CC58" s="51">
        <v>0</v>
      </c>
      <c r="CD58" s="52"/>
      <c r="CE58" s="51">
        <f t="shared" si="344"/>
        <v>0</v>
      </c>
      <c r="CF58" s="52"/>
      <c r="CG58" s="51">
        <f t="shared" si="345"/>
        <v>0</v>
      </c>
      <c r="CH58" s="52"/>
      <c r="CI58" s="51">
        <f t="shared" si="346"/>
        <v>0</v>
      </c>
      <c r="CJ58" s="52"/>
      <c r="CK58" s="51">
        <f t="shared" si="346"/>
        <v>0</v>
      </c>
      <c r="CL58" s="52"/>
      <c r="CM58" s="51">
        <f t="shared" si="347"/>
        <v>0</v>
      </c>
      <c r="CN58" s="52"/>
      <c r="CO58" s="51">
        <f t="shared" si="348"/>
        <v>0</v>
      </c>
      <c r="CP58" s="52"/>
      <c r="CQ58" s="51">
        <f t="shared" si="349"/>
        <v>0</v>
      </c>
      <c r="CR58" s="52"/>
      <c r="CS58" s="51">
        <v>0</v>
      </c>
      <c r="CT58" s="52"/>
      <c r="CU58" s="51">
        <f t="shared" si="350"/>
        <v>0</v>
      </c>
      <c r="CV58" s="52"/>
      <c r="CW58" s="51">
        <f t="shared" si="351"/>
        <v>0</v>
      </c>
      <c r="CX58" s="52"/>
      <c r="CY58" s="51">
        <f t="shared" si="352"/>
        <v>0</v>
      </c>
      <c r="CZ58" s="52"/>
      <c r="DA58" s="51">
        <f t="shared" si="353"/>
        <v>0</v>
      </c>
      <c r="DB58" s="62">
        <f t="shared" si="354"/>
        <v>2</v>
      </c>
      <c r="DC58" s="62">
        <f t="shared" si="354"/>
        <v>113587.74554399999</v>
      </c>
    </row>
    <row r="59" spans="1:107" x14ac:dyDescent="0.25">
      <c r="A59" s="60">
        <v>14</v>
      </c>
      <c r="B59" s="60"/>
      <c r="C59" s="38" t="s">
        <v>171</v>
      </c>
      <c r="D59" s="45"/>
      <c r="E59" s="45"/>
      <c r="F59" s="43"/>
      <c r="G59" s="46"/>
      <c r="H59" s="46"/>
      <c r="I59" s="69">
        <v>1</v>
      </c>
      <c r="J59" s="70"/>
      <c r="K59" s="45">
        <v>1.4</v>
      </c>
      <c r="L59" s="45">
        <v>1.68</v>
      </c>
      <c r="M59" s="45">
        <v>2.23</v>
      </c>
      <c r="N59" s="45">
        <v>2.39</v>
      </c>
      <c r="O59" s="44">
        <v>2.57</v>
      </c>
      <c r="P59" s="54">
        <f t="shared" ref="P59:CA59" si="355">SUM(P60:P61)</f>
        <v>0</v>
      </c>
      <c r="Q59" s="54">
        <f t="shared" si="355"/>
        <v>0</v>
      </c>
      <c r="R59" s="54">
        <f t="shared" si="355"/>
        <v>0</v>
      </c>
      <c r="S59" s="54">
        <f t="shared" si="355"/>
        <v>0</v>
      </c>
      <c r="T59" s="54">
        <f t="shared" si="355"/>
        <v>0</v>
      </c>
      <c r="U59" s="54">
        <f t="shared" si="355"/>
        <v>0</v>
      </c>
      <c r="V59" s="54">
        <f t="shared" si="355"/>
        <v>0</v>
      </c>
      <c r="W59" s="54">
        <f t="shared" si="355"/>
        <v>0</v>
      </c>
      <c r="X59" s="54">
        <f t="shared" si="355"/>
        <v>0</v>
      </c>
      <c r="Y59" s="54">
        <f t="shared" si="355"/>
        <v>0</v>
      </c>
      <c r="Z59" s="54">
        <f t="shared" si="355"/>
        <v>0</v>
      </c>
      <c r="AA59" s="54">
        <f t="shared" si="355"/>
        <v>0</v>
      </c>
      <c r="AB59" s="54">
        <f t="shared" si="355"/>
        <v>0</v>
      </c>
      <c r="AC59" s="54">
        <f t="shared" si="355"/>
        <v>0</v>
      </c>
      <c r="AD59" s="54">
        <f t="shared" si="355"/>
        <v>0</v>
      </c>
      <c r="AE59" s="54">
        <f t="shared" si="355"/>
        <v>0</v>
      </c>
      <c r="AF59" s="54">
        <f t="shared" si="355"/>
        <v>0</v>
      </c>
      <c r="AG59" s="54">
        <f t="shared" si="355"/>
        <v>0</v>
      </c>
      <c r="AH59" s="54">
        <f t="shared" si="355"/>
        <v>0</v>
      </c>
      <c r="AI59" s="54">
        <f t="shared" si="355"/>
        <v>0</v>
      </c>
      <c r="AJ59" s="54">
        <f t="shared" si="355"/>
        <v>0</v>
      </c>
      <c r="AK59" s="54">
        <f t="shared" si="355"/>
        <v>0</v>
      </c>
      <c r="AL59" s="54">
        <f t="shared" si="355"/>
        <v>0</v>
      </c>
      <c r="AM59" s="54">
        <f t="shared" si="355"/>
        <v>0</v>
      </c>
      <c r="AN59" s="54">
        <f t="shared" si="355"/>
        <v>2</v>
      </c>
      <c r="AO59" s="54">
        <f t="shared" si="355"/>
        <v>106216.269432</v>
      </c>
      <c r="AP59" s="54">
        <f t="shared" si="355"/>
        <v>0</v>
      </c>
      <c r="AQ59" s="54">
        <f t="shared" si="355"/>
        <v>0</v>
      </c>
      <c r="AR59" s="54">
        <f t="shared" si="355"/>
        <v>0</v>
      </c>
      <c r="AS59" s="54">
        <f t="shared" si="355"/>
        <v>0</v>
      </c>
      <c r="AT59" s="54">
        <f t="shared" si="355"/>
        <v>4</v>
      </c>
      <c r="AU59" s="54">
        <f t="shared" si="355"/>
        <v>102530.531376</v>
      </c>
      <c r="AV59" s="54">
        <v>0</v>
      </c>
      <c r="AW59" s="54">
        <f t="shared" ref="AW59" si="356">SUM(AW60:AW61)</f>
        <v>0</v>
      </c>
      <c r="AX59" s="54">
        <v>0</v>
      </c>
      <c r="AY59" s="54">
        <f t="shared" ref="AY59" si="357">SUM(AY60:AY61)</f>
        <v>0</v>
      </c>
      <c r="AZ59" s="54">
        <f t="shared" si="355"/>
        <v>0</v>
      </c>
      <c r="BA59" s="54">
        <f t="shared" si="355"/>
        <v>0</v>
      </c>
      <c r="BB59" s="54">
        <f t="shared" si="355"/>
        <v>7</v>
      </c>
      <c r="BC59" s="54">
        <f t="shared" si="355"/>
        <v>175374.24723000001</v>
      </c>
      <c r="BD59" s="54">
        <f t="shared" si="355"/>
        <v>0</v>
      </c>
      <c r="BE59" s="54">
        <f t="shared" si="355"/>
        <v>0</v>
      </c>
      <c r="BF59" s="54">
        <f t="shared" si="355"/>
        <v>0</v>
      </c>
      <c r="BG59" s="54">
        <f t="shared" si="355"/>
        <v>0</v>
      </c>
      <c r="BH59" s="54">
        <f t="shared" si="355"/>
        <v>0</v>
      </c>
      <c r="BI59" s="54">
        <f t="shared" si="355"/>
        <v>0</v>
      </c>
      <c r="BJ59" s="54">
        <f t="shared" si="355"/>
        <v>0</v>
      </c>
      <c r="BK59" s="54">
        <f t="shared" si="355"/>
        <v>0</v>
      </c>
      <c r="BL59" s="54">
        <f t="shared" si="355"/>
        <v>0</v>
      </c>
      <c r="BM59" s="54">
        <f t="shared" si="355"/>
        <v>0</v>
      </c>
      <c r="BN59" s="54">
        <f t="shared" si="355"/>
        <v>0</v>
      </c>
      <c r="BO59" s="54">
        <f t="shared" si="355"/>
        <v>0</v>
      </c>
      <c r="BP59" s="54">
        <f t="shared" si="355"/>
        <v>0</v>
      </c>
      <c r="BQ59" s="54">
        <f t="shared" si="355"/>
        <v>0</v>
      </c>
      <c r="BR59" s="54">
        <f t="shared" si="355"/>
        <v>0</v>
      </c>
      <c r="BS59" s="54">
        <f t="shared" si="355"/>
        <v>0</v>
      </c>
      <c r="BT59" s="54">
        <f t="shared" si="355"/>
        <v>0</v>
      </c>
      <c r="BU59" s="54">
        <f t="shared" si="355"/>
        <v>0</v>
      </c>
      <c r="BV59" s="54">
        <f t="shared" si="355"/>
        <v>0</v>
      </c>
      <c r="BW59" s="54">
        <f t="shared" si="355"/>
        <v>0</v>
      </c>
      <c r="BX59" s="54">
        <f t="shared" si="355"/>
        <v>0</v>
      </c>
      <c r="BY59" s="54">
        <f t="shared" si="355"/>
        <v>0</v>
      </c>
      <c r="BZ59" s="54">
        <f t="shared" si="355"/>
        <v>0</v>
      </c>
      <c r="CA59" s="54">
        <f t="shared" si="355"/>
        <v>0</v>
      </c>
      <c r="CB59" s="54">
        <v>0</v>
      </c>
      <c r="CC59" s="54">
        <v>0</v>
      </c>
      <c r="CD59" s="54"/>
      <c r="CE59" s="54"/>
      <c r="CF59" s="54">
        <f t="shared" ref="CF59:DC59" si="358">SUM(CF60:CF61)</f>
        <v>0</v>
      </c>
      <c r="CG59" s="54">
        <f t="shared" si="358"/>
        <v>0</v>
      </c>
      <c r="CH59" s="54">
        <f t="shared" si="358"/>
        <v>0</v>
      </c>
      <c r="CI59" s="54">
        <f t="shared" si="358"/>
        <v>0</v>
      </c>
      <c r="CJ59" s="54">
        <v>2</v>
      </c>
      <c r="CK59" s="54">
        <f t="shared" ref="CK59" si="359">SUM(CK60:CK61)</f>
        <v>115105.80710719999</v>
      </c>
      <c r="CL59" s="54">
        <v>0</v>
      </c>
      <c r="CM59" s="54">
        <f t="shared" si="358"/>
        <v>0</v>
      </c>
      <c r="CN59" s="54">
        <f t="shared" si="358"/>
        <v>0</v>
      </c>
      <c r="CO59" s="54">
        <f t="shared" si="358"/>
        <v>0</v>
      </c>
      <c r="CP59" s="54">
        <f t="shared" si="358"/>
        <v>0</v>
      </c>
      <c r="CQ59" s="54">
        <f t="shared" si="358"/>
        <v>0</v>
      </c>
      <c r="CR59" s="54">
        <v>0</v>
      </c>
      <c r="CS59" s="54">
        <v>0</v>
      </c>
      <c r="CT59" s="54">
        <f t="shared" si="358"/>
        <v>0</v>
      </c>
      <c r="CU59" s="54">
        <f t="shared" si="358"/>
        <v>0</v>
      </c>
      <c r="CV59" s="54">
        <f t="shared" si="358"/>
        <v>0</v>
      </c>
      <c r="CW59" s="54">
        <f t="shared" si="358"/>
        <v>0</v>
      </c>
      <c r="CX59" s="54">
        <f t="shared" si="358"/>
        <v>0</v>
      </c>
      <c r="CY59" s="54">
        <f t="shared" si="358"/>
        <v>0</v>
      </c>
      <c r="CZ59" s="54">
        <v>0</v>
      </c>
      <c r="DA59" s="54">
        <f t="shared" si="358"/>
        <v>0</v>
      </c>
      <c r="DB59" s="54">
        <f t="shared" si="358"/>
        <v>15</v>
      </c>
      <c r="DC59" s="54">
        <f t="shared" si="358"/>
        <v>499226.85514519998</v>
      </c>
    </row>
    <row r="60" spans="1:107" ht="30" x14ac:dyDescent="0.25">
      <c r="A60" s="24"/>
      <c r="B60" s="24">
        <v>32</v>
      </c>
      <c r="C60" s="16" t="s">
        <v>172</v>
      </c>
      <c r="D60" s="17">
        <f>D57</f>
        <v>10127</v>
      </c>
      <c r="E60" s="17">
        <v>10127</v>
      </c>
      <c r="F60" s="18">
        <v>9620</v>
      </c>
      <c r="G60" s="19">
        <v>1.53</v>
      </c>
      <c r="H60" s="19"/>
      <c r="I60" s="25">
        <v>1</v>
      </c>
      <c r="J60" s="26"/>
      <c r="K60" s="17">
        <v>1.4</v>
      </c>
      <c r="L60" s="17">
        <v>1.68</v>
      </c>
      <c r="M60" s="17">
        <v>2.23</v>
      </c>
      <c r="N60" s="17">
        <v>2.39</v>
      </c>
      <c r="O60" s="20">
        <v>2.57</v>
      </c>
      <c r="P60" s="51">
        <v>0</v>
      </c>
      <c r="Q60" s="51">
        <f t="shared" ref="Q60:S61" si="360">(P60/12*1*$D60*$G60*$I60*$K60*Q$9)+(P60/12*5*$E60*$G60*$I60*$K60*Q$10)+(P60/12*6*$F60*$G60*$I60*$K60*Q$10)</f>
        <v>0</v>
      </c>
      <c r="R60" s="51">
        <v>0</v>
      </c>
      <c r="S60" s="51">
        <f t="shared" si="360"/>
        <v>0</v>
      </c>
      <c r="T60" s="52"/>
      <c r="U60" s="51">
        <f t="shared" ref="U60:U61" si="361">(T60/12*1*$D60*$G60*$I60*$K60*U$9)+(T60/12*5*$E60*$G60*$I60*$K60*U$10)+(T60/12*6*$F60*$G60*$I60*$K60*U$10)</f>
        <v>0</v>
      </c>
      <c r="V60" s="51">
        <v>0</v>
      </c>
      <c r="W60" s="51">
        <f t="shared" ref="W60:W61" si="362">(V60/12*1*$D60*$G60*$I60*$K60*W$9)+(V60/12*5*$E60*$G60*$I60*$K60*W$10)+(V60/12*6*$F60*$G60*$I60*$K60*W$10)</f>
        <v>0</v>
      </c>
      <c r="X60" s="51">
        <v>0</v>
      </c>
      <c r="Y60" s="51">
        <f t="shared" ref="Y60:Y61" si="363">(X60/12*1*$D60*$G60*$I60*$K60*Y$9)+(X60/12*5*$E60*$G60*$I60*$K60*Y$10)+(X60/12*6*$F60*$G60*$I60*$K60*Y$10)</f>
        <v>0</v>
      </c>
      <c r="Z60" s="51">
        <v>0</v>
      </c>
      <c r="AA60" s="51">
        <f t="shared" ref="AA60:AA61" si="364">(Z60/12*1*$D60*$G60*$I60*$K60*AA$9)+(Z60/12*5*$E60*$G60*$I60*$K60*AA$10)+(Z60/12*6*$F60*$G60*$I60*$K60*AA$10)</f>
        <v>0</v>
      </c>
      <c r="AB60" s="51"/>
      <c r="AC60" s="51">
        <f t="shared" ref="AC60:AC61" si="365">(AB60/12*1*$D60*$G60*$I60*$K60*AC$9)+(AB60/12*5*$E60*$G60*$I60*$K60*AC$10)+(AB60/12*6*$F60*$G60*$I60*$K60*AC$10)</f>
        <v>0</v>
      </c>
      <c r="AD60" s="51">
        <v>0</v>
      </c>
      <c r="AE60" s="51">
        <f t="shared" ref="AE60:AE61" si="366">(AD60/12*1*$D60*$G60*$I60*$K60*AE$9)+(AD60/12*5*$E60*$G60*$I60*$K60*AE$10)+(AD60/12*6*$F60*$G60*$I60*$K60*AE$10)</f>
        <v>0</v>
      </c>
      <c r="AF60" s="52"/>
      <c r="AG60" s="51">
        <f t="shared" ref="AG60:AG61" si="367">(AF60/12*1*$D60*$G60*$I60*$K60*AG$9)+(AF60/12*5*$E60*$G60*$I60*$K60*AG$10)+(AF60/12*6*$F60*$G60*$I60*$K60*AG$10)</f>
        <v>0</v>
      </c>
      <c r="AH60" s="51">
        <v>0</v>
      </c>
      <c r="AI60" s="51">
        <f t="shared" ref="AI60:AI61" si="368">(AH60/12*1*$D60*$G60*$I60*$K60*AI$9)+(AH60/12*5*$E60*$G60*$I60*$K60*AI$10)+(AH60/12*6*$F60*$G60*$I60*$K60*AI$10)</f>
        <v>0</v>
      </c>
      <c r="AJ60" s="51">
        <v>0</v>
      </c>
      <c r="AK60" s="51">
        <f t="shared" ref="AK60:AM61" si="369">(AJ60/12*1*$D60*$G60*$I60*$K60*AK$9)+(AJ60/12*5*$E60*$G60*$I60*$K60*AK$10)+(AJ60/12*6*$F60*$G60*$I60*$K60*AK$10)</f>
        <v>0</v>
      </c>
      <c r="AL60" s="51"/>
      <c r="AM60" s="51">
        <f t="shared" si="369"/>
        <v>0</v>
      </c>
      <c r="AN60" s="51"/>
      <c r="AO60" s="51">
        <f t="shared" ref="AO60:AQ61" si="370">(AN60/12*1*$D60*$G60*$I60*$L60*AO$9)+(AN60/12*5*$E60*$G60*$I60*$L60*AO$10)+(AN60/12*6*$F60*$G60*$I60*$L60*AO$10)</f>
        <v>0</v>
      </c>
      <c r="AP60" s="51">
        <v>0</v>
      </c>
      <c r="AQ60" s="51">
        <f t="shared" si="370"/>
        <v>0</v>
      </c>
      <c r="AR60" s="51">
        <v>0</v>
      </c>
      <c r="AS60" s="51">
        <f t="shared" ref="AS60:AS61" si="371">(AR60/12*1*$D60*$G60*$I60*$L60*AS$9)+(AR60/12*5*$E60*$G60*$I60*$L60*AS$10)+(AR60/12*6*$F60*$G60*$I60*$L60*AS$10)</f>
        <v>0</v>
      </c>
      <c r="AT60" s="53">
        <v>4</v>
      </c>
      <c r="AU60" s="51">
        <f t="shared" ref="AU60:AU61" si="372">(AT60/12*1*$D60*$G60*$I60*$L60*AU$9)+(AT60/12*5*$E60*$G60*$I60*$L60*AU$10)+(AT60/12*6*$F60*$G60*$I60*$L60*AU$10)</f>
        <v>102530.531376</v>
      </c>
      <c r="AV60" s="51">
        <v>0</v>
      </c>
      <c r="AW60" s="51">
        <f t="shared" ref="AW60:AW61" si="373">(AV60/12*1*$D60*$G60*$I60*$L60*AW$9)+(AV60/12*5*$E60*$G60*$I60*$L60*AW$10)+(AV60/12*6*$F60*$G60*$I60*$L60*AW$10)</f>
        <v>0</v>
      </c>
      <c r="AX60" s="51">
        <v>0</v>
      </c>
      <c r="AY60" s="51">
        <f t="shared" ref="AY60:AY61" si="374">(AX60/12*1*$D60*$G60*$I60*$L60*AY$9)+(AX60/12*5*$E60*$G60*$I60*$L60*AY$10)+(AX60/12*6*$F60*$G60*$I60*$L60*AY$10)</f>
        <v>0</v>
      </c>
      <c r="AZ60" s="51">
        <v>0</v>
      </c>
      <c r="BA60" s="51">
        <f t="shared" ref="BA60:BA61" si="375">(AZ60/12*1*$D60*$G60*$I60*$L60*BA$9)+(AZ60/12*5*$E60*$G60*$I60*$L60*BA$10)+(AZ60/12*6*$F60*$G60*$I60*$L60*BA$10)</f>
        <v>0</v>
      </c>
      <c r="BB60" s="51">
        <v>7</v>
      </c>
      <c r="BC60" s="51">
        <f t="shared" ref="BC60:BC61" si="376">(BB60/12*1*$D60*$G60*$I60*$K60*BC$9)+(BB60/12*5*$E60*$G60*$I60*$K60*BC$10)+(BB60/12*6*$F60*$G60*$I60*$K60*BC$10)</f>
        <v>175374.24723000001</v>
      </c>
      <c r="BD60" s="51"/>
      <c r="BE60" s="51">
        <f t="shared" ref="BE60:BE61" si="377">(BD60/12*1*$D60*$G60*$I60*$K60*BE$9)+(BD60/12*5*$E60*$G60*$I60*$K60*BE$10)+(BD60/12*6*$F60*$G60*$I60*$K60*BE$10)</f>
        <v>0</v>
      </c>
      <c r="BF60" s="51"/>
      <c r="BG60" s="51">
        <f t="shared" ref="BG60:BG61" si="378">(BF60/12*1*$D60*$G60*$I60*$K60*BG$9)+(BF60/12*4*$E60*$G60*$I60*$K60*BG$10)+(BF60/12*1*$E60*$G60*$I60*$K60*BG$11)+(BF60/12*6*$F60*$G60*$I60*$K60*BG$11)</f>
        <v>0</v>
      </c>
      <c r="BH60" s="51">
        <v>0</v>
      </c>
      <c r="BI60" s="51">
        <f t="shared" ref="BI60:BI61" si="379">(BH60/12*1*$D60*$G60*$I60*$K60*BI$9)+(BH60/12*5*$E60*$G60*$I60*$K60*BI$10)+(BH60/12*6*$F60*$G60*$I60*$K60*BI$10)</f>
        <v>0</v>
      </c>
      <c r="BJ60" s="51">
        <v>0</v>
      </c>
      <c r="BK60" s="51">
        <f t="shared" ref="BK60:BK61" si="380">(BJ60/12*1*$D60*$G60*$I60*$K60*BK$9)+(BJ60/12*5*$E60*$G60*$I60*$K60*BK$10)+(BJ60/12*6*$F60*$G60*$I60*$K60*BK$10)</f>
        <v>0</v>
      </c>
      <c r="BL60" s="51">
        <v>0</v>
      </c>
      <c r="BM60" s="51">
        <f t="shared" ref="BM60:BO61" si="381">(BL60/12*1*$D60*$G60*$I60*$L60*BM$9)+(BL60/12*4*$E60*$G60*$I60*$L60*BM$10)+(BL60/12*1*$E60*$G60*$I60*$L60*BM$11)+(BL60/12*6*$F60*$G60*$I60*$L60*BM$11)</f>
        <v>0</v>
      </c>
      <c r="BN60" s="51">
        <v>0</v>
      </c>
      <c r="BO60" s="51">
        <f t="shared" si="381"/>
        <v>0</v>
      </c>
      <c r="BP60" s="51"/>
      <c r="BQ60" s="51">
        <f t="shared" ref="BQ60:BQ61" si="382">(BP60/12*1*$D60*$G60*$I60*$K60*BQ$9)+(BP60/12*5*$E60*$G60*$I60*$K60*BQ$10)+(BP60/12*6*$F60*$G60*$I60*$K60*BQ$10)</f>
        <v>0</v>
      </c>
      <c r="BR60" s="51"/>
      <c r="BS60" s="51">
        <f t="shared" ref="BS60:BS61" si="383">(BR60/12*1*$D60*$G60*$I60*$L60*BS$9)+(BR60/12*5*$E60*$G60*$I60*$L60*BS$10)+(BR60/12*6*$F60*$G60*$I60*$L60*BS$10)</f>
        <v>0</v>
      </c>
      <c r="BT60" s="51"/>
      <c r="BU60" s="51">
        <f t="shared" ref="BU60:BU61" si="384">(BT60/12*1*$D60*$G60*$I60*BU$9)+(BT60/12*5*$E60*$G60*$I60*BU$10)+(BT60/12*6*$F60*$G60*$I60*BU$10)</f>
        <v>0</v>
      </c>
      <c r="BV60" s="51">
        <v>0</v>
      </c>
      <c r="BW60" s="51">
        <f t="shared" ref="BW60:BW61" si="385">(BV60/12*1*$D60*$G60*$I60*$K60*BW$9)+(BV60/12*5*$E60*$G60*$I60*$K60*BW$10)+(BV60/12*6*$F60*$G60*$I60*$K60*BW$10)</f>
        <v>0</v>
      </c>
      <c r="BX60" s="51">
        <v>0</v>
      </c>
      <c r="BY60" s="51">
        <f t="shared" ref="BY60:BY61" si="386">(BX60/12*1*$D60*$G60*$I60*$K60*BY$9)+(BX60/12*5*$E60*$G60*$I60*$K60*BY$10)+(BX60/12*6*$F60*$G60*$I60*$K60*BY$10)</f>
        <v>0</v>
      </c>
      <c r="BZ60" s="51">
        <v>0</v>
      </c>
      <c r="CA60" s="51">
        <f t="shared" ref="CA60:CA61" si="387">(BZ60/12*1*$D60*$G60*$I60*$L60*CA$9)+(BZ60/12*5*$E60*$G60*$I60*$L60*CA$10)+(BZ60/12*6*$F60*$G60*$I60*$L60*CA$10)</f>
        <v>0</v>
      </c>
      <c r="CB60" s="51">
        <v>0</v>
      </c>
      <c r="CC60" s="51">
        <v>0</v>
      </c>
      <c r="CD60" s="51"/>
      <c r="CE60" s="51">
        <f t="shared" ref="CE60:CE61" si="388">SUM(CD60*$F60*$G60*$I60*$L60*$CE$12)</f>
        <v>0</v>
      </c>
      <c r="CF60" s="51"/>
      <c r="CG60" s="51">
        <f t="shared" ref="CG60:CG61" si="389">(CF60/12*1*$D60*$G60*$I60*$L60*CG$9)+(CF60/12*5*$E60*$G60*$I60*$L60*CG$10)+(CF60/12*6*$F60*$G60*$I60*$L60*CG$10)</f>
        <v>0</v>
      </c>
      <c r="CH60" s="51">
        <v>0</v>
      </c>
      <c r="CI60" s="51">
        <f t="shared" ref="CI60:CK61" si="390">(CH60/12*1*$D60*$G60*$I60*$L60*CI$9)+(CH60/12*5*$E60*$G60*$I60*$L60*CI$10)+(CH60/12*6*$F60*$G60*$I60*$L60*CI$10)</f>
        <v>0</v>
      </c>
      <c r="CJ60" s="51">
        <v>0</v>
      </c>
      <c r="CK60" s="51">
        <f t="shared" si="390"/>
        <v>0</v>
      </c>
      <c r="CL60" s="51">
        <v>0</v>
      </c>
      <c r="CM60" s="51">
        <f t="shared" ref="CM60:CM61" si="391">(CL60/12*1*$D60*$G60*$I60*$K60*CM$9)+(CL60/12*5*$E60*$G60*$I60*$K60*CM$10)+(CL60/12*6*$F60*$G60*$I60*$K60*CM$10)</f>
        <v>0</v>
      </c>
      <c r="CN60" s="51"/>
      <c r="CO60" s="51">
        <f t="shared" ref="CO60:CO61" si="392">(CN60/12*1*$D60*$G60*$I60*$K60*CO$9)+(CN60/12*5*$E60*$G60*$I60*$K60*CO$10)+(CN60/12*6*$F60*$G60*$I60*$K60*CO$10)</f>
        <v>0</v>
      </c>
      <c r="CP60" s="51">
        <v>0</v>
      </c>
      <c r="CQ60" s="51">
        <f t="shared" ref="CQ60:CQ61" si="393">(CP60/12*1*$D60*$G60*$I60*$K60*CQ$9)+(CP60/12*5*$E60*$G60*$I60*$K60*CQ$10)+(CP60/12*6*$F60*$G60*$I60*$K60*CQ$10)</f>
        <v>0</v>
      </c>
      <c r="CR60" s="51">
        <v>0</v>
      </c>
      <c r="CS60" s="51">
        <v>0</v>
      </c>
      <c r="CT60" s="51"/>
      <c r="CU60" s="51">
        <f t="shared" ref="CU60:CU61" si="394">(CT60/12*1*$D60*$G60*$I60*$L60*CU$9)+(CT60/12*5*$E60*$G60*$I60*$L60*CU$10)+(CT60/12*6*$F60*$G60*$I60*$L60*CU$10)</f>
        <v>0</v>
      </c>
      <c r="CV60" s="51">
        <v>0</v>
      </c>
      <c r="CW60" s="51">
        <f t="shared" ref="CW60:CW61" si="395">(CV60/12*1*$D60*$G60*$I60*$L60*CW$9)+(CV60/12*5*$E60*$G60*$I60*$L60*CW$10)+(CV60/12*6*$F60*$G60*$I60*$L60*CW$10)</f>
        <v>0</v>
      </c>
      <c r="CX60" s="51">
        <v>0</v>
      </c>
      <c r="CY60" s="51">
        <f t="shared" ref="CY60:CY61" si="396">(CX60/12*1*$D60*$G60*$I60*$N60*CY$9)+(CX60/12*5*$E60*$G60*$I60*$O60*CY$10)+(CX60/12*6*$F60*$G60*$I60*$O60*CY$10)</f>
        <v>0</v>
      </c>
      <c r="CZ60" s="51">
        <v>0</v>
      </c>
      <c r="DA60" s="51">
        <f t="shared" ref="DA60:DA61" si="397">(CZ60/12*1*$D60*$G60*$I60*$M60*DA$9)+(CZ60/12*5*$E60*$G60*$I60*$M60*DA$10)+(CZ60/12*6*$F60*$G60*$I60*$M60*DA$10)</f>
        <v>0</v>
      </c>
      <c r="DB60" s="62">
        <f t="shared" ref="DB60:DC61" si="398">SUM(AF60,T60,V60,AD60,P60,X60,R60,BH60,BX60,CL60,CP60,BJ60,CN60,AH60,BB60,BD60,AJ60,BF60,BV60,AL60,Z60,CR60,CV60,BL60,CT60,BN60,CB60,CD60,CH60,BZ60,CF60,AN60,AP60,AR60,AT60,AV60,AZ60,AX60,BR60,CZ60,CX60,CJ60,AB60,BT60,BP60)</f>
        <v>11</v>
      </c>
      <c r="DC60" s="62">
        <f t="shared" si="398"/>
        <v>277904.77860600001</v>
      </c>
    </row>
    <row r="61" spans="1:107" ht="30" x14ac:dyDescent="0.25">
      <c r="A61" s="24"/>
      <c r="B61" s="24">
        <v>33</v>
      </c>
      <c r="C61" s="16" t="s">
        <v>173</v>
      </c>
      <c r="D61" s="17">
        <f t="shared" ref="D61:D101" si="399">D60</f>
        <v>10127</v>
      </c>
      <c r="E61" s="17">
        <v>10127</v>
      </c>
      <c r="F61" s="18">
        <v>9620</v>
      </c>
      <c r="G61" s="19">
        <v>3.17</v>
      </c>
      <c r="H61" s="19"/>
      <c r="I61" s="25">
        <v>1</v>
      </c>
      <c r="J61" s="26"/>
      <c r="K61" s="17">
        <v>1.4</v>
      </c>
      <c r="L61" s="17">
        <v>1.68</v>
      </c>
      <c r="M61" s="17">
        <v>2.23</v>
      </c>
      <c r="N61" s="17">
        <v>2.39</v>
      </c>
      <c r="O61" s="20">
        <v>2.57</v>
      </c>
      <c r="P61" s="51">
        <v>0</v>
      </c>
      <c r="Q61" s="51">
        <f t="shared" si="360"/>
        <v>0</v>
      </c>
      <c r="R61" s="51">
        <v>0</v>
      </c>
      <c r="S61" s="51">
        <f t="shared" si="360"/>
        <v>0</v>
      </c>
      <c r="T61" s="52"/>
      <c r="U61" s="51">
        <f t="shared" si="361"/>
        <v>0</v>
      </c>
      <c r="V61" s="51">
        <v>0</v>
      </c>
      <c r="W61" s="51">
        <f t="shared" si="362"/>
        <v>0</v>
      </c>
      <c r="X61" s="51">
        <v>0</v>
      </c>
      <c r="Y61" s="51">
        <f t="shared" si="363"/>
        <v>0</v>
      </c>
      <c r="Z61" s="51">
        <v>0</v>
      </c>
      <c r="AA61" s="51">
        <f t="shared" si="364"/>
        <v>0</v>
      </c>
      <c r="AB61" s="51"/>
      <c r="AC61" s="51">
        <f t="shared" si="365"/>
        <v>0</v>
      </c>
      <c r="AD61" s="51">
        <v>0</v>
      </c>
      <c r="AE61" s="51">
        <f t="shared" si="366"/>
        <v>0</v>
      </c>
      <c r="AF61" s="52"/>
      <c r="AG61" s="51">
        <f t="shared" si="367"/>
        <v>0</v>
      </c>
      <c r="AH61" s="51">
        <v>0</v>
      </c>
      <c r="AI61" s="51">
        <f t="shared" si="368"/>
        <v>0</v>
      </c>
      <c r="AJ61" s="51">
        <v>0</v>
      </c>
      <c r="AK61" s="51">
        <f t="shared" si="369"/>
        <v>0</v>
      </c>
      <c r="AL61" s="51"/>
      <c r="AM61" s="51">
        <f t="shared" si="369"/>
        <v>0</v>
      </c>
      <c r="AN61" s="53">
        <v>2</v>
      </c>
      <c r="AO61" s="51">
        <f t="shared" si="370"/>
        <v>106216.269432</v>
      </c>
      <c r="AP61" s="51">
        <v>0</v>
      </c>
      <c r="AQ61" s="51">
        <f t="shared" si="370"/>
        <v>0</v>
      </c>
      <c r="AR61" s="51">
        <v>0</v>
      </c>
      <c r="AS61" s="51">
        <f t="shared" si="371"/>
        <v>0</v>
      </c>
      <c r="AT61" s="51">
        <v>0</v>
      </c>
      <c r="AU61" s="51">
        <f t="shared" si="372"/>
        <v>0</v>
      </c>
      <c r="AV61" s="51">
        <v>0</v>
      </c>
      <c r="AW61" s="51">
        <f t="shared" si="373"/>
        <v>0</v>
      </c>
      <c r="AX61" s="51">
        <v>0</v>
      </c>
      <c r="AY61" s="51">
        <f t="shared" si="374"/>
        <v>0</v>
      </c>
      <c r="AZ61" s="51">
        <v>0</v>
      </c>
      <c r="BA61" s="51">
        <f t="shared" si="375"/>
        <v>0</v>
      </c>
      <c r="BB61" s="51"/>
      <c r="BC61" s="51">
        <f t="shared" si="376"/>
        <v>0</v>
      </c>
      <c r="BD61" s="51"/>
      <c r="BE61" s="51">
        <f t="shared" si="377"/>
        <v>0</v>
      </c>
      <c r="BF61" s="51"/>
      <c r="BG61" s="51">
        <f t="shared" si="378"/>
        <v>0</v>
      </c>
      <c r="BH61" s="51">
        <v>0</v>
      </c>
      <c r="BI61" s="51">
        <f t="shared" si="379"/>
        <v>0</v>
      </c>
      <c r="BJ61" s="51">
        <v>0</v>
      </c>
      <c r="BK61" s="51">
        <f t="shared" si="380"/>
        <v>0</v>
      </c>
      <c r="BL61" s="51">
        <v>0</v>
      </c>
      <c r="BM61" s="51">
        <f t="shared" si="381"/>
        <v>0</v>
      </c>
      <c r="BN61" s="51">
        <v>0</v>
      </c>
      <c r="BO61" s="51">
        <f t="shared" si="381"/>
        <v>0</v>
      </c>
      <c r="BP61" s="51"/>
      <c r="BQ61" s="51">
        <f t="shared" si="382"/>
        <v>0</v>
      </c>
      <c r="BR61" s="51"/>
      <c r="BS61" s="51">
        <f t="shared" si="383"/>
        <v>0</v>
      </c>
      <c r="BT61" s="51"/>
      <c r="BU61" s="51">
        <f t="shared" si="384"/>
        <v>0</v>
      </c>
      <c r="BV61" s="51">
        <v>0</v>
      </c>
      <c r="BW61" s="51">
        <f t="shared" si="385"/>
        <v>0</v>
      </c>
      <c r="BX61" s="51">
        <v>0</v>
      </c>
      <c r="BY61" s="51">
        <f t="shared" si="386"/>
        <v>0</v>
      </c>
      <c r="BZ61" s="51">
        <v>0</v>
      </c>
      <c r="CA61" s="51">
        <f t="shared" si="387"/>
        <v>0</v>
      </c>
      <c r="CB61" s="51">
        <v>0</v>
      </c>
      <c r="CC61" s="51">
        <v>0</v>
      </c>
      <c r="CD61" s="51"/>
      <c r="CE61" s="51">
        <f t="shared" si="388"/>
        <v>0</v>
      </c>
      <c r="CF61" s="51"/>
      <c r="CG61" s="51">
        <f t="shared" si="389"/>
        <v>0</v>
      </c>
      <c r="CH61" s="51">
        <v>0</v>
      </c>
      <c r="CI61" s="51">
        <f t="shared" si="390"/>
        <v>0</v>
      </c>
      <c r="CJ61" s="51">
        <v>2</v>
      </c>
      <c r="CK61" s="51">
        <f t="shared" si="390"/>
        <v>115105.80710719999</v>
      </c>
      <c r="CL61" s="51">
        <v>0</v>
      </c>
      <c r="CM61" s="51">
        <f t="shared" si="391"/>
        <v>0</v>
      </c>
      <c r="CN61" s="51"/>
      <c r="CO61" s="51">
        <f t="shared" si="392"/>
        <v>0</v>
      </c>
      <c r="CP61" s="51">
        <v>0</v>
      </c>
      <c r="CQ61" s="51">
        <f t="shared" si="393"/>
        <v>0</v>
      </c>
      <c r="CR61" s="51">
        <v>0</v>
      </c>
      <c r="CS61" s="51">
        <v>0</v>
      </c>
      <c r="CT61" s="51"/>
      <c r="CU61" s="51">
        <f t="shared" si="394"/>
        <v>0</v>
      </c>
      <c r="CV61" s="51">
        <v>0</v>
      </c>
      <c r="CW61" s="51">
        <f t="shared" si="395"/>
        <v>0</v>
      </c>
      <c r="CX61" s="51">
        <v>0</v>
      </c>
      <c r="CY61" s="51">
        <f t="shared" si="396"/>
        <v>0</v>
      </c>
      <c r="CZ61" s="51">
        <v>0</v>
      </c>
      <c r="DA61" s="51">
        <f t="shared" si="397"/>
        <v>0</v>
      </c>
      <c r="DB61" s="62">
        <f t="shared" si="398"/>
        <v>4</v>
      </c>
      <c r="DC61" s="62">
        <f t="shared" si="398"/>
        <v>221322.07653919997</v>
      </c>
    </row>
    <row r="62" spans="1:107" s="68" customFormat="1" x14ac:dyDescent="0.25">
      <c r="A62" s="65">
        <v>15</v>
      </c>
      <c r="B62" s="65"/>
      <c r="C62" s="38" t="s">
        <v>174</v>
      </c>
      <c r="D62" s="47"/>
      <c r="E62" s="47"/>
      <c r="F62" s="43"/>
      <c r="G62" s="48"/>
      <c r="H62" s="48"/>
      <c r="I62" s="66">
        <v>1</v>
      </c>
      <c r="J62" s="67"/>
      <c r="K62" s="47">
        <v>1.4</v>
      </c>
      <c r="L62" s="47">
        <v>1.68</v>
      </c>
      <c r="M62" s="47">
        <v>2.23</v>
      </c>
      <c r="N62" s="47">
        <v>2.39</v>
      </c>
      <c r="O62" s="44">
        <v>2.57</v>
      </c>
      <c r="P62" s="54">
        <f t="shared" ref="P62:CA62" si="400">SUM(P63:P65)</f>
        <v>0</v>
      </c>
      <c r="Q62" s="54">
        <f t="shared" si="400"/>
        <v>0</v>
      </c>
      <c r="R62" s="54">
        <f t="shared" si="400"/>
        <v>10</v>
      </c>
      <c r="S62" s="54">
        <f t="shared" si="400"/>
        <v>135695.99073333334</v>
      </c>
      <c r="T62" s="54">
        <f t="shared" si="400"/>
        <v>0</v>
      </c>
      <c r="U62" s="54">
        <f t="shared" si="400"/>
        <v>0</v>
      </c>
      <c r="V62" s="54">
        <f t="shared" si="400"/>
        <v>186</v>
      </c>
      <c r="W62" s="54">
        <f t="shared" si="400"/>
        <v>2562710.3684</v>
      </c>
      <c r="X62" s="54">
        <f t="shared" si="400"/>
        <v>0</v>
      </c>
      <c r="Y62" s="54">
        <f t="shared" si="400"/>
        <v>0</v>
      </c>
      <c r="Z62" s="54">
        <f t="shared" si="400"/>
        <v>79</v>
      </c>
      <c r="AA62" s="54">
        <f t="shared" si="400"/>
        <v>1169868.1746266666</v>
      </c>
      <c r="AB62" s="54">
        <f t="shared" si="400"/>
        <v>0</v>
      </c>
      <c r="AC62" s="54">
        <f t="shared" si="400"/>
        <v>0</v>
      </c>
      <c r="AD62" s="54">
        <f t="shared" si="400"/>
        <v>102</v>
      </c>
      <c r="AE62" s="54">
        <f t="shared" si="400"/>
        <v>1658084.5007999998</v>
      </c>
      <c r="AF62" s="54">
        <f t="shared" si="400"/>
        <v>46</v>
      </c>
      <c r="AG62" s="54">
        <f t="shared" si="400"/>
        <v>629367.69531999994</v>
      </c>
      <c r="AH62" s="54">
        <f t="shared" si="400"/>
        <v>0</v>
      </c>
      <c r="AI62" s="54">
        <f t="shared" si="400"/>
        <v>0</v>
      </c>
      <c r="AJ62" s="54">
        <f t="shared" si="400"/>
        <v>0</v>
      </c>
      <c r="AK62" s="54">
        <f t="shared" si="400"/>
        <v>0</v>
      </c>
      <c r="AL62" s="54">
        <f t="shared" si="400"/>
        <v>0</v>
      </c>
      <c r="AM62" s="54">
        <f t="shared" si="400"/>
        <v>0</v>
      </c>
      <c r="AN62" s="54">
        <f t="shared" si="400"/>
        <v>0</v>
      </c>
      <c r="AO62" s="54">
        <f t="shared" si="400"/>
        <v>0</v>
      </c>
      <c r="AP62" s="54">
        <f t="shared" si="400"/>
        <v>0</v>
      </c>
      <c r="AQ62" s="54">
        <f t="shared" si="400"/>
        <v>0</v>
      </c>
      <c r="AR62" s="54">
        <f t="shared" si="400"/>
        <v>0</v>
      </c>
      <c r="AS62" s="54">
        <f t="shared" si="400"/>
        <v>0</v>
      </c>
      <c r="AT62" s="54">
        <f t="shared" si="400"/>
        <v>0</v>
      </c>
      <c r="AU62" s="54">
        <f t="shared" si="400"/>
        <v>0</v>
      </c>
      <c r="AV62" s="54">
        <v>0</v>
      </c>
      <c r="AW62" s="54">
        <f t="shared" ref="AW62" si="401">SUM(AW63:AW65)</f>
        <v>0</v>
      </c>
      <c r="AX62" s="54">
        <v>10</v>
      </c>
      <c r="AY62" s="54">
        <f t="shared" ref="AY62" si="402">SUM(AY63:AY65)</f>
        <v>164182.87703999999</v>
      </c>
      <c r="AZ62" s="54">
        <f t="shared" si="400"/>
        <v>34</v>
      </c>
      <c r="BA62" s="54">
        <f t="shared" si="400"/>
        <v>558221.78193599998</v>
      </c>
      <c r="BB62" s="54">
        <f t="shared" si="400"/>
        <v>6</v>
      </c>
      <c r="BC62" s="54">
        <f t="shared" si="400"/>
        <v>96283.900439999998</v>
      </c>
      <c r="BD62" s="54">
        <f t="shared" si="400"/>
        <v>0</v>
      </c>
      <c r="BE62" s="54">
        <f t="shared" si="400"/>
        <v>0</v>
      </c>
      <c r="BF62" s="54">
        <f t="shared" si="400"/>
        <v>70</v>
      </c>
      <c r="BG62" s="54">
        <f t="shared" si="400"/>
        <v>2750232.3212000001</v>
      </c>
      <c r="BH62" s="54">
        <f t="shared" si="400"/>
        <v>4</v>
      </c>
      <c r="BI62" s="54">
        <f t="shared" si="400"/>
        <v>49230.332666666669</v>
      </c>
      <c r="BJ62" s="54">
        <f t="shared" si="400"/>
        <v>0</v>
      </c>
      <c r="BK62" s="54">
        <f t="shared" si="400"/>
        <v>0</v>
      </c>
      <c r="BL62" s="54">
        <f t="shared" si="400"/>
        <v>28</v>
      </c>
      <c r="BM62" s="54">
        <f t="shared" si="400"/>
        <v>465663.00143999996</v>
      </c>
      <c r="BN62" s="54">
        <f t="shared" si="400"/>
        <v>22</v>
      </c>
      <c r="BO62" s="54">
        <f t="shared" si="400"/>
        <v>378105.00727999996</v>
      </c>
      <c r="BP62" s="54">
        <f t="shared" si="400"/>
        <v>0</v>
      </c>
      <c r="BQ62" s="54">
        <f t="shared" si="400"/>
        <v>0</v>
      </c>
      <c r="BR62" s="54">
        <f t="shared" si="400"/>
        <v>0</v>
      </c>
      <c r="BS62" s="54">
        <f t="shared" si="400"/>
        <v>0</v>
      </c>
      <c r="BT62" s="54">
        <f t="shared" si="400"/>
        <v>0</v>
      </c>
      <c r="BU62" s="54">
        <f t="shared" si="400"/>
        <v>0</v>
      </c>
      <c r="BV62" s="54">
        <f t="shared" si="400"/>
        <v>0</v>
      </c>
      <c r="BW62" s="54">
        <f t="shared" si="400"/>
        <v>0</v>
      </c>
      <c r="BX62" s="54">
        <f t="shared" si="400"/>
        <v>4</v>
      </c>
      <c r="BY62" s="54">
        <f t="shared" si="400"/>
        <v>54352.498927999994</v>
      </c>
      <c r="BZ62" s="54">
        <f t="shared" si="400"/>
        <v>50</v>
      </c>
      <c r="CA62" s="54">
        <f t="shared" si="400"/>
        <v>889619.01392000006</v>
      </c>
      <c r="CB62" s="54">
        <v>1</v>
      </c>
      <c r="CC62" s="54">
        <v>17274.009999999998</v>
      </c>
      <c r="CD62" s="54">
        <f t="shared" ref="CD62:DC62" si="403">SUM(CD63:CD65)</f>
        <v>0</v>
      </c>
      <c r="CE62" s="54">
        <f t="shared" si="403"/>
        <v>0</v>
      </c>
      <c r="CF62" s="54">
        <f t="shared" si="403"/>
        <v>8</v>
      </c>
      <c r="CG62" s="54">
        <f t="shared" si="403"/>
        <v>142339.0422272</v>
      </c>
      <c r="CH62" s="54">
        <f t="shared" si="403"/>
        <v>14</v>
      </c>
      <c r="CI62" s="54">
        <f t="shared" si="403"/>
        <v>248393.054</v>
      </c>
      <c r="CJ62" s="54">
        <v>93</v>
      </c>
      <c r="CK62" s="54">
        <f t="shared" ref="CK62" si="404">SUM(CK63:CK65)</f>
        <v>1654691.3658912</v>
      </c>
      <c r="CL62" s="54">
        <v>114</v>
      </c>
      <c r="CM62" s="54">
        <f t="shared" si="403"/>
        <v>1686844.2481800001</v>
      </c>
      <c r="CN62" s="54">
        <f t="shared" si="403"/>
        <v>86</v>
      </c>
      <c r="CO62" s="54">
        <f t="shared" si="403"/>
        <v>1272531.62582</v>
      </c>
      <c r="CP62" s="54">
        <f t="shared" si="403"/>
        <v>0</v>
      </c>
      <c r="CQ62" s="54">
        <f t="shared" si="403"/>
        <v>0</v>
      </c>
      <c r="CR62" s="54">
        <v>15</v>
      </c>
      <c r="CS62" s="54">
        <v>348885.55000000005</v>
      </c>
      <c r="CT62" s="54">
        <f t="shared" si="403"/>
        <v>40</v>
      </c>
      <c r="CU62" s="54">
        <f t="shared" si="403"/>
        <v>953113.03359999997</v>
      </c>
      <c r="CV62" s="54">
        <f t="shared" si="403"/>
        <v>2</v>
      </c>
      <c r="CW62" s="54">
        <f t="shared" si="403"/>
        <v>48211.421439999998</v>
      </c>
      <c r="CX62" s="54">
        <f t="shared" si="403"/>
        <v>27</v>
      </c>
      <c r="CY62" s="54">
        <f t="shared" si="403"/>
        <v>1489254.1208133332</v>
      </c>
      <c r="CZ62" s="54">
        <f t="shared" si="403"/>
        <v>18</v>
      </c>
      <c r="DA62" s="54">
        <f t="shared" si="403"/>
        <v>575954.30255999998</v>
      </c>
      <c r="DB62" s="54">
        <f t="shared" si="403"/>
        <v>1069</v>
      </c>
      <c r="DC62" s="54">
        <f t="shared" si="403"/>
        <v>19999109.239262395</v>
      </c>
    </row>
    <row r="63" spans="1:107" ht="30" x14ac:dyDescent="0.25">
      <c r="A63" s="24"/>
      <c r="B63" s="24">
        <v>34</v>
      </c>
      <c r="C63" s="22" t="s">
        <v>175</v>
      </c>
      <c r="D63" s="17">
        <f>D61</f>
        <v>10127</v>
      </c>
      <c r="E63" s="17">
        <v>10127</v>
      </c>
      <c r="F63" s="18">
        <v>9620</v>
      </c>
      <c r="G63" s="19">
        <v>0.98</v>
      </c>
      <c r="H63" s="19"/>
      <c r="I63" s="25">
        <v>1</v>
      </c>
      <c r="J63" s="26"/>
      <c r="K63" s="17">
        <v>1.4</v>
      </c>
      <c r="L63" s="17">
        <v>1.68</v>
      </c>
      <c r="M63" s="17">
        <v>2.23</v>
      </c>
      <c r="N63" s="17">
        <v>2.39</v>
      </c>
      <c r="O63" s="20">
        <v>2.57</v>
      </c>
      <c r="P63" s="51"/>
      <c r="Q63" s="51">
        <f t="shared" ref="Q63:S65" si="405">(P63/12*1*$D63*$G63*$I63*$K63*Q$9)+(P63/12*5*$E63*$G63*$I63*$K63*Q$10)+(P63/12*6*$F63*$G63*$I63*$K63*Q$10)</f>
        <v>0</v>
      </c>
      <c r="R63" s="51">
        <v>10</v>
      </c>
      <c r="S63" s="51">
        <f t="shared" si="405"/>
        <v>135695.99073333334</v>
      </c>
      <c r="T63" s="52"/>
      <c r="U63" s="51">
        <f t="shared" ref="U63:U65" si="406">(T63/12*1*$D63*$G63*$I63*$K63*U$9)+(T63/12*5*$E63*$G63*$I63*$K63*U$10)+(T63/12*6*$F63*$G63*$I63*$K63*U$10)</f>
        <v>0</v>
      </c>
      <c r="V63" s="57">
        <v>186</v>
      </c>
      <c r="W63" s="51">
        <f t="shared" ref="W63:W65" si="407">(V63/12*1*$D63*$G63*$I63*$K63*W$9)+(V63/12*5*$E63*$G63*$I63*$K63*W$10)+(V63/12*6*$F63*$G63*$I63*$K63*W$10)</f>
        <v>2562710.3684</v>
      </c>
      <c r="X63" s="51"/>
      <c r="Y63" s="51">
        <f t="shared" ref="Y63:Y65" si="408">(X63/12*1*$D63*$G63*$I63*$K63*Y$9)+(X63/12*5*$E63*$G63*$I63*$K63*Y$10)+(X63/12*6*$F63*$G63*$I63*$K63*Y$10)</f>
        <v>0</v>
      </c>
      <c r="Z63" s="51">
        <v>79</v>
      </c>
      <c r="AA63" s="51">
        <f t="shared" ref="AA63:AA65" si="409">(Z63/12*1*$D63*$G63*$I63*$K63*AA$9)+(Z63/12*5*$E63*$G63*$I63*$K63*AA$10)+(Z63/12*6*$F63*$G63*$I63*$K63*AA$10)</f>
        <v>1169868.1746266666</v>
      </c>
      <c r="AB63" s="51"/>
      <c r="AC63" s="51">
        <f t="shared" ref="AC63:AC65" si="410">(AB63/12*1*$D63*$G63*$I63*$K63*AC$9)+(AB63/12*5*$E63*$G63*$I63*$K63*AC$10)+(AB63/12*6*$F63*$G63*$I63*$K63*AC$10)</f>
        <v>0</v>
      </c>
      <c r="AD63" s="51">
        <v>102</v>
      </c>
      <c r="AE63" s="51">
        <f t="shared" ref="AE63:AE65" si="411">(AD63/12*1*$D63*$G63*$I63*$K63*AE$9)+(AD63/12*5*$E63*$G63*$I63*$K63*AE$10)+(AD63/12*6*$F63*$G63*$I63*$K63*AE$10)</f>
        <v>1658084.5007999998</v>
      </c>
      <c r="AF63" s="52">
        <v>46</v>
      </c>
      <c r="AG63" s="51">
        <f t="shared" ref="AG63:AG65" si="412">(AF63/12*1*$D63*$G63*$I63*$K63*AG$9)+(AF63/12*5*$E63*$G63*$I63*$K63*AG$10)+(AF63/12*6*$F63*$G63*$I63*$K63*AG$10)</f>
        <v>629367.69531999994</v>
      </c>
      <c r="AH63" s="51"/>
      <c r="AI63" s="51">
        <f t="shared" ref="AI63:AI65" si="413">(AH63/12*1*$D63*$G63*$I63*$K63*AI$9)+(AH63/12*5*$E63*$G63*$I63*$K63*AI$10)+(AH63/12*6*$F63*$G63*$I63*$K63*AI$10)</f>
        <v>0</v>
      </c>
      <c r="AJ63" s="51"/>
      <c r="AK63" s="51">
        <f t="shared" ref="AK63:AM65" si="414">(AJ63/12*1*$D63*$G63*$I63*$K63*AK$9)+(AJ63/12*5*$E63*$G63*$I63*$K63*AK$10)+(AJ63/12*6*$F63*$G63*$I63*$K63*AK$10)</f>
        <v>0</v>
      </c>
      <c r="AL63" s="51"/>
      <c r="AM63" s="51">
        <f t="shared" si="414"/>
        <v>0</v>
      </c>
      <c r="AN63" s="51"/>
      <c r="AO63" s="51">
        <f t="shared" ref="AO63:AQ65" si="415">(AN63/12*1*$D63*$G63*$I63*$L63*AO$9)+(AN63/12*5*$E63*$G63*$I63*$L63*AO$10)+(AN63/12*6*$F63*$G63*$I63*$L63*AO$10)</f>
        <v>0</v>
      </c>
      <c r="AP63" s="51"/>
      <c r="AQ63" s="51">
        <f t="shared" si="415"/>
        <v>0</v>
      </c>
      <c r="AR63" s="51"/>
      <c r="AS63" s="51">
        <f t="shared" ref="AS63:AS65" si="416">(AR63/12*1*$D63*$G63*$I63*$L63*AS$9)+(AR63/12*5*$E63*$G63*$I63*$L63*AS$10)+(AR63/12*6*$F63*$G63*$I63*$L63*AS$10)</f>
        <v>0</v>
      </c>
      <c r="AT63" s="51"/>
      <c r="AU63" s="51">
        <f t="shared" ref="AU63:AU65" si="417">(AT63/12*1*$D63*$G63*$I63*$L63*AU$9)+(AT63/12*5*$E63*$G63*$I63*$L63*AU$10)+(AT63/12*6*$F63*$G63*$I63*$L63*AU$10)</f>
        <v>0</v>
      </c>
      <c r="AV63" s="51"/>
      <c r="AW63" s="51">
        <f t="shared" ref="AW63:AW65" si="418">(AV63/12*1*$D63*$G63*$I63*$L63*AW$9)+(AV63/12*5*$E63*$G63*$I63*$L63*AW$10)+(AV63/12*6*$F63*$G63*$I63*$L63*AW$10)</f>
        <v>0</v>
      </c>
      <c r="AX63" s="53">
        <v>10</v>
      </c>
      <c r="AY63" s="51">
        <f t="shared" ref="AY63:AY65" si="419">(AX63/12*1*$D63*$G63*$I63*$L63*AY$9)+(AX63/12*5*$E63*$G63*$I63*$L63*AY$10)+(AX63/12*6*$F63*$G63*$I63*$L63*AY$10)</f>
        <v>164182.87703999999</v>
      </c>
      <c r="AZ63" s="53">
        <v>34</v>
      </c>
      <c r="BA63" s="51">
        <f t="shared" ref="BA63:BA65" si="420">(AZ63/12*1*$D63*$G63*$I63*$L63*BA$9)+(AZ63/12*5*$E63*$G63*$I63*$L63*BA$10)+(AZ63/12*6*$F63*$G63*$I63*$L63*BA$10)</f>
        <v>558221.78193599998</v>
      </c>
      <c r="BB63" s="51">
        <v>6</v>
      </c>
      <c r="BC63" s="51">
        <f t="shared" ref="BC63:BC65" si="421">(BB63/12*1*$D63*$G63*$I63*$K63*BC$9)+(BB63/12*5*$E63*$G63*$I63*$K63*BC$10)+(BB63/12*6*$F63*$G63*$I63*$K63*BC$10)</f>
        <v>96283.900439999998</v>
      </c>
      <c r="BD63" s="51"/>
      <c r="BE63" s="51">
        <f t="shared" ref="BE63:BE65" si="422">(BD63/12*1*$D63*$G63*$I63*$K63*BE$9)+(BD63/12*5*$E63*$G63*$I63*$K63*BE$10)+(BD63/12*6*$F63*$G63*$I63*$K63*BE$10)</f>
        <v>0</v>
      </c>
      <c r="BF63" s="51">
        <v>46</v>
      </c>
      <c r="BG63" s="51">
        <f t="shared" ref="BG63:BG65" si="423">(BF63/12*1*$D63*$G63*$I63*$K63*BG$9)+(BF63/12*4*$E63*$G63*$I63*$K63*BG$10)+(BF63/12*1*$E63*$G63*$I63*$K63*BG$11)+(BF63/12*6*$F63*$G63*$I63*$K63*BG$11)</f>
        <v>530465.82680000004</v>
      </c>
      <c r="BH63" s="51">
        <v>4</v>
      </c>
      <c r="BI63" s="51">
        <f t="shared" ref="BI63:BI65" si="424">(BH63/12*1*$D63*$G63*$I63*$K63*BI$9)+(BH63/12*5*$E63*$G63*$I63*$K63*BI$10)+(BH63/12*6*$F63*$G63*$I63*$K63*BI$10)</f>
        <v>49230.332666666669</v>
      </c>
      <c r="BJ63" s="51"/>
      <c r="BK63" s="51">
        <f t="shared" ref="BK63:BK65" si="425">(BJ63/12*1*$D63*$G63*$I63*$K63*BK$9)+(BJ63/12*5*$E63*$G63*$I63*$K63*BK$10)+(BJ63/12*6*$F63*$G63*$I63*$K63*BK$10)</f>
        <v>0</v>
      </c>
      <c r="BL63" s="51">
        <v>28</v>
      </c>
      <c r="BM63" s="51">
        <f t="shared" ref="BM63:BO65" si="426">(BL63/12*1*$D63*$G63*$I63*$L63*BM$9)+(BL63/12*4*$E63*$G63*$I63*$L63*BM$10)+(BL63/12*1*$E63*$G63*$I63*$L63*BM$11)+(BL63/12*6*$F63*$G63*$I63*$L63*BM$11)</f>
        <v>465663.00143999996</v>
      </c>
      <c r="BN63" s="51">
        <v>22</v>
      </c>
      <c r="BO63" s="51">
        <f t="shared" si="426"/>
        <v>378105.00727999996</v>
      </c>
      <c r="BP63" s="51"/>
      <c r="BQ63" s="51">
        <f t="shared" ref="BQ63:BQ65" si="427">(BP63/12*1*$D63*$G63*$I63*$K63*BQ$9)+(BP63/12*5*$E63*$G63*$I63*$K63*BQ$10)+(BP63/12*6*$F63*$G63*$I63*$K63*BQ$10)</f>
        <v>0</v>
      </c>
      <c r="BR63" s="53"/>
      <c r="BS63" s="51">
        <f t="shared" ref="BS63:BS65" si="428">(BR63/12*1*$D63*$G63*$I63*$L63*BS$9)+(BR63/12*5*$E63*$G63*$I63*$L63*BS$10)+(BR63/12*6*$F63*$G63*$I63*$L63*BS$10)</f>
        <v>0</v>
      </c>
      <c r="BT63" s="51"/>
      <c r="BU63" s="51">
        <f t="shared" ref="BU63:BU65" si="429">(BT63/12*1*$D63*$G63*$I63*BU$9)+(BT63/12*5*$E63*$G63*$I63*BU$10)+(BT63/12*6*$F63*$G63*$I63*BU$10)</f>
        <v>0</v>
      </c>
      <c r="BV63" s="51"/>
      <c r="BW63" s="51">
        <f t="shared" ref="BW63:BW65" si="430">(BV63/12*1*$D63*$G63*$I63*$K63*BW$9)+(BV63/12*5*$E63*$G63*$I63*$K63*BW$10)+(BV63/12*6*$F63*$G63*$I63*$K63*BW$10)</f>
        <v>0</v>
      </c>
      <c r="BX63" s="51">
        <v>4</v>
      </c>
      <c r="BY63" s="51">
        <f t="shared" ref="BY63:BY65" si="431">(BX63/12*1*$D63*$G63*$I63*$K63*BY$9)+(BX63/12*5*$E63*$G63*$I63*$K63*BY$10)+(BX63/12*6*$F63*$G63*$I63*$K63*BY$10)</f>
        <v>54352.498927999994</v>
      </c>
      <c r="BZ63" s="53">
        <v>50</v>
      </c>
      <c r="CA63" s="51">
        <f t="shared" ref="CA63:CA65" si="432">(BZ63/12*1*$D63*$G63*$I63*$L63*CA$9)+(BZ63/12*5*$E63*$G63*$I63*$L63*CA$10)+(BZ63/12*6*$F63*$G63*$I63*$L63*CA$10)</f>
        <v>889619.01392000006</v>
      </c>
      <c r="CB63" s="53">
        <v>1</v>
      </c>
      <c r="CC63" s="51">
        <v>17274.009999999998</v>
      </c>
      <c r="CD63" s="51"/>
      <c r="CE63" s="51">
        <f t="shared" ref="CE63:CE65" si="433">SUM(CD63*$F63*$G63*$I63*$L63*$CE$12)</f>
        <v>0</v>
      </c>
      <c r="CF63" s="53">
        <v>8</v>
      </c>
      <c r="CG63" s="51">
        <f t="shared" ref="CG63:CG65" si="434">(CF63/12*1*$D63*$G63*$I63*$L63*CG$9)+(CF63/12*5*$E63*$G63*$I63*$L63*CG$10)+(CF63/12*6*$F63*$G63*$I63*$L63*CG$10)</f>
        <v>142339.0422272</v>
      </c>
      <c r="CH63" s="53">
        <v>14</v>
      </c>
      <c r="CI63" s="51">
        <f t="shared" ref="CI63:CK65" si="435">(CH63/12*1*$D63*$G63*$I63*$L63*CI$9)+(CH63/12*5*$E63*$G63*$I63*$L63*CI$10)+(CH63/12*6*$F63*$G63*$I63*$L63*CI$10)</f>
        <v>248393.054</v>
      </c>
      <c r="CJ63" s="51">
        <v>93</v>
      </c>
      <c r="CK63" s="51">
        <f t="shared" si="435"/>
        <v>1654691.3658912</v>
      </c>
      <c r="CL63" s="51">
        <v>114</v>
      </c>
      <c r="CM63" s="51">
        <f t="shared" ref="CM63:CM65" si="436">(CL63/12*1*$D63*$G63*$I63*$K63*CM$9)+(CL63/12*5*$E63*$G63*$I63*$K63*CM$10)+(CL63/12*6*$F63*$G63*$I63*$K63*CM$10)</f>
        <v>1686844.2481800001</v>
      </c>
      <c r="CN63" s="51">
        <f>51+35</f>
        <v>86</v>
      </c>
      <c r="CO63" s="51">
        <f t="shared" ref="CO63:CO65" si="437">(CN63/12*1*$D63*$G63*$I63*$K63*CO$9)+(CN63/12*5*$E63*$G63*$I63*$K63*CO$10)+(CN63/12*6*$F63*$G63*$I63*$K63*CO$10)</f>
        <v>1272531.62582</v>
      </c>
      <c r="CP63" s="51"/>
      <c r="CQ63" s="51">
        <f t="shared" ref="CQ63:CQ65" si="438">(CP63/12*1*$D63*$G63*$I63*$K63*CQ$9)+(CP63/12*5*$E63*$G63*$I63*$K63*CQ$10)+(CP63/12*6*$F63*$G63*$I63*$K63*CQ$10)</f>
        <v>0</v>
      </c>
      <c r="CR63" s="51">
        <v>15</v>
      </c>
      <c r="CS63" s="51">
        <v>348885.55000000005</v>
      </c>
      <c r="CT63" s="51">
        <v>40</v>
      </c>
      <c r="CU63" s="51">
        <f t="shared" ref="CU63:CU65" si="439">(CT63/12*1*$D63*$G63*$I63*$L63*CU$9)+(CT63/12*5*$E63*$G63*$I63*$L63*CU$10)+(CT63/12*6*$F63*$G63*$I63*$L63*CU$10)</f>
        <v>953113.03359999997</v>
      </c>
      <c r="CV63" s="51">
        <v>2</v>
      </c>
      <c r="CW63" s="51">
        <f t="shared" ref="CW63:CW65" si="440">(CV63/12*1*$D63*$G63*$I63*$L63*CW$9)+(CV63/12*5*$E63*$G63*$I63*$L63*CW$10)+(CV63/12*6*$F63*$G63*$I63*$L63*CW$10)</f>
        <v>48211.421439999998</v>
      </c>
      <c r="CX63" s="53">
        <v>25</v>
      </c>
      <c r="CY63" s="51">
        <f t="shared" ref="CY63:CY65" si="441">(CX63/12*1*$D63*$G63*$I63*$N63*CY$9)+(CX63/12*5*$E63*$G63*$I63*$O63*CY$10)+(CX63/12*6*$F63*$G63*$I63*$O63*CY$10)</f>
        <v>907178.66633333336</v>
      </c>
      <c r="CZ63" s="53">
        <v>18</v>
      </c>
      <c r="DA63" s="51">
        <f t="shared" ref="DA63:DA65" si="442">(CZ63/12*1*$D63*$G63*$I63*$M63*DA$9)+(CZ63/12*5*$E63*$G63*$I63*$M63*DA$10)+(CZ63/12*6*$F63*$G63*$I63*$M63*DA$10)</f>
        <v>575954.30255999998</v>
      </c>
      <c r="DB63" s="62">
        <f t="shared" ref="DB63:DC65" si="443">SUM(AF63,T63,V63,AD63,P63,X63,R63,BH63,BX63,CL63,CP63,BJ63,CN63,AH63,BB63,BD63,AJ63,BF63,BV63,AL63,Z63,CR63,CV63,BL63,CT63,BN63,CB63,CD63,CH63,BZ63,CF63,AN63,AP63,AR63,AT63,AV63,AZ63,AX63,BR63,CZ63,CX63,CJ63,AB63,BT63,BP63)</f>
        <v>1043</v>
      </c>
      <c r="DC63" s="62">
        <f t="shared" si="443"/>
        <v>17197267.290382396</v>
      </c>
    </row>
    <row r="64" spans="1:107" ht="30" x14ac:dyDescent="0.25">
      <c r="A64" s="24"/>
      <c r="B64" s="24">
        <v>35</v>
      </c>
      <c r="C64" s="22" t="s">
        <v>176</v>
      </c>
      <c r="D64" s="17">
        <f>D63</f>
        <v>10127</v>
      </c>
      <c r="E64" s="17">
        <v>10127</v>
      </c>
      <c r="F64" s="18">
        <v>9620</v>
      </c>
      <c r="G64" s="19">
        <v>2.79</v>
      </c>
      <c r="H64" s="19"/>
      <c r="I64" s="25">
        <v>1</v>
      </c>
      <c r="J64" s="26"/>
      <c r="K64" s="17">
        <v>1.4</v>
      </c>
      <c r="L64" s="17">
        <v>1.68</v>
      </c>
      <c r="M64" s="17">
        <v>2.23</v>
      </c>
      <c r="N64" s="17">
        <v>2.39</v>
      </c>
      <c r="O64" s="20">
        <v>2.57</v>
      </c>
      <c r="P64" s="51"/>
      <c r="Q64" s="51">
        <f t="shared" si="405"/>
        <v>0</v>
      </c>
      <c r="R64" s="51"/>
      <c r="S64" s="51">
        <f t="shared" si="405"/>
        <v>0</v>
      </c>
      <c r="T64" s="52"/>
      <c r="U64" s="51">
        <f t="shared" si="406"/>
        <v>0</v>
      </c>
      <c r="V64" s="51"/>
      <c r="W64" s="51">
        <f t="shared" si="407"/>
        <v>0</v>
      </c>
      <c r="X64" s="51"/>
      <c r="Y64" s="51">
        <f t="shared" si="408"/>
        <v>0</v>
      </c>
      <c r="Z64" s="51"/>
      <c r="AA64" s="51">
        <f t="shared" si="409"/>
        <v>0</v>
      </c>
      <c r="AB64" s="51"/>
      <c r="AC64" s="51">
        <f t="shared" si="410"/>
        <v>0</v>
      </c>
      <c r="AD64" s="51"/>
      <c r="AE64" s="51">
        <f t="shared" si="411"/>
        <v>0</v>
      </c>
      <c r="AF64" s="52"/>
      <c r="AG64" s="51">
        <f t="shared" si="412"/>
        <v>0</v>
      </c>
      <c r="AH64" s="51"/>
      <c r="AI64" s="51">
        <f t="shared" si="413"/>
        <v>0</v>
      </c>
      <c r="AJ64" s="51"/>
      <c r="AK64" s="51">
        <f t="shared" si="414"/>
        <v>0</v>
      </c>
      <c r="AL64" s="51"/>
      <c r="AM64" s="51">
        <f t="shared" si="414"/>
        <v>0</v>
      </c>
      <c r="AN64" s="51"/>
      <c r="AO64" s="51">
        <f t="shared" si="415"/>
        <v>0</v>
      </c>
      <c r="AP64" s="51"/>
      <c r="AQ64" s="51">
        <f t="shared" si="415"/>
        <v>0</v>
      </c>
      <c r="AR64" s="51"/>
      <c r="AS64" s="51">
        <f t="shared" si="416"/>
        <v>0</v>
      </c>
      <c r="AT64" s="51"/>
      <c r="AU64" s="51">
        <f t="shared" si="417"/>
        <v>0</v>
      </c>
      <c r="AV64" s="51"/>
      <c r="AW64" s="51">
        <f t="shared" si="418"/>
        <v>0</v>
      </c>
      <c r="AX64" s="51"/>
      <c r="AY64" s="51">
        <f t="shared" si="419"/>
        <v>0</v>
      </c>
      <c r="AZ64" s="51"/>
      <c r="BA64" s="51">
        <f t="shared" si="420"/>
        <v>0</v>
      </c>
      <c r="BB64" s="51"/>
      <c r="BC64" s="51">
        <f t="shared" si="421"/>
        <v>0</v>
      </c>
      <c r="BD64" s="51"/>
      <c r="BE64" s="51">
        <f t="shared" si="422"/>
        <v>0</v>
      </c>
      <c r="BF64" s="51"/>
      <c r="BG64" s="51">
        <f t="shared" si="423"/>
        <v>0</v>
      </c>
      <c r="BH64" s="51"/>
      <c r="BI64" s="51">
        <f t="shared" si="424"/>
        <v>0</v>
      </c>
      <c r="BJ64" s="51"/>
      <c r="BK64" s="51">
        <f t="shared" si="425"/>
        <v>0</v>
      </c>
      <c r="BL64" s="51"/>
      <c r="BM64" s="51">
        <f t="shared" si="426"/>
        <v>0</v>
      </c>
      <c r="BN64" s="51"/>
      <c r="BO64" s="51">
        <f t="shared" si="426"/>
        <v>0</v>
      </c>
      <c r="BP64" s="51"/>
      <c r="BQ64" s="51">
        <f t="shared" si="427"/>
        <v>0</v>
      </c>
      <c r="BR64" s="51"/>
      <c r="BS64" s="51">
        <f t="shared" si="428"/>
        <v>0</v>
      </c>
      <c r="BT64" s="51"/>
      <c r="BU64" s="51">
        <f t="shared" si="429"/>
        <v>0</v>
      </c>
      <c r="BV64" s="51"/>
      <c r="BW64" s="51">
        <f t="shared" si="430"/>
        <v>0</v>
      </c>
      <c r="BX64" s="51"/>
      <c r="BY64" s="51">
        <f t="shared" si="431"/>
        <v>0</v>
      </c>
      <c r="BZ64" s="51"/>
      <c r="CA64" s="51">
        <f t="shared" si="432"/>
        <v>0</v>
      </c>
      <c r="CB64" s="51"/>
      <c r="CC64" s="51">
        <v>0</v>
      </c>
      <c r="CD64" s="51"/>
      <c r="CE64" s="51">
        <f t="shared" si="433"/>
        <v>0</v>
      </c>
      <c r="CF64" s="51"/>
      <c r="CG64" s="51">
        <f t="shared" si="434"/>
        <v>0</v>
      </c>
      <c r="CH64" s="51"/>
      <c r="CI64" s="51">
        <f t="shared" si="435"/>
        <v>0</v>
      </c>
      <c r="CJ64" s="51"/>
      <c r="CK64" s="51">
        <f t="shared" si="435"/>
        <v>0</v>
      </c>
      <c r="CL64" s="51"/>
      <c r="CM64" s="51">
        <f t="shared" si="436"/>
        <v>0</v>
      </c>
      <c r="CN64" s="51"/>
      <c r="CO64" s="51">
        <f t="shared" si="437"/>
        <v>0</v>
      </c>
      <c r="CP64" s="51"/>
      <c r="CQ64" s="51">
        <f t="shared" si="438"/>
        <v>0</v>
      </c>
      <c r="CR64" s="51"/>
      <c r="CS64" s="51">
        <v>0</v>
      </c>
      <c r="CT64" s="51"/>
      <c r="CU64" s="51">
        <f t="shared" si="439"/>
        <v>0</v>
      </c>
      <c r="CV64" s="51"/>
      <c r="CW64" s="51">
        <f t="shared" si="440"/>
        <v>0</v>
      </c>
      <c r="CX64" s="51"/>
      <c r="CY64" s="51">
        <f t="shared" si="441"/>
        <v>0</v>
      </c>
      <c r="CZ64" s="51"/>
      <c r="DA64" s="51">
        <f t="shared" si="442"/>
        <v>0</v>
      </c>
      <c r="DB64" s="62">
        <f t="shared" si="443"/>
        <v>0</v>
      </c>
      <c r="DC64" s="62">
        <f t="shared" si="443"/>
        <v>0</v>
      </c>
    </row>
    <row r="65" spans="1:107" ht="30" x14ac:dyDescent="0.25">
      <c r="A65" s="24"/>
      <c r="B65" s="24">
        <v>36</v>
      </c>
      <c r="C65" s="22" t="s">
        <v>177</v>
      </c>
      <c r="D65" s="17">
        <f>D64</f>
        <v>10127</v>
      </c>
      <c r="E65" s="17">
        <v>10127</v>
      </c>
      <c r="F65" s="18">
        <v>9620</v>
      </c>
      <c r="G65" s="19">
        <v>7.86</v>
      </c>
      <c r="H65" s="19"/>
      <c r="I65" s="25">
        <v>1</v>
      </c>
      <c r="J65" s="26"/>
      <c r="K65" s="17">
        <v>1.4</v>
      </c>
      <c r="L65" s="17">
        <v>1.68</v>
      </c>
      <c r="M65" s="17">
        <v>2.23</v>
      </c>
      <c r="N65" s="17">
        <v>2.39</v>
      </c>
      <c r="O65" s="20">
        <v>2.57</v>
      </c>
      <c r="P65" s="51"/>
      <c r="Q65" s="51">
        <f t="shared" si="405"/>
        <v>0</v>
      </c>
      <c r="R65" s="51"/>
      <c r="S65" s="51">
        <f t="shared" si="405"/>
        <v>0</v>
      </c>
      <c r="T65" s="52"/>
      <c r="U65" s="51">
        <f t="shared" si="406"/>
        <v>0</v>
      </c>
      <c r="V65" s="51"/>
      <c r="W65" s="51">
        <f t="shared" si="407"/>
        <v>0</v>
      </c>
      <c r="X65" s="51"/>
      <c r="Y65" s="51">
        <f t="shared" si="408"/>
        <v>0</v>
      </c>
      <c r="Z65" s="51"/>
      <c r="AA65" s="51">
        <f t="shared" si="409"/>
        <v>0</v>
      </c>
      <c r="AB65" s="51"/>
      <c r="AC65" s="51">
        <f t="shared" si="410"/>
        <v>0</v>
      </c>
      <c r="AD65" s="51"/>
      <c r="AE65" s="51">
        <f t="shared" si="411"/>
        <v>0</v>
      </c>
      <c r="AF65" s="52"/>
      <c r="AG65" s="51">
        <f t="shared" si="412"/>
        <v>0</v>
      </c>
      <c r="AH65" s="51"/>
      <c r="AI65" s="51">
        <f t="shared" si="413"/>
        <v>0</v>
      </c>
      <c r="AJ65" s="51"/>
      <c r="AK65" s="51">
        <f t="shared" si="414"/>
        <v>0</v>
      </c>
      <c r="AL65" s="51"/>
      <c r="AM65" s="51">
        <f t="shared" si="414"/>
        <v>0</v>
      </c>
      <c r="AN65" s="51"/>
      <c r="AO65" s="51">
        <f t="shared" si="415"/>
        <v>0</v>
      </c>
      <c r="AP65" s="51"/>
      <c r="AQ65" s="51">
        <f t="shared" si="415"/>
        <v>0</v>
      </c>
      <c r="AR65" s="51"/>
      <c r="AS65" s="51">
        <f t="shared" si="416"/>
        <v>0</v>
      </c>
      <c r="AT65" s="51"/>
      <c r="AU65" s="51">
        <f t="shared" si="417"/>
        <v>0</v>
      </c>
      <c r="AV65" s="51"/>
      <c r="AW65" s="51">
        <f t="shared" si="418"/>
        <v>0</v>
      </c>
      <c r="AX65" s="51"/>
      <c r="AY65" s="51">
        <f t="shared" si="419"/>
        <v>0</v>
      </c>
      <c r="AZ65" s="51"/>
      <c r="BA65" s="51">
        <f t="shared" si="420"/>
        <v>0</v>
      </c>
      <c r="BB65" s="51"/>
      <c r="BC65" s="51">
        <f t="shared" si="421"/>
        <v>0</v>
      </c>
      <c r="BD65" s="51"/>
      <c r="BE65" s="51">
        <f t="shared" si="422"/>
        <v>0</v>
      </c>
      <c r="BF65" s="51">
        <v>24</v>
      </c>
      <c r="BG65" s="51">
        <f t="shared" si="423"/>
        <v>2219766.4944000002</v>
      </c>
      <c r="BH65" s="51"/>
      <c r="BI65" s="51">
        <f t="shared" si="424"/>
        <v>0</v>
      </c>
      <c r="BJ65" s="51"/>
      <c r="BK65" s="51">
        <f t="shared" si="425"/>
        <v>0</v>
      </c>
      <c r="BL65" s="51"/>
      <c r="BM65" s="51">
        <f t="shared" si="426"/>
        <v>0</v>
      </c>
      <c r="BN65" s="51"/>
      <c r="BO65" s="51">
        <f t="shared" si="426"/>
        <v>0</v>
      </c>
      <c r="BP65" s="51"/>
      <c r="BQ65" s="51">
        <f t="shared" si="427"/>
        <v>0</v>
      </c>
      <c r="BR65" s="51"/>
      <c r="BS65" s="51">
        <f t="shared" si="428"/>
        <v>0</v>
      </c>
      <c r="BT65" s="51"/>
      <c r="BU65" s="51">
        <f t="shared" si="429"/>
        <v>0</v>
      </c>
      <c r="BV65" s="51"/>
      <c r="BW65" s="51">
        <f t="shared" si="430"/>
        <v>0</v>
      </c>
      <c r="BX65" s="51"/>
      <c r="BY65" s="51">
        <f t="shared" si="431"/>
        <v>0</v>
      </c>
      <c r="BZ65" s="51"/>
      <c r="CA65" s="51">
        <f t="shared" si="432"/>
        <v>0</v>
      </c>
      <c r="CB65" s="51"/>
      <c r="CC65" s="51">
        <v>0</v>
      </c>
      <c r="CD65" s="51"/>
      <c r="CE65" s="51">
        <f t="shared" si="433"/>
        <v>0</v>
      </c>
      <c r="CF65" s="51"/>
      <c r="CG65" s="51">
        <f t="shared" si="434"/>
        <v>0</v>
      </c>
      <c r="CH65" s="51"/>
      <c r="CI65" s="51">
        <f t="shared" si="435"/>
        <v>0</v>
      </c>
      <c r="CJ65" s="51"/>
      <c r="CK65" s="51">
        <f t="shared" si="435"/>
        <v>0</v>
      </c>
      <c r="CL65" s="51"/>
      <c r="CM65" s="51">
        <f t="shared" si="436"/>
        <v>0</v>
      </c>
      <c r="CN65" s="51"/>
      <c r="CO65" s="51">
        <f t="shared" si="437"/>
        <v>0</v>
      </c>
      <c r="CP65" s="51"/>
      <c r="CQ65" s="51">
        <f t="shared" si="438"/>
        <v>0</v>
      </c>
      <c r="CR65" s="51"/>
      <c r="CS65" s="51">
        <v>0</v>
      </c>
      <c r="CT65" s="51"/>
      <c r="CU65" s="51">
        <f t="shared" si="439"/>
        <v>0</v>
      </c>
      <c r="CV65" s="51"/>
      <c r="CW65" s="51">
        <f t="shared" si="440"/>
        <v>0</v>
      </c>
      <c r="CX65" s="53">
        <v>2</v>
      </c>
      <c r="CY65" s="51">
        <f t="shared" si="441"/>
        <v>582075.45447999984</v>
      </c>
      <c r="CZ65" s="51"/>
      <c r="DA65" s="51">
        <f t="shared" si="442"/>
        <v>0</v>
      </c>
      <c r="DB65" s="62">
        <f t="shared" si="443"/>
        <v>26</v>
      </c>
      <c r="DC65" s="62">
        <f t="shared" si="443"/>
        <v>2801841.94888</v>
      </c>
    </row>
    <row r="66" spans="1:107" x14ac:dyDescent="0.25">
      <c r="A66" s="60">
        <v>16</v>
      </c>
      <c r="B66" s="60"/>
      <c r="C66" s="49" t="s">
        <v>178</v>
      </c>
      <c r="D66" s="45"/>
      <c r="E66" s="45"/>
      <c r="F66" s="43"/>
      <c r="G66" s="46"/>
      <c r="H66" s="46"/>
      <c r="I66" s="69">
        <v>1</v>
      </c>
      <c r="J66" s="70"/>
      <c r="K66" s="45">
        <v>1.4</v>
      </c>
      <c r="L66" s="45">
        <v>1.68</v>
      </c>
      <c r="M66" s="45">
        <v>2.23</v>
      </c>
      <c r="N66" s="45">
        <v>2.39</v>
      </c>
      <c r="O66" s="44">
        <v>2.57</v>
      </c>
      <c r="P66" s="54">
        <f t="shared" ref="P66:CA66" si="444">SUM(P67:P68)</f>
        <v>20</v>
      </c>
      <c r="Q66" s="54">
        <f t="shared" si="444"/>
        <v>666571.93815333326</v>
      </c>
      <c r="R66" s="54">
        <f t="shared" si="444"/>
        <v>6</v>
      </c>
      <c r="S66" s="54">
        <f t="shared" si="444"/>
        <v>78094.427319999988</v>
      </c>
      <c r="T66" s="54">
        <f t="shared" si="444"/>
        <v>0</v>
      </c>
      <c r="U66" s="54">
        <f t="shared" si="444"/>
        <v>0</v>
      </c>
      <c r="V66" s="54">
        <f t="shared" si="444"/>
        <v>26</v>
      </c>
      <c r="W66" s="54">
        <f t="shared" si="444"/>
        <v>343606.76653333328</v>
      </c>
      <c r="X66" s="54">
        <f t="shared" si="444"/>
        <v>0</v>
      </c>
      <c r="Y66" s="54">
        <f t="shared" si="444"/>
        <v>0</v>
      </c>
      <c r="Z66" s="54">
        <f t="shared" si="444"/>
        <v>11</v>
      </c>
      <c r="AA66" s="54">
        <f t="shared" si="444"/>
        <v>156244.34158666665</v>
      </c>
      <c r="AB66" s="54">
        <f t="shared" si="444"/>
        <v>0</v>
      </c>
      <c r="AC66" s="54">
        <f t="shared" si="444"/>
        <v>0</v>
      </c>
      <c r="AD66" s="54">
        <f t="shared" si="444"/>
        <v>0</v>
      </c>
      <c r="AE66" s="54">
        <f t="shared" si="444"/>
        <v>0</v>
      </c>
      <c r="AF66" s="54">
        <f t="shared" si="444"/>
        <v>2</v>
      </c>
      <c r="AG66" s="54">
        <f t="shared" si="444"/>
        <v>26246.922519999996</v>
      </c>
      <c r="AH66" s="54">
        <f t="shared" si="444"/>
        <v>1</v>
      </c>
      <c r="AI66" s="54">
        <f t="shared" si="444"/>
        <v>13123.461259999998</v>
      </c>
      <c r="AJ66" s="54">
        <f t="shared" si="444"/>
        <v>0</v>
      </c>
      <c r="AK66" s="54">
        <f t="shared" si="444"/>
        <v>0</v>
      </c>
      <c r="AL66" s="54">
        <f t="shared" si="444"/>
        <v>0</v>
      </c>
      <c r="AM66" s="54">
        <f t="shared" si="444"/>
        <v>0</v>
      </c>
      <c r="AN66" s="54">
        <f t="shared" si="444"/>
        <v>0</v>
      </c>
      <c r="AO66" s="54">
        <f t="shared" si="444"/>
        <v>0</v>
      </c>
      <c r="AP66" s="54">
        <f t="shared" si="444"/>
        <v>0</v>
      </c>
      <c r="AQ66" s="54">
        <f t="shared" si="444"/>
        <v>0</v>
      </c>
      <c r="AR66" s="54">
        <f t="shared" si="444"/>
        <v>0</v>
      </c>
      <c r="AS66" s="54">
        <f t="shared" si="444"/>
        <v>0</v>
      </c>
      <c r="AT66" s="54">
        <f t="shared" si="444"/>
        <v>26</v>
      </c>
      <c r="AU66" s="54">
        <f t="shared" si="444"/>
        <v>409451.99131199997</v>
      </c>
      <c r="AV66" s="54">
        <v>0</v>
      </c>
      <c r="AW66" s="54">
        <f t="shared" ref="AW66" si="445">SUM(AW67:AW68)</f>
        <v>0</v>
      </c>
      <c r="AX66" s="54">
        <v>92</v>
      </c>
      <c r="AY66" s="54">
        <f t="shared" ref="AY66" si="446">SUM(AY67:AY68)</f>
        <v>1448830.123104</v>
      </c>
      <c r="AZ66" s="54">
        <f t="shared" si="444"/>
        <v>0</v>
      </c>
      <c r="BA66" s="54">
        <f t="shared" si="444"/>
        <v>0</v>
      </c>
      <c r="BB66" s="54">
        <f t="shared" si="444"/>
        <v>7</v>
      </c>
      <c r="BC66" s="54">
        <f t="shared" si="444"/>
        <v>107746.26953999998</v>
      </c>
      <c r="BD66" s="54">
        <f t="shared" si="444"/>
        <v>28</v>
      </c>
      <c r="BE66" s="54">
        <f t="shared" si="444"/>
        <v>430674.1117466666</v>
      </c>
      <c r="BF66" s="54">
        <f t="shared" si="444"/>
        <v>0</v>
      </c>
      <c r="BG66" s="54">
        <f t="shared" si="444"/>
        <v>0</v>
      </c>
      <c r="BH66" s="54">
        <f t="shared" si="444"/>
        <v>54</v>
      </c>
      <c r="BI66" s="54">
        <f t="shared" si="444"/>
        <v>637482.57299999997</v>
      </c>
      <c r="BJ66" s="54">
        <f t="shared" si="444"/>
        <v>0</v>
      </c>
      <c r="BK66" s="54">
        <f t="shared" si="444"/>
        <v>0</v>
      </c>
      <c r="BL66" s="54">
        <f t="shared" si="444"/>
        <v>42</v>
      </c>
      <c r="BM66" s="54">
        <f t="shared" si="444"/>
        <v>669984.52248000004</v>
      </c>
      <c r="BN66" s="54">
        <f t="shared" si="444"/>
        <v>30</v>
      </c>
      <c r="BO66" s="54">
        <f t="shared" si="444"/>
        <v>494552.93160000001</v>
      </c>
      <c r="BP66" s="54">
        <f t="shared" si="444"/>
        <v>0</v>
      </c>
      <c r="BQ66" s="54">
        <f t="shared" si="444"/>
        <v>0</v>
      </c>
      <c r="BR66" s="54">
        <f t="shared" si="444"/>
        <v>2</v>
      </c>
      <c r="BS66" s="54">
        <f t="shared" si="444"/>
        <v>31280.417750399996</v>
      </c>
      <c r="BT66" s="54">
        <f t="shared" si="444"/>
        <v>0</v>
      </c>
      <c r="BU66" s="54">
        <f t="shared" si="444"/>
        <v>0</v>
      </c>
      <c r="BV66" s="54">
        <f t="shared" si="444"/>
        <v>0</v>
      </c>
      <c r="BW66" s="54">
        <f t="shared" si="444"/>
        <v>0</v>
      </c>
      <c r="BX66" s="54">
        <f t="shared" si="444"/>
        <v>0</v>
      </c>
      <c r="BY66" s="54">
        <f t="shared" si="444"/>
        <v>0</v>
      </c>
      <c r="BZ66" s="54">
        <f t="shared" si="444"/>
        <v>88</v>
      </c>
      <c r="CA66" s="54">
        <f t="shared" si="444"/>
        <v>1501822.1394175999</v>
      </c>
      <c r="CB66" s="54">
        <v>51</v>
      </c>
      <c r="CC66" s="54">
        <v>879163.15999999992</v>
      </c>
      <c r="CD66" s="54">
        <f t="shared" ref="CD66:DC66" si="447">SUM(CD67:CD68)</f>
        <v>0</v>
      </c>
      <c r="CE66" s="54">
        <f t="shared" si="447"/>
        <v>0</v>
      </c>
      <c r="CF66" s="54">
        <f t="shared" si="447"/>
        <v>80</v>
      </c>
      <c r="CG66" s="54">
        <f t="shared" si="447"/>
        <v>1365292.8540160002</v>
      </c>
      <c r="CH66" s="54">
        <f t="shared" si="447"/>
        <v>80</v>
      </c>
      <c r="CI66" s="54">
        <f t="shared" si="447"/>
        <v>1361454.6400000001</v>
      </c>
      <c r="CJ66" s="54">
        <v>30</v>
      </c>
      <c r="CK66" s="54">
        <f t="shared" si="447"/>
        <v>511984.82025600004</v>
      </c>
      <c r="CL66" s="54">
        <v>20</v>
      </c>
      <c r="CM66" s="54">
        <f t="shared" ref="CM66" si="448">SUM(CM67:CM68)</f>
        <v>283858.50219999999</v>
      </c>
      <c r="CN66" s="54">
        <f t="shared" si="447"/>
        <v>130</v>
      </c>
      <c r="CO66" s="54">
        <f t="shared" si="447"/>
        <v>1845080.2642999999</v>
      </c>
      <c r="CP66" s="54">
        <f t="shared" si="447"/>
        <v>0</v>
      </c>
      <c r="CQ66" s="54">
        <f t="shared" si="447"/>
        <v>0</v>
      </c>
      <c r="CR66" s="54">
        <v>5</v>
      </c>
      <c r="CS66" s="54">
        <v>118747.02</v>
      </c>
      <c r="CT66" s="54">
        <f t="shared" si="447"/>
        <v>121</v>
      </c>
      <c r="CU66" s="54">
        <f t="shared" si="447"/>
        <v>2765486.6439199997</v>
      </c>
      <c r="CV66" s="54">
        <f t="shared" si="447"/>
        <v>45</v>
      </c>
      <c r="CW66" s="54">
        <f t="shared" si="447"/>
        <v>1040481.1871999998</v>
      </c>
      <c r="CX66" s="54">
        <f t="shared" si="447"/>
        <v>30</v>
      </c>
      <c r="CY66" s="54">
        <f t="shared" si="447"/>
        <v>1044181.1587999999</v>
      </c>
      <c r="CZ66" s="54">
        <f t="shared" si="447"/>
        <v>62</v>
      </c>
      <c r="DA66" s="54">
        <f t="shared" si="447"/>
        <v>1902869.4304533335</v>
      </c>
      <c r="DB66" s="54">
        <f t="shared" si="447"/>
        <v>1089</v>
      </c>
      <c r="DC66" s="54">
        <f t="shared" si="447"/>
        <v>20134312.618469328</v>
      </c>
    </row>
    <row r="67" spans="1:107" ht="45" x14ac:dyDescent="0.25">
      <c r="A67" s="24"/>
      <c r="B67" s="24">
        <v>37</v>
      </c>
      <c r="C67" s="16" t="s">
        <v>179</v>
      </c>
      <c r="D67" s="17">
        <f>D65</f>
        <v>10127</v>
      </c>
      <c r="E67" s="17">
        <v>10127</v>
      </c>
      <c r="F67" s="18">
        <v>9620</v>
      </c>
      <c r="G67" s="19">
        <v>0.94</v>
      </c>
      <c r="H67" s="19"/>
      <c r="I67" s="25">
        <v>1</v>
      </c>
      <c r="J67" s="26"/>
      <c r="K67" s="17">
        <v>1.4</v>
      </c>
      <c r="L67" s="17">
        <v>1.68</v>
      </c>
      <c r="M67" s="17">
        <v>2.23</v>
      </c>
      <c r="N67" s="17">
        <v>2.39</v>
      </c>
      <c r="O67" s="20">
        <v>2.57</v>
      </c>
      <c r="P67" s="51">
        <v>2</v>
      </c>
      <c r="Q67" s="51">
        <f t="shared" ref="Q67:S68" si="449">(P67/12*1*$D67*$G67*$I67*$K67*Q$9)+(P67/12*5*$E67*$G67*$I67*$K67*Q$10)+(P67/12*6*$F67*$G67*$I67*$K67*Q$10)</f>
        <v>26031.475773333328</v>
      </c>
      <c r="R67" s="51">
        <v>6</v>
      </c>
      <c r="S67" s="51">
        <f t="shared" si="449"/>
        <v>78094.427319999988</v>
      </c>
      <c r="T67" s="52"/>
      <c r="U67" s="51">
        <f t="shared" ref="U67:U68" si="450">(T67/12*1*$D67*$G67*$I67*$K67*U$9)+(T67/12*5*$E67*$G67*$I67*$K67*U$10)+(T67/12*6*$F67*$G67*$I67*$K67*U$10)</f>
        <v>0</v>
      </c>
      <c r="V67" s="51">
        <v>26</v>
      </c>
      <c r="W67" s="51">
        <f t="shared" ref="W67:W68" si="451">(V67/12*1*$D67*$G67*$I67*$K67*W$9)+(V67/12*5*$E67*$G67*$I67*$K67*W$10)+(V67/12*6*$F67*$G67*$I67*$K67*W$10)</f>
        <v>343606.76653333328</v>
      </c>
      <c r="X67" s="51"/>
      <c r="Y67" s="51">
        <f t="shared" ref="Y67:Y68" si="452">(X67/12*1*$D67*$G67*$I67*$K67*Y$9)+(X67/12*5*$E67*$G67*$I67*$K67*Y$10)+(X67/12*6*$F67*$G67*$I67*$K67*Y$10)</f>
        <v>0</v>
      </c>
      <c r="Z67" s="51">
        <v>11</v>
      </c>
      <c r="AA67" s="51">
        <f t="shared" ref="AA67:AA68" si="453">(Z67/12*1*$D67*$G67*$I67*$K67*AA$9)+(Z67/12*5*$E67*$G67*$I67*$K67*AA$10)+(Z67/12*6*$F67*$G67*$I67*$K67*AA$10)</f>
        <v>156244.34158666665</v>
      </c>
      <c r="AB67" s="51"/>
      <c r="AC67" s="51">
        <f t="shared" ref="AC67:AC68" si="454">(AB67/12*1*$D67*$G67*$I67*$K67*AC$9)+(AB67/12*5*$E67*$G67*$I67*$K67*AC$10)+(AB67/12*6*$F67*$G67*$I67*$K67*AC$10)</f>
        <v>0</v>
      </c>
      <c r="AD67" s="51"/>
      <c r="AE67" s="51">
        <f t="shared" ref="AE67:AE68" si="455">(AD67/12*1*$D67*$G67*$I67*$K67*AE$9)+(AD67/12*5*$E67*$G67*$I67*$K67*AE$10)+(AD67/12*6*$F67*$G67*$I67*$K67*AE$10)</f>
        <v>0</v>
      </c>
      <c r="AF67" s="52">
        <v>2</v>
      </c>
      <c r="AG67" s="51">
        <f t="shared" ref="AG67:AG68" si="456">(AF67/12*1*$D67*$G67*$I67*$K67*AG$9)+(AF67/12*5*$E67*$G67*$I67*$K67*AG$10)+(AF67/12*6*$F67*$G67*$I67*$K67*AG$10)</f>
        <v>26246.922519999996</v>
      </c>
      <c r="AH67" s="51">
        <v>1</v>
      </c>
      <c r="AI67" s="51">
        <f t="shared" ref="AI67:AI68" si="457">(AH67/12*1*$D67*$G67*$I67*$K67*AI$9)+(AH67/12*5*$E67*$G67*$I67*$K67*AI$10)+(AH67/12*6*$F67*$G67*$I67*$K67*AI$10)</f>
        <v>13123.461259999998</v>
      </c>
      <c r="AJ67" s="51"/>
      <c r="AK67" s="51">
        <f t="shared" ref="AK67:AM68" si="458">(AJ67/12*1*$D67*$G67*$I67*$K67*AK$9)+(AJ67/12*5*$E67*$G67*$I67*$K67*AK$10)+(AJ67/12*6*$F67*$G67*$I67*$K67*AK$10)</f>
        <v>0</v>
      </c>
      <c r="AL67" s="51"/>
      <c r="AM67" s="51">
        <f t="shared" si="458"/>
        <v>0</v>
      </c>
      <c r="AN67" s="51"/>
      <c r="AO67" s="51">
        <f t="shared" ref="AO67:AQ68" si="459">(AN67/12*1*$D67*$G67*$I67*$L67*AO$9)+(AN67/12*5*$E67*$G67*$I67*$L67*AO$10)+(AN67/12*6*$F67*$G67*$I67*$L67*AO$10)</f>
        <v>0</v>
      </c>
      <c r="AP67" s="51"/>
      <c r="AQ67" s="51">
        <f t="shared" si="459"/>
        <v>0</v>
      </c>
      <c r="AR67" s="51"/>
      <c r="AS67" s="51">
        <f t="shared" ref="AS67:AS68" si="460">(AR67/12*1*$D67*$G67*$I67*$L67*AS$9)+(AR67/12*5*$E67*$G67*$I67*$L67*AS$10)+(AR67/12*6*$F67*$G67*$I67*$L67*AS$10)</f>
        <v>0</v>
      </c>
      <c r="AT67" s="53">
        <v>26</v>
      </c>
      <c r="AU67" s="51">
        <f t="shared" ref="AU67:AU68" si="461">(AT67/12*1*$D67*$G67*$I67*$L67*AU$9)+(AT67/12*5*$E67*$G67*$I67*$L67*AU$10)+(AT67/12*6*$F67*$G67*$I67*$L67*AU$10)</f>
        <v>409451.99131199997</v>
      </c>
      <c r="AV67" s="51"/>
      <c r="AW67" s="51">
        <f t="shared" ref="AW67:AW68" si="462">(AV67/12*1*$D67*$G67*$I67*$L67*AW$9)+(AV67/12*5*$E67*$G67*$I67*$L67*AW$10)+(AV67/12*6*$F67*$G67*$I67*$L67*AW$10)</f>
        <v>0</v>
      </c>
      <c r="AX67" s="53">
        <v>92</v>
      </c>
      <c r="AY67" s="51">
        <f t="shared" ref="AY67:AY68" si="463">(AX67/12*1*$D67*$G67*$I67*$L67*AY$9)+(AX67/12*5*$E67*$G67*$I67*$L67*AY$10)+(AX67/12*6*$F67*$G67*$I67*$L67*AY$10)</f>
        <v>1448830.123104</v>
      </c>
      <c r="AZ67" s="51"/>
      <c r="BA67" s="51">
        <f t="shared" ref="BA67:BA68" si="464">(AZ67/12*1*$D67*$G67*$I67*$L67*BA$9)+(AZ67/12*5*$E67*$G67*$I67*$L67*BA$10)+(AZ67/12*6*$F67*$G67*$I67*$L67*BA$10)</f>
        <v>0</v>
      </c>
      <c r="BB67" s="51">
        <v>7</v>
      </c>
      <c r="BC67" s="51">
        <f t="shared" ref="BC67:BC68" si="465">(BB67/12*1*$D67*$G67*$I67*$K67*BC$9)+(BB67/12*5*$E67*$G67*$I67*$K67*BC$10)+(BB67/12*6*$F67*$G67*$I67*$K67*BC$10)</f>
        <v>107746.26953999998</v>
      </c>
      <c r="BD67" s="51">
        <v>28</v>
      </c>
      <c r="BE67" s="51">
        <f t="shared" ref="BE67:BE68" si="466">(BD67/12*1*$D67*$G67*$I67*$K67*BE$9)+(BD67/12*5*$E67*$G67*$I67*$K67*BE$10)+(BD67/12*6*$F67*$G67*$I67*$K67*BE$10)</f>
        <v>430674.1117466666</v>
      </c>
      <c r="BF67" s="51"/>
      <c r="BG67" s="51">
        <f t="shared" ref="BG67:BG68" si="467">(BF67/12*1*$D67*$G67*$I67*$K67*BG$9)+(BF67/12*4*$E67*$G67*$I67*$K67*BG$10)+(BF67/12*1*$E67*$G67*$I67*$K67*BG$11)+(BF67/12*6*$F67*$G67*$I67*$K67*BG$11)</f>
        <v>0</v>
      </c>
      <c r="BH67" s="51">
        <v>54</v>
      </c>
      <c r="BI67" s="51">
        <f t="shared" ref="BI67:BI68" si="468">(BH67/12*1*$D67*$G67*$I67*$K67*BI$9)+(BH67/12*5*$E67*$G67*$I67*$K67*BI$10)+(BH67/12*6*$F67*$G67*$I67*$K67*BI$10)</f>
        <v>637482.57299999997</v>
      </c>
      <c r="BJ67" s="51"/>
      <c r="BK67" s="51">
        <f t="shared" ref="BK67:BK68" si="469">(BJ67/12*1*$D67*$G67*$I67*$K67*BK$9)+(BJ67/12*5*$E67*$G67*$I67*$K67*BK$10)+(BJ67/12*6*$F67*$G67*$I67*$K67*BK$10)</f>
        <v>0</v>
      </c>
      <c r="BL67" s="51">
        <v>42</v>
      </c>
      <c r="BM67" s="51">
        <f t="shared" ref="BM67:BO68" si="470">(BL67/12*1*$D67*$G67*$I67*$L67*BM$9)+(BL67/12*4*$E67*$G67*$I67*$L67*BM$10)+(BL67/12*1*$E67*$G67*$I67*$L67*BM$11)+(BL67/12*6*$F67*$G67*$I67*$L67*BM$11)</f>
        <v>669984.52248000004</v>
      </c>
      <c r="BN67" s="51">
        <v>30</v>
      </c>
      <c r="BO67" s="51">
        <f t="shared" si="470"/>
        <v>494552.93160000001</v>
      </c>
      <c r="BP67" s="51"/>
      <c r="BQ67" s="51">
        <f t="shared" ref="BQ67:BQ68" si="471">(BP67/12*1*$D67*$G67*$I67*$K67*BQ$9)+(BP67/12*5*$E67*$G67*$I67*$K67*BQ$10)+(BP67/12*6*$F67*$G67*$I67*$K67*BQ$10)</f>
        <v>0</v>
      </c>
      <c r="BR67" s="53">
        <v>2</v>
      </c>
      <c r="BS67" s="51">
        <f t="shared" ref="BS67:BS68" si="472">(BR67/12*1*$D67*$G67*$I67*$L67*BS$9)+(BR67/12*5*$E67*$G67*$I67*$L67*BS$10)+(BR67/12*6*$F67*$G67*$I67*$L67*BS$10)</f>
        <v>31280.417750399996</v>
      </c>
      <c r="BT67" s="51"/>
      <c r="BU67" s="51">
        <f t="shared" ref="BU67:BU68" si="473">(BT67/12*1*$D67*$G67*$I67*BU$9)+(BT67/12*5*$E67*$G67*$I67*BU$10)+(BT67/12*6*$F67*$G67*$I67*BU$10)</f>
        <v>0</v>
      </c>
      <c r="BV67" s="51"/>
      <c r="BW67" s="51">
        <f t="shared" ref="BW67:BW68" si="474">(BV67/12*1*$D67*$G67*$I67*$K67*BW$9)+(BV67/12*5*$E67*$G67*$I67*$K67*BW$10)+(BV67/12*6*$F67*$G67*$I67*$K67*BW$10)</f>
        <v>0</v>
      </c>
      <c r="BX67" s="51"/>
      <c r="BY67" s="51">
        <f t="shared" ref="BY67:BY68" si="475">(BX67/12*1*$D67*$G67*$I67*$K67*BY$9)+(BX67/12*5*$E67*$G67*$I67*$K67*BY$10)+(BX67/12*6*$F67*$G67*$I67*$K67*BY$10)</f>
        <v>0</v>
      </c>
      <c r="BZ67" s="53">
        <v>88</v>
      </c>
      <c r="CA67" s="51">
        <f t="shared" ref="CA67:CA68" si="476">(BZ67/12*1*$D67*$G67*$I67*$L67*CA$9)+(BZ67/12*5*$E67*$G67*$I67*$L67*CA$10)+(BZ67/12*6*$F67*$G67*$I67*$L67*CA$10)</f>
        <v>1501822.1394175999</v>
      </c>
      <c r="CB67" s="53">
        <v>51</v>
      </c>
      <c r="CC67" s="51">
        <v>879163.15999999992</v>
      </c>
      <c r="CD67" s="51"/>
      <c r="CE67" s="51">
        <f t="shared" ref="CE67:CE68" si="477">SUM(CD67*$F67*$G67*$I67*$L67*$CE$12)</f>
        <v>0</v>
      </c>
      <c r="CF67" s="53">
        <v>80</v>
      </c>
      <c r="CG67" s="51">
        <f t="shared" ref="CG67:CG68" si="478">(CF67/12*1*$D67*$G67*$I67*$L67*CG$9)+(CF67/12*5*$E67*$G67*$I67*$L67*CG$10)+(CF67/12*6*$F67*$G67*$I67*$L67*CG$10)</f>
        <v>1365292.8540160002</v>
      </c>
      <c r="CH67" s="53">
        <v>80</v>
      </c>
      <c r="CI67" s="51">
        <f t="shared" ref="CI67:CK68" si="479">(CH67/12*1*$D67*$G67*$I67*$L67*CI$9)+(CH67/12*5*$E67*$G67*$I67*$L67*CI$10)+(CH67/12*6*$F67*$G67*$I67*$L67*CI$10)</f>
        <v>1361454.6400000001</v>
      </c>
      <c r="CJ67" s="51">
        <v>30</v>
      </c>
      <c r="CK67" s="51">
        <f t="shared" si="479"/>
        <v>511984.82025600004</v>
      </c>
      <c r="CL67" s="51">
        <v>20</v>
      </c>
      <c r="CM67" s="51">
        <f t="shared" ref="CM67:CM68" si="480">(CL67/12*1*$D67*$G67*$I67*$K67*CM$9)+(CL67/12*5*$E67*$G67*$I67*$K67*CM$10)+(CL67/12*6*$F67*$G67*$I67*$K67*CM$10)</f>
        <v>283858.50219999999</v>
      </c>
      <c r="CN67" s="51">
        <v>130</v>
      </c>
      <c r="CO67" s="51">
        <f t="shared" ref="CO67:CO68" si="481">(CN67/12*1*$D67*$G67*$I67*$K67*CO$9)+(CN67/12*5*$E67*$G67*$I67*$K67*CO$10)+(CN67/12*6*$F67*$G67*$I67*$K67*CO$10)</f>
        <v>1845080.2642999999</v>
      </c>
      <c r="CP67" s="51"/>
      <c r="CQ67" s="51">
        <f t="shared" ref="CQ67:CQ68" si="482">(CP67/12*1*$D67*$G67*$I67*$K67*CQ$9)+(CP67/12*5*$E67*$G67*$I67*$K67*CQ$10)+(CP67/12*6*$F67*$G67*$I67*$K67*CQ$10)</f>
        <v>0</v>
      </c>
      <c r="CR67" s="51">
        <v>5</v>
      </c>
      <c r="CS67" s="51">
        <v>118747.02</v>
      </c>
      <c r="CT67" s="51">
        <f>146-25</f>
        <v>121</v>
      </c>
      <c r="CU67" s="51">
        <f t="shared" ref="CU67:CU68" si="483">(CT67/12*1*$D67*$G67*$I67*$L67*CU$9)+(CT67/12*5*$E67*$G67*$I67*$L67*CU$10)+(CT67/12*6*$F67*$G67*$I67*$L67*CU$10)</f>
        <v>2765486.6439199997</v>
      </c>
      <c r="CV67" s="51">
        <v>45</v>
      </c>
      <c r="CW67" s="51">
        <f t="shared" ref="CW67:CW68" si="484">(CV67/12*1*$D67*$G67*$I67*$L67*CW$9)+(CV67/12*5*$E67*$G67*$I67*$L67*CW$10)+(CV67/12*6*$F67*$G67*$I67*$L67*CW$10)</f>
        <v>1040481.1871999998</v>
      </c>
      <c r="CX67" s="53">
        <v>30</v>
      </c>
      <c r="CY67" s="51">
        <f t="shared" ref="CY67:CY68" si="485">(CX67/12*1*$D67*$G67*$I67*$N67*CY$9)+(CX67/12*5*$E67*$G67*$I67*$O67*CY$10)+(CX67/12*6*$F67*$G67*$I67*$O67*CY$10)</f>
        <v>1044181.1587999999</v>
      </c>
      <c r="CZ67" s="53">
        <v>62</v>
      </c>
      <c r="DA67" s="51">
        <f t="shared" ref="DA67:DA68" si="486">(CZ67/12*1*$D67*$G67*$I67*$M67*DA$9)+(CZ67/12*5*$E67*$G67*$I67*$M67*DA$10)+(CZ67/12*6*$F67*$G67*$I67*$M67*DA$10)</f>
        <v>1902869.4304533335</v>
      </c>
      <c r="DB67" s="62">
        <f t="shared" ref="DB67:DC68" si="487">SUM(AF67,T67,V67,AD67,P67,X67,R67,BH67,BX67,CL67,CP67,BJ67,CN67,AH67,BB67,BD67,AJ67,BF67,BV67,AL67,Z67,CR67,CV67,BL67,CT67,BN67,CB67,CD67,CH67,BZ67,CF67,AN67,AP67,AR67,AT67,AV67,AZ67,AX67,BR67,CZ67,CX67,CJ67,AB67,BT67,BP67)</f>
        <v>1071</v>
      </c>
      <c r="DC67" s="62">
        <f t="shared" si="487"/>
        <v>19493772.156089328</v>
      </c>
    </row>
    <row r="68" spans="1:107" ht="30" x14ac:dyDescent="0.25">
      <c r="A68" s="24"/>
      <c r="B68" s="24">
        <v>38</v>
      </c>
      <c r="C68" s="22" t="s">
        <v>180</v>
      </c>
      <c r="D68" s="17">
        <f>D67</f>
        <v>10127</v>
      </c>
      <c r="E68" s="17">
        <v>10127</v>
      </c>
      <c r="F68" s="18">
        <v>9620</v>
      </c>
      <c r="G68" s="19">
        <v>2.57</v>
      </c>
      <c r="H68" s="19"/>
      <c r="I68" s="25">
        <v>1</v>
      </c>
      <c r="J68" s="26"/>
      <c r="K68" s="17">
        <v>1.4</v>
      </c>
      <c r="L68" s="17">
        <v>1.68</v>
      </c>
      <c r="M68" s="17">
        <v>2.23</v>
      </c>
      <c r="N68" s="17">
        <v>2.39</v>
      </c>
      <c r="O68" s="20">
        <v>2.57</v>
      </c>
      <c r="P68" s="51">
        <v>18</v>
      </c>
      <c r="Q68" s="51">
        <f t="shared" si="449"/>
        <v>640540.46237999992</v>
      </c>
      <c r="R68" s="51">
        <v>0</v>
      </c>
      <c r="S68" s="51">
        <f t="shared" si="449"/>
        <v>0</v>
      </c>
      <c r="T68" s="52"/>
      <c r="U68" s="51">
        <f t="shared" si="450"/>
        <v>0</v>
      </c>
      <c r="V68" s="51">
        <v>0</v>
      </c>
      <c r="W68" s="51">
        <f t="shared" si="451"/>
        <v>0</v>
      </c>
      <c r="X68" s="51">
        <v>0</v>
      </c>
      <c r="Y68" s="51">
        <f t="shared" si="452"/>
        <v>0</v>
      </c>
      <c r="Z68" s="51">
        <v>0</v>
      </c>
      <c r="AA68" s="51">
        <f t="shared" si="453"/>
        <v>0</v>
      </c>
      <c r="AB68" s="51"/>
      <c r="AC68" s="51">
        <f t="shared" si="454"/>
        <v>0</v>
      </c>
      <c r="AD68" s="51">
        <v>0</v>
      </c>
      <c r="AE68" s="51">
        <f t="shared" si="455"/>
        <v>0</v>
      </c>
      <c r="AF68" s="52"/>
      <c r="AG68" s="51">
        <f t="shared" si="456"/>
        <v>0</v>
      </c>
      <c r="AH68" s="51">
        <v>0</v>
      </c>
      <c r="AI68" s="51">
        <f t="shared" si="457"/>
        <v>0</v>
      </c>
      <c r="AJ68" s="51">
        <v>0</v>
      </c>
      <c r="AK68" s="51">
        <f t="shared" si="458"/>
        <v>0</v>
      </c>
      <c r="AL68" s="51"/>
      <c r="AM68" s="51">
        <f t="shared" si="458"/>
        <v>0</v>
      </c>
      <c r="AN68" s="51">
        <v>0</v>
      </c>
      <c r="AO68" s="51">
        <f t="shared" si="459"/>
        <v>0</v>
      </c>
      <c r="AP68" s="51">
        <v>0</v>
      </c>
      <c r="AQ68" s="51">
        <f t="shared" si="459"/>
        <v>0</v>
      </c>
      <c r="AR68" s="51">
        <v>0</v>
      </c>
      <c r="AS68" s="51">
        <f t="shared" si="460"/>
        <v>0</v>
      </c>
      <c r="AT68" s="51">
        <v>0</v>
      </c>
      <c r="AU68" s="51">
        <f t="shared" si="461"/>
        <v>0</v>
      </c>
      <c r="AV68" s="51">
        <v>0</v>
      </c>
      <c r="AW68" s="51">
        <f t="shared" si="462"/>
        <v>0</v>
      </c>
      <c r="AX68" s="51">
        <v>0</v>
      </c>
      <c r="AY68" s="51">
        <f t="shared" si="463"/>
        <v>0</v>
      </c>
      <c r="AZ68" s="51">
        <v>0</v>
      </c>
      <c r="BA68" s="51">
        <f t="shared" si="464"/>
        <v>0</v>
      </c>
      <c r="BB68" s="51">
        <v>0</v>
      </c>
      <c r="BC68" s="51">
        <f t="shared" si="465"/>
        <v>0</v>
      </c>
      <c r="BD68" s="51"/>
      <c r="BE68" s="51">
        <f t="shared" si="466"/>
        <v>0</v>
      </c>
      <c r="BF68" s="51"/>
      <c r="BG68" s="51">
        <f t="shared" si="467"/>
        <v>0</v>
      </c>
      <c r="BH68" s="51">
        <v>0</v>
      </c>
      <c r="BI68" s="51">
        <f t="shared" si="468"/>
        <v>0</v>
      </c>
      <c r="BJ68" s="51">
        <v>0</v>
      </c>
      <c r="BK68" s="51">
        <f t="shared" si="469"/>
        <v>0</v>
      </c>
      <c r="BL68" s="51">
        <v>0</v>
      </c>
      <c r="BM68" s="51">
        <f t="shared" si="470"/>
        <v>0</v>
      </c>
      <c r="BN68" s="51">
        <v>0</v>
      </c>
      <c r="BO68" s="51">
        <f t="shared" si="470"/>
        <v>0</v>
      </c>
      <c r="BP68" s="51"/>
      <c r="BQ68" s="51">
        <f t="shared" si="471"/>
        <v>0</v>
      </c>
      <c r="BR68" s="51"/>
      <c r="BS68" s="51">
        <f t="shared" si="472"/>
        <v>0</v>
      </c>
      <c r="BT68" s="51"/>
      <c r="BU68" s="51">
        <f t="shared" si="473"/>
        <v>0</v>
      </c>
      <c r="BV68" s="51">
        <v>0</v>
      </c>
      <c r="BW68" s="51">
        <f t="shared" si="474"/>
        <v>0</v>
      </c>
      <c r="BX68" s="51">
        <v>0</v>
      </c>
      <c r="BY68" s="51">
        <f t="shared" si="475"/>
        <v>0</v>
      </c>
      <c r="BZ68" s="51">
        <v>0</v>
      </c>
      <c r="CA68" s="51">
        <f t="shared" si="476"/>
        <v>0</v>
      </c>
      <c r="CB68" s="51">
        <v>0</v>
      </c>
      <c r="CC68" s="51">
        <v>0</v>
      </c>
      <c r="CD68" s="51"/>
      <c r="CE68" s="51">
        <f t="shared" si="477"/>
        <v>0</v>
      </c>
      <c r="CF68" s="51"/>
      <c r="CG68" s="51">
        <f t="shared" si="478"/>
        <v>0</v>
      </c>
      <c r="CH68" s="51">
        <v>0</v>
      </c>
      <c r="CI68" s="51">
        <f t="shared" si="479"/>
        <v>0</v>
      </c>
      <c r="CJ68" s="51">
        <v>0</v>
      </c>
      <c r="CK68" s="51">
        <f t="shared" si="479"/>
        <v>0</v>
      </c>
      <c r="CL68" s="51">
        <v>0</v>
      </c>
      <c r="CM68" s="51">
        <f t="shared" si="480"/>
        <v>0</v>
      </c>
      <c r="CN68" s="51"/>
      <c r="CO68" s="51">
        <f t="shared" si="481"/>
        <v>0</v>
      </c>
      <c r="CP68" s="51">
        <v>0</v>
      </c>
      <c r="CQ68" s="51">
        <f t="shared" si="482"/>
        <v>0</v>
      </c>
      <c r="CR68" s="51">
        <v>0</v>
      </c>
      <c r="CS68" s="51">
        <v>0</v>
      </c>
      <c r="CT68" s="51"/>
      <c r="CU68" s="51">
        <f t="shared" si="483"/>
        <v>0</v>
      </c>
      <c r="CV68" s="51">
        <v>0</v>
      </c>
      <c r="CW68" s="51">
        <f t="shared" si="484"/>
        <v>0</v>
      </c>
      <c r="CX68" s="51">
        <v>0</v>
      </c>
      <c r="CY68" s="51">
        <f t="shared" si="485"/>
        <v>0</v>
      </c>
      <c r="CZ68" s="51">
        <v>0</v>
      </c>
      <c r="DA68" s="51">
        <f t="shared" si="486"/>
        <v>0</v>
      </c>
      <c r="DB68" s="62">
        <f t="shared" si="487"/>
        <v>18</v>
      </c>
      <c r="DC68" s="62">
        <f t="shared" si="487"/>
        <v>640540.46237999992</v>
      </c>
    </row>
    <row r="69" spans="1:107" x14ac:dyDescent="0.25">
      <c r="A69" s="60">
        <v>17</v>
      </c>
      <c r="B69" s="60"/>
      <c r="C69" s="38" t="s">
        <v>181</v>
      </c>
      <c r="D69" s="45"/>
      <c r="E69" s="45"/>
      <c r="F69" s="43"/>
      <c r="G69" s="46"/>
      <c r="H69" s="46"/>
      <c r="I69" s="69">
        <v>1</v>
      </c>
      <c r="J69" s="70"/>
      <c r="K69" s="45">
        <v>1.4</v>
      </c>
      <c r="L69" s="45">
        <v>1.68</v>
      </c>
      <c r="M69" s="45">
        <v>2.23</v>
      </c>
      <c r="N69" s="45">
        <v>2.39</v>
      </c>
      <c r="O69" s="44">
        <v>2.57</v>
      </c>
      <c r="P69" s="54">
        <f t="shared" ref="P69:CK69" si="488">SUM(P70:P70)</f>
        <v>0</v>
      </c>
      <c r="Q69" s="54">
        <f t="shared" si="488"/>
        <v>0</v>
      </c>
      <c r="R69" s="54">
        <f t="shared" si="488"/>
        <v>0</v>
      </c>
      <c r="S69" s="54">
        <f t="shared" si="488"/>
        <v>0</v>
      </c>
      <c r="T69" s="54">
        <f t="shared" si="488"/>
        <v>0</v>
      </c>
      <c r="U69" s="54">
        <f t="shared" si="488"/>
        <v>0</v>
      </c>
      <c r="V69" s="54">
        <f t="shared" si="488"/>
        <v>0</v>
      </c>
      <c r="W69" s="54">
        <f t="shared" si="488"/>
        <v>0</v>
      </c>
      <c r="X69" s="54">
        <f t="shared" si="488"/>
        <v>0</v>
      </c>
      <c r="Y69" s="54">
        <f t="shared" si="488"/>
        <v>0</v>
      </c>
      <c r="Z69" s="54">
        <f t="shared" si="488"/>
        <v>0</v>
      </c>
      <c r="AA69" s="54">
        <f t="shared" si="488"/>
        <v>0</v>
      </c>
      <c r="AB69" s="54">
        <f t="shared" si="488"/>
        <v>0</v>
      </c>
      <c r="AC69" s="54">
        <f t="shared" si="488"/>
        <v>0</v>
      </c>
      <c r="AD69" s="54">
        <f t="shared" si="488"/>
        <v>0</v>
      </c>
      <c r="AE69" s="54">
        <f t="shared" si="488"/>
        <v>0</v>
      </c>
      <c r="AF69" s="54">
        <f t="shared" si="488"/>
        <v>0</v>
      </c>
      <c r="AG69" s="54">
        <f t="shared" si="488"/>
        <v>0</v>
      </c>
      <c r="AH69" s="54">
        <f t="shared" si="488"/>
        <v>0</v>
      </c>
      <c r="AI69" s="54">
        <f t="shared" si="488"/>
        <v>0</v>
      </c>
      <c r="AJ69" s="54">
        <f t="shared" si="488"/>
        <v>0</v>
      </c>
      <c r="AK69" s="54">
        <f t="shared" si="488"/>
        <v>0</v>
      </c>
      <c r="AL69" s="54">
        <f t="shared" si="488"/>
        <v>0</v>
      </c>
      <c r="AM69" s="54">
        <f t="shared" si="488"/>
        <v>0</v>
      </c>
      <c r="AN69" s="54">
        <f t="shared" si="488"/>
        <v>0</v>
      </c>
      <c r="AO69" s="54">
        <f t="shared" si="488"/>
        <v>0</v>
      </c>
      <c r="AP69" s="54">
        <f t="shared" si="488"/>
        <v>0</v>
      </c>
      <c r="AQ69" s="54">
        <f t="shared" si="488"/>
        <v>0</v>
      </c>
      <c r="AR69" s="54">
        <f t="shared" si="488"/>
        <v>0</v>
      </c>
      <c r="AS69" s="54">
        <f t="shared" si="488"/>
        <v>0</v>
      </c>
      <c r="AT69" s="54">
        <f t="shared" si="488"/>
        <v>0</v>
      </c>
      <c r="AU69" s="54">
        <f t="shared" si="488"/>
        <v>0</v>
      </c>
      <c r="AV69" s="54">
        <v>0</v>
      </c>
      <c r="AW69" s="54">
        <f t="shared" si="488"/>
        <v>0</v>
      </c>
      <c r="AX69" s="54">
        <v>0</v>
      </c>
      <c r="AY69" s="54">
        <f t="shared" si="488"/>
        <v>0</v>
      </c>
      <c r="AZ69" s="54">
        <f t="shared" si="488"/>
        <v>0</v>
      </c>
      <c r="BA69" s="54">
        <f t="shared" si="488"/>
        <v>0</v>
      </c>
      <c r="BB69" s="54">
        <f t="shared" si="488"/>
        <v>0</v>
      </c>
      <c r="BC69" s="54">
        <f t="shared" si="488"/>
        <v>0</v>
      </c>
      <c r="BD69" s="54">
        <f t="shared" si="488"/>
        <v>0</v>
      </c>
      <c r="BE69" s="54">
        <f t="shared" si="488"/>
        <v>0</v>
      </c>
      <c r="BF69" s="54">
        <f t="shared" si="488"/>
        <v>0</v>
      </c>
      <c r="BG69" s="54">
        <f t="shared" si="488"/>
        <v>0</v>
      </c>
      <c r="BH69" s="54">
        <f t="shared" si="488"/>
        <v>0</v>
      </c>
      <c r="BI69" s="54">
        <f t="shared" si="488"/>
        <v>0</v>
      </c>
      <c r="BJ69" s="54">
        <f t="shared" si="488"/>
        <v>0</v>
      </c>
      <c r="BK69" s="54">
        <f t="shared" si="488"/>
        <v>0</v>
      </c>
      <c r="BL69" s="54">
        <f t="shared" si="488"/>
        <v>1</v>
      </c>
      <c r="BM69" s="54">
        <f t="shared" si="488"/>
        <v>30376.704539999999</v>
      </c>
      <c r="BN69" s="54">
        <f t="shared" si="488"/>
        <v>0</v>
      </c>
      <c r="BO69" s="54">
        <f t="shared" si="488"/>
        <v>0</v>
      </c>
      <c r="BP69" s="54">
        <f t="shared" si="488"/>
        <v>0</v>
      </c>
      <c r="BQ69" s="54">
        <f t="shared" si="488"/>
        <v>0</v>
      </c>
      <c r="BR69" s="54">
        <f t="shared" si="488"/>
        <v>0</v>
      </c>
      <c r="BS69" s="54">
        <f t="shared" si="488"/>
        <v>0</v>
      </c>
      <c r="BT69" s="54">
        <f t="shared" si="488"/>
        <v>0</v>
      </c>
      <c r="BU69" s="54">
        <f t="shared" si="488"/>
        <v>0</v>
      </c>
      <c r="BV69" s="54">
        <f t="shared" si="488"/>
        <v>0</v>
      </c>
      <c r="BW69" s="54">
        <f t="shared" si="488"/>
        <v>0</v>
      </c>
      <c r="BX69" s="54">
        <f t="shared" si="488"/>
        <v>0</v>
      </c>
      <c r="BY69" s="54">
        <f t="shared" si="488"/>
        <v>0</v>
      </c>
      <c r="BZ69" s="54">
        <f t="shared" si="488"/>
        <v>0</v>
      </c>
      <c r="CA69" s="54">
        <f t="shared" si="488"/>
        <v>0</v>
      </c>
      <c r="CB69" s="54">
        <v>0</v>
      </c>
      <c r="CC69" s="54">
        <v>0</v>
      </c>
      <c r="CD69" s="54"/>
      <c r="CE69" s="54"/>
      <c r="CF69" s="54">
        <f t="shared" si="488"/>
        <v>0</v>
      </c>
      <c r="CG69" s="54">
        <f t="shared" si="488"/>
        <v>0</v>
      </c>
      <c r="CH69" s="54">
        <f t="shared" si="488"/>
        <v>0</v>
      </c>
      <c r="CI69" s="54">
        <f t="shared" si="488"/>
        <v>0</v>
      </c>
      <c r="CJ69" s="54">
        <v>20</v>
      </c>
      <c r="CK69" s="54">
        <f t="shared" si="488"/>
        <v>649966.54486400005</v>
      </c>
      <c r="CL69" s="54">
        <v>0</v>
      </c>
      <c r="CM69" s="54">
        <f t="shared" ref="CM69:DC69" si="489">SUM(CM70:CM70)</f>
        <v>0</v>
      </c>
      <c r="CN69" s="54">
        <f t="shared" si="489"/>
        <v>14</v>
      </c>
      <c r="CO69" s="54">
        <f t="shared" si="489"/>
        <v>378377.34389000002</v>
      </c>
      <c r="CP69" s="54">
        <f t="shared" si="489"/>
        <v>1</v>
      </c>
      <c r="CQ69" s="54">
        <f t="shared" si="489"/>
        <v>27026.953134999996</v>
      </c>
      <c r="CR69" s="54">
        <v>0</v>
      </c>
      <c r="CS69" s="54">
        <v>0</v>
      </c>
      <c r="CT69" s="54">
        <f t="shared" si="489"/>
        <v>0</v>
      </c>
      <c r="CU69" s="54">
        <f t="shared" si="489"/>
        <v>0</v>
      </c>
      <c r="CV69" s="54">
        <f t="shared" si="489"/>
        <v>0</v>
      </c>
      <c r="CW69" s="54">
        <f t="shared" si="489"/>
        <v>0</v>
      </c>
      <c r="CX69" s="54">
        <f t="shared" si="489"/>
        <v>0</v>
      </c>
      <c r="CY69" s="54">
        <f t="shared" si="489"/>
        <v>0</v>
      </c>
      <c r="CZ69" s="54">
        <v>0</v>
      </c>
      <c r="DA69" s="54">
        <f t="shared" si="489"/>
        <v>0</v>
      </c>
      <c r="DB69" s="54">
        <f t="shared" si="489"/>
        <v>36</v>
      </c>
      <c r="DC69" s="54">
        <f t="shared" si="489"/>
        <v>1085747.5464290001</v>
      </c>
    </row>
    <row r="70" spans="1:107" ht="30" x14ac:dyDescent="0.25">
      <c r="A70" s="24"/>
      <c r="B70" s="24">
        <v>39</v>
      </c>
      <c r="C70" s="16" t="s">
        <v>182</v>
      </c>
      <c r="D70" s="17">
        <f>D68</f>
        <v>10127</v>
      </c>
      <c r="E70" s="17">
        <v>10127</v>
      </c>
      <c r="F70" s="18">
        <v>9620</v>
      </c>
      <c r="G70" s="19">
        <v>1.79</v>
      </c>
      <c r="H70" s="19"/>
      <c r="I70" s="25">
        <v>1</v>
      </c>
      <c r="J70" s="26"/>
      <c r="K70" s="17">
        <v>1.4</v>
      </c>
      <c r="L70" s="17">
        <v>1.68</v>
      </c>
      <c r="M70" s="17">
        <v>2.23</v>
      </c>
      <c r="N70" s="17">
        <v>2.39</v>
      </c>
      <c r="O70" s="20">
        <v>2.57</v>
      </c>
      <c r="P70" s="51">
        <v>0</v>
      </c>
      <c r="Q70" s="51">
        <f>(P70/12*1*$D70*$G70*$I70*$K70*Q$9)+(P70/12*5*$E70*$G70*$I70*$K70*Q$10)+(P70/12*6*$F70*$G70*$I70*$K70*Q$10)</f>
        <v>0</v>
      </c>
      <c r="R70" s="51">
        <v>0</v>
      </c>
      <c r="S70" s="51">
        <f>(R70/12*1*$D70*$G70*$I70*$K70*S$9)+(R70/12*5*$E70*$G70*$I70*$K70*S$10)+(R70/12*6*$F70*$G70*$I70*$K70*S$10)</f>
        <v>0</v>
      </c>
      <c r="T70" s="52"/>
      <c r="U70" s="51">
        <f>(T70/12*1*$D70*$G70*$I70*$K70*U$9)+(T70/12*5*$E70*$G70*$I70*$K70*U$10)+(T70/12*6*$F70*$G70*$I70*$K70*U$10)</f>
        <v>0</v>
      </c>
      <c r="V70" s="51">
        <v>0</v>
      </c>
      <c r="W70" s="51">
        <f>(V70/12*1*$D70*$G70*$I70*$K70*W$9)+(V70/12*5*$E70*$G70*$I70*$K70*W$10)+(V70/12*6*$F70*$G70*$I70*$K70*W$10)</f>
        <v>0</v>
      </c>
      <c r="X70" s="51">
        <v>0</v>
      </c>
      <c r="Y70" s="51">
        <f>(X70/12*1*$D70*$G70*$I70*$K70*Y$9)+(X70/12*5*$E70*$G70*$I70*$K70*Y$10)+(X70/12*6*$F70*$G70*$I70*$K70*Y$10)</f>
        <v>0</v>
      </c>
      <c r="Z70" s="51">
        <v>0</v>
      </c>
      <c r="AA70" s="51">
        <f>(Z70/12*1*$D70*$G70*$I70*$K70*AA$9)+(Z70/12*5*$E70*$G70*$I70*$K70*AA$10)+(Z70/12*6*$F70*$G70*$I70*$K70*AA$10)</f>
        <v>0</v>
      </c>
      <c r="AB70" s="51"/>
      <c r="AC70" s="51">
        <f>(AB70/12*1*$D70*$G70*$I70*$K70*AC$9)+(AB70/12*5*$E70*$G70*$I70*$K70*AC$10)+(AB70/12*6*$F70*$G70*$I70*$K70*AC$10)</f>
        <v>0</v>
      </c>
      <c r="AD70" s="51">
        <v>0</v>
      </c>
      <c r="AE70" s="51">
        <f>(AD70/12*1*$D70*$G70*$I70*$K70*AE$9)+(AD70/12*5*$E70*$G70*$I70*$K70*AE$10)+(AD70/12*6*$F70*$G70*$I70*$K70*AE$10)</f>
        <v>0</v>
      </c>
      <c r="AF70" s="52"/>
      <c r="AG70" s="51">
        <f>(AF70/12*1*$D70*$G70*$I70*$K70*AG$9)+(AF70/12*5*$E70*$G70*$I70*$K70*AG$10)+(AF70/12*6*$F70*$G70*$I70*$K70*AG$10)</f>
        <v>0</v>
      </c>
      <c r="AH70" s="51">
        <v>0</v>
      </c>
      <c r="AI70" s="51">
        <f>(AH70/12*1*$D70*$G70*$I70*$K70*AI$9)+(AH70/12*5*$E70*$G70*$I70*$K70*AI$10)+(AH70/12*6*$F70*$G70*$I70*$K70*AI$10)</f>
        <v>0</v>
      </c>
      <c r="AJ70" s="51">
        <v>0</v>
      </c>
      <c r="AK70" s="51">
        <f>(AJ70/12*1*$D70*$G70*$I70*$K70*AK$9)+(AJ70/12*5*$E70*$G70*$I70*$K70*AK$10)+(AJ70/12*6*$F70*$G70*$I70*$K70*AK$10)</f>
        <v>0</v>
      </c>
      <c r="AL70" s="51"/>
      <c r="AM70" s="51">
        <f>(AL70/12*1*$D70*$G70*$I70*$K70*AM$9)+(AL70/12*5*$E70*$G70*$I70*$K70*AM$10)+(AL70/12*6*$F70*$G70*$I70*$K70*AM$10)</f>
        <v>0</v>
      </c>
      <c r="AN70" s="51">
        <v>0</v>
      </c>
      <c r="AO70" s="51">
        <f>(AN70/12*1*$D70*$G70*$I70*$L70*AO$9)+(AN70/12*5*$E70*$G70*$I70*$L70*AO$10)+(AN70/12*6*$F70*$G70*$I70*$L70*AO$10)</f>
        <v>0</v>
      </c>
      <c r="AP70" s="51">
        <v>0</v>
      </c>
      <c r="AQ70" s="51">
        <f>(AP70/12*1*$D70*$G70*$I70*$L70*AQ$9)+(AP70/12*5*$E70*$G70*$I70*$L70*AQ$10)+(AP70/12*6*$F70*$G70*$I70*$L70*AQ$10)</f>
        <v>0</v>
      </c>
      <c r="AR70" s="51">
        <v>0</v>
      </c>
      <c r="AS70" s="51">
        <f>(AR70/12*1*$D70*$G70*$I70*$L70*AS$9)+(AR70/12*5*$E70*$G70*$I70*$L70*AS$10)+(AR70/12*6*$F70*$G70*$I70*$L70*AS$10)</f>
        <v>0</v>
      </c>
      <c r="AT70" s="51">
        <v>0</v>
      </c>
      <c r="AU70" s="51">
        <f>(AT70/12*1*$D70*$G70*$I70*$L70*AU$9)+(AT70/12*5*$E70*$G70*$I70*$L70*AU$10)+(AT70/12*6*$F70*$G70*$I70*$L70*AU$10)</f>
        <v>0</v>
      </c>
      <c r="AV70" s="51">
        <v>0</v>
      </c>
      <c r="AW70" s="51">
        <f>(AV70/12*1*$D70*$G70*$I70*$L70*AW$9)+(AV70/12*5*$E70*$G70*$I70*$L70*AW$10)+(AV70/12*6*$F70*$G70*$I70*$L70*AW$10)</f>
        <v>0</v>
      </c>
      <c r="AX70" s="51">
        <v>0</v>
      </c>
      <c r="AY70" s="51">
        <f>(AX70/12*1*$D70*$G70*$I70*$L70*AY$9)+(AX70/12*5*$E70*$G70*$I70*$L70*AY$10)+(AX70/12*6*$F70*$G70*$I70*$L70*AY$10)</f>
        <v>0</v>
      </c>
      <c r="AZ70" s="51">
        <v>0</v>
      </c>
      <c r="BA70" s="51">
        <f>(AZ70/12*1*$D70*$G70*$I70*$L70*BA$9)+(AZ70/12*5*$E70*$G70*$I70*$L70*BA$10)+(AZ70/12*6*$F70*$G70*$I70*$L70*BA$10)</f>
        <v>0</v>
      </c>
      <c r="BB70" s="51">
        <v>0</v>
      </c>
      <c r="BC70" s="51">
        <f>(BB70/12*1*$D70*$G70*$I70*$K70*BC$9)+(BB70/12*5*$E70*$G70*$I70*$K70*BC$10)+(BB70/12*6*$F70*$G70*$I70*$K70*BC$10)</f>
        <v>0</v>
      </c>
      <c r="BD70" s="51"/>
      <c r="BE70" s="51">
        <f>(BD70/12*1*$D70*$G70*$I70*$K70*BE$9)+(BD70/12*5*$E70*$G70*$I70*$K70*BE$10)+(BD70/12*6*$F70*$G70*$I70*$K70*BE$10)</f>
        <v>0</v>
      </c>
      <c r="BF70" s="51"/>
      <c r="BG70" s="51">
        <f>(BF70/12*1*$D70*$G70*$I70*$K70*BG$9)+(BF70/12*4*$E70*$G70*$I70*$K70*BG$10)+(BF70/12*1*$E70*$G70*$I70*$K70*BG$11)+(BF70/12*6*$F70*$G70*$I70*$K70*BG$11)</f>
        <v>0</v>
      </c>
      <c r="BH70" s="51">
        <v>0</v>
      </c>
      <c r="BI70" s="51">
        <f>(BH70/12*1*$D70*$G70*$I70*$K70*BI$9)+(BH70/12*5*$E70*$G70*$I70*$K70*BI$10)+(BH70/12*6*$F70*$G70*$I70*$K70*BI$10)</f>
        <v>0</v>
      </c>
      <c r="BJ70" s="51">
        <v>0</v>
      </c>
      <c r="BK70" s="51">
        <f>(BJ70/12*1*$D70*$G70*$I70*$K70*BK$9)+(BJ70/12*5*$E70*$G70*$I70*$K70*BK$10)+(BJ70/12*6*$F70*$G70*$I70*$K70*BK$10)</f>
        <v>0</v>
      </c>
      <c r="BL70" s="51">
        <v>1</v>
      </c>
      <c r="BM70" s="51">
        <f>(BL70/12*1*$D70*$G70*$I70*$L70*BM$9)+(BL70/12*4*$E70*$G70*$I70*$L70*BM$10)+(BL70/12*1*$E70*$G70*$I70*$L70*BM$11)+(BL70/12*6*$F70*$G70*$I70*$L70*BM$11)</f>
        <v>30376.704539999999</v>
      </c>
      <c r="BN70" s="51">
        <v>0</v>
      </c>
      <c r="BO70" s="51">
        <f>(BN70/12*1*$D70*$G70*$I70*$L70*BO$9)+(BN70/12*4*$E70*$G70*$I70*$L70*BO$10)+(BN70/12*1*$E70*$G70*$I70*$L70*BO$11)+(BN70/12*6*$F70*$G70*$I70*$L70*BO$11)</f>
        <v>0</v>
      </c>
      <c r="BP70" s="51"/>
      <c r="BQ70" s="51">
        <f>(BP70/12*1*$D70*$G70*$I70*$K70*BQ$9)+(BP70/12*5*$E70*$G70*$I70*$K70*BQ$10)+(BP70/12*6*$F70*$G70*$I70*$K70*BQ$10)</f>
        <v>0</v>
      </c>
      <c r="BR70" s="51"/>
      <c r="BS70" s="51">
        <f>(BR70/12*1*$D70*$G70*$I70*$L70*BS$9)+(BR70/12*5*$E70*$G70*$I70*$L70*BS$10)+(BR70/12*6*$F70*$G70*$I70*$L70*BS$10)</f>
        <v>0</v>
      </c>
      <c r="BT70" s="51"/>
      <c r="BU70" s="51">
        <f>(BT70/12*1*$D70*$G70*$I70*BU$9)+(BT70/12*5*$E70*$G70*$I70*BU$10)+(BT70/12*6*$F70*$G70*$I70*BU$10)</f>
        <v>0</v>
      </c>
      <c r="BV70" s="51">
        <v>0</v>
      </c>
      <c r="BW70" s="51">
        <f>(BV70/12*1*$D70*$G70*$I70*$K70*BW$9)+(BV70/12*5*$E70*$G70*$I70*$K70*BW$10)+(BV70/12*6*$F70*$G70*$I70*$K70*BW$10)</f>
        <v>0</v>
      </c>
      <c r="BX70" s="51">
        <v>0</v>
      </c>
      <c r="BY70" s="51">
        <f>(BX70/12*1*$D70*$G70*$I70*$K70*BY$9)+(BX70/12*5*$E70*$G70*$I70*$K70*BY$10)+(BX70/12*6*$F70*$G70*$I70*$K70*BY$10)</f>
        <v>0</v>
      </c>
      <c r="BZ70" s="51">
        <v>0</v>
      </c>
      <c r="CA70" s="51">
        <f>(BZ70/12*1*$D70*$G70*$I70*$L70*CA$9)+(BZ70/12*5*$E70*$G70*$I70*$L70*CA$10)+(BZ70/12*6*$F70*$G70*$I70*$L70*CA$10)</f>
        <v>0</v>
      </c>
      <c r="CB70" s="51">
        <v>0</v>
      </c>
      <c r="CC70" s="51">
        <v>0</v>
      </c>
      <c r="CD70" s="51"/>
      <c r="CE70" s="51">
        <f>SUM(CD70*$F70*$G70*$I70*$L70*$CE$12)</f>
        <v>0</v>
      </c>
      <c r="CF70" s="51"/>
      <c r="CG70" s="51">
        <f>(CF70/12*1*$D70*$G70*$I70*$L70*CG$9)+(CF70/12*5*$E70*$G70*$I70*$L70*CG$10)+(CF70/12*6*$F70*$G70*$I70*$L70*CG$10)</f>
        <v>0</v>
      </c>
      <c r="CH70" s="51">
        <v>0</v>
      </c>
      <c r="CI70" s="51">
        <f>(CH70/12*1*$D70*$G70*$I70*$L70*CI$9)+(CH70/12*5*$E70*$G70*$I70*$L70*CI$10)+(CH70/12*6*$F70*$G70*$I70*$L70*CI$10)</f>
        <v>0</v>
      </c>
      <c r="CJ70" s="51">
        <v>20</v>
      </c>
      <c r="CK70" s="51">
        <f>(CJ70/12*1*$D70*$G70*$I70*$L70*CK$9)+(CJ70/12*5*$E70*$G70*$I70*$L70*CK$10)+(CJ70/12*6*$F70*$G70*$I70*$L70*CK$10)</f>
        <v>649966.54486400005</v>
      </c>
      <c r="CL70" s="51">
        <v>0</v>
      </c>
      <c r="CM70" s="51">
        <f>(CL70/12*1*$D70*$G70*$I70*$K70*CM$9)+(CL70/12*5*$E70*$G70*$I70*$K70*CM$10)+(CL70/12*6*$F70*$G70*$I70*$K70*CM$10)</f>
        <v>0</v>
      </c>
      <c r="CN70" s="51">
        <v>14</v>
      </c>
      <c r="CO70" s="51">
        <f>(CN70/12*1*$D70*$G70*$I70*$K70*CO$9)+(CN70/12*5*$E70*$G70*$I70*$K70*CO$10)+(CN70/12*6*$F70*$G70*$I70*$K70*CO$10)</f>
        <v>378377.34389000002</v>
      </c>
      <c r="CP70" s="51">
        <v>1</v>
      </c>
      <c r="CQ70" s="51">
        <f>(CP70/12*1*$D70*$G70*$I70*$K70*CQ$9)+(CP70/12*5*$E70*$G70*$I70*$K70*CQ$10)+(CP70/12*6*$F70*$G70*$I70*$K70*CQ$10)</f>
        <v>27026.953134999996</v>
      </c>
      <c r="CR70" s="51">
        <v>0</v>
      </c>
      <c r="CS70" s="51">
        <v>0</v>
      </c>
      <c r="CT70" s="51"/>
      <c r="CU70" s="51">
        <f>(CT70/12*1*$D70*$G70*$I70*$L70*CU$9)+(CT70/12*5*$E70*$G70*$I70*$L70*CU$10)+(CT70/12*6*$F70*$G70*$I70*$L70*CU$10)</f>
        <v>0</v>
      </c>
      <c r="CV70" s="51">
        <v>0</v>
      </c>
      <c r="CW70" s="51">
        <f>(CV70/12*1*$D70*$G70*$I70*$L70*CW$9)+(CV70/12*5*$E70*$G70*$I70*$L70*CW$10)+(CV70/12*6*$F70*$G70*$I70*$L70*CW$10)</f>
        <v>0</v>
      </c>
      <c r="CX70" s="51">
        <v>0</v>
      </c>
      <c r="CY70" s="51">
        <f>(CX70/12*1*$D70*$G70*$I70*$N70*CY$9)+(CX70/12*5*$E70*$G70*$I70*$O70*CY$10)+(CX70/12*6*$F70*$G70*$I70*$O70*CY$10)</f>
        <v>0</v>
      </c>
      <c r="CZ70" s="51">
        <v>0</v>
      </c>
      <c r="DA70" s="51">
        <f>(CZ70/12*1*$D70*$G70*$I70*$M70*DA$9)+(CZ70/12*5*$E70*$G70*$I70*$M70*DA$10)+(CZ70/12*6*$F70*$G70*$I70*$M70*DA$10)</f>
        <v>0</v>
      </c>
      <c r="DB70" s="62">
        <f>SUM(AF70,T70,V70,AD70,P70,X70,R70,BH70,BX70,CL70,CP70,BJ70,CN70,AH70,BB70,BD70,AJ70,BF70,BV70,AL70,Z70,CR70,CV70,BL70,CT70,BN70,CB70,CD70,CH70,BZ70,CF70,AN70,AP70,AR70,AT70,AV70,AZ70,AX70,BR70,CZ70,CX70,CJ70,AB70,BT70,BP70)</f>
        <v>36</v>
      </c>
      <c r="DC70" s="62">
        <f>SUM(AG70,U70,W70,AE70,Q70,Y70,S70,BI70,BY70,CM70,CQ70,BK70,CO70,AI70,BC70,BE70,AK70,BG70,BW70,AM70,AA70,CS70,CW70,BM70,CU70,BO70,CC70,CE70,CI70,CA70,CG70,AO70,AQ70,AS70,AU70,AW70,BA70,AY70,BS70,DA70,CY70,CK70,AC70,BU70,BQ70)</f>
        <v>1085747.5464290001</v>
      </c>
    </row>
    <row r="71" spans="1:107" x14ac:dyDescent="0.25">
      <c r="A71" s="60">
        <v>18</v>
      </c>
      <c r="B71" s="60"/>
      <c r="C71" s="38" t="s">
        <v>183</v>
      </c>
      <c r="D71" s="45"/>
      <c r="E71" s="45"/>
      <c r="F71" s="43"/>
      <c r="G71" s="46"/>
      <c r="H71" s="46"/>
      <c r="I71" s="69">
        <v>1</v>
      </c>
      <c r="J71" s="70"/>
      <c r="K71" s="45">
        <v>1.4</v>
      </c>
      <c r="L71" s="45">
        <v>1.68</v>
      </c>
      <c r="M71" s="45">
        <v>2.23</v>
      </c>
      <c r="N71" s="45">
        <v>2.39</v>
      </c>
      <c r="O71" s="44">
        <v>2.57</v>
      </c>
      <c r="P71" s="54">
        <f t="shared" ref="P71:CA71" si="490">SUM(P72:P75)</f>
        <v>0</v>
      </c>
      <c r="Q71" s="54">
        <f t="shared" si="490"/>
        <v>0</v>
      </c>
      <c r="R71" s="54">
        <f t="shared" si="490"/>
        <v>26</v>
      </c>
      <c r="S71" s="54">
        <f t="shared" si="490"/>
        <v>288007.81706666667</v>
      </c>
      <c r="T71" s="54">
        <f t="shared" si="490"/>
        <v>0</v>
      </c>
      <c r="U71" s="54">
        <f t="shared" si="490"/>
        <v>0</v>
      </c>
      <c r="V71" s="54">
        <f t="shared" si="490"/>
        <v>0</v>
      </c>
      <c r="W71" s="54">
        <f t="shared" si="490"/>
        <v>0</v>
      </c>
      <c r="X71" s="54">
        <f t="shared" si="490"/>
        <v>0</v>
      </c>
      <c r="Y71" s="54">
        <f t="shared" si="490"/>
        <v>0</v>
      </c>
      <c r="Z71" s="54">
        <f t="shared" si="490"/>
        <v>44</v>
      </c>
      <c r="AA71" s="54">
        <f t="shared" si="490"/>
        <v>918728.81706666667</v>
      </c>
      <c r="AB71" s="54">
        <f t="shared" si="490"/>
        <v>0</v>
      </c>
      <c r="AC71" s="54">
        <f t="shared" si="490"/>
        <v>0</v>
      </c>
      <c r="AD71" s="54">
        <f t="shared" si="490"/>
        <v>0</v>
      </c>
      <c r="AE71" s="54">
        <f t="shared" si="490"/>
        <v>0</v>
      </c>
      <c r="AF71" s="54">
        <f t="shared" si="490"/>
        <v>21</v>
      </c>
      <c r="AG71" s="54">
        <f t="shared" si="490"/>
        <v>234546.96720000001</v>
      </c>
      <c r="AH71" s="54">
        <f t="shared" si="490"/>
        <v>0</v>
      </c>
      <c r="AI71" s="54">
        <f t="shared" si="490"/>
        <v>0</v>
      </c>
      <c r="AJ71" s="54">
        <f t="shared" si="490"/>
        <v>0</v>
      </c>
      <c r="AK71" s="54">
        <f t="shared" si="490"/>
        <v>0</v>
      </c>
      <c r="AL71" s="54">
        <f t="shared" si="490"/>
        <v>0</v>
      </c>
      <c r="AM71" s="54">
        <f t="shared" si="490"/>
        <v>0</v>
      </c>
      <c r="AN71" s="54">
        <f t="shared" si="490"/>
        <v>0</v>
      </c>
      <c r="AO71" s="54">
        <f t="shared" si="490"/>
        <v>0</v>
      </c>
      <c r="AP71" s="54">
        <f t="shared" si="490"/>
        <v>499</v>
      </c>
      <c r="AQ71" s="54">
        <f t="shared" si="490"/>
        <v>12705744.28032</v>
      </c>
      <c r="AR71" s="54">
        <f t="shared" si="490"/>
        <v>0</v>
      </c>
      <c r="AS71" s="54">
        <f t="shared" si="490"/>
        <v>0</v>
      </c>
      <c r="AT71" s="54">
        <f t="shared" si="490"/>
        <v>0</v>
      </c>
      <c r="AU71" s="54">
        <f t="shared" si="490"/>
        <v>0</v>
      </c>
      <c r="AV71" s="54">
        <v>0</v>
      </c>
      <c r="AW71" s="54">
        <f t="shared" ref="AW71" si="491">SUM(AW72:AW75)</f>
        <v>0</v>
      </c>
      <c r="AX71" s="54">
        <v>29</v>
      </c>
      <c r="AY71" s="54">
        <f t="shared" ref="AY71" si="492">SUM(AY72:AY75)</f>
        <v>388677.83135999995</v>
      </c>
      <c r="AZ71" s="54">
        <f t="shared" si="490"/>
        <v>15</v>
      </c>
      <c r="BA71" s="54">
        <f t="shared" si="490"/>
        <v>201040.25760000001</v>
      </c>
      <c r="BB71" s="54">
        <f t="shared" si="490"/>
        <v>37</v>
      </c>
      <c r="BC71" s="54">
        <f t="shared" si="490"/>
        <v>484694.46480000002</v>
      </c>
      <c r="BD71" s="54">
        <f t="shared" si="490"/>
        <v>0</v>
      </c>
      <c r="BE71" s="54">
        <f t="shared" si="490"/>
        <v>0</v>
      </c>
      <c r="BF71" s="54">
        <f t="shared" si="490"/>
        <v>0</v>
      </c>
      <c r="BG71" s="54">
        <f t="shared" si="490"/>
        <v>0</v>
      </c>
      <c r="BH71" s="54">
        <f t="shared" si="490"/>
        <v>0</v>
      </c>
      <c r="BI71" s="54">
        <f t="shared" si="490"/>
        <v>0</v>
      </c>
      <c r="BJ71" s="54">
        <f t="shared" si="490"/>
        <v>0</v>
      </c>
      <c r="BK71" s="54">
        <f t="shared" si="490"/>
        <v>0</v>
      </c>
      <c r="BL71" s="54">
        <f t="shared" si="490"/>
        <v>9</v>
      </c>
      <c r="BM71" s="54">
        <f t="shared" si="490"/>
        <v>149337.98880000002</v>
      </c>
      <c r="BN71" s="54">
        <f t="shared" si="490"/>
        <v>24</v>
      </c>
      <c r="BO71" s="54">
        <f t="shared" si="490"/>
        <v>336716.88959999999</v>
      </c>
      <c r="BP71" s="54">
        <f t="shared" si="490"/>
        <v>0</v>
      </c>
      <c r="BQ71" s="54">
        <f t="shared" si="490"/>
        <v>0</v>
      </c>
      <c r="BR71" s="54">
        <f t="shared" si="490"/>
        <v>4</v>
      </c>
      <c r="BS71" s="54">
        <f t="shared" si="490"/>
        <v>53243.264255999995</v>
      </c>
      <c r="BT71" s="54">
        <f t="shared" si="490"/>
        <v>0</v>
      </c>
      <c r="BU71" s="54">
        <f t="shared" si="490"/>
        <v>0</v>
      </c>
      <c r="BV71" s="54">
        <f t="shared" si="490"/>
        <v>0</v>
      </c>
      <c r="BW71" s="54">
        <f t="shared" si="490"/>
        <v>0</v>
      </c>
      <c r="BX71" s="54">
        <f t="shared" si="490"/>
        <v>22</v>
      </c>
      <c r="BY71" s="54">
        <f t="shared" si="490"/>
        <v>244031.62784</v>
      </c>
      <c r="BZ71" s="54">
        <f t="shared" si="490"/>
        <v>10</v>
      </c>
      <c r="CA71" s="54">
        <f t="shared" si="490"/>
        <v>145243.92064</v>
      </c>
      <c r="CB71" s="54">
        <v>2</v>
      </c>
      <c r="CC71" s="54">
        <v>29944.7</v>
      </c>
      <c r="CD71" s="54">
        <f t="shared" ref="CD71:DC71" si="493">SUM(CD72:CD75)</f>
        <v>3</v>
      </c>
      <c r="CE71" s="54">
        <f t="shared" si="493"/>
        <v>42666.623999999996</v>
      </c>
      <c r="CF71" s="54">
        <f t="shared" si="493"/>
        <v>0</v>
      </c>
      <c r="CG71" s="54">
        <f t="shared" si="493"/>
        <v>0</v>
      </c>
      <c r="CH71" s="54">
        <f t="shared" si="493"/>
        <v>11</v>
      </c>
      <c r="CI71" s="54">
        <f t="shared" si="493"/>
        <v>159319.16</v>
      </c>
      <c r="CJ71" s="54">
        <v>20</v>
      </c>
      <c r="CK71" s="54">
        <f t="shared" ref="CK71" si="494">SUM(CK72:CK75)</f>
        <v>290487.84127999999</v>
      </c>
      <c r="CL71" s="54">
        <v>0</v>
      </c>
      <c r="CM71" s="54">
        <f t="shared" si="493"/>
        <v>0</v>
      </c>
      <c r="CN71" s="54">
        <f t="shared" si="493"/>
        <v>21</v>
      </c>
      <c r="CO71" s="54">
        <f t="shared" si="493"/>
        <v>253660.7892</v>
      </c>
      <c r="CP71" s="54">
        <f t="shared" si="493"/>
        <v>20</v>
      </c>
      <c r="CQ71" s="54">
        <f t="shared" si="493"/>
        <v>241581.70400000003</v>
      </c>
      <c r="CR71" s="54">
        <v>1</v>
      </c>
      <c r="CS71" s="54">
        <v>14972.35</v>
      </c>
      <c r="CT71" s="54">
        <f t="shared" si="493"/>
        <v>6</v>
      </c>
      <c r="CU71" s="54">
        <f t="shared" si="493"/>
        <v>116707.7184</v>
      </c>
      <c r="CV71" s="54">
        <f t="shared" si="493"/>
        <v>2</v>
      </c>
      <c r="CW71" s="54">
        <f t="shared" si="493"/>
        <v>39356.2624</v>
      </c>
      <c r="CX71" s="54">
        <f t="shared" si="493"/>
        <v>12</v>
      </c>
      <c r="CY71" s="54">
        <f t="shared" si="493"/>
        <v>414710.24746666668</v>
      </c>
      <c r="CZ71" s="54">
        <f t="shared" si="493"/>
        <v>8</v>
      </c>
      <c r="DA71" s="54">
        <f t="shared" si="493"/>
        <v>208963.01226666663</v>
      </c>
      <c r="DB71" s="54">
        <f t="shared" si="493"/>
        <v>846</v>
      </c>
      <c r="DC71" s="54">
        <f t="shared" si="493"/>
        <v>17962384.535562664</v>
      </c>
    </row>
    <row r="72" spans="1:107" ht="30" x14ac:dyDescent="0.25">
      <c r="A72" s="24"/>
      <c r="B72" s="24">
        <v>40</v>
      </c>
      <c r="C72" s="22" t="s">
        <v>184</v>
      </c>
      <c r="D72" s="17">
        <f>D70</f>
        <v>10127</v>
      </c>
      <c r="E72" s="17">
        <v>10127</v>
      </c>
      <c r="F72" s="18">
        <v>9620</v>
      </c>
      <c r="G72" s="19">
        <v>1.6</v>
      </c>
      <c r="H72" s="19"/>
      <c r="I72" s="25">
        <v>1</v>
      </c>
      <c r="J72" s="26"/>
      <c r="K72" s="17">
        <v>1.4</v>
      </c>
      <c r="L72" s="17">
        <v>1.68</v>
      </c>
      <c r="M72" s="17">
        <v>2.23</v>
      </c>
      <c r="N72" s="17">
        <v>2.39</v>
      </c>
      <c r="O72" s="20">
        <v>2.57</v>
      </c>
      <c r="P72" s="51">
        <v>0</v>
      </c>
      <c r="Q72" s="51">
        <f t="shared" ref="Q72:S75" si="495">(P72/12*1*$D72*$G72*$I72*$K72*Q$9)+(P72/12*5*$E72*$G72*$I72*$K72*Q$10)+(P72/12*6*$F72*$G72*$I72*$K72*Q$10)</f>
        <v>0</v>
      </c>
      <c r="R72" s="51"/>
      <c r="S72" s="51">
        <f t="shared" si="495"/>
        <v>0</v>
      </c>
      <c r="T72" s="52"/>
      <c r="U72" s="51">
        <f t="shared" ref="U72:U75" si="496">(T72/12*1*$D72*$G72*$I72*$K72*U$9)+(T72/12*5*$E72*$G72*$I72*$K72*U$10)+(T72/12*6*$F72*$G72*$I72*$K72*U$10)</f>
        <v>0</v>
      </c>
      <c r="V72" s="51">
        <v>0</v>
      </c>
      <c r="W72" s="51">
        <f t="shared" ref="W72:W75" si="497">(V72/12*1*$D72*$G72*$I72*$K72*W$9)+(V72/12*5*$E72*$G72*$I72*$K72*W$10)+(V72/12*6*$F72*$G72*$I72*$K72*W$10)</f>
        <v>0</v>
      </c>
      <c r="X72" s="51">
        <v>0</v>
      </c>
      <c r="Y72" s="51">
        <f t="shared" ref="Y72:Y75" si="498">(X72/12*1*$D72*$G72*$I72*$K72*Y$9)+(X72/12*5*$E72*$G72*$I72*$K72*Y$10)+(X72/12*6*$F72*$G72*$I72*$K72*Y$10)</f>
        <v>0</v>
      </c>
      <c r="Z72" s="51">
        <v>32</v>
      </c>
      <c r="AA72" s="51">
        <f t="shared" ref="AA72:AA75" si="499">(Z72/12*1*$D72*$G72*$I72*$K72*AA$9)+(Z72/12*5*$E72*$G72*$I72*$K72*AA$10)+(Z72/12*6*$F72*$G72*$I72*$K72*AA$10)</f>
        <v>773666.37226666661</v>
      </c>
      <c r="AB72" s="51"/>
      <c r="AC72" s="51">
        <f t="shared" ref="AC72:AC75" si="500">(AB72/12*1*$D72*$G72*$I72*$K72*AC$9)+(AB72/12*5*$E72*$G72*$I72*$K72*AC$10)+(AB72/12*6*$F72*$G72*$I72*$K72*AC$10)</f>
        <v>0</v>
      </c>
      <c r="AD72" s="51">
        <v>0</v>
      </c>
      <c r="AE72" s="51">
        <f t="shared" ref="AE72:AE75" si="501">(AD72/12*1*$D72*$G72*$I72*$K72*AE$9)+(AD72/12*5*$E72*$G72*$I72*$K72*AE$10)+(AD72/12*6*$F72*$G72*$I72*$K72*AE$10)</f>
        <v>0</v>
      </c>
      <c r="AF72" s="52"/>
      <c r="AG72" s="51">
        <f t="shared" ref="AG72:AG75" si="502">(AF72/12*1*$D72*$G72*$I72*$K72*AG$9)+(AF72/12*5*$E72*$G72*$I72*$K72*AG$10)+(AF72/12*6*$F72*$G72*$I72*$K72*AG$10)</f>
        <v>0</v>
      </c>
      <c r="AH72" s="51">
        <v>0</v>
      </c>
      <c r="AI72" s="51">
        <f t="shared" ref="AI72:AI75" si="503">(AH72/12*1*$D72*$G72*$I72*$K72*AI$9)+(AH72/12*5*$E72*$G72*$I72*$K72*AI$10)+(AH72/12*6*$F72*$G72*$I72*$K72*AI$10)</f>
        <v>0</v>
      </c>
      <c r="AJ72" s="51">
        <v>0</v>
      </c>
      <c r="AK72" s="51">
        <f t="shared" ref="AK72:AM75" si="504">(AJ72/12*1*$D72*$G72*$I72*$K72*AK$9)+(AJ72/12*5*$E72*$G72*$I72*$K72*AK$10)+(AJ72/12*6*$F72*$G72*$I72*$K72*AK$10)</f>
        <v>0</v>
      </c>
      <c r="AL72" s="51"/>
      <c r="AM72" s="51">
        <f t="shared" si="504"/>
        <v>0</v>
      </c>
      <c r="AN72" s="51">
        <v>0</v>
      </c>
      <c r="AO72" s="51">
        <f t="shared" ref="AO72:AQ75" si="505">(AN72/12*1*$D72*$G72*$I72*$L72*AO$9)+(AN72/12*5*$E72*$G72*$I72*$L72*AO$10)+(AN72/12*6*$F72*$G72*$I72*$L72*AO$10)</f>
        <v>0</v>
      </c>
      <c r="AP72" s="53">
        <v>449</v>
      </c>
      <c r="AQ72" s="51">
        <f t="shared" si="505"/>
        <v>12035610.08832</v>
      </c>
      <c r="AR72" s="51">
        <v>0</v>
      </c>
      <c r="AS72" s="51">
        <f t="shared" ref="AS72:AS75" si="506">(AR72/12*1*$D72*$G72*$I72*$L72*AS$9)+(AR72/12*5*$E72*$G72*$I72*$L72*AS$10)+(AR72/12*6*$F72*$G72*$I72*$L72*AS$10)</f>
        <v>0</v>
      </c>
      <c r="AT72" s="51">
        <v>0</v>
      </c>
      <c r="AU72" s="51">
        <f t="shared" ref="AU72:AU75" si="507">(AT72/12*1*$D72*$G72*$I72*$L72*AU$9)+(AT72/12*5*$E72*$G72*$I72*$L72*AU$10)+(AT72/12*6*$F72*$G72*$I72*$L72*AU$10)</f>
        <v>0</v>
      </c>
      <c r="AV72" s="51">
        <v>0</v>
      </c>
      <c r="AW72" s="51">
        <f t="shared" ref="AW72:AW75" si="508">(AV72/12*1*$D72*$G72*$I72*$L72*AW$9)+(AV72/12*5*$E72*$G72*$I72*$L72*AW$10)+(AV72/12*6*$F72*$G72*$I72*$L72*AW$10)</f>
        <v>0</v>
      </c>
      <c r="AX72" s="51"/>
      <c r="AY72" s="51">
        <f t="shared" ref="AY72:AY75" si="509">(AX72/12*1*$D72*$G72*$I72*$L72*AY$9)+(AX72/12*5*$E72*$G72*$I72*$L72*AY$10)+(AX72/12*6*$F72*$G72*$I72*$L72*AY$10)</f>
        <v>0</v>
      </c>
      <c r="AZ72" s="51">
        <v>0</v>
      </c>
      <c r="BA72" s="51">
        <f t="shared" ref="BA72:BA75" si="510">(AZ72/12*1*$D72*$G72*$I72*$L72*BA$9)+(AZ72/12*5*$E72*$G72*$I72*$L72*BA$10)+(AZ72/12*6*$F72*$G72*$I72*$L72*BA$10)</f>
        <v>0</v>
      </c>
      <c r="BB72" s="51">
        <v>0</v>
      </c>
      <c r="BC72" s="51">
        <f t="shared" ref="BC72:BC75" si="511">(BB72/12*1*$D72*$G72*$I72*$K72*BC$9)+(BB72/12*5*$E72*$G72*$I72*$K72*BC$10)+(BB72/12*6*$F72*$G72*$I72*$K72*BC$10)</f>
        <v>0</v>
      </c>
      <c r="BD72" s="51"/>
      <c r="BE72" s="51">
        <f t="shared" ref="BE72:BE75" si="512">(BD72/12*1*$D72*$G72*$I72*$K72*BE$9)+(BD72/12*5*$E72*$G72*$I72*$K72*BE$10)+(BD72/12*6*$F72*$G72*$I72*$K72*BE$10)</f>
        <v>0</v>
      </c>
      <c r="BF72" s="51"/>
      <c r="BG72" s="51">
        <f t="shared" ref="BG72:BG75" si="513">(BF72/12*1*$D72*$G72*$I72*$K72*BG$9)+(BF72/12*4*$E72*$G72*$I72*$K72*BG$10)+(BF72/12*1*$E72*$G72*$I72*$K72*BG$11)+(BF72/12*6*$F72*$G72*$I72*$K72*BG$11)</f>
        <v>0</v>
      </c>
      <c r="BH72" s="51">
        <v>0</v>
      </c>
      <c r="BI72" s="51">
        <f t="shared" ref="BI72:BI75" si="514">(BH72/12*1*$D72*$G72*$I72*$K72*BI$9)+(BH72/12*5*$E72*$G72*$I72*$K72*BI$10)+(BH72/12*6*$F72*$G72*$I72*$K72*BI$10)</f>
        <v>0</v>
      </c>
      <c r="BJ72" s="51">
        <v>0</v>
      </c>
      <c r="BK72" s="51">
        <f t="shared" ref="BK72:BK75" si="515">(BJ72/12*1*$D72*$G72*$I72*$K72*BK$9)+(BJ72/12*5*$E72*$G72*$I72*$K72*BK$10)+(BJ72/12*6*$F72*$G72*$I72*$K72*BK$10)</f>
        <v>0</v>
      </c>
      <c r="BL72" s="51">
        <v>2</v>
      </c>
      <c r="BM72" s="51">
        <f t="shared" ref="BM72:BO75" si="516">(BL72/12*1*$D72*$G72*$I72*$L72*BM$9)+(BL72/12*4*$E72*$G72*$I72*$L72*BM$10)+(BL72/12*1*$E72*$G72*$I72*$L72*BM$11)+(BL72/12*6*$F72*$G72*$I72*$L72*BM$11)</f>
        <v>54304.723200000008</v>
      </c>
      <c r="BN72" s="51"/>
      <c r="BO72" s="51">
        <f t="shared" si="516"/>
        <v>0</v>
      </c>
      <c r="BP72" s="51"/>
      <c r="BQ72" s="51">
        <f t="shared" ref="BQ72:BQ75" si="517">(BP72/12*1*$D72*$G72*$I72*$K72*BQ$9)+(BP72/12*5*$E72*$G72*$I72*$K72*BQ$10)+(BP72/12*6*$F72*$G72*$I72*$K72*BQ$10)</f>
        <v>0</v>
      </c>
      <c r="BR72" s="51"/>
      <c r="BS72" s="51">
        <f t="shared" ref="BS72:BS75" si="518">(BR72/12*1*$D72*$G72*$I72*$L72*BS$9)+(BR72/12*5*$E72*$G72*$I72*$L72*BS$10)+(BR72/12*6*$F72*$G72*$I72*$L72*BS$10)</f>
        <v>0</v>
      </c>
      <c r="BT72" s="51"/>
      <c r="BU72" s="51">
        <f t="shared" ref="BU72:BU75" si="519">(BT72/12*1*$D72*$G72*$I72*BU$9)+(BT72/12*5*$E72*$G72*$I72*BU$10)+(BT72/12*6*$F72*$G72*$I72*BU$10)</f>
        <v>0</v>
      </c>
      <c r="BV72" s="51">
        <v>0</v>
      </c>
      <c r="BW72" s="51">
        <f t="shared" ref="BW72:BW75" si="520">(BV72/12*1*$D72*$G72*$I72*$K72*BW$9)+(BV72/12*5*$E72*$G72*$I72*$K72*BW$10)+(BV72/12*6*$F72*$G72*$I72*$K72*BW$10)</f>
        <v>0</v>
      </c>
      <c r="BX72" s="51">
        <v>0</v>
      </c>
      <c r="BY72" s="51">
        <f t="shared" ref="BY72:BY75" si="521">(BX72/12*1*$D72*$G72*$I72*$K72*BY$9)+(BX72/12*5*$E72*$G72*$I72*$K72*BY$10)+(BX72/12*6*$F72*$G72*$I72*$K72*BY$10)</f>
        <v>0</v>
      </c>
      <c r="BZ72" s="51">
        <v>0</v>
      </c>
      <c r="CA72" s="51">
        <f t="shared" ref="CA72:CA75" si="522">(BZ72/12*1*$D72*$G72*$I72*$L72*CA$9)+(BZ72/12*5*$E72*$G72*$I72*$L72*CA$10)+(BZ72/12*6*$F72*$G72*$I72*$L72*CA$10)</f>
        <v>0</v>
      </c>
      <c r="CB72" s="51">
        <v>0</v>
      </c>
      <c r="CC72" s="51">
        <v>0</v>
      </c>
      <c r="CD72" s="51"/>
      <c r="CE72" s="51">
        <f t="shared" ref="CE72:CE75" si="523">SUM(CD72*$F72*$G72*$I72*$L72*$CE$12)</f>
        <v>0</v>
      </c>
      <c r="CF72" s="51"/>
      <c r="CG72" s="51">
        <f t="shared" ref="CG72:CG75" si="524">(CF72/12*1*$D72*$G72*$I72*$L72*CG$9)+(CF72/12*5*$E72*$G72*$I72*$L72*CG$10)+(CF72/12*6*$F72*$G72*$I72*$L72*CG$10)</f>
        <v>0</v>
      </c>
      <c r="CH72" s="51"/>
      <c r="CI72" s="51">
        <f t="shared" ref="CI72:CK75" si="525">(CH72/12*1*$D72*$G72*$I72*$L72*CI$9)+(CH72/12*5*$E72*$G72*$I72*$L72*CI$10)+(CH72/12*6*$F72*$G72*$I72*$L72*CI$10)</f>
        <v>0</v>
      </c>
      <c r="CJ72" s="51">
        <v>0</v>
      </c>
      <c r="CK72" s="51">
        <f t="shared" si="525"/>
        <v>0</v>
      </c>
      <c r="CL72" s="51">
        <v>0</v>
      </c>
      <c r="CM72" s="51">
        <f t="shared" ref="CM72:CM75" si="526">(CL72/12*1*$D72*$G72*$I72*$K72*CM$9)+(CL72/12*5*$E72*$G72*$I72*$K72*CM$10)+(CL72/12*6*$F72*$G72*$I72*$K72*CM$10)</f>
        <v>0</v>
      </c>
      <c r="CN72" s="51"/>
      <c r="CO72" s="51">
        <f t="shared" ref="CO72:CO75" si="527">(CN72/12*1*$D72*$G72*$I72*$K72*CO$9)+(CN72/12*5*$E72*$G72*$I72*$K72*CO$10)+(CN72/12*6*$F72*$G72*$I72*$K72*CO$10)</f>
        <v>0</v>
      </c>
      <c r="CP72" s="51"/>
      <c r="CQ72" s="51">
        <f t="shared" ref="CQ72:CQ75" si="528">(CP72/12*1*$D72*$G72*$I72*$K72*CQ$9)+(CP72/12*5*$E72*$G72*$I72*$K72*CQ$10)+(CP72/12*6*$F72*$G72*$I72*$K72*CQ$10)</f>
        <v>0</v>
      </c>
      <c r="CR72" s="51">
        <v>0</v>
      </c>
      <c r="CS72" s="51">
        <v>0</v>
      </c>
      <c r="CT72" s="51"/>
      <c r="CU72" s="51">
        <f t="shared" ref="CU72:CU75" si="529">(CT72/12*1*$D72*$G72*$I72*$L72*CU$9)+(CT72/12*5*$E72*$G72*$I72*$L72*CU$10)+(CT72/12*6*$F72*$G72*$I72*$L72*CU$10)</f>
        <v>0</v>
      </c>
      <c r="CV72" s="51"/>
      <c r="CW72" s="51">
        <f t="shared" ref="CW72:CW75" si="530">(CV72/12*1*$D72*$G72*$I72*$L72*CW$9)+(CV72/12*5*$E72*$G72*$I72*$L72*CW$10)+(CV72/12*6*$F72*$G72*$I72*$L72*CW$10)</f>
        <v>0</v>
      </c>
      <c r="CX72" s="51">
        <v>2</v>
      </c>
      <c r="CY72" s="51">
        <f t="shared" ref="CY72:CY75" si="531">(CX72/12*1*$D72*$G72*$I72*$N72*CY$9)+(CX72/12*5*$E72*$G72*$I72*$O72*CY$10)+(CX72/12*6*$F72*$G72*$I72*$O72*CY$10)</f>
        <v>118488.64213333331</v>
      </c>
      <c r="CZ72" s="51">
        <v>0</v>
      </c>
      <c r="DA72" s="51">
        <f t="shared" ref="DA72:DA75" si="532">(CZ72/12*1*$D72*$G72*$I72*$M72*DA$9)+(CZ72/12*5*$E72*$G72*$I72*$M72*DA$10)+(CZ72/12*6*$F72*$G72*$I72*$M72*DA$10)</f>
        <v>0</v>
      </c>
      <c r="DB72" s="62">
        <f t="shared" ref="DB72:DC75" si="533">SUM(AF72,T72,V72,AD72,P72,X72,R72,BH72,BX72,CL72,CP72,BJ72,CN72,AH72,BB72,BD72,AJ72,BF72,BV72,AL72,Z72,CR72,CV72,BL72,CT72,BN72,CB72,CD72,CH72,BZ72,CF72,AN72,AP72,AR72,AT72,AV72,AZ72,AX72,BR72,CZ72,CX72,CJ72,AB72,BT72,BP72)</f>
        <v>485</v>
      </c>
      <c r="DC72" s="62">
        <f t="shared" si="533"/>
        <v>12982069.825919999</v>
      </c>
    </row>
    <row r="73" spans="1:107" ht="30" x14ac:dyDescent="0.25">
      <c r="A73" s="24"/>
      <c r="B73" s="24">
        <v>41</v>
      </c>
      <c r="C73" s="22" t="s">
        <v>185</v>
      </c>
      <c r="D73" s="17">
        <f t="shared" si="399"/>
        <v>10127</v>
      </c>
      <c r="E73" s="17">
        <v>10127</v>
      </c>
      <c r="F73" s="18">
        <v>9620</v>
      </c>
      <c r="G73" s="19">
        <v>3.25</v>
      </c>
      <c r="H73" s="19"/>
      <c r="I73" s="25">
        <v>1</v>
      </c>
      <c r="J73" s="26"/>
      <c r="K73" s="17">
        <v>1.4</v>
      </c>
      <c r="L73" s="17">
        <v>1.68</v>
      </c>
      <c r="M73" s="17">
        <v>2.23</v>
      </c>
      <c r="N73" s="17">
        <v>2.39</v>
      </c>
      <c r="O73" s="20">
        <v>2.57</v>
      </c>
      <c r="P73" s="51"/>
      <c r="Q73" s="51">
        <f t="shared" si="495"/>
        <v>0</v>
      </c>
      <c r="R73" s="51"/>
      <c r="S73" s="51">
        <f t="shared" si="495"/>
        <v>0</v>
      </c>
      <c r="T73" s="52"/>
      <c r="U73" s="51">
        <f t="shared" si="496"/>
        <v>0</v>
      </c>
      <c r="V73" s="51"/>
      <c r="W73" s="51">
        <f t="shared" si="497"/>
        <v>0</v>
      </c>
      <c r="X73" s="51"/>
      <c r="Y73" s="51">
        <f t="shared" si="498"/>
        <v>0</v>
      </c>
      <c r="Z73" s="51"/>
      <c r="AA73" s="51">
        <f t="shared" si="499"/>
        <v>0</v>
      </c>
      <c r="AB73" s="51"/>
      <c r="AC73" s="51">
        <f t="shared" si="500"/>
        <v>0</v>
      </c>
      <c r="AD73" s="51"/>
      <c r="AE73" s="51">
        <f t="shared" si="501"/>
        <v>0</v>
      </c>
      <c r="AF73" s="52"/>
      <c r="AG73" s="51">
        <f t="shared" si="502"/>
        <v>0</v>
      </c>
      <c r="AH73" s="51"/>
      <c r="AI73" s="51">
        <f t="shared" si="503"/>
        <v>0</v>
      </c>
      <c r="AJ73" s="51"/>
      <c r="AK73" s="51">
        <f t="shared" si="504"/>
        <v>0</v>
      </c>
      <c r="AL73" s="51"/>
      <c r="AM73" s="51">
        <f t="shared" si="504"/>
        <v>0</v>
      </c>
      <c r="AN73" s="51"/>
      <c r="AO73" s="51">
        <f t="shared" si="505"/>
        <v>0</v>
      </c>
      <c r="AP73" s="51"/>
      <c r="AQ73" s="51">
        <f t="shared" si="505"/>
        <v>0</v>
      </c>
      <c r="AR73" s="51"/>
      <c r="AS73" s="51">
        <f t="shared" si="506"/>
        <v>0</v>
      </c>
      <c r="AT73" s="51"/>
      <c r="AU73" s="51">
        <f t="shared" si="507"/>
        <v>0</v>
      </c>
      <c r="AV73" s="51"/>
      <c r="AW73" s="51">
        <f t="shared" si="508"/>
        <v>0</v>
      </c>
      <c r="AX73" s="51"/>
      <c r="AY73" s="51">
        <f t="shared" si="509"/>
        <v>0</v>
      </c>
      <c r="AZ73" s="51"/>
      <c r="BA73" s="51">
        <f t="shared" si="510"/>
        <v>0</v>
      </c>
      <c r="BB73" s="51"/>
      <c r="BC73" s="51">
        <f t="shared" si="511"/>
        <v>0</v>
      </c>
      <c r="BD73" s="51"/>
      <c r="BE73" s="51">
        <f t="shared" si="512"/>
        <v>0</v>
      </c>
      <c r="BF73" s="51"/>
      <c r="BG73" s="51">
        <f t="shared" si="513"/>
        <v>0</v>
      </c>
      <c r="BH73" s="51"/>
      <c r="BI73" s="51">
        <f t="shared" si="514"/>
        <v>0</v>
      </c>
      <c r="BJ73" s="51"/>
      <c r="BK73" s="51">
        <f t="shared" si="515"/>
        <v>0</v>
      </c>
      <c r="BL73" s="51"/>
      <c r="BM73" s="51">
        <f t="shared" si="516"/>
        <v>0</v>
      </c>
      <c r="BN73" s="51"/>
      <c r="BO73" s="51">
        <f t="shared" si="516"/>
        <v>0</v>
      </c>
      <c r="BP73" s="51"/>
      <c r="BQ73" s="51">
        <f t="shared" si="517"/>
        <v>0</v>
      </c>
      <c r="BR73" s="51"/>
      <c r="BS73" s="51">
        <f t="shared" si="518"/>
        <v>0</v>
      </c>
      <c r="BT73" s="51"/>
      <c r="BU73" s="51">
        <f t="shared" si="519"/>
        <v>0</v>
      </c>
      <c r="BV73" s="51"/>
      <c r="BW73" s="51">
        <f t="shared" si="520"/>
        <v>0</v>
      </c>
      <c r="BX73" s="51"/>
      <c r="BY73" s="51">
        <f t="shared" si="521"/>
        <v>0</v>
      </c>
      <c r="BZ73" s="51"/>
      <c r="CA73" s="51">
        <f t="shared" si="522"/>
        <v>0</v>
      </c>
      <c r="CB73" s="51"/>
      <c r="CC73" s="51">
        <v>0</v>
      </c>
      <c r="CD73" s="51"/>
      <c r="CE73" s="51">
        <f t="shared" si="523"/>
        <v>0</v>
      </c>
      <c r="CF73" s="51"/>
      <c r="CG73" s="51">
        <f t="shared" si="524"/>
        <v>0</v>
      </c>
      <c r="CH73" s="51"/>
      <c r="CI73" s="51">
        <f t="shared" si="525"/>
        <v>0</v>
      </c>
      <c r="CJ73" s="51"/>
      <c r="CK73" s="51">
        <f t="shared" si="525"/>
        <v>0</v>
      </c>
      <c r="CL73" s="51"/>
      <c r="CM73" s="51">
        <f t="shared" si="526"/>
        <v>0</v>
      </c>
      <c r="CN73" s="51"/>
      <c r="CO73" s="51">
        <f t="shared" si="527"/>
        <v>0</v>
      </c>
      <c r="CP73" s="51"/>
      <c r="CQ73" s="51">
        <f t="shared" si="528"/>
        <v>0</v>
      </c>
      <c r="CR73" s="51"/>
      <c r="CS73" s="51">
        <v>0</v>
      </c>
      <c r="CT73" s="51"/>
      <c r="CU73" s="51">
        <f t="shared" si="529"/>
        <v>0</v>
      </c>
      <c r="CV73" s="51"/>
      <c r="CW73" s="51">
        <f t="shared" si="530"/>
        <v>0</v>
      </c>
      <c r="CX73" s="51"/>
      <c r="CY73" s="51">
        <f t="shared" si="531"/>
        <v>0</v>
      </c>
      <c r="CZ73" s="51"/>
      <c r="DA73" s="51">
        <f t="shared" si="532"/>
        <v>0</v>
      </c>
      <c r="DB73" s="62">
        <f t="shared" si="533"/>
        <v>0</v>
      </c>
      <c r="DC73" s="62">
        <f t="shared" si="533"/>
        <v>0</v>
      </c>
    </row>
    <row r="74" spans="1:107" ht="30" x14ac:dyDescent="0.25">
      <c r="A74" s="24"/>
      <c r="B74" s="24">
        <v>42</v>
      </c>
      <c r="C74" s="16" t="s">
        <v>186</v>
      </c>
      <c r="D74" s="17">
        <f>D73</f>
        <v>10127</v>
      </c>
      <c r="E74" s="17">
        <v>10127</v>
      </c>
      <c r="F74" s="18">
        <v>9620</v>
      </c>
      <c r="G74" s="19">
        <v>3.18</v>
      </c>
      <c r="H74" s="19"/>
      <c r="I74" s="25">
        <v>1</v>
      </c>
      <c r="J74" s="26"/>
      <c r="K74" s="17">
        <v>1.4</v>
      </c>
      <c r="L74" s="17">
        <v>1.68</v>
      </c>
      <c r="M74" s="17">
        <v>2.23</v>
      </c>
      <c r="N74" s="17">
        <v>2.39</v>
      </c>
      <c r="O74" s="20">
        <v>2.57</v>
      </c>
      <c r="P74" s="52"/>
      <c r="Q74" s="51">
        <f t="shared" si="495"/>
        <v>0</v>
      </c>
      <c r="R74" s="52"/>
      <c r="S74" s="51">
        <f t="shared" si="495"/>
        <v>0</v>
      </c>
      <c r="T74" s="52"/>
      <c r="U74" s="51">
        <f t="shared" si="496"/>
        <v>0</v>
      </c>
      <c r="V74" s="52"/>
      <c r="W74" s="51">
        <f t="shared" si="497"/>
        <v>0</v>
      </c>
      <c r="X74" s="52"/>
      <c r="Y74" s="51">
        <f t="shared" si="498"/>
        <v>0</v>
      </c>
      <c r="Z74" s="52"/>
      <c r="AA74" s="51">
        <f t="shared" si="499"/>
        <v>0</v>
      </c>
      <c r="AB74" s="51"/>
      <c r="AC74" s="51">
        <f t="shared" si="500"/>
        <v>0</v>
      </c>
      <c r="AD74" s="52"/>
      <c r="AE74" s="51">
        <f t="shared" si="501"/>
        <v>0</v>
      </c>
      <c r="AF74" s="52"/>
      <c r="AG74" s="51">
        <f t="shared" si="502"/>
        <v>0</v>
      </c>
      <c r="AH74" s="52"/>
      <c r="AI74" s="51">
        <f t="shared" si="503"/>
        <v>0</v>
      </c>
      <c r="AJ74" s="52"/>
      <c r="AK74" s="51">
        <f t="shared" si="504"/>
        <v>0</v>
      </c>
      <c r="AL74" s="52"/>
      <c r="AM74" s="51">
        <f t="shared" si="504"/>
        <v>0</v>
      </c>
      <c r="AN74" s="52"/>
      <c r="AO74" s="51">
        <f t="shared" si="505"/>
        <v>0</v>
      </c>
      <c r="AP74" s="52"/>
      <c r="AQ74" s="51">
        <f t="shared" si="505"/>
        <v>0</v>
      </c>
      <c r="AR74" s="52"/>
      <c r="AS74" s="51">
        <f t="shared" si="506"/>
        <v>0</v>
      </c>
      <c r="AT74" s="52"/>
      <c r="AU74" s="51">
        <f t="shared" si="507"/>
        <v>0</v>
      </c>
      <c r="AV74" s="52"/>
      <c r="AW74" s="51">
        <f t="shared" si="508"/>
        <v>0</v>
      </c>
      <c r="AX74" s="52"/>
      <c r="AY74" s="51">
        <f t="shared" si="509"/>
        <v>0</v>
      </c>
      <c r="AZ74" s="52"/>
      <c r="BA74" s="51">
        <f t="shared" si="510"/>
        <v>0</v>
      </c>
      <c r="BB74" s="52"/>
      <c r="BC74" s="51">
        <f t="shared" si="511"/>
        <v>0</v>
      </c>
      <c r="BD74" s="52"/>
      <c r="BE74" s="51">
        <f t="shared" si="512"/>
        <v>0</v>
      </c>
      <c r="BF74" s="52"/>
      <c r="BG74" s="51">
        <f t="shared" si="513"/>
        <v>0</v>
      </c>
      <c r="BH74" s="52"/>
      <c r="BI74" s="51">
        <f t="shared" si="514"/>
        <v>0</v>
      </c>
      <c r="BJ74" s="52"/>
      <c r="BK74" s="51">
        <f t="shared" si="515"/>
        <v>0</v>
      </c>
      <c r="BL74" s="52"/>
      <c r="BM74" s="51">
        <f t="shared" si="516"/>
        <v>0</v>
      </c>
      <c r="BN74" s="52"/>
      <c r="BO74" s="51">
        <f t="shared" si="516"/>
        <v>0</v>
      </c>
      <c r="BP74" s="52"/>
      <c r="BQ74" s="51">
        <f t="shared" si="517"/>
        <v>0</v>
      </c>
      <c r="BR74" s="52"/>
      <c r="BS74" s="51">
        <f t="shared" si="518"/>
        <v>0</v>
      </c>
      <c r="BT74" s="52"/>
      <c r="BU74" s="51">
        <f t="shared" si="519"/>
        <v>0</v>
      </c>
      <c r="BV74" s="52"/>
      <c r="BW74" s="51">
        <f t="shared" si="520"/>
        <v>0</v>
      </c>
      <c r="BX74" s="52"/>
      <c r="BY74" s="51">
        <f t="shared" si="521"/>
        <v>0</v>
      </c>
      <c r="BZ74" s="52"/>
      <c r="CA74" s="51">
        <f t="shared" si="522"/>
        <v>0</v>
      </c>
      <c r="CB74" s="52"/>
      <c r="CC74" s="51">
        <v>0</v>
      </c>
      <c r="CD74" s="52"/>
      <c r="CE74" s="51">
        <f t="shared" si="523"/>
        <v>0</v>
      </c>
      <c r="CF74" s="52"/>
      <c r="CG74" s="51">
        <f t="shared" si="524"/>
        <v>0</v>
      </c>
      <c r="CH74" s="52"/>
      <c r="CI74" s="51">
        <f t="shared" si="525"/>
        <v>0</v>
      </c>
      <c r="CJ74" s="52"/>
      <c r="CK74" s="51">
        <f t="shared" si="525"/>
        <v>0</v>
      </c>
      <c r="CL74" s="52"/>
      <c r="CM74" s="51">
        <f t="shared" si="526"/>
        <v>0</v>
      </c>
      <c r="CN74" s="52"/>
      <c r="CO74" s="51">
        <f t="shared" si="527"/>
        <v>0</v>
      </c>
      <c r="CP74" s="52"/>
      <c r="CQ74" s="51">
        <f t="shared" si="528"/>
        <v>0</v>
      </c>
      <c r="CR74" s="52"/>
      <c r="CS74" s="51">
        <v>0</v>
      </c>
      <c r="CT74" s="52"/>
      <c r="CU74" s="51">
        <f t="shared" si="529"/>
        <v>0</v>
      </c>
      <c r="CV74" s="52"/>
      <c r="CW74" s="51">
        <f t="shared" si="530"/>
        <v>0</v>
      </c>
      <c r="CX74" s="52"/>
      <c r="CY74" s="51">
        <f t="shared" si="531"/>
        <v>0</v>
      </c>
      <c r="CZ74" s="52"/>
      <c r="DA74" s="51">
        <f t="shared" si="532"/>
        <v>0</v>
      </c>
      <c r="DB74" s="62">
        <f t="shared" si="533"/>
        <v>0</v>
      </c>
      <c r="DC74" s="62">
        <f t="shared" si="533"/>
        <v>0</v>
      </c>
    </row>
    <row r="75" spans="1:107" x14ac:dyDescent="0.25">
      <c r="A75" s="24"/>
      <c r="B75" s="24">
        <v>43</v>
      </c>
      <c r="C75" s="16" t="s">
        <v>187</v>
      </c>
      <c r="D75" s="17">
        <f>D74</f>
        <v>10127</v>
      </c>
      <c r="E75" s="17">
        <v>10127</v>
      </c>
      <c r="F75" s="18">
        <v>9620</v>
      </c>
      <c r="G75" s="19">
        <v>0.8</v>
      </c>
      <c r="H75" s="19"/>
      <c r="I75" s="25">
        <v>1</v>
      </c>
      <c r="J75" s="26"/>
      <c r="K75" s="17">
        <v>1.4</v>
      </c>
      <c r="L75" s="17">
        <v>1.68</v>
      </c>
      <c r="M75" s="17">
        <v>2.23</v>
      </c>
      <c r="N75" s="17">
        <v>2.39</v>
      </c>
      <c r="O75" s="20">
        <v>2.57</v>
      </c>
      <c r="P75" s="52"/>
      <c r="Q75" s="51">
        <f t="shared" si="495"/>
        <v>0</v>
      </c>
      <c r="R75" s="52">
        <v>26</v>
      </c>
      <c r="S75" s="51">
        <f t="shared" si="495"/>
        <v>288007.81706666667</v>
      </c>
      <c r="T75" s="52"/>
      <c r="U75" s="51">
        <f t="shared" si="496"/>
        <v>0</v>
      </c>
      <c r="V75" s="52"/>
      <c r="W75" s="51">
        <f t="shared" si="497"/>
        <v>0</v>
      </c>
      <c r="X75" s="52"/>
      <c r="Y75" s="51">
        <f t="shared" si="498"/>
        <v>0</v>
      </c>
      <c r="Z75" s="52">
        <v>12</v>
      </c>
      <c r="AA75" s="51">
        <f t="shared" si="499"/>
        <v>145062.4448</v>
      </c>
      <c r="AB75" s="51"/>
      <c r="AC75" s="51">
        <f t="shared" si="500"/>
        <v>0</v>
      </c>
      <c r="AD75" s="52"/>
      <c r="AE75" s="51">
        <f t="shared" si="501"/>
        <v>0</v>
      </c>
      <c r="AF75" s="52">
        <v>21</v>
      </c>
      <c r="AG75" s="51">
        <f t="shared" si="502"/>
        <v>234546.96720000001</v>
      </c>
      <c r="AH75" s="52"/>
      <c r="AI75" s="51">
        <f t="shared" si="503"/>
        <v>0</v>
      </c>
      <c r="AJ75" s="52"/>
      <c r="AK75" s="51">
        <f t="shared" si="504"/>
        <v>0</v>
      </c>
      <c r="AL75" s="52"/>
      <c r="AM75" s="51">
        <f t="shared" si="504"/>
        <v>0</v>
      </c>
      <c r="AN75" s="52"/>
      <c r="AO75" s="51">
        <f t="shared" si="505"/>
        <v>0</v>
      </c>
      <c r="AP75" s="55">
        <v>50</v>
      </c>
      <c r="AQ75" s="51">
        <f t="shared" si="505"/>
        <v>670134.19200000004</v>
      </c>
      <c r="AR75" s="52"/>
      <c r="AS75" s="51">
        <f t="shared" si="506"/>
        <v>0</v>
      </c>
      <c r="AT75" s="52"/>
      <c r="AU75" s="51">
        <f t="shared" si="507"/>
        <v>0</v>
      </c>
      <c r="AV75" s="52"/>
      <c r="AW75" s="51">
        <f t="shared" si="508"/>
        <v>0</v>
      </c>
      <c r="AX75" s="55">
        <v>29</v>
      </c>
      <c r="AY75" s="51">
        <f t="shared" si="509"/>
        <v>388677.83135999995</v>
      </c>
      <c r="AZ75" s="55">
        <v>15</v>
      </c>
      <c r="BA75" s="51">
        <f t="shared" si="510"/>
        <v>201040.25760000001</v>
      </c>
      <c r="BB75" s="52">
        <v>37</v>
      </c>
      <c r="BC75" s="51">
        <f t="shared" si="511"/>
        <v>484694.46480000002</v>
      </c>
      <c r="BD75" s="52"/>
      <c r="BE75" s="51">
        <f t="shared" si="512"/>
        <v>0</v>
      </c>
      <c r="BF75" s="52"/>
      <c r="BG75" s="51">
        <f t="shared" si="513"/>
        <v>0</v>
      </c>
      <c r="BH75" s="52"/>
      <c r="BI75" s="51">
        <f t="shared" si="514"/>
        <v>0</v>
      </c>
      <c r="BJ75" s="52"/>
      <c r="BK75" s="51">
        <f t="shared" si="515"/>
        <v>0</v>
      </c>
      <c r="BL75" s="52">
        <v>7</v>
      </c>
      <c r="BM75" s="51">
        <f t="shared" si="516"/>
        <v>95033.265600000013</v>
      </c>
      <c r="BN75" s="52">
        <v>24</v>
      </c>
      <c r="BO75" s="51">
        <f t="shared" si="516"/>
        <v>336716.88959999999</v>
      </c>
      <c r="BP75" s="52"/>
      <c r="BQ75" s="51">
        <f t="shared" si="517"/>
        <v>0</v>
      </c>
      <c r="BR75" s="55">
        <v>4</v>
      </c>
      <c r="BS75" s="51">
        <f t="shared" si="518"/>
        <v>53243.264255999995</v>
      </c>
      <c r="BT75" s="52"/>
      <c r="BU75" s="51">
        <f t="shared" si="519"/>
        <v>0</v>
      </c>
      <c r="BV75" s="52"/>
      <c r="BW75" s="51">
        <f t="shared" si="520"/>
        <v>0</v>
      </c>
      <c r="BX75" s="52">
        <v>22</v>
      </c>
      <c r="BY75" s="51">
        <f t="shared" si="521"/>
        <v>244031.62784</v>
      </c>
      <c r="BZ75" s="55">
        <v>10</v>
      </c>
      <c r="CA75" s="51">
        <f t="shared" si="522"/>
        <v>145243.92064</v>
      </c>
      <c r="CB75" s="52">
        <v>2</v>
      </c>
      <c r="CC75" s="51">
        <v>29944.7</v>
      </c>
      <c r="CD75" s="52">
        <v>3</v>
      </c>
      <c r="CE75" s="51">
        <f t="shared" si="523"/>
        <v>42666.623999999996</v>
      </c>
      <c r="CF75" s="52"/>
      <c r="CG75" s="51">
        <f t="shared" si="524"/>
        <v>0</v>
      </c>
      <c r="CH75" s="55">
        <v>11</v>
      </c>
      <c r="CI75" s="51">
        <f t="shared" si="525"/>
        <v>159319.16</v>
      </c>
      <c r="CJ75" s="52">
        <v>20</v>
      </c>
      <c r="CK75" s="51">
        <f t="shared" si="525"/>
        <v>290487.84127999999</v>
      </c>
      <c r="CL75" s="52"/>
      <c r="CM75" s="51">
        <f t="shared" si="526"/>
        <v>0</v>
      </c>
      <c r="CN75" s="52">
        <v>21</v>
      </c>
      <c r="CO75" s="51">
        <f t="shared" si="527"/>
        <v>253660.7892</v>
      </c>
      <c r="CP75" s="52">
        <v>20</v>
      </c>
      <c r="CQ75" s="51">
        <f t="shared" si="528"/>
        <v>241581.70400000003</v>
      </c>
      <c r="CR75" s="52">
        <v>1</v>
      </c>
      <c r="CS75" s="51">
        <v>14972.35</v>
      </c>
      <c r="CT75" s="52">
        <f>8-2</f>
        <v>6</v>
      </c>
      <c r="CU75" s="51">
        <f t="shared" si="529"/>
        <v>116707.7184</v>
      </c>
      <c r="CV75" s="52">
        <v>2</v>
      </c>
      <c r="CW75" s="51">
        <f t="shared" si="530"/>
        <v>39356.2624</v>
      </c>
      <c r="CX75" s="55">
        <v>10</v>
      </c>
      <c r="CY75" s="51">
        <f t="shared" si="531"/>
        <v>296221.60533333337</v>
      </c>
      <c r="CZ75" s="55">
        <v>8</v>
      </c>
      <c r="DA75" s="51">
        <f t="shared" si="532"/>
        <v>208963.01226666663</v>
      </c>
      <c r="DB75" s="62">
        <f t="shared" si="533"/>
        <v>361</v>
      </c>
      <c r="DC75" s="62">
        <f t="shared" si="533"/>
        <v>4980314.7096426673</v>
      </c>
    </row>
    <row r="76" spans="1:107" x14ac:dyDescent="0.25">
      <c r="A76" s="60">
        <v>19</v>
      </c>
      <c r="B76" s="60"/>
      <c r="C76" s="38" t="s">
        <v>188</v>
      </c>
      <c r="D76" s="45"/>
      <c r="E76" s="45"/>
      <c r="F76" s="43"/>
      <c r="G76" s="46"/>
      <c r="H76" s="46"/>
      <c r="I76" s="69"/>
      <c r="J76" s="70"/>
      <c r="K76" s="45"/>
      <c r="L76" s="45"/>
      <c r="M76" s="45"/>
      <c r="N76" s="45"/>
      <c r="O76" s="44">
        <v>2.57</v>
      </c>
      <c r="P76" s="54">
        <f t="shared" ref="P76:CA76" si="534">SUM(P77:P87)</f>
        <v>0</v>
      </c>
      <c r="Q76" s="54">
        <f t="shared" si="534"/>
        <v>0</v>
      </c>
      <c r="R76" s="54">
        <f t="shared" si="534"/>
        <v>0</v>
      </c>
      <c r="S76" s="54">
        <f t="shared" si="534"/>
        <v>0</v>
      </c>
      <c r="T76" s="54">
        <f t="shared" si="534"/>
        <v>0</v>
      </c>
      <c r="U76" s="54">
        <f t="shared" si="534"/>
        <v>0</v>
      </c>
      <c r="V76" s="54">
        <f t="shared" si="534"/>
        <v>114</v>
      </c>
      <c r="W76" s="54">
        <f t="shared" si="534"/>
        <v>801374.21</v>
      </c>
      <c r="X76" s="54">
        <f t="shared" si="534"/>
        <v>55</v>
      </c>
      <c r="Y76" s="54">
        <f t="shared" si="534"/>
        <v>3340969.4317999994</v>
      </c>
      <c r="Z76" s="54">
        <f t="shared" si="534"/>
        <v>0</v>
      </c>
      <c r="AA76" s="54">
        <f t="shared" si="534"/>
        <v>0</v>
      </c>
      <c r="AB76" s="54">
        <f t="shared" si="534"/>
        <v>0</v>
      </c>
      <c r="AC76" s="54">
        <f t="shared" si="534"/>
        <v>0</v>
      </c>
      <c r="AD76" s="54">
        <f t="shared" si="534"/>
        <v>0</v>
      </c>
      <c r="AE76" s="54">
        <f t="shared" si="534"/>
        <v>0</v>
      </c>
      <c r="AF76" s="54">
        <f t="shared" si="534"/>
        <v>0</v>
      </c>
      <c r="AG76" s="54">
        <f t="shared" si="534"/>
        <v>0</v>
      </c>
      <c r="AH76" s="54">
        <f t="shared" si="534"/>
        <v>10</v>
      </c>
      <c r="AI76" s="54">
        <f t="shared" si="534"/>
        <v>328086.53149999998</v>
      </c>
      <c r="AJ76" s="54">
        <f t="shared" si="534"/>
        <v>0</v>
      </c>
      <c r="AK76" s="54">
        <f t="shared" si="534"/>
        <v>0</v>
      </c>
      <c r="AL76" s="54">
        <f t="shared" si="534"/>
        <v>0</v>
      </c>
      <c r="AM76" s="54">
        <f t="shared" si="534"/>
        <v>0</v>
      </c>
      <c r="AN76" s="54">
        <f t="shared" si="534"/>
        <v>0</v>
      </c>
      <c r="AO76" s="54">
        <f t="shared" si="534"/>
        <v>0</v>
      </c>
      <c r="AP76" s="54">
        <f t="shared" si="534"/>
        <v>0</v>
      </c>
      <c r="AQ76" s="54">
        <f t="shared" si="534"/>
        <v>0</v>
      </c>
      <c r="AR76" s="54">
        <f t="shared" si="534"/>
        <v>0</v>
      </c>
      <c r="AS76" s="54">
        <f t="shared" si="534"/>
        <v>0</v>
      </c>
      <c r="AT76" s="54">
        <f t="shared" si="534"/>
        <v>4</v>
      </c>
      <c r="AU76" s="54">
        <f t="shared" si="534"/>
        <v>33506.709599999995</v>
      </c>
      <c r="AV76" s="54">
        <v>190</v>
      </c>
      <c r="AW76" s="54">
        <f t="shared" ref="AW76" si="535">SUM(AW77:AW87)</f>
        <v>13943649.666492</v>
      </c>
      <c r="AX76" s="54">
        <v>0</v>
      </c>
      <c r="AY76" s="54">
        <f t="shared" ref="AY76" si="536">SUM(AY77:AY87)</f>
        <v>0</v>
      </c>
      <c r="AZ76" s="54">
        <f t="shared" si="534"/>
        <v>0</v>
      </c>
      <c r="BA76" s="54">
        <f t="shared" si="534"/>
        <v>0</v>
      </c>
      <c r="BB76" s="54">
        <f t="shared" si="534"/>
        <v>0</v>
      </c>
      <c r="BC76" s="54">
        <f t="shared" si="534"/>
        <v>0</v>
      </c>
      <c r="BD76" s="54">
        <f t="shared" si="534"/>
        <v>0</v>
      </c>
      <c r="BE76" s="54">
        <f t="shared" si="534"/>
        <v>0</v>
      </c>
      <c r="BF76" s="54">
        <f t="shared" si="534"/>
        <v>0</v>
      </c>
      <c r="BG76" s="54">
        <f t="shared" si="534"/>
        <v>0</v>
      </c>
      <c r="BH76" s="54">
        <f t="shared" si="534"/>
        <v>0</v>
      </c>
      <c r="BI76" s="54">
        <f t="shared" si="534"/>
        <v>0</v>
      </c>
      <c r="BJ76" s="54">
        <f t="shared" si="534"/>
        <v>0</v>
      </c>
      <c r="BK76" s="54">
        <f t="shared" si="534"/>
        <v>0</v>
      </c>
      <c r="BL76" s="54">
        <f t="shared" si="534"/>
        <v>0</v>
      </c>
      <c r="BM76" s="54">
        <f t="shared" si="534"/>
        <v>0</v>
      </c>
      <c r="BN76" s="54">
        <f t="shared" si="534"/>
        <v>0</v>
      </c>
      <c r="BO76" s="54">
        <f t="shared" si="534"/>
        <v>0</v>
      </c>
      <c r="BP76" s="54">
        <f t="shared" si="534"/>
        <v>0</v>
      </c>
      <c r="BQ76" s="54">
        <f t="shared" si="534"/>
        <v>0</v>
      </c>
      <c r="BR76" s="54">
        <f t="shared" si="534"/>
        <v>4</v>
      </c>
      <c r="BS76" s="54">
        <f t="shared" si="534"/>
        <v>33277.040159999997</v>
      </c>
      <c r="BT76" s="54">
        <f t="shared" si="534"/>
        <v>0</v>
      </c>
      <c r="BU76" s="54">
        <f t="shared" si="534"/>
        <v>0</v>
      </c>
      <c r="BV76" s="54">
        <f t="shared" si="534"/>
        <v>0</v>
      </c>
      <c r="BW76" s="54">
        <f t="shared" si="534"/>
        <v>0</v>
      </c>
      <c r="BX76" s="54">
        <f t="shared" si="534"/>
        <v>0</v>
      </c>
      <c r="BY76" s="54">
        <f t="shared" si="534"/>
        <v>0</v>
      </c>
      <c r="BZ76" s="54">
        <f t="shared" si="534"/>
        <v>2</v>
      </c>
      <c r="CA76" s="54">
        <f t="shared" si="534"/>
        <v>18155.49008</v>
      </c>
      <c r="CB76" s="54">
        <v>0</v>
      </c>
      <c r="CC76" s="54">
        <v>0</v>
      </c>
      <c r="CD76" s="54"/>
      <c r="CE76" s="54"/>
      <c r="CF76" s="54">
        <f t="shared" ref="CF76:DC76" si="537">SUM(CF77:CF87)</f>
        <v>0</v>
      </c>
      <c r="CG76" s="54">
        <f t="shared" si="537"/>
        <v>0</v>
      </c>
      <c r="CH76" s="54">
        <f t="shared" si="537"/>
        <v>0</v>
      </c>
      <c r="CI76" s="54">
        <f t="shared" si="537"/>
        <v>0</v>
      </c>
      <c r="CJ76" s="54">
        <v>0</v>
      </c>
      <c r="CK76" s="54">
        <f t="shared" si="537"/>
        <v>0</v>
      </c>
      <c r="CL76" s="54">
        <v>0</v>
      </c>
      <c r="CM76" s="54">
        <f t="shared" ref="CM76" si="538">SUM(CM77:CM87)</f>
        <v>0</v>
      </c>
      <c r="CN76" s="54">
        <f t="shared" si="537"/>
        <v>0</v>
      </c>
      <c r="CO76" s="54">
        <f t="shared" si="537"/>
        <v>0</v>
      </c>
      <c r="CP76" s="54">
        <f t="shared" si="537"/>
        <v>0</v>
      </c>
      <c r="CQ76" s="54">
        <f t="shared" si="537"/>
        <v>0</v>
      </c>
      <c r="CR76" s="54">
        <v>0</v>
      </c>
      <c r="CS76" s="54">
        <v>0</v>
      </c>
      <c r="CT76" s="54">
        <f t="shared" si="537"/>
        <v>0</v>
      </c>
      <c r="CU76" s="54">
        <f t="shared" si="537"/>
        <v>0</v>
      </c>
      <c r="CV76" s="54">
        <f t="shared" si="537"/>
        <v>0</v>
      </c>
      <c r="CW76" s="54">
        <f t="shared" si="537"/>
        <v>0</v>
      </c>
      <c r="CX76" s="54">
        <f t="shared" si="537"/>
        <v>2</v>
      </c>
      <c r="CY76" s="54">
        <f t="shared" si="537"/>
        <v>37027.700666666664</v>
      </c>
      <c r="CZ76" s="54">
        <v>0</v>
      </c>
      <c r="DA76" s="54">
        <f t="shared" si="537"/>
        <v>0</v>
      </c>
      <c r="DB76" s="54">
        <f t="shared" si="537"/>
        <v>381</v>
      </c>
      <c r="DC76" s="54">
        <f t="shared" si="537"/>
        <v>18536046.780298665</v>
      </c>
    </row>
    <row r="77" spans="1:107" x14ac:dyDescent="0.25">
      <c r="A77" s="24"/>
      <c r="B77" s="24">
        <v>44</v>
      </c>
      <c r="C77" s="16" t="s">
        <v>189</v>
      </c>
      <c r="D77" s="17">
        <f>D75</f>
        <v>10127</v>
      </c>
      <c r="E77" s="17">
        <v>10127</v>
      </c>
      <c r="F77" s="18">
        <v>9620</v>
      </c>
      <c r="G77" s="19">
        <v>3.64</v>
      </c>
      <c r="H77" s="19"/>
      <c r="I77" s="25">
        <v>1</v>
      </c>
      <c r="J77" s="26"/>
      <c r="K77" s="17">
        <v>1.4</v>
      </c>
      <c r="L77" s="17">
        <v>1.68</v>
      </c>
      <c r="M77" s="17">
        <v>2.23</v>
      </c>
      <c r="N77" s="17">
        <v>2.39</v>
      </c>
      <c r="O77" s="20">
        <v>2.57</v>
      </c>
      <c r="P77" s="51">
        <v>0</v>
      </c>
      <c r="Q77" s="51">
        <f t="shared" ref="Q77:S87" si="539">(P77/12*1*$D77*$G77*$I77*$K77*Q$9)+(P77/12*5*$E77*$G77*$I77*$K77*Q$10)+(P77/12*6*$F77*$G77*$I77*$K77*Q$10)</f>
        <v>0</v>
      </c>
      <c r="R77" s="51">
        <v>0</v>
      </c>
      <c r="S77" s="51">
        <f t="shared" si="539"/>
        <v>0</v>
      </c>
      <c r="T77" s="52"/>
      <c r="U77" s="51">
        <f t="shared" ref="U77:U87" si="540">(T77/12*1*$D77*$G77*$I77*$K77*U$9)+(T77/12*5*$E77*$G77*$I77*$K77*U$10)+(T77/12*6*$F77*$G77*$I77*$K77*U$10)</f>
        <v>0</v>
      </c>
      <c r="V77" s="51"/>
      <c r="W77" s="51">
        <f t="shared" ref="W77:W87" si="541">(V77/12*1*$D77*$G77*$I77*$K77*W$9)+(V77/12*5*$E77*$G77*$I77*$K77*W$10)+(V77/12*6*$F77*$G77*$I77*$K77*W$10)</f>
        <v>0</v>
      </c>
      <c r="X77" s="51"/>
      <c r="Y77" s="51">
        <f t="shared" ref="Y77:Y87" si="542">(X77/12*1*$D77*$G77*$I77*$K77*Y$9)+(X77/12*5*$E77*$G77*$I77*$K77*Y$10)+(X77/12*6*$F77*$G77*$I77*$K77*Y$10)</f>
        <v>0</v>
      </c>
      <c r="Z77" s="51">
        <v>0</v>
      </c>
      <c r="AA77" s="51">
        <f t="shared" ref="AA77:AA87" si="543">(Z77/12*1*$D77*$G77*$I77*$K77*AA$9)+(Z77/12*5*$E77*$G77*$I77*$K77*AA$10)+(Z77/12*6*$F77*$G77*$I77*$K77*AA$10)</f>
        <v>0</v>
      </c>
      <c r="AB77" s="51"/>
      <c r="AC77" s="51">
        <f t="shared" ref="AC77:AC87" si="544">(AB77/12*1*$D77*$G77*$I77*$K77*AC$9)+(AB77/12*5*$E77*$G77*$I77*$K77*AC$10)+(AB77/12*6*$F77*$G77*$I77*$K77*AC$10)</f>
        <v>0</v>
      </c>
      <c r="AD77" s="51">
        <v>0</v>
      </c>
      <c r="AE77" s="51">
        <f t="shared" ref="AE77:AE87" si="545">(AD77/12*1*$D77*$G77*$I77*$K77*AE$9)+(AD77/12*5*$E77*$G77*$I77*$K77*AE$10)+(AD77/12*6*$F77*$G77*$I77*$K77*AE$10)</f>
        <v>0</v>
      </c>
      <c r="AF77" s="52"/>
      <c r="AG77" s="51">
        <f t="shared" ref="AG77:AG87" si="546">(AF77/12*1*$D77*$G77*$I77*$K77*AG$9)+(AF77/12*5*$E77*$G77*$I77*$K77*AG$10)+(AF77/12*6*$F77*$G77*$I77*$K77*AG$10)</f>
        <v>0</v>
      </c>
      <c r="AH77" s="51">
        <v>0</v>
      </c>
      <c r="AI77" s="51">
        <f t="shared" ref="AI77:AI87" si="547">(AH77/12*1*$D77*$G77*$I77*$K77*AI$9)+(AH77/12*5*$E77*$G77*$I77*$K77*AI$10)+(AH77/12*6*$F77*$G77*$I77*$K77*AI$10)</f>
        <v>0</v>
      </c>
      <c r="AJ77" s="51">
        <v>0</v>
      </c>
      <c r="AK77" s="51">
        <f t="shared" ref="AK77:AM87" si="548">(AJ77/12*1*$D77*$G77*$I77*$K77*AK$9)+(AJ77/12*5*$E77*$G77*$I77*$K77*AK$10)+(AJ77/12*6*$F77*$G77*$I77*$K77*AK$10)</f>
        <v>0</v>
      </c>
      <c r="AL77" s="51"/>
      <c r="AM77" s="51">
        <f t="shared" si="548"/>
        <v>0</v>
      </c>
      <c r="AN77" s="51">
        <v>0</v>
      </c>
      <c r="AO77" s="51">
        <f t="shared" ref="AO77:AQ87" si="549">(AN77/12*1*$D77*$G77*$I77*$L77*AO$9)+(AN77/12*5*$E77*$G77*$I77*$L77*AO$10)+(AN77/12*6*$F77*$G77*$I77*$L77*AO$10)</f>
        <v>0</v>
      </c>
      <c r="AP77" s="51">
        <v>0</v>
      </c>
      <c r="AQ77" s="51">
        <f t="shared" si="549"/>
        <v>0</v>
      </c>
      <c r="AR77" s="51">
        <v>0</v>
      </c>
      <c r="AS77" s="51">
        <f t="shared" ref="AS77:AS87" si="550">(AR77/12*1*$D77*$G77*$I77*$L77*AS$9)+(AR77/12*5*$E77*$G77*$I77*$L77*AS$10)+(AR77/12*6*$F77*$G77*$I77*$L77*AS$10)</f>
        <v>0</v>
      </c>
      <c r="AT77" s="51">
        <v>0</v>
      </c>
      <c r="AU77" s="51">
        <f t="shared" ref="AU77:AU87" si="551">(AT77/12*1*$D77*$G77*$I77*$L77*AU$9)+(AT77/12*5*$E77*$G77*$I77*$L77*AU$10)+(AT77/12*6*$F77*$G77*$I77*$L77*AU$10)</f>
        <v>0</v>
      </c>
      <c r="AV77" s="51">
        <v>0</v>
      </c>
      <c r="AW77" s="51">
        <f t="shared" ref="AW77:AW87" si="552">(AV77/12*1*$D77*$G77*$I77*$L77*AW$9)+(AV77/12*5*$E77*$G77*$I77*$L77*AW$10)+(AV77/12*6*$F77*$G77*$I77*$L77*AW$10)</f>
        <v>0</v>
      </c>
      <c r="AX77" s="51">
        <v>0</v>
      </c>
      <c r="AY77" s="51">
        <f t="shared" ref="AY77:AY87" si="553">(AX77/12*1*$D77*$G77*$I77*$L77*AY$9)+(AX77/12*5*$E77*$G77*$I77*$L77*AY$10)+(AX77/12*6*$F77*$G77*$I77*$L77*AY$10)</f>
        <v>0</v>
      </c>
      <c r="AZ77" s="51">
        <v>0</v>
      </c>
      <c r="BA77" s="51">
        <f t="shared" ref="BA77:BA87" si="554">(AZ77/12*1*$D77*$G77*$I77*$L77*BA$9)+(AZ77/12*5*$E77*$G77*$I77*$L77*BA$10)+(AZ77/12*6*$F77*$G77*$I77*$L77*BA$10)</f>
        <v>0</v>
      </c>
      <c r="BB77" s="51">
        <v>0</v>
      </c>
      <c r="BC77" s="51">
        <f t="shared" ref="BC77:BC87" si="555">(BB77/12*1*$D77*$G77*$I77*$K77*BC$9)+(BB77/12*5*$E77*$G77*$I77*$K77*BC$10)+(BB77/12*6*$F77*$G77*$I77*$K77*BC$10)</f>
        <v>0</v>
      </c>
      <c r="BD77" s="51"/>
      <c r="BE77" s="51">
        <f t="shared" ref="BE77:BE87" si="556">(BD77/12*1*$D77*$G77*$I77*$K77*BE$9)+(BD77/12*5*$E77*$G77*$I77*$K77*BE$10)+(BD77/12*6*$F77*$G77*$I77*$K77*BE$10)</f>
        <v>0</v>
      </c>
      <c r="BF77" s="51"/>
      <c r="BG77" s="51">
        <f t="shared" ref="BG77:BG87" si="557">(BF77/12*1*$D77*$G77*$I77*$K77*BG$9)+(BF77/12*4*$E77*$G77*$I77*$K77*BG$10)+(BF77/12*1*$E77*$G77*$I77*$K77*BG$11)+(BF77/12*6*$F77*$G77*$I77*$K77*BG$11)</f>
        <v>0</v>
      </c>
      <c r="BH77" s="51">
        <v>0</v>
      </c>
      <c r="BI77" s="51">
        <f t="shared" ref="BI77:BI87" si="558">(BH77/12*1*$D77*$G77*$I77*$K77*BI$9)+(BH77/12*5*$E77*$G77*$I77*$K77*BI$10)+(BH77/12*6*$F77*$G77*$I77*$K77*BI$10)</f>
        <v>0</v>
      </c>
      <c r="BJ77" s="51">
        <v>0</v>
      </c>
      <c r="BK77" s="51">
        <f t="shared" ref="BK77:BK87" si="559">(BJ77/12*1*$D77*$G77*$I77*$K77*BK$9)+(BJ77/12*5*$E77*$G77*$I77*$K77*BK$10)+(BJ77/12*6*$F77*$G77*$I77*$K77*BK$10)</f>
        <v>0</v>
      </c>
      <c r="BL77" s="51">
        <v>0</v>
      </c>
      <c r="BM77" s="51">
        <f t="shared" ref="BM77:BO87" si="560">(BL77/12*1*$D77*$G77*$I77*$L77*BM$9)+(BL77/12*4*$E77*$G77*$I77*$L77*BM$10)+(BL77/12*1*$E77*$G77*$I77*$L77*BM$11)+(BL77/12*6*$F77*$G77*$I77*$L77*BM$11)</f>
        <v>0</v>
      </c>
      <c r="BN77" s="51">
        <v>0</v>
      </c>
      <c r="BO77" s="51">
        <f t="shared" si="560"/>
        <v>0</v>
      </c>
      <c r="BP77" s="51"/>
      <c r="BQ77" s="51">
        <f t="shared" ref="BQ77:BQ87" si="561">(BP77/12*1*$D77*$G77*$I77*$K77*BQ$9)+(BP77/12*5*$E77*$G77*$I77*$K77*BQ$10)+(BP77/12*6*$F77*$G77*$I77*$K77*BQ$10)</f>
        <v>0</v>
      </c>
      <c r="BR77" s="51"/>
      <c r="BS77" s="51">
        <f t="shared" ref="BS77:BS87" si="562">(BR77/12*1*$D77*$G77*$I77*$L77*BS$9)+(BR77/12*5*$E77*$G77*$I77*$L77*BS$10)+(BR77/12*6*$F77*$G77*$I77*$L77*BS$10)</f>
        <v>0</v>
      </c>
      <c r="BT77" s="51"/>
      <c r="BU77" s="51">
        <f t="shared" ref="BU77:BU87" si="563">(BT77/12*1*$D77*$G77*$I77*BU$9)+(BT77/12*5*$E77*$G77*$I77*BU$10)+(BT77/12*6*$F77*$G77*$I77*BU$10)</f>
        <v>0</v>
      </c>
      <c r="BV77" s="51">
        <v>0</v>
      </c>
      <c r="BW77" s="51">
        <f t="shared" ref="BW77:BW87" si="564">(BV77/12*1*$D77*$G77*$I77*$K77*BW$9)+(BV77/12*5*$E77*$G77*$I77*$K77*BW$10)+(BV77/12*6*$F77*$G77*$I77*$K77*BW$10)</f>
        <v>0</v>
      </c>
      <c r="BX77" s="51">
        <v>0</v>
      </c>
      <c r="BY77" s="51">
        <f t="shared" ref="BY77:BY87" si="565">(BX77/12*1*$D77*$G77*$I77*$K77*BY$9)+(BX77/12*5*$E77*$G77*$I77*$K77*BY$10)+(BX77/12*6*$F77*$G77*$I77*$K77*BY$10)</f>
        <v>0</v>
      </c>
      <c r="BZ77" s="51">
        <v>0</v>
      </c>
      <c r="CA77" s="51">
        <f t="shared" ref="CA77:CA87" si="566">(BZ77/12*1*$D77*$G77*$I77*$L77*CA$9)+(BZ77/12*5*$E77*$G77*$I77*$L77*CA$10)+(BZ77/12*6*$F77*$G77*$I77*$L77*CA$10)</f>
        <v>0</v>
      </c>
      <c r="CB77" s="51">
        <v>0</v>
      </c>
      <c r="CC77" s="51">
        <v>0</v>
      </c>
      <c r="CD77" s="51"/>
      <c r="CE77" s="51">
        <f t="shared" ref="CE77:CE87" si="567">SUM(CD77*$F77*$G77*$I77*$L77*$CE$12)</f>
        <v>0</v>
      </c>
      <c r="CF77" s="51"/>
      <c r="CG77" s="51">
        <f t="shared" ref="CG77:CG87" si="568">(CF77/12*1*$D77*$G77*$I77*$L77*CG$9)+(CF77/12*5*$E77*$G77*$I77*$L77*CG$10)+(CF77/12*6*$F77*$G77*$I77*$L77*CG$10)</f>
        <v>0</v>
      </c>
      <c r="CH77" s="51">
        <v>0</v>
      </c>
      <c r="CI77" s="51">
        <f t="shared" ref="CI77:CK87" si="569">(CH77/12*1*$D77*$G77*$I77*$L77*CI$9)+(CH77/12*5*$E77*$G77*$I77*$L77*CI$10)+(CH77/12*6*$F77*$G77*$I77*$L77*CI$10)</f>
        <v>0</v>
      </c>
      <c r="CJ77" s="51">
        <v>0</v>
      </c>
      <c r="CK77" s="51">
        <f t="shared" si="569"/>
        <v>0</v>
      </c>
      <c r="CL77" s="51">
        <v>0</v>
      </c>
      <c r="CM77" s="51">
        <f t="shared" ref="CM77:CM87" si="570">(CL77/12*1*$D77*$G77*$I77*$K77*CM$9)+(CL77/12*5*$E77*$G77*$I77*$K77*CM$10)+(CL77/12*6*$F77*$G77*$I77*$K77*CM$10)</f>
        <v>0</v>
      </c>
      <c r="CN77" s="51"/>
      <c r="CO77" s="51">
        <f t="shared" ref="CO77:CO87" si="571">(CN77/12*1*$D77*$G77*$I77*$K77*CO$9)+(CN77/12*5*$E77*$G77*$I77*$K77*CO$10)+(CN77/12*6*$F77*$G77*$I77*$K77*CO$10)</f>
        <v>0</v>
      </c>
      <c r="CP77" s="51">
        <v>0</v>
      </c>
      <c r="CQ77" s="51">
        <f t="shared" ref="CQ77:CQ87" si="572">(CP77/12*1*$D77*$G77*$I77*$K77*CQ$9)+(CP77/12*5*$E77*$G77*$I77*$K77*CQ$10)+(CP77/12*6*$F77*$G77*$I77*$K77*CQ$10)</f>
        <v>0</v>
      </c>
      <c r="CR77" s="51">
        <v>0</v>
      </c>
      <c r="CS77" s="51">
        <v>0</v>
      </c>
      <c r="CT77" s="51"/>
      <c r="CU77" s="51">
        <f t="shared" ref="CU77:CU87" si="573">(CT77/12*1*$D77*$G77*$I77*$L77*CU$9)+(CT77/12*5*$E77*$G77*$I77*$L77*CU$10)+(CT77/12*6*$F77*$G77*$I77*$L77*CU$10)</f>
        <v>0</v>
      </c>
      <c r="CV77" s="51">
        <v>0</v>
      </c>
      <c r="CW77" s="51">
        <f t="shared" ref="CW77:CW87" si="574">(CV77/12*1*$D77*$G77*$I77*$L77*CW$9)+(CV77/12*5*$E77*$G77*$I77*$L77*CW$10)+(CV77/12*6*$F77*$G77*$I77*$L77*CW$10)</f>
        <v>0</v>
      </c>
      <c r="CX77" s="51">
        <v>0</v>
      </c>
      <c r="CY77" s="51">
        <f t="shared" ref="CY77:CY87" si="575">(CX77/12*1*$D77*$G77*$I77*$N77*CY$9)+(CX77/12*5*$E77*$G77*$I77*$O77*CY$10)+(CX77/12*6*$F77*$G77*$I77*$O77*CY$10)</f>
        <v>0</v>
      </c>
      <c r="CZ77" s="51">
        <v>0</v>
      </c>
      <c r="DA77" s="51">
        <f t="shared" ref="DA77:DA87" si="576">(CZ77/12*1*$D77*$G77*$I77*$M77*DA$9)+(CZ77/12*5*$E77*$G77*$I77*$M77*DA$10)+(CZ77/12*6*$F77*$G77*$I77*$M77*DA$10)</f>
        <v>0</v>
      </c>
      <c r="DB77" s="62">
        <f t="shared" ref="DB77:DC87" si="577">SUM(AF77,T77,V77,AD77,P77,X77,R77,BH77,BX77,CL77,CP77,BJ77,CN77,AH77,BB77,BD77,AJ77,BF77,BV77,AL77,Z77,CR77,CV77,BL77,CT77,BN77,CB77,CD77,CH77,BZ77,CF77,AN77,AP77,AR77,AT77,AV77,AZ77,AX77,BR77,CZ77,CX77,CJ77,AB77,BT77,BP77)</f>
        <v>0</v>
      </c>
      <c r="DC77" s="62">
        <f t="shared" si="577"/>
        <v>0</v>
      </c>
    </row>
    <row r="78" spans="1:107" x14ac:dyDescent="0.25">
      <c r="A78" s="24"/>
      <c r="B78" s="24">
        <v>45</v>
      </c>
      <c r="C78" s="16" t="s">
        <v>190</v>
      </c>
      <c r="D78" s="17">
        <f>D77</f>
        <v>10127</v>
      </c>
      <c r="E78" s="17">
        <v>10127</v>
      </c>
      <c r="F78" s="18">
        <v>9620</v>
      </c>
      <c r="G78" s="19">
        <v>4.0199999999999996</v>
      </c>
      <c r="H78" s="19"/>
      <c r="I78" s="25">
        <v>1</v>
      </c>
      <c r="J78" s="26"/>
      <c r="K78" s="17">
        <v>1.4</v>
      </c>
      <c r="L78" s="17">
        <v>1.68</v>
      </c>
      <c r="M78" s="17">
        <v>2.23</v>
      </c>
      <c r="N78" s="17">
        <v>2.39</v>
      </c>
      <c r="O78" s="20">
        <v>2.57</v>
      </c>
      <c r="P78" s="51">
        <v>0</v>
      </c>
      <c r="Q78" s="51">
        <f t="shared" si="539"/>
        <v>0</v>
      </c>
      <c r="R78" s="51">
        <v>0</v>
      </c>
      <c r="S78" s="51">
        <f t="shared" si="539"/>
        <v>0</v>
      </c>
      <c r="T78" s="52"/>
      <c r="U78" s="51">
        <f t="shared" si="540"/>
        <v>0</v>
      </c>
      <c r="V78" s="51"/>
      <c r="W78" s="51">
        <f t="shared" si="541"/>
        <v>0</v>
      </c>
      <c r="X78" s="51">
        <v>55</v>
      </c>
      <c r="Y78" s="51">
        <f t="shared" si="542"/>
        <v>3340969.4317999994</v>
      </c>
      <c r="Z78" s="51">
        <v>0</v>
      </c>
      <c r="AA78" s="51">
        <f t="shared" si="543"/>
        <v>0</v>
      </c>
      <c r="AB78" s="51"/>
      <c r="AC78" s="51">
        <f t="shared" si="544"/>
        <v>0</v>
      </c>
      <c r="AD78" s="51">
        <v>0</v>
      </c>
      <c r="AE78" s="51">
        <f t="shared" si="545"/>
        <v>0</v>
      </c>
      <c r="AF78" s="52"/>
      <c r="AG78" s="51">
        <f t="shared" si="546"/>
        <v>0</v>
      </c>
      <c r="AH78" s="51">
        <v>0</v>
      </c>
      <c r="AI78" s="51">
        <f t="shared" si="547"/>
        <v>0</v>
      </c>
      <c r="AJ78" s="51">
        <v>0</v>
      </c>
      <c r="AK78" s="51">
        <f t="shared" si="548"/>
        <v>0</v>
      </c>
      <c r="AL78" s="51"/>
      <c r="AM78" s="51">
        <f t="shared" si="548"/>
        <v>0</v>
      </c>
      <c r="AN78" s="51">
        <v>0</v>
      </c>
      <c r="AO78" s="51">
        <f t="shared" si="549"/>
        <v>0</v>
      </c>
      <c r="AP78" s="51">
        <v>0</v>
      </c>
      <c r="AQ78" s="51">
        <f t="shared" si="549"/>
        <v>0</v>
      </c>
      <c r="AR78" s="51">
        <v>0</v>
      </c>
      <c r="AS78" s="51">
        <f t="shared" si="550"/>
        <v>0</v>
      </c>
      <c r="AT78" s="51">
        <v>0</v>
      </c>
      <c r="AU78" s="51">
        <f t="shared" si="551"/>
        <v>0</v>
      </c>
      <c r="AV78" s="51">
        <v>0</v>
      </c>
      <c r="AW78" s="51">
        <f t="shared" si="552"/>
        <v>0</v>
      </c>
      <c r="AX78" s="51">
        <v>0</v>
      </c>
      <c r="AY78" s="51">
        <f t="shared" si="553"/>
        <v>0</v>
      </c>
      <c r="AZ78" s="51">
        <v>0</v>
      </c>
      <c r="BA78" s="51">
        <f t="shared" si="554"/>
        <v>0</v>
      </c>
      <c r="BB78" s="51">
        <v>0</v>
      </c>
      <c r="BC78" s="51">
        <f t="shared" si="555"/>
        <v>0</v>
      </c>
      <c r="BD78" s="51"/>
      <c r="BE78" s="51">
        <f t="shared" si="556"/>
        <v>0</v>
      </c>
      <c r="BF78" s="51"/>
      <c r="BG78" s="51">
        <f t="shared" si="557"/>
        <v>0</v>
      </c>
      <c r="BH78" s="51">
        <v>0</v>
      </c>
      <c r="BI78" s="51">
        <f t="shared" si="558"/>
        <v>0</v>
      </c>
      <c r="BJ78" s="51">
        <v>0</v>
      </c>
      <c r="BK78" s="51">
        <f t="shared" si="559"/>
        <v>0</v>
      </c>
      <c r="BL78" s="51">
        <v>0</v>
      </c>
      <c r="BM78" s="51">
        <f t="shared" si="560"/>
        <v>0</v>
      </c>
      <c r="BN78" s="51">
        <v>0</v>
      </c>
      <c r="BO78" s="51">
        <f t="shared" si="560"/>
        <v>0</v>
      </c>
      <c r="BP78" s="51"/>
      <c r="BQ78" s="51">
        <f t="shared" si="561"/>
        <v>0</v>
      </c>
      <c r="BR78" s="51"/>
      <c r="BS78" s="51">
        <f t="shared" si="562"/>
        <v>0</v>
      </c>
      <c r="BT78" s="51"/>
      <c r="BU78" s="51">
        <f t="shared" si="563"/>
        <v>0</v>
      </c>
      <c r="BV78" s="51">
        <v>0</v>
      </c>
      <c r="BW78" s="51">
        <f t="shared" si="564"/>
        <v>0</v>
      </c>
      <c r="BX78" s="51">
        <v>0</v>
      </c>
      <c r="BY78" s="51">
        <f t="shared" si="565"/>
        <v>0</v>
      </c>
      <c r="BZ78" s="51">
        <v>0</v>
      </c>
      <c r="CA78" s="51">
        <f t="shared" si="566"/>
        <v>0</v>
      </c>
      <c r="CB78" s="51">
        <v>0</v>
      </c>
      <c r="CC78" s="51">
        <v>0</v>
      </c>
      <c r="CD78" s="51"/>
      <c r="CE78" s="51">
        <f t="shared" si="567"/>
        <v>0</v>
      </c>
      <c r="CF78" s="51"/>
      <c r="CG78" s="51">
        <f t="shared" si="568"/>
        <v>0</v>
      </c>
      <c r="CH78" s="51">
        <v>0</v>
      </c>
      <c r="CI78" s="51">
        <f t="shared" si="569"/>
        <v>0</v>
      </c>
      <c r="CJ78" s="51">
        <v>0</v>
      </c>
      <c r="CK78" s="51">
        <f t="shared" si="569"/>
        <v>0</v>
      </c>
      <c r="CL78" s="51">
        <v>0</v>
      </c>
      <c r="CM78" s="51">
        <f t="shared" si="570"/>
        <v>0</v>
      </c>
      <c r="CN78" s="51"/>
      <c r="CO78" s="51">
        <f t="shared" si="571"/>
        <v>0</v>
      </c>
      <c r="CP78" s="51">
        <v>0</v>
      </c>
      <c r="CQ78" s="51">
        <f t="shared" si="572"/>
        <v>0</v>
      </c>
      <c r="CR78" s="51">
        <v>0</v>
      </c>
      <c r="CS78" s="51">
        <v>0</v>
      </c>
      <c r="CT78" s="51"/>
      <c r="CU78" s="51">
        <f t="shared" si="573"/>
        <v>0</v>
      </c>
      <c r="CV78" s="51">
        <v>0</v>
      </c>
      <c r="CW78" s="51">
        <f t="shared" si="574"/>
        <v>0</v>
      </c>
      <c r="CX78" s="51">
        <v>0</v>
      </c>
      <c r="CY78" s="51">
        <f t="shared" si="575"/>
        <v>0</v>
      </c>
      <c r="CZ78" s="51">
        <v>0</v>
      </c>
      <c r="DA78" s="51">
        <f t="shared" si="576"/>
        <v>0</v>
      </c>
      <c r="DB78" s="62">
        <f t="shared" si="577"/>
        <v>55</v>
      </c>
      <c r="DC78" s="62">
        <f t="shared" si="577"/>
        <v>3340969.4317999994</v>
      </c>
    </row>
    <row r="79" spans="1:107" x14ac:dyDescent="0.25">
      <c r="A79" s="24"/>
      <c r="B79" s="24">
        <v>46</v>
      </c>
      <c r="C79" s="16" t="s">
        <v>191</v>
      </c>
      <c r="D79" s="17">
        <f>D78</f>
        <v>10127</v>
      </c>
      <c r="E79" s="17">
        <v>10127</v>
      </c>
      <c r="F79" s="18">
        <v>9620</v>
      </c>
      <c r="G79" s="19">
        <v>6.42</v>
      </c>
      <c r="H79" s="19"/>
      <c r="I79" s="25">
        <v>1</v>
      </c>
      <c r="J79" s="26"/>
      <c r="K79" s="17">
        <v>1.4</v>
      </c>
      <c r="L79" s="17">
        <v>1.68</v>
      </c>
      <c r="M79" s="17">
        <v>2.23</v>
      </c>
      <c r="N79" s="17">
        <v>2.39</v>
      </c>
      <c r="O79" s="20">
        <v>2.57</v>
      </c>
      <c r="P79" s="51">
        <v>0</v>
      </c>
      <c r="Q79" s="51">
        <f t="shared" si="539"/>
        <v>0</v>
      </c>
      <c r="R79" s="51">
        <v>0</v>
      </c>
      <c r="S79" s="51">
        <f t="shared" si="539"/>
        <v>0</v>
      </c>
      <c r="T79" s="52"/>
      <c r="U79" s="51">
        <f t="shared" si="540"/>
        <v>0</v>
      </c>
      <c r="V79" s="51"/>
      <c r="W79" s="51">
        <f t="shared" si="541"/>
        <v>0</v>
      </c>
      <c r="X79" s="51"/>
      <c r="Y79" s="51">
        <f t="shared" si="542"/>
        <v>0</v>
      </c>
      <c r="Z79" s="51">
        <v>0</v>
      </c>
      <c r="AA79" s="51">
        <f t="shared" si="543"/>
        <v>0</v>
      </c>
      <c r="AB79" s="51"/>
      <c r="AC79" s="51">
        <f t="shared" si="544"/>
        <v>0</v>
      </c>
      <c r="AD79" s="51">
        <v>0</v>
      </c>
      <c r="AE79" s="51">
        <f t="shared" si="545"/>
        <v>0</v>
      </c>
      <c r="AF79" s="52"/>
      <c r="AG79" s="51">
        <f t="shared" si="546"/>
        <v>0</v>
      </c>
      <c r="AH79" s="51">
        <v>0</v>
      </c>
      <c r="AI79" s="51">
        <f t="shared" si="547"/>
        <v>0</v>
      </c>
      <c r="AJ79" s="51">
        <v>0</v>
      </c>
      <c r="AK79" s="51">
        <f t="shared" si="548"/>
        <v>0</v>
      </c>
      <c r="AL79" s="51"/>
      <c r="AM79" s="51">
        <f t="shared" si="548"/>
        <v>0</v>
      </c>
      <c r="AN79" s="51">
        <v>0</v>
      </c>
      <c r="AO79" s="51">
        <f t="shared" si="549"/>
        <v>0</v>
      </c>
      <c r="AP79" s="51">
        <v>0</v>
      </c>
      <c r="AQ79" s="51">
        <f t="shared" si="549"/>
        <v>0</v>
      </c>
      <c r="AR79" s="51">
        <v>0</v>
      </c>
      <c r="AS79" s="51">
        <f t="shared" si="550"/>
        <v>0</v>
      </c>
      <c r="AT79" s="51">
        <v>0</v>
      </c>
      <c r="AU79" s="51">
        <f t="shared" si="551"/>
        <v>0</v>
      </c>
      <c r="AV79" s="51">
        <v>0</v>
      </c>
      <c r="AW79" s="51">
        <f t="shared" si="552"/>
        <v>0</v>
      </c>
      <c r="AX79" s="51">
        <v>0</v>
      </c>
      <c r="AY79" s="51">
        <f t="shared" si="553"/>
        <v>0</v>
      </c>
      <c r="AZ79" s="51">
        <v>0</v>
      </c>
      <c r="BA79" s="51">
        <f t="shared" si="554"/>
        <v>0</v>
      </c>
      <c r="BB79" s="51">
        <v>0</v>
      </c>
      <c r="BC79" s="51">
        <f t="shared" si="555"/>
        <v>0</v>
      </c>
      <c r="BD79" s="51"/>
      <c r="BE79" s="51">
        <f t="shared" si="556"/>
        <v>0</v>
      </c>
      <c r="BF79" s="51"/>
      <c r="BG79" s="51">
        <f t="shared" si="557"/>
        <v>0</v>
      </c>
      <c r="BH79" s="51">
        <v>0</v>
      </c>
      <c r="BI79" s="51">
        <f t="shared" si="558"/>
        <v>0</v>
      </c>
      <c r="BJ79" s="51">
        <v>0</v>
      </c>
      <c r="BK79" s="51">
        <f t="shared" si="559"/>
        <v>0</v>
      </c>
      <c r="BL79" s="51">
        <v>0</v>
      </c>
      <c r="BM79" s="51">
        <f t="shared" si="560"/>
        <v>0</v>
      </c>
      <c r="BN79" s="51">
        <v>0</v>
      </c>
      <c r="BO79" s="51">
        <f t="shared" si="560"/>
        <v>0</v>
      </c>
      <c r="BP79" s="51"/>
      <c r="BQ79" s="51">
        <f t="shared" si="561"/>
        <v>0</v>
      </c>
      <c r="BR79" s="51"/>
      <c r="BS79" s="51">
        <f t="shared" si="562"/>
        <v>0</v>
      </c>
      <c r="BT79" s="51"/>
      <c r="BU79" s="51">
        <f t="shared" si="563"/>
        <v>0</v>
      </c>
      <c r="BV79" s="51">
        <v>0</v>
      </c>
      <c r="BW79" s="51">
        <f t="shared" si="564"/>
        <v>0</v>
      </c>
      <c r="BX79" s="51">
        <v>0</v>
      </c>
      <c r="BY79" s="51">
        <f t="shared" si="565"/>
        <v>0</v>
      </c>
      <c r="BZ79" s="51">
        <v>0</v>
      </c>
      <c r="CA79" s="51">
        <f t="shared" si="566"/>
        <v>0</v>
      </c>
      <c r="CB79" s="51">
        <v>0</v>
      </c>
      <c r="CC79" s="51">
        <v>0</v>
      </c>
      <c r="CD79" s="51"/>
      <c r="CE79" s="51">
        <f t="shared" si="567"/>
        <v>0</v>
      </c>
      <c r="CF79" s="51"/>
      <c r="CG79" s="51">
        <f t="shared" si="568"/>
        <v>0</v>
      </c>
      <c r="CH79" s="51">
        <v>0</v>
      </c>
      <c r="CI79" s="51">
        <f t="shared" si="569"/>
        <v>0</v>
      </c>
      <c r="CJ79" s="51">
        <v>0</v>
      </c>
      <c r="CK79" s="51">
        <f t="shared" si="569"/>
        <v>0</v>
      </c>
      <c r="CL79" s="51">
        <v>0</v>
      </c>
      <c r="CM79" s="51">
        <f t="shared" si="570"/>
        <v>0</v>
      </c>
      <c r="CN79" s="51"/>
      <c r="CO79" s="51">
        <f t="shared" si="571"/>
        <v>0</v>
      </c>
      <c r="CP79" s="51">
        <v>0</v>
      </c>
      <c r="CQ79" s="51">
        <f t="shared" si="572"/>
        <v>0</v>
      </c>
      <c r="CR79" s="51">
        <v>0</v>
      </c>
      <c r="CS79" s="51">
        <v>0</v>
      </c>
      <c r="CT79" s="51"/>
      <c r="CU79" s="51">
        <f t="shared" si="573"/>
        <v>0</v>
      </c>
      <c r="CV79" s="51">
        <v>0</v>
      </c>
      <c r="CW79" s="51">
        <f t="shared" si="574"/>
        <v>0</v>
      </c>
      <c r="CX79" s="51">
        <v>0</v>
      </c>
      <c r="CY79" s="51">
        <f t="shared" si="575"/>
        <v>0</v>
      </c>
      <c r="CZ79" s="51">
        <v>0</v>
      </c>
      <c r="DA79" s="51">
        <f t="shared" si="576"/>
        <v>0</v>
      </c>
      <c r="DB79" s="62">
        <f t="shared" si="577"/>
        <v>0</v>
      </c>
      <c r="DC79" s="62">
        <f t="shared" si="577"/>
        <v>0</v>
      </c>
    </row>
    <row r="80" spans="1:107" ht="30" x14ac:dyDescent="0.25">
      <c r="A80" s="24"/>
      <c r="B80" s="24">
        <v>47</v>
      </c>
      <c r="C80" s="22" t="s">
        <v>192</v>
      </c>
      <c r="D80" s="17">
        <f>D79</f>
        <v>10127</v>
      </c>
      <c r="E80" s="17">
        <v>10127</v>
      </c>
      <c r="F80" s="18">
        <v>9620</v>
      </c>
      <c r="G80" s="19">
        <v>2.35</v>
      </c>
      <c r="H80" s="19"/>
      <c r="I80" s="25">
        <v>1</v>
      </c>
      <c r="J80" s="26"/>
      <c r="K80" s="17">
        <v>1.4</v>
      </c>
      <c r="L80" s="17">
        <v>1.68</v>
      </c>
      <c r="M80" s="17">
        <v>2.23</v>
      </c>
      <c r="N80" s="17">
        <v>2.39</v>
      </c>
      <c r="O80" s="20">
        <v>2.57</v>
      </c>
      <c r="P80" s="51"/>
      <c r="Q80" s="51">
        <f t="shared" si="539"/>
        <v>0</v>
      </c>
      <c r="R80" s="51"/>
      <c r="S80" s="51">
        <f t="shared" si="539"/>
        <v>0</v>
      </c>
      <c r="T80" s="52"/>
      <c r="U80" s="51">
        <f t="shared" si="540"/>
        <v>0</v>
      </c>
      <c r="V80" s="51"/>
      <c r="W80" s="51">
        <f t="shared" si="541"/>
        <v>0</v>
      </c>
      <c r="X80" s="51"/>
      <c r="Y80" s="51">
        <f t="shared" si="542"/>
        <v>0</v>
      </c>
      <c r="Z80" s="51"/>
      <c r="AA80" s="51">
        <f t="shared" si="543"/>
        <v>0</v>
      </c>
      <c r="AB80" s="51"/>
      <c r="AC80" s="51">
        <f t="shared" si="544"/>
        <v>0</v>
      </c>
      <c r="AD80" s="51"/>
      <c r="AE80" s="51">
        <f t="shared" si="545"/>
        <v>0</v>
      </c>
      <c r="AF80" s="52"/>
      <c r="AG80" s="51">
        <f t="shared" si="546"/>
        <v>0</v>
      </c>
      <c r="AH80" s="51">
        <v>10</v>
      </c>
      <c r="AI80" s="51">
        <f t="shared" si="547"/>
        <v>328086.53149999998</v>
      </c>
      <c r="AJ80" s="51"/>
      <c r="AK80" s="51">
        <f t="shared" si="548"/>
        <v>0</v>
      </c>
      <c r="AL80" s="51"/>
      <c r="AM80" s="51">
        <f t="shared" si="548"/>
        <v>0</v>
      </c>
      <c r="AN80" s="51"/>
      <c r="AO80" s="51">
        <f t="shared" si="549"/>
        <v>0</v>
      </c>
      <c r="AP80" s="51"/>
      <c r="AQ80" s="51">
        <f t="shared" si="549"/>
        <v>0</v>
      </c>
      <c r="AR80" s="51"/>
      <c r="AS80" s="51">
        <f t="shared" si="550"/>
        <v>0</v>
      </c>
      <c r="AT80" s="51"/>
      <c r="AU80" s="51">
        <f t="shared" si="551"/>
        <v>0</v>
      </c>
      <c r="AV80" s="51"/>
      <c r="AW80" s="51">
        <f t="shared" si="552"/>
        <v>0</v>
      </c>
      <c r="AX80" s="51"/>
      <c r="AY80" s="51">
        <f t="shared" si="553"/>
        <v>0</v>
      </c>
      <c r="AZ80" s="51"/>
      <c r="BA80" s="51">
        <f t="shared" si="554"/>
        <v>0</v>
      </c>
      <c r="BB80" s="51"/>
      <c r="BC80" s="51">
        <f t="shared" si="555"/>
        <v>0</v>
      </c>
      <c r="BD80" s="51"/>
      <c r="BE80" s="51">
        <f t="shared" si="556"/>
        <v>0</v>
      </c>
      <c r="BF80" s="51"/>
      <c r="BG80" s="51">
        <f t="shared" si="557"/>
        <v>0</v>
      </c>
      <c r="BH80" s="51"/>
      <c r="BI80" s="51">
        <f t="shared" si="558"/>
        <v>0</v>
      </c>
      <c r="BJ80" s="51"/>
      <c r="BK80" s="51">
        <f t="shared" si="559"/>
        <v>0</v>
      </c>
      <c r="BL80" s="51"/>
      <c r="BM80" s="51">
        <f t="shared" si="560"/>
        <v>0</v>
      </c>
      <c r="BN80" s="51"/>
      <c r="BO80" s="51">
        <f t="shared" si="560"/>
        <v>0</v>
      </c>
      <c r="BP80" s="51"/>
      <c r="BQ80" s="51">
        <f t="shared" si="561"/>
        <v>0</v>
      </c>
      <c r="BR80" s="51"/>
      <c r="BS80" s="51">
        <f t="shared" si="562"/>
        <v>0</v>
      </c>
      <c r="BT80" s="51"/>
      <c r="BU80" s="51">
        <f t="shared" si="563"/>
        <v>0</v>
      </c>
      <c r="BV80" s="51"/>
      <c r="BW80" s="51">
        <f t="shared" si="564"/>
        <v>0</v>
      </c>
      <c r="BX80" s="51"/>
      <c r="BY80" s="51">
        <f t="shared" si="565"/>
        <v>0</v>
      </c>
      <c r="BZ80" s="51"/>
      <c r="CA80" s="51">
        <f t="shared" si="566"/>
        <v>0</v>
      </c>
      <c r="CB80" s="51"/>
      <c r="CC80" s="51">
        <v>0</v>
      </c>
      <c r="CD80" s="51"/>
      <c r="CE80" s="51">
        <f t="shared" si="567"/>
        <v>0</v>
      </c>
      <c r="CF80" s="51"/>
      <c r="CG80" s="51">
        <f t="shared" si="568"/>
        <v>0</v>
      </c>
      <c r="CH80" s="51"/>
      <c r="CI80" s="51">
        <f t="shared" si="569"/>
        <v>0</v>
      </c>
      <c r="CJ80" s="51"/>
      <c r="CK80" s="51">
        <f t="shared" si="569"/>
        <v>0</v>
      </c>
      <c r="CL80" s="51"/>
      <c r="CM80" s="51">
        <f t="shared" si="570"/>
        <v>0</v>
      </c>
      <c r="CN80" s="51"/>
      <c r="CO80" s="51">
        <f t="shared" si="571"/>
        <v>0</v>
      </c>
      <c r="CP80" s="51"/>
      <c r="CQ80" s="51">
        <f t="shared" si="572"/>
        <v>0</v>
      </c>
      <c r="CR80" s="51"/>
      <c r="CS80" s="51">
        <v>0</v>
      </c>
      <c r="CT80" s="51"/>
      <c r="CU80" s="51">
        <f t="shared" si="573"/>
        <v>0</v>
      </c>
      <c r="CV80" s="51"/>
      <c r="CW80" s="51">
        <f t="shared" si="574"/>
        <v>0</v>
      </c>
      <c r="CX80" s="51"/>
      <c r="CY80" s="51">
        <f t="shared" si="575"/>
        <v>0</v>
      </c>
      <c r="CZ80" s="51"/>
      <c r="DA80" s="51">
        <f t="shared" si="576"/>
        <v>0</v>
      </c>
      <c r="DB80" s="62">
        <f t="shared" si="577"/>
        <v>10</v>
      </c>
      <c r="DC80" s="62">
        <f t="shared" si="577"/>
        <v>328086.53149999998</v>
      </c>
    </row>
    <row r="81" spans="1:107" ht="30" x14ac:dyDescent="0.25">
      <c r="A81" s="24"/>
      <c r="B81" s="24">
        <v>48</v>
      </c>
      <c r="C81" s="22" t="s">
        <v>193</v>
      </c>
      <c r="D81" s="17">
        <f>D80</f>
        <v>10127</v>
      </c>
      <c r="E81" s="17">
        <v>10127</v>
      </c>
      <c r="F81" s="18">
        <v>9620</v>
      </c>
      <c r="G81" s="19">
        <v>2.48</v>
      </c>
      <c r="H81" s="19"/>
      <c r="I81" s="25">
        <v>1</v>
      </c>
      <c r="J81" s="26"/>
      <c r="K81" s="17">
        <v>1.4</v>
      </c>
      <c r="L81" s="17">
        <v>1.68</v>
      </c>
      <c r="M81" s="17">
        <v>2.23</v>
      </c>
      <c r="N81" s="17">
        <v>2.39</v>
      </c>
      <c r="O81" s="20">
        <v>2.57</v>
      </c>
      <c r="P81" s="51"/>
      <c r="Q81" s="51">
        <f t="shared" si="539"/>
        <v>0</v>
      </c>
      <c r="R81" s="51"/>
      <c r="S81" s="51">
        <f t="shared" si="539"/>
        <v>0</v>
      </c>
      <c r="T81" s="52"/>
      <c r="U81" s="51">
        <f t="shared" si="540"/>
        <v>0</v>
      </c>
      <c r="V81" s="51"/>
      <c r="W81" s="51">
        <f t="shared" si="541"/>
        <v>0</v>
      </c>
      <c r="X81" s="51"/>
      <c r="Y81" s="51">
        <f t="shared" si="542"/>
        <v>0</v>
      </c>
      <c r="Z81" s="51"/>
      <c r="AA81" s="51">
        <f t="shared" si="543"/>
        <v>0</v>
      </c>
      <c r="AB81" s="51"/>
      <c r="AC81" s="51">
        <f t="shared" si="544"/>
        <v>0</v>
      </c>
      <c r="AD81" s="51"/>
      <c r="AE81" s="51">
        <f t="shared" si="545"/>
        <v>0</v>
      </c>
      <c r="AF81" s="52"/>
      <c r="AG81" s="51">
        <f t="shared" si="546"/>
        <v>0</v>
      </c>
      <c r="AH81" s="51"/>
      <c r="AI81" s="51">
        <f t="shared" si="547"/>
        <v>0</v>
      </c>
      <c r="AJ81" s="51"/>
      <c r="AK81" s="51">
        <f t="shared" si="548"/>
        <v>0</v>
      </c>
      <c r="AL81" s="51"/>
      <c r="AM81" s="51">
        <f t="shared" si="548"/>
        <v>0</v>
      </c>
      <c r="AN81" s="51"/>
      <c r="AO81" s="51">
        <f t="shared" si="549"/>
        <v>0</v>
      </c>
      <c r="AP81" s="51"/>
      <c r="AQ81" s="51">
        <f t="shared" si="549"/>
        <v>0</v>
      </c>
      <c r="AR81" s="51"/>
      <c r="AS81" s="51">
        <f t="shared" si="550"/>
        <v>0</v>
      </c>
      <c r="AT81" s="51"/>
      <c r="AU81" s="51">
        <f t="shared" si="551"/>
        <v>0</v>
      </c>
      <c r="AV81" s="51"/>
      <c r="AW81" s="51">
        <f t="shared" si="552"/>
        <v>0</v>
      </c>
      <c r="AX81" s="51"/>
      <c r="AY81" s="51">
        <f t="shared" si="553"/>
        <v>0</v>
      </c>
      <c r="AZ81" s="51"/>
      <c r="BA81" s="51">
        <f t="shared" si="554"/>
        <v>0</v>
      </c>
      <c r="BB81" s="51"/>
      <c r="BC81" s="51">
        <f t="shared" si="555"/>
        <v>0</v>
      </c>
      <c r="BD81" s="51"/>
      <c r="BE81" s="51">
        <f t="shared" si="556"/>
        <v>0</v>
      </c>
      <c r="BF81" s="51"/>
      <c r="BG81" s="51">
        <f t="shared" si="557"/>
        <v>0</v>
      </c>
      <c r="BH81" s="51"/>
      <c r="BI81" s="51">
        <f t="shared" si="558"/>
        <v>0</v>
      </c>
      <c r="BJ81" s="51"/>
      <c r="BK81" s="51">
        <f t="shared" si="559"/>
        <v>0</v>
      </c>
      <c r="BL81" s="51"/>
      <c r="BM81" s="51">
        <f t="shared" si="560"/>
        <v>0</v>
      </c>
      <c r="BN81" s="51"/>
      <c r="BO81" s="51">
        <f t="shared" si="560"/>
        <v>0</v>
      </c>
      <c r="BP81" s="51"/>
      <c r="BQ81" s="51">
        <f t="shared" si="561"/>
        <v>0</v>
      </c>
      <c r="BR81" s="51"/>
      <c r="BS81" s="51">
        <f t="shared" si="562"/>
        <v>0</v>
      </c>
      <c r="BT81" s="51"/>
      <c r="BU81" s="51">
        <f t="shared" si="563"/>
        <v>0</v>
      </c>
      <c r="BV81" s="51"/>
      <c r="BW81" s="51">
        <f t="shared" si="564"/>
        <v>0</v>
      </c>
      <c r="BX81" s="51"/>
      <c r="BY81" s="51">
        <f t="shared" si="565"/>
        <v>0</v>
      </c>
      <c r="BZ81" s="51"/>
      <c r="CA81" s="51">
        <f t="shared" si="566"/>
        <v>0</v>
      </c>
      <c r="CB81" s="51"/>
      <c r="CC81" s="51">
        <v>0</v>
      </c>
      <c r="CD81" s="51"/>
      <c r="CE81" s="51">
        <f t="shared" si="567"/>
        <v>0</v>
      </c>
      <c r="CF81" s="51"/>
      <c r="CG81" s="51">
        <f t="shared" si="568"/>
        <v>0</v>
      </c>
      <c r="CH81" s="51"/>
      <c r="CI81" s="51">
        <f t="shared" si="569"/>
        <v>0</v>
      </c>
      <c r="CJ81" s="51"/>
      <c r="CK81" s="51">
        <f t="shared" si="569"/>
        <v>0</v>
      </c>
      <c r="CL81" s="51"/>
      <c r="CM81" s="51">
        <f t="shared" si="570"/>
        <v>0</v>
      </c>
      <c r="CN81" s="51"/>
      <c r="CO81" s="51">
        <f t="shared" si="571"/>
        <v>0</v>
      </c>
      <c r="CP81" s="51"/>
      <c r="CQ81" s="51">
        <f t="shared" si="572"/>
        <v>0</v>
      </c>
      <c r="CR81" s="51"/>
      <c r="CS81" s="51">
        <v>0</v>
      </c>
      <c r="CT81" s="51"/>
      <c r="CU81" s="51">
        <f t="shared" si="573"/>
        <v>0</v>
      </c>
      <c r="CV81" s="51"/>
      <c r="CW81" s="51">
        <f t="shared" si="574"/>
        <v>0</v>
      </c>
      <c r="CX81" s="51"/>
      <c r="CY81" s="51">
        <f t="shared" si="575"/>
        <v>0</v>
      </c>
      <c r="CZ81" s="51"/>
      <c r="DA81" s="51">
        <f t="shared" si="576"/>
        <v>0</v>
      </c>
      <c r="DB81" s="62">
        <f t="shared" si="577"/>
        <v>0</v>
      </c>
      <c r="DC81" s="62">
        <f t="shared" si="577"/>
        <v>0</v>
      </c>
    </row>
    <row r="82" spans="1:107" ht="30" x14ac:dyDescent="0.25">
      <c r="A82" s="24"/>
      <c r="B82" s="24">
        <v>49</v>
      </c>
      <c r="C82" s="22" t="s">
        <v>194</v>
      </c>
      <c r="D82" s="17">
        <f>D84</f>
        <v>10127</v>
      </c>
      <c r="E82" s="17">
        <v>10127</v>
      </c>
      <c r="F82" s="18">
        <v>9620</v>
      </c>
      <c r="G82" s="19">
        <v>0.5</v>
      </c>
      <c r="H82" s="19"/>
      <c r="I82" s="25">
        <v>1</v>
      </c>
      <c r="J82" s="26"/>
      <c r="K82" s="17">
        <v>1.4</v>
      </c>
      <c r="L82" s="17">
        <v>1.68</v>
      </c>
      <c r="M82" s="17">
        <v>2.23</v>
      </c>
      <c r="N82" s="17">
        <v>2.39</v>
      </c>
      <c r="O82" s="20">
        <v>2.57</v>
      </c>
      <c r="P82" s="51"/>
      <c r="Q82" s="51">
        <f t="shared" si="539"/>
        <v>0</v>
      </c>
      <c r="R82" s="51"/>
      <c r="S82" s="51">
        <f t="shared" si="539"/>
        <v>0</v>
      </c>
      <c r="T82" s="52"/>
      <c r="U82" s="51">
        <f t="shared" si="540"/>
        <v>0</v>
      </c>
      <c r="V82" s="51">
        <v>114</v>
      </c>
      <c r="W82" s="51">
        <f t="shared" si="541"/>
        <v>801374.21</v>
      </c>
      <c r="X82" s="51"/>
      <c r="Y82" s="51">
        <f t="shared" si="542"/>
        <v>0</v>
      </c>
      <c r="Z82" s="51"/>
      <c r="AA82" s="51">
        <f t="shared" si="543"/>
        <v>0</v>
      </c>
      <c r="AB82" s="51"/>
      <c r="AC82" s="51">
        <f t="shared" si="544"/>
        <v>0</v>
      </c>
      <c r="AD82" s="51"/>
      <c r="AE82" s="51">
        <f t="shared" si="545"/>
        <v>0</v>
      </c>
      <c r="AF82" s="52"/>
      <c r="AG82" s="51">
        <f t="shared" si="546"/>
        <v>0</v>
      </c>
      <c r="AH82" s="51"/>
      <c r="AI82" s="51">
        <f t="shared" si="547"/>
        <v>0</v>
      </c>
      <c r="AJ82" s="51"/>
      <c r="AK82" s="51">
        <f t="shared" si="548"/>
        <v>0</v>
      </c>
      <c r="AL82" s="51"/>
      <c r="AM82" s="51">
        <f t="shared" si="548"/>
        <v>0</v>
      </c>
      <c r="AN82" s="51"/>
      <c r="AO82" s="51">
        <f t="shared" si="549"/>
        <v>0</v>
      </c>
      <c r="AP82" s="51"/>
      <c r="AQ82" s="51">
        <f t="shared" si="549"/>
        <v>0</v>
      </c>
      <c r="AR82" s="51"/>
      <c r="AS82" s="51">
        <f t="shared" si="550"/>
        <v>0</v>
      </c>
      <c r="AT82" s="53">
        <v>4</v>
      </c>
      <c r="AU82" s="51">
        <f t="shared" si="551"/>
        <v>33506.709599999995</v>
      </c>
      <c r="AV82" s="51">
        <v>19</v>
      </c>
      <c r="AW82" s="51">
        <f t="shared" si="552"/>
        <v>159156.87059999997</v>
      </c>
      <c r="AX82" s="51"/>
      <c r="AY82" s="51">
        <f t="shared" si="553"/>
        <v>0</v>
      </c>
      <c r="AZ82" s="51"/>
      <c r="BA82" s="51">
        <f t="shared" si="554"/>
        <v>0</v>
      </c>
      <c r="BB82" s="51"/>
      <c r="BC82" s="51">
        <f t="shared" si="555"/>
        <v>0</v>
      </c>
      <c r="BD82" s="51"/>
      <c r="BE82" s="51">
        <f t="shared" si="556"/>
        <v>0</v>
      </c>
      <c r="BF82" s="51"/>
      <c r="BG82" s="51">
        <f t="shared" si="557"/>
        <v>0</v>
      </c>
      <c r="BH82" s="51"/>
      <c r="BI82" s="51">
        <f t="shared" si="558"/>
        <v>0</v>
      </c>
      <c r="BJ82" s="51"/>
      <c r="BK82" s="51">
        <f t="shared" si="559"/>
        <v>0</v>
      </c>
      <c r="BL82" s="51"/>
      <c r="BM82" s="51">
        <f t="shared" si="560"/>
        <v>0</v>
      </c>
      <c r="BN82" s="51"/>
      <c r="BO82" s="51">
        <f t="shared" si="560"/>
        <v>0</v>
      </c>
      <c r="BP82" s="51"/>
      <c r="BQ82" s="51">
        <f t="shared" si="561"/>
        <v>0</v>
      </c>
      <c r="BR82" s="53">
        <v>4</v>
      </c>
      <c r="BS82" s="51">
        <f t="shared" si="562"/>
        <v>33277.040159999997</v>
      </c>
      <c r="BT82" s="51"/>
      <c r="BU82" s="51">
        <f t="shared" si="563"/>
        <v>0</v>
      </c>
      <c r="BV82" s="51"/>
      <c r="BW82" s="51">
        <f t="shared" si="564"/>
        <v>0</v>
      </c>
      <c r="BX82" s="51"/>
      <c r="BY82" s="51">
        <f t="shared" si="565"/>
        <v>0</v>
      </c>
      <c r="BZ82" s="53">
        <v>2</v>
      </c>
      <c r="CA82" s="51">
        <f t="shared" si="566"/>
        <v>18155.49008</v>
      </c>
      <c r="CB82" s="51"/>
      <c r="CC82" s="51">
        <v>0</v>
      </c>
      <c r="CD82" s="51"/>
      <c r="CE82" s="51">
        <f t="shared" si="567"/>
        <v>0</v>
      </c>
      <c r="CF82" s="51"/>
      <c r="CG82" s="51">
        <f t="shared" si="568"/>
        <v>0</v>
      </c>
      <c r="CH82" s="51"/>
      <c r="CI82" s="51">
        <f t="shared" si="569"/>
        <v>0</v>
      </c>
      <c r="CJ82" s="51"/>
      <c r="CK82" s="51">
        <f t="shared" si="569"/>
        <v>0</v>
      </c>
      <c r="CL82" s="51"/>
      <c r="CM82" s="51">
        <f t="shared" si="570"/>
        <v>0</v>
      </c>
      <c r="CN82" s="51"/>
      <c r="CO82" s="51">
        <f t="shared" si="571"/>
        <v>0</v>
      </c>
      <c r="CP82" s="51"/>
      <c r="CQ82" s="51">
        <f t="shared" si="572"/>
        <v>0</v>
      </c>
      <c r="CR82" s="51"/>
      <c r="CS82" s="51">
        <v>0</v>
      </c>
      <c r="CT82" s="51"/>
      <c r="CU82" s="51">
        <f t="shared" si="573"/>
        <v>0</v>
      </c>
      <c r="CV82" s="51"/>
      <c r="CW82" s="51">
        <f t="shared" si="574"/>
        <v>0</v>
      </c>
      <c r="CX82" s="53">
        <v>2</v>
      </c>
      <c r="CY82" s="51">
        <f t="shared" si="575"/>
        <v>37027.700666666664</v>
      </c>
      <c r="CZ82" s="51"/>
      <c r="DA82" s="51">
        <f t="shared" si="576"/>
        <v>0</v>
      </c>
      <c r="DB82" s="62">
        <f t="shared" si="577"/>
        <v>145</v>
      </c>
      <c r="DC82" s="62">
        <f t="shared" si="577"/>
        <v>1082498.0211066664</v>
      </c>
    </row>
    <row r="83" spans="1:107" ht="30" x14ac:dyDescent="0.25">
      <c r="A83" s="24"/>
      <c r="B83" s="24">
        <v>50</v>
      </c>
      <c r="C83" s="16" t="s">
        <v>195</v>
      </c>
      <c r="D83" s="17">
        <f>D35</f>
        <v>10127</v>
      </c>
      <c r="E83" s="17">
        <v>10127</v>
      </c>
      <c r="F83" s="18">
        <v>9620</v>
      </c>
      <c r="G83" s="19">
        <v>7.77</v>
      </c>
      <c r="H83" s="19"/>
      <c r="I83" s="25">
        <v>1</v>
      </c>
      <c r="J83" s="26"/>
      <c r="K83" s="17">
        <v>1.4</v>
      </c>
      <c r="L83" s="17">
        <v>1.68</v>
      </c>
      <c r="M83" s="17">
        <v>2.23</v>
      </c>
      <c r="N83" s="17">
        <v>2.39</v>
      </c>
      <c r="O83" s="20">
        <v>2.57</v>
      </c>
      <c r="P83" s="51">
        <v>0</v>
      </c>
      <c r="Q83" s="51">
        <f t="shared" si="539"/>
        <v>0</v>
      </c>
      <c r="R83" s="51">
        <v>0</v>
      </c>
      <c r="S83" s="51">
        <f t="shared" si="539"/>
        <v>0</v>
      </c>
      <c r="T83" s="52"/>
      <c r="U83" s="51">
        <f t="shared" si="540"/>
        <v>0</v>
      </c>
      <c r="V83" s="51"/>
      <c r="W83" s="51">
        <f t="shared" si="541"/>
        <v>0</v>
      </c>
      <c r="X83" s="51">
        <v>0</v>
      </c>
      <c r="Y83" s="51">
        <f t="shared" si="542"/>
        <v>0</v>
      </c>
      <c r="Z83" s="51">
        <v>0</v>
      </c>
      <c r="AA83" s="51">
        <f t="shared" si="543"/>
        <v>0</v>
      </c>
      <c r="AB83" s="51"/>
      <c r="AC83" s="51">
        <f t="shared" si="544"/>
        <v>0</v>
      </c>
      <c r="AD83" s="51">
        <v>0</v>
      </c>
      <c r="AE83" s="51">
        <f t="shared" si="545"/>
        <v>0</v>
      </c>
      <c r="AF83" s="52"/>
      <c r="AG83" s="51">
        <f t="shared" si="546"/>
        <v>0</v>
      </c>
      <c r="AH83" s="51">
        <v>0</v>
      </c>
      <c r="AI83" s="51">
        <f t="shared" si="547"/>
        <v>0</v>
      </c>
      <c r="AJ83" s="51">
        <v>0</v>
      </c>
      <c r="AK83" s="51">
        <f t="shared" si="548"/>
        <v>0</v>
      </c>
      <c r="AL83" s="51"/>
      <c r="AM83" s="51">
        <f t="shared" si="548"/>
        <v>0</v>
      </c>
      <c r="AN83" s="51">
        <v>0</v>
      </c>
      <c r="AO83" s="51">
        <f t="shared" si="549"/>
        <v>0</v>
      </c>
      <c r="AP83" s="51">
        <v>0</v>
      </c>
      <c r="AQ83" s="51">
        <f t="shared" si="549"/>
        <v>0</v>
      </c>
      <c r="AR83" s="51">
        <v>0</v>
      </c>
      <c r="AS83" s="51">
        <f t="shared" si="550"/>
        <v>0</v>
      </c>
      <c r="AT83" s="51">
        <v>0</v>
      </c>
      <c r="AU83" s="51">
        <f t="shared" si="551"/>
        <v>0</v>
      </c>
      <c r="AV83" s="51">
        <v>0</v>
      </c>
      <c r="AW83" s="51">
        <f t="shared" si="552"/>
        <v>0</v>
      </c>
      <c r="AX83" s="51">
        <v>0</v>
      </c>
      <c r="AY83" s="51">
        <f t="shared" si="553"/>
        <v>0</v>
      </c>
      <c r="AZ83" s="51">
        <v>0</v>
      </c>
      <c r="BA83" s="51">
        <f t="shared" si="554"/>
        <v>0</v>
      </c>
      <c r="BB83" s="51">
        <v>0</v>
      </c>
      <c r="BC83" s="51">
        <f t="shared" si="555"/>
        <v>0</v>
      </c>
      <c r="BD83" s="51"/>
      <c r="BE83" s="51">
        <f t="shared" si="556"/>
        <v>0</v>
      </c>
      <c r="BF83" s="51"/>
      <c r="BG83" s="51">
        <f t="shared" si="557"/>
        <v>0</v>
      </c>
      <c r="BH83" s="51">
        <v>0</v>
      </c>
      <c r="BI83" s="51">
        <f t="shared" si="558"/>
        <v>0</v>
      </c>
      <c r="BJ83" s="51">
        <v>0</v>
      </c>
      <c r="BK83" s="51">
        <f t="shared" si="559"/>
        <v>0</v>
      </c>
      <c r="BL83" s="51">
        <v>0</v>
      </c>
      <c r="BM83" s="51">
        <f t="shared" si="560"/>
        <v>0</v>
      </c>
      <c r="BN83" s="51">
        <v>0</v>
      </c>
      <c r="BO83" s="51">
        <f t="shared" si="560"/>
        <v>0</v>
      </c>
      <c r="BP83" s="51"/>
      <c r="BQ83" s="51">
        <f t="shared" si="561"/>
        <v>0</v>
      </c>
      <c r="BR83" s="51"/>
      <c r="BS83" s="51">
        <f t="shared" si="562"/>
        <v>0</v>
      </c>
      <c r="BT83" s="51"/>
      <c r="BU83" s="51">
        <f t="shared" si="563"/>
        <v>0</v>
      </c>
      <c r="BV83" s="51">
        <v>0</v>
      </c>
      <c r="BW83" s="51">
        <f t="shared" si="564"/>
        <v>0</v>
      </c>
      <c r="BX83" s="51">
        <v>0</v>
      </c>
      <c r="BY83" s="51">
        <f t="shared" si="565"/>
        <v>0</v>
      </c>
      <c r="BZ83" s="51">
        <v>0</v>
      </c>
      <c r="CA83" s="51">
        <f t="shared" si="566"/>
        <v>0</v>
      </c>
      <c r="CB83" s="51">
        <v>0</v>
      </c>
      <c r="CC83" s="51">
        <v>0</v>
      </c>
      <c r="CD83" s="51"/>
      <c r="CE83" s="51">
        <f t="shared" si="567"/>
        <v>0</v>
      </c>
      <c r="CF83" s="51"/>
      <c r="CG83" s="51">
        <f t="shared" si="568"/>
        <v>0</v>
      </c>
      <c r="CH83" s="51">
        <v>0</v>
      </c>
      <c r="CI83" s="51">
        <f t="shared" si="569"/>
        <v>0</v>
      </c>
      <c r="CJ83" s="51">
        <v>0</v>
      </c>
      <c r="CK83" s="51">
        <f t="shared" si="569"/>
        <v>0</v>
      </c>
      <c r="CL83" s="51">
        <v>0</v>
      </c>
      <c r="CM83" s="51">
        <f t="shared" si="570"/>
        <v>0</v>
      </c>
      <c r="CN83" s="51"/>
      <c r="CO83" s="51">
        <f t="shared" si="571"/>
        <v>0</v>
      </c>
      <c r="CP83" s="51">
        <v>0</v>
      </c>
      <c r="CQ83" s="51">
        <f t="shared" si="572"/>
        <v>0</v>
      </c>
      <c r="CR83" s="51">
        <v>0</v>
      </c>
      <c r="CS83" s="51">
        <v>0</v>
      </c>
      <c r="CT83" s="51"/>
      <c r="CU83" s="51">
        <f t="shared" si="573"/>
        <v>0</v>
      </c>
      <c r="CV83" s="51">
        <v>0</v>
      </c>
      <c r="CW83" s="51">
        <f t="shared" si="574"/>
        <v>0</v>
      </c>
      <c r="CX83" s="51">
        <v>0</v>
      </c>
      <c r="CY83" s="51">
        <f t="shared" si="575"/>
        <v>0</v>
      </c>
      <c r="CZ83" s="51">
        <v>0</v>
      </c>
      <c r="DA83" s="51">
        <f t="shared" si="576"/>
        <v>0</v>
      </c>
      <c r="DB83" s="62">
        <f t="shared" si="577"/>
        <v>0</v>
      </c>
      <c r="DC83" s="62">
        <f t="shared" si="577"/>
        <v>0</v>
      </c>
    </row>
    <row r="84" spans="1:107" ht="30" x14ac:dyDescent="0.25">
      <c r="A84" s="24"/>
      <c r="B84" s="24">
        <v>51</v>
      </c>
      <c r="C84" s="16" t="s">
        <v>196</v>
      </c>
      <c r="D84" s="17">
        <f>D83</f>
        <v>10127</v>
      </c>
      <c r="E84" s="17">
        <v>10127</v>
      </c>
      <c r="F84" s="18">
        <v>9620</v>
      </c>
      <c r="G84" s="19">
        <v>6.3</v>
      </c>
      <c r="H84" s="19"/>
      <c r="I84" s="25">
        <v>1</v>
      </c>
      <c r="J84" s="26"/>
      <c r="K84" s="17">
        <v>1.4</v>
      </c>
      <c r="L84" s="17">
        <v>1.68</v>
      </c>
      <c r="M84" s="17">
        <v>2.23</v>
      </c>
      <c r="N84" s="17">
        <v>2.39</v>
      </c>
      <c r="O84" s="20">
        <v>2.57</v>
      </c>
      <c r="P84" s="51">
        <v>0</v>
      </c>
      <c r="Q84" s="51">
        <f t="shared" si="539"/>
        <v>0</v>
      </c>
      <c r="R84" s="51"/>
      <c r="S84" s="51">
        <f t="shared" si="539"/>
        <v>0</v>
      </c>
      <c r="T84" s="52"/>
      <c r="U84" s="51">
        <f t="shared" si="540"/>
        <v>0</v>
      </c>
      <c r="V84" s="51"/>
      <c r="W84" s="51">
        <f t="shared" si="541"/>
        <v>0</v>
      </c>
      <c r="X84" s="51">
        <v>0</v>
      </c>
      <c r="Y84" s="51">
        <f t="shared" si="542"/>
        <v>0</v>
      </c>
      <c r="Z84" s="51">
        <v>0</v>
      </c>
      <c r="AA84" s="51">
        <f t="shared" si="543"/>
        <v>0</v>
      </c>
      <c r="AB84" s="51"/>
      <c r="AC84" s="51">
        <f t="shared" si="544"/>
        <v>0</v>
      </c>
      <c r="AD84" s="51">
        <v>0</v>
      </c>
      <c r="AE84" s="51">
        <f t="shared" si="545"/>
        <v>0</v>
      </c>
      <c r="AF84" s="52"/>
      <c r="AG84" s="51">
        <f t="shared" si="546"/>
        <v>0</v>
      </c>
      <c r="AH84" s="51">
        <v>0</v>
      </c>
      <c r="AI84" s="51">
        <f t="shared" si="547"/>
        <v>0</v>
      </c>
      <c r="AJ84" s="51">
        <v>0</v>
      </c>
      <c r="AK84" s="51">
        <f t="shared" si="548"/>
        <v>0</v>
      </c>
      <c r="AL84" s="51"/>
      <c r="AM84" s="51">
        <f t="shared" si="548"/>
        <v>0</v>
      </c>
      <c r="AN84" s="51">
        <v>0</v>
      </c>
      <c r="AO84" s="51">
        <f t="shared" si="549"/>
        <v>0</v>
      </c>
      <c r="AP84" s="51">
        <v>0</v>
      </c>
      <c r="AQ84" s="51">
        <f t="shared" si="549"/>
        <v>0</v>
      </c>
      <c r="AR84" s="51">
        <v>0</v>
      </c>
      <c r="AS84" s="51">
        <f t="shared" si="550"/>
        <v>0</v>
      </c>
      <c r="AT84" s="51">
        <v>0</v>
      </c>
      <c r="AU84" s="51">
        <f t="shared" si="551"/>
        <v>0</v>
      </c>
      <c r="AV84" s="51">
        <v>8</v>
      </c>
      <c r="AW84" s="51">
        <f t="shared" si="552"/>
        <v>844369.08192000003</v>
      </c>
      <c r="AX84" s="51">
        <v>0</v>
      </c>
      <c r="AY84" s="51">
        <f t="shared" si="553"/>
        <v>0</v>
      </c>
      <c r="AZ84" s="51">
        <v>0</v>
      </c>
      <c r="BA84" s="51">
        <f t="shared" si="554"/>
        <v>0</v>
      </c>
      <c r="BB84" s="51">
        <v>0</v>
      </c>
      <c r="BC84" s="51">
        <f t="shared" si="555"/>
        <v>0</v>
      </c>
      <c r="BD84" s="51"/>
      <c r="BE84" s="51">
        <f t="shared" si="556"/>
        <v>0</v>
      </c>
      <c r="BF84" s="51"/>
      <c r="BG84" s="51">
        <f t="shared" si="557"/>
        <v>0</v>
      </c>
      <c r="BH84" s="51">
        <v>0</v>
      </c>
      <c r="BI84" s="51">
        <f t="shared" si="558"/>
        <v>0</v>
      </c>
      <c r="BJ84" s="51">
        <v>0</v>
      </c>
      <c r="BK84" s="51">
        <f t="shared" si="559"/>
        <v>0</v>
      </c>
      <c r="BL84" s="51">
        <v>0</v>
      </c>
      <c r="BM84" s="51">
        <f t="shared" si="560"/>
        <v>0</v>
      </c>
      <c r="BN84" s="51">
        <v>0</v>
      </c>
      <c r="BO84" s="51">
        <f t="shared" si="560"/>
        <v>0</v>
      </c>
      <c r="BP84" s="51"/>
      <c r="BQ84" s="51">
        <f t="shared" si="561"/>
        <v>0</v>
      </c>
      <c r="BR84" s="51"/>
      <c r="BS84" s="51">
        <f t="shared" si="562"/>
        <v>0</v>
      </c>
      <c r="BT84" s="51"/>
      <c r="BU84" s="51">
        <f t="shared" si="563"/>
        <v>0</v>
      </c>
      <c r="BV84" s="51">
        <v>0</v>
      </c>
      <c r="BW84" s="51">
        <f t="shared" si="564"/>
        <v>0</v>
      </c>
      <c r="BX84" s="51">
        <v>0</v>
      </c>
      <c r="BY84" s="51">
        <f t="shared" si="565"/>
        <v>0</v>
      </c>
      <c r="BZ84" s="51">
        <v>0</v>
      </c>
      <c r="CA84" s="51">
        <f t="shared" si="566"/>
        <v>0</v>
      </c>
      <c r="CB84" s="51">
        <v>0</v>
      </c>
      <c r="CC84" s="51">
        <v>0</v>
      </c>
      <c r="CD84" s="51"/>
      <c r="CE84" s="51">
        <f t="shared" si="567"/>
        <v>0</v>
      </c>
      <c r="CF84" s="51"/>
      <c r="CG84" s="51">
        <f t="shared" si="568"/>
        <v>0</v>
      </c>
      <c r="CH84" s="51">
        <v>0</v>
      </c>
      <c r="CI84" s="51">
        <f t="shared" si="569"/>
        <v>0</v>
      </c>
      <c r="CJ84" s="51">
        <v>0</v>
      </c>
      <c r="CK84" s="51">
        <f t="shared" si="569"/>
        <v>0</v>
      </c>
      <c r="CL84" s="51">
        <v>0</v>
      </c>
      <c r="CM84" s="51">
        <f t="shared" si="570"/>
        <v>0</v>
      </c>
      <c r="CN84" s="51"/>
      <c r="CO84" s="51">
        <f t="shared" si="571"/>
        <v>0</v>
      </c>
      <c r="CP84" s="51">
        <v>0</v>
      </c>
      <c r="CQ84" s="51">
        <f t="shared" si="572"/>
        <v>0</v>
      </c>
      <c r="CR84" s="51">
        <v>0</v>
      </c>
      <c r="CS84" s="51">
        <v>0</v>
      </c>
      <c r="CT84" s="51"/>
      <c r="CU84" s="51">
        <f t="shared" si="573"/>
        <v>0</v>
      </c>
      <c r="CV84" s="51">
        <v>0</v>
      </c>
      <c r="CW84" s="51">
        <f t="shared" si="574"/>
        <v>0</v>
      </c>
      <c r="CX84" s="51">
        <v>0</v>
      </c>
      <c r="CY84" s="51">
        <f t="shared" si="575"/>
        <v>0</v>
      </c>
      <c r="CZ84" s="51">
        <v>0</v>
      </c>
      <c r="DA84" s="51">
        <f t="shared" si="576"/>
        <v>0</v>
      </c>
      <c r="DB84" s="62">
        <f t="shared" si="577"/>
        <v>8</v>
      </c>
      <c r="DC84" s="62">
        <f t="shared" si="577"/>
        <v>844369.08192000003</v>
      </c>
    </row>
    <row r="85" spans="1:107" ht="45" x14ac:dyDescent="0.25">
      <c r="A85" s="24"/>
      <c r="B85" s="24">
        <v>52</v>
      </c>
      <c r="C85" s="22" t="s">
        <v>197</v>
      </c>
      <c r="D85" s="17">
        <f>D84</f>
        <v>10127</v>
      </c>
      <c r="E85" s="17">
        <v>10127</v>
      </c>
      <c r="F85" s="18">
        <v>9620</v>
      </c>
      <c r="G85" s="19">
        <v>3.73</v>
      </c>
      <c r="H85" s="19"/>
      <c r="I85" s="25">
        <v>1</v>
      </c>
      <c r="J85" s="26"/>
      <c r="K85" s="17">
        <v>1.4</v>
      </c>
      <c r="L85" s="17">
        <v>1.68</v>
      </c>
      <c r="M85" s="17">
        <v>2.23</v>
      </c>
      <c r="N85" s="17">
        <v>2.39</v>
      </c>
      <c r="O85" s="20">
        <v>2.57</v>
      </c>
      <c r="P85" s="51">
        <v>0</v>
      </c>
      <c r="Q85" s="51">
        <f t="shared" si="539"/>
        <v>0</v>
      </c>
      <c r="R85" s="51">
        <v>0</v>
      </c>
      <c r="S85" s="51">
        <f t="shared" si="539"/>
        <v>0</v>
      </c>
      <c r="T85" s="52"/>
      <c r="U85" s="51">
        <f t="shared" si="540"/>
        <v>0</v>
      </c>
      <c r="V85" s="51"/>
      <c r="W85" s="51">
        <f t="shared" si="541"/>
        <v>0</v>
      </c>
      <c r="X85" s="51">
        <v>0</v>
      </c>
      <c r="Y85" s="51">
        <f t="shared" si="542"/>
        <v>0</v>
      </c>
      <c r="Z85" s="51">
        <v>0</v>
      </c>
      <c r="AA85" s="51">
        <f t="shared" si="543"/>
        <v>0</v>
      </c>
      <c r="AB85" s="51"/>
      <c r="AC85" s="51">
        <f t="shared" si="544"/>
        <v>0</v>
      </c>
      <c r="AD85" s="51">
        <v>0</v>
      </c>
      <c r="AE85" s="51">
        <f t="shared" si="545"/>
        <v>0</v>
      </c>
      <c r="AF85" s="52"/>
      <c r="AG85" s="51">
        <f t="shared" si="546"/>
        <v>0</v>
      </c>
      <c r="AH85" s="51">
        <v>0</v>
      </c>
      <c r="AI85" s="51">
        <f t="shared" si="547"/>
        <v>0</v>
      </c>
      <c r="AJ85" s="51">
        <v>0</v>
      </c>
      <c r="AK85" s="51">
        <f t="shared" si="548"/>
        <v>0</v>
      </c>
      <c r="AL85" s="51"/>
      <c r="AM85" s="51">
        <f t="shared" si="548"/>
        <v>0</v>
      </c>
      <c r="AN85" s="51">
        <v>0</v>
      </c>
      <c r="AO85" s="51">
        <f t="shared" si="549"/>
        <v>0</v>
      </c>
      <c r="AP85" s="51">
        <v>0</v>
      </c>
      <c r="AQ85" s="51">
        <f t="shared" si="549"/>
        <v>0</v>
      </c>
      <c r="AR85" s="51">
        <v>0</v>
      </c>
      <c r="AS85" s="51">
        <f t="shared" si="550"/>
        <v>0</v>
      </c>
      <c r="AT85" s="51">
        <v>0</v>
      </c>
      <c r="AU85" s="51">
        <f t="shared" si="551"/>
        <v>0</v>
      </c>
      <c r="AV85" s="51">
        <v>43</v>
      </c>
      <c r="AW85" s="51">
        <f t="shared" si="552"/>
        <v>2687070.5763719999</v>
      </c>
      <c r="AX85" s="51">
        <v>0</v>
      </c>
      <c r="AY85" s="51">
        <f t="shared" si="553"/>
        <v>0</v>
      </c>
      <c r="AZ85" s="51">
        <v>0</v>
      </c>
      <c r="BA85" s="51">
        <f t="shared" si="554"/>
        <v>0</v>
      </c>
      <c r="BB85" s="51"/>
      <c r="BC85" s="51">
        <f t="shared" si="555"/>
        <v>0</v>
      </c>
      <c r="BD85" s="51"/>
      <c r="BE85" s="51">
        <f t="shared" si="556"/>
        <v>0</v>
      </c>
      <c r="BF85" s="51"/>
      <c r="BG85" s="51">
        <f t="shared" si="557"/>
        <v>0</v>
      </c>
      <c r="BH85" s="51">
        <v>0</v>
      </c>
      <c r="BI85" s="51">
        <f t="shared" si="558"/>
        <v>0</v>
      </c>
      <c r="BJ85" s="51">
        <v>0</v>
      </c>
      <c r="BK85" s="51">
        <f t="shared" si="559"/>
        <v>0</v>
      </c>
      <c r="BL85" s="51">
        <v>0</v>
      </c>
      <c r="BM85" s="51">
        <f t="shared" si="560"/>
        <v>0</v>
      </c>
      <c r="BN85" s="51">
        <v>0</v>
      </c>
      <c r="BO85" s="51">
        <f t="shared" si="560"/>
        <v>0</v>
      </c>
      <c r="BP85" s="51"/>
      <c r="BQ85" s="51">
        <f t="shared" si="561"/>
        <v>0</v>
      </c>
      <c r="BR85" s="51"/>
      <c r="BS85" s="51">
        <f t="shared" si="562"/>
        <v>0</v>
      </c>
      <c r="BT85" s="51"/>
      <c r="BU85" s="51">
        <f t="shared" si="563"/>
        <v>0</v>
      </c>
      <c r="BV85" s="51">
        <v>0</v>
      </c>
      <c r="BW85" s="51">
        <f t="shared" si="564"/>
        <v>0</v>
      </c>
      <c r="BX85" s="51">
        <v>0</v>
      </c>
      <c r="BY85" s="51">
        <f t="shared" si="565"/>
        <v>0</v>
      </c>
      <c r="BZ85" s="51">
        <v>0</v>
      </c>
      <c r="CA85" s="51">
        <f t="shared" si="566"/>
        <v>0</v>
      </c>
      <c r="CB85" s="51">
        <v>0</v>
      </c>
      <c r="CC85" s="51">
        <v>0</v>
      </c>
      <c r="CD85" s="51"/>
      <c r="CE85" s="51">
        <f t="shared" si="567"/>
        <v>0</v>
      </c>
      <c r="CF85" s="51"/>
      <c r="CG85" s="51">
        <f t="shared" si="568"/>
        <v>0</v>
      </c>
      <c r="CH85" s="51">
        <v>0</v>
      </c>
      <c r="CI85" s="51">
        <f t="shared" si="569"/>
        <v>0</v>
      </c>
      <c r="CJ85" s="51">
        <v>0</v>
      </c>
      <c r="CK85" s="51">
        <f t="shared" si="569"/>
        <v>0</v>
      </c>
      <c r="CL85" s="51">
        <v>0</v>
      </c>
      <c r="CM85" s="51">
        <f t="shared" si="570"/>
        <v>0</v>
      </c>
      <c r="CN85" s="51"/>
      <c r="CO85" s="51">
        <f t="shared" si="571"/>
        <v>0</v>
      </c>
      <c r="CP85" s="51">
        <v>0</v>
      </c>
      <c r="CQ85" s="51">
        <f t="shared" si="572"/>
        <v>0</v>
      </c>
      <c r="CR85" s="51">
        <v>0</v>
      </c>
      <c r="CS85" s="51">
        <v>0</v>
      </c>
      <c r="CT85" s="51"/>
      <c r="CU85" s="51">
        <f t="shared" si="573"/>
        <v>0</v>
      </c>
      <c r="CV85" s="51">
        <v>0</v>
      </c>
      <c r="CW85" s="51">
        <f t="shared" si="574"/>
        <v>0</v>
      </c>
      <c r="CX85" s="51">
        <v>0</v>
      </c>
      <c r="CY85" s="51">
        <f t="shared" si="575"/>
        <v>0</v>
      </c>
      <c r="CZ85" s="51">
        <v>0</v>
      </c>
      <c r="DA85" s="51">
        <f t="shared" si="576"/>
        <v>0</v>
      </c>
      <c r="DB85" s="62">
        <f t="shared" si="577"/>
        <v>43</v>
      </c>
      <c r="DC85" s="62">
        <f t="shared" si="577"/>
        <v>2687070.5763719999</v>
      </c>
    </row>
    <row r="86" spans="1:107" ht="45" x14ac:dyDescent="0.25">
      <c r="A86" s="24"/>
      <c r="B86" s="24">
        <v>53</v>
      </c>
      <c r="C86" s="22" t="s">
        <v>198</v>
      </c>
      <c r="D86" s="17">
        <f>D85</f>
        <v>10127</v>
      </c>
      <c r="E86" s="17">
        <v>10127</v>
      </c>
      <c r="F86" s="18">
        <v>9620</v>
      </c>
      <c r="G86" s="19">
        <v>5.0999999999999996</v>
      </c>
      <c r="H86" s="19"/>
      <c r="I86" s="25">
        <v>1</v>
      </c>
      <c r="J86" s="26"/>
      <c r="K86" s="17">
        <v>1.4</v>
      </c>
      <c r="L86" s="17">
        <v>1.68</v>
      </c>
      <c r="M86" s="17">
        <v>2.23</v>
      </c>
      <c r="N86" s="17">
        <v>2.39</v>
      </c>
      <c r="O86" s="20">
        <v>2.57</v>
      </c>
      <c r="P86" s="51"/>
      <c r="Q86" s="51">
        <f t="shared" si="539"/>
        <v>0</v>
      </c>
      <c r="R86" s="51"/>
      <c r="S86" s="51">
        <f t="shared" si="539"/>
        <v>0</v>
      </c>
      <c r="T86" s="52"/>
      <c r="U86" s="51">
        <f t="shared" si="540"/>
        <v>0</v>
      </c>
      <c r="V86" s="51"/>
      <c r="W86" s="51">
        <f t="shared" si="541"/>
        <v>0</v>
      </c>
      <c r="X86" s="51"/>
      <c r="Y86" s="51">
        <f t="shared" si="542"/>
        <v>0</v>
      </c>
      <c r="Z86" s="51"/>
      <c r="AA86" s="51">
        <f t="shared" si="543"/>
        <v>0</v>
      </c>
      <c r="AB86" s="51"/>
      <c r="AC86" s="51">
        <f t="shared" si="544"/>
        <v>0</v>
      </c>
      <c r="AD86" s="51"/>
      <c r="AE86" s="51">
        <f t="shared" si="545"/>
        <v>0</v>
      </c>
      <c r="AF86" s="52"/>
      <c r="AG86" s="51">
        <f t="shared" si="546"/>
        <v>0</v>
      </c>
      <c r="AH86" s="51"/>
      <c r="AI86" s="51">
        <f t="shared" si="547"/>
        <v>0</v>
      </c>
      <c r="AJ86" s="51"/>
      <c r="AK86" s="51">
        <f t="shared" si="548"/>
        <v>0</v>
      </c>
      <c r="AL86" s="51"/>
      <c r="AM86" s="51">
        <f t="shared" si="548"/>
        <v>0</v>
      </c>
      <c r="AN86" s="51"/>
      <c r="AO86" s="51">
        <f t="shared" si="549"/>
        <v>0</v>
      </c>
      <c r="AP86" s="51"/>
      <c r="AQ86" s="51">
        <f t="shared" si="549"/>
        <v>0</v>
      </c>
      <c r="AR86" s="51"/>
      <c r="AS86" s="51">
        <f t="shared" si="550"/>
        <v>0</v>
      </c>
      <c r="AT86" s="51"/>
      <c r="AU86" s="51">
        <f t="shared" si="551"/>
        <v>0</v>
      </c>
      <c r="AV86" s="51">
        <v>120</v>
      </c>
      <c r="AW86" s="51">
        <f t="shared" si="552"/>
        <v>10253053.137600001</v>
      </c>
      <c r="AX86" s="51"/>
      <c r="AY86" s="51">
        <f t="shared" si="553"/>
        <v>0</v>
      </c>
      <c r="AZ86" s="51"/>
      <c r="BA86" s="51">
        <f t="shared" si="554"/>
        <v>0</v>
      </c>
      <c r="BB86" s="51"/>
      <c r="BC86" s="51">
        <f t="shared" si="555"/>
        <v>0</v>
      </c>
      <c r="BD86" s="51"/>
      <c r="BE86" s="51">
        <f t="shared" si="556"/>
        <v>0</v>
      </c>
      <c r="BF86" s="51"/>
      <c r="BG86" s="51">
        <f t="shared" si="557"/>
        <v>0</v>
      </c>
      <c r="BH86" s="51"/>
      <c r="BI86" s="51">
        <f t="shared" si="558"/>
        <v>0</v>
      </c>
      <c r="BJ86" s="51"/>
      <c r="BK86" s="51">
        <f t="shared" si="559"/>
        <v>0</v>
      </c>
      <c r="BL86" s="51"/>
      <c r="BM86" s="51">
        <f t="shared" si="560"/>
        <v>0</v>
      </c>
      <c r="BN86" s="51"/>
      <c r="BO86" s="51">
        <f t="shared" si="560"/>
        <v>0</v>
      </c>
      <c r="BP86" s="51"/>
      <c r="BQ86" s="51">
        <f t="shared" si="561"/>
        <v>0</v>
      </c>
      <c r="BR86" s="51"/>
      <c r="BS86" s="51">
        <f t="shared" si="562"/>
        <v>0</v>
      </c>
      <c r="BT86" s="51"/>
      <c r="BU86" s="51">
        <f t="shared" si="563"/>
        <v>0</v>
      </c>
      <c r="BV86" s="51"/>
      <c r="BW86" s="51">
        <f t="shared" si="564"/>
        <v>0</v>
      </c>
      <c r="BX86" s="51"/>
      <c r="BY86" s="51">
        <f t="shared" si="565"/>
        <v>0</v>
      </c>
      <c r="BZ86" s="51"/>
      <c r="CA86" s="51">
        <f t="shared" si="566"/>
        <v>0</v>
      </c>
      <c r="CB86" s="51"/>
      <c r="CC86" s="51">
        <v>0</v>
      </c>
      <c r="CD86" s="51"/>
      <c r="CE86" s="51">
        <f t="shared" si="567"/>
        <v>0</v>
      </c>
      <c r="CF86" s="51"/>
      <c r="CG86" s="51">
        <f t="shared" si="568"/>
        <v>0</v>
      </c>
      <c r="CH86" s="51"/>
      <c r="CI86" s="51">
        <f t="shared" si="569"/>
        <v>0</v>
      </c>
      <c r="CJ86" s="51"/>
      <c r="CK86" s="51">
        <f t="shared" si="569"/>
        <v>0</v>
      </c>
      <c r="CL86" s="51"/>
      <c r="CM86" s="51">
        <f t="shared" si="570"/>
        <v>0</v>
      </c>
      <c r="CN86" s="51"/>
      <c r="CO86" s="51">
        <f t="shared" si="571"/>
        <v>0</v>
      </c>
      <c r="CP86" s="51"/>
      <c r="CQ86" s="51">
        <f t="shared" si="572"/>
        <v>0</v>
      </c>
      <c r="CR86" s="51"/>
      <c r="CS86" s="51">
        <v>0</v>
      </c>
      <c r="CT86" s="51"/>
      <c r="CU86" s="51">
        <f t="shared" si="573"/>
        <v>0</v>
      </c>
      <c r="CV86" s="51"/>
      <c r="CW86" s="51">
        <f t="shared" si="574"/>
        <v>0</v>
      </c>
      <c r="CX86" s="51"/>
      <c r="CY86" s="51">
        <f t="shared" si="575"/>
        <v>0</v>
      </c>
      <c r="CZ86" s="51"/>
      <c r="DA86" s="51">
        <f t="shared" si="576"/>
        <v>0</v>
      </c>
      <c r="DB86" s="62">
        <f t="shared" si="577"/>
        <v>120</v>
      </c>
      <c r="DC86" s="62">
        <f t="shared" si="577"/>
        <v>10253053.137600001</v>
      </c>
    </row>
    <row r="87" spans="1:107" ht="60" x14ac:dyDescent="0.25">
      <c r="A87" s="24"/>
      <c r="B87" s="24">
        <v>54</v>
      </c>
      <c r="C87" s="16" t="s">
        <v>199</v>
      </c>
      <c r="D87" s="17">
        <f>D86</f>
        <v>10127</v>
      </c>
      <c r="E87" s="17">
        <v>10127</v>
      </c>
      <c r="F87" s="18">
        <v>9620</v>
      </c>
      <c r="G87" s="19">
        <v>14.41</v>
      </c>
      <c r="H87" s="19"/>
      <c r="I87" s="25">
        <v>1</v>
      </c>
      <c r="J87" s="26"/>
      <c r="K87" s="17">
        <v>1.4</v>
      </c>
      <c r="L87" s="17">
        <v>1.68</v>
      </c>
      <c r="M87" s="17">
        <v>2.23</v>
      </c>
      <c r="N87" s="17">
        <v>2.39</v>
      </c>
      <c r="O87" s="20">
        <v>2.57</v>
      </c>
      <c r="P87" s="52"/>
      <c r="Q87" s="51">
        <f t="shared" si="539"/>
        <v>0</v>
      </c>
      <c r="R87" s="52"/>
      <c r="S87" s="51">
        <f t="shared" si="539"/>
        <v>0</v>
      </c>
      <c r="T87" s="52"/>
      <c r="U87" s="51">
        <f t="shared" si="540"/>
        <v>0</v>
      </c>
      <c r="V87" s="52"/>
      <c r="W87" s="51">
        <f t="shared" si="541"/>
        <v>0</v>
      </c>
      <c r="X87" s="52"/>
      <c r="Y87" s="51">
        <f t="shared" si="542"/>
        <v>0</v>
      </c>
      <c r="Z87" s="52"/>
      <c r="AA87" s="51">
        <f t="shared" si="543"/>
        <v>0</v>
      </c>
      <c r="AB87" s="51"/>
      <c r="AC87" s="51">
        <f t="shared" si="544"/>
        <v>0</v>
      </c>
      <c r="AD87" s="52"/>
      <c r="AE87" s="51">
        <f t="shared" si="545"/>
        <v>0</v>
      </c>
      <c r="AF87" s="52"/>
      <c r="AG87" s="51">
        <f t="shared" si="546"/>
        <v>0</v>
      </c>
      <c r="AH87" s="52"/>
      <c r="AI87" s="51">
        <f t="shared" si="547"/>
        <v>0</v>
      </c>
      <c r="AJ87" s="52"/>
      <c r="AK87" s="51">
        <f t="shared" si="548"/>
        <v>0</v>
      </c>
      <c r="AL87" s="52"/>
      <c r="AM87" s="51">
        <f t="shared" si="548"/>
        <v>0</v>
      </c>
      <c r="AN87" s="52"/>
      <c r="AO87" s="51">
        <f t="shared" si="549"/>
        <v>0</v>
      </c>
      <c r="AP87" s="52"/>
      <c r="AQ87" s="51">
        <f t="shared" si="549"/>
        <v>0</v>
      </c>
      <c r="AR87" s="52"/>
      <c r="AS87" s="51">
        <f t="shared" si="550"/>
        <v>0</v>
      </c>
      <c r="AT87" s="52"/>
      <c r="AU87" s="51">
        <f t="shared" si="551"/>
        <v>0</v>
      </c>
      <c r="AV87" s="52"/>
      <c r="AW87" s="51">
        <f t="shared" si="552"/>
        <v>0</v>
      </c>
      <c r="AX87" s="52"/>
      <c r="AY87" s="51">
        <f t="shared" si="553"/>
        <v>0</v>
      </c>
      <c r="AZ87" s="52"/>
      <c r="BA87" s="51">
        <f t="shared" si="554"/>
        <v>0</v>
      </c>
      <c r="BB87" s="52"/>
      <c r="BC87" s="51">
        <f t="shared" si="555"/>
        <v>0</v>
      </c>
      <c r="BD87" s="52"/>
      <c r="BE87" s="51">
        <f t="shared" si="556"/>
        <v>0</v>
      </c>
      <c r="BF87" s="52"/>
      <c r="BG87" s="51">
        <f t="shared" si="557"/>
        <v>0</v>
      </c>
      <c r="BH87" s="52"/>
      <c r="BI87" s="51">
        <f t="shared" si="558"/>
        <v>0</v>
      </c>
      <c r="BJ87" s="52"/>
      <c r="BK87" s="51">
        <f t="shared" si="559"/>
        <v>0</v>
      </c>
      <c r="BL87" s="52"/>
      <c r="BM87" s="51">
        <f t="shared" si="560"/>
        <v>0</v>
      </c>
      <c r="BN87" s="52"/>
      <c r="BO87" s="51">
        <f t="shared" si="560"/>
        <v>0</v>
      </c>
      <c r="BP87" s="52"/>
      <c r="BQ87" s="51">
        <f t="shared" si="561"/>
        <v>0</v>
      </c>
      <c r="BR87" s="52"/>
      <c r="BS87" s="51">
        <f t="shared" si="562"/>
        <v>0</v>
      </c>
      <c r="BT87" s="52"/>
      <c r="BU87" s="51">
        <f t="shared" si="563"/>
        <v>0</v>
      </c>
      <c r="BV87" s="52"/>
      <c r="BW87" s="51">
        <f t="shared" si="564"/>
        <v>0</v>
      </c>
      <c r="BX87" s="52"/>
      <c r="BY87" s="51">
        <f t="shared" si="565"/>
        <v>0</v>
      </c>
      <c r="BZ87" s="52"/>
      <c r="CA87" s="51">
        <f t="shared" si="566"/>
        <v>0</v>
      </c>
      <c r="CB87" s="52"/>
      <c r="CC87" s="51">
        <v>0</v>
      </c>
      <c r="CD87" s="52"/>
      <c r="CE87" s="51">
        <f t="shared" si="567"/>
        <v>0</v>
      </c>
      <c r="CF87" s="52"/>
      <c r="CG87" s="51">
        <f t="shared" si="568"/>
        <v>0</v>
      </c>
      <c r="CH87" s="52"/>
      <c r="CI87" s="51">
        <f t="shared" si="569"/>
        <v>0</v>
      </c>
      <c r="CJ87" s="52"/>
      <c r="CK87" s="51">
        <f t="shared" si="569"/>
        <v>0</v>
      </c>
      <c r="CL87" s="52"/>
      <c r="CM87" s="51">
        <f t="shared" si="570"/>
        <v>0</v>
      </c>
      <c r="CN87" s="52"/>
      <c r="CO87" s="51">
        <f t="shared" si="571"/>
        <v>0</v>
      </c>
      <c r="CP87" s="52"/>
      <c r="CQ87" s="51">
        <f t="shared" si="572"/>
        <v>0</v>
      </c>
      <c r="CR87" s="52"/>
      <c r="CS87" s="51">
        <v>0</v>
      </c>
      <c r="CT87" s="52"/>
      <c r="CU87" s="51">
        <f t="shared" si="573"/>
        <v>0</v>
      </c>
      <c r="CV87" s="52"/>
      <c r="CW87" s="51">
        <f t="shared" si="574"/>
        <v>0</v>
      </c>
      <c r="CX87" s="52"/>
      <c r="CY87" s="51">
        <f t="shared" si="575"/>
        <v>0</v>
      </c>
      <c r="CZ87" s="52"/>
      <c r="DA87" s="51">
        <f t="shared" si="576"/>
        <v>0</v>
      </c>
      <c r="DB87" s="62">
        <f t="shared" si="577"/>
        <v>0</v>
      </c>
      <c r="DC87" s="62">
        <f t="shared" si="577"/>
        <v>0</v>
      </c>
    </row>
    <row r="88" spans="1:107" x14ac:dyDescent="0.25">
      <c r="A88" s="60">
        <v>20</v>
      </c>
      <c r="B88" s="60"/>
      <c r="C88" s="38" t="s">
        <v>200</v>
      </c>
      <c r="D88" s="45"/>
      <c r="E88" s="45"/>
      <c r="F88" s="43"/>
      <c r="G88" s="46"/>
      <c r="H88" s="46"/>
      <c r="I88" s="69"/>
      <c r="J88" s="70"/>
      <c r="K88" s="45"/>
      <c r="L88" s="45"/>
      <c r="M88" s="45"/>
      <c r="N88" s="45"/>
      <c r="O88" s="44">
        <v>2.57</v>
      </c>
      <c r="P88" s="54">
        <f t="shared" ref="P88:CA88" si="578">SUM(P89:P94)</f>
        <v>0</v>
      </c>
      <c r="Q88" s="54">
        <f t="shared" si="578"/>
        <v>0</v>
      </c>
      <c r="R88" s="54">
        <f t="shared" si="578"/>
        <v>105</v>
      </c>
      <c r="S88" s="54">
        <f t="shared" si="578"/>
        <v>1075875.3551</v>
      </c>
      <c r="T88" s="54">
        <f t="shared" si="578"/>
        <v>0</v>
      </c>
      <c r="U88" s="54">
        <f t="shared" si="578"/>
        <v>0</v>
      </c>
      <c r="V88" s="54">
        <f t="shared" si="578"/>
        <v>0</v>
      </c>
      <c r="W88" s="54">
        <f t="shared" si="578"/>
        <v>0</v>
      </c>
      <c r="X88" s="54">
        <f t="shared" si="578"/>
        <v>0</v>
      </c>
      <c r="Y88" s="54">
        <f t="shared" si="578"/>
        <v>0</v>
      </c>
      <c r="Z88" s="54">
        <f t="shared" si="578"/>
        <v>45</v>
      </c>
      <c r="AA88" s="54">
        <f t="shared" si="578"/>
        <v>514669.46561333339</v>
      </c>
      <c r="AB88" s="54">
        <f t="shared" si="578"/>
        <v>0</v>
      </c>
      <c r="AC88" s="54">
        <f t="shared" si="578"/>
        <v>0</v>
      </c>
      <c r="AD88" s="54">
        <f t="shared" si="578"/>
        <v>0</v>
      </c>
      <c r="AE88" s="54">
        <f t="shared" si="578"/>
        <v>0</v>
      </c>
      <c r="AF88" s="54">
        <f t="shared" si="578"/>
        <v>1</v>
      </c>
      <c r="AG88" s="54">
        <f t="shared" si="578"/>
        <v>10331.23546</v>
      </c>
      <c r="AH88" s="54">
        <f t="shared" si="578"/>
        <v>522</v>
      </c>
      <c r="AI88" s="54">
        <f t="shared" si="578"/>
        <v>6490249.6495199995</v>
      </c>
      <c r="AJ88" s="54">
        <f t="shared" si="578"/>
        <v>0</v>
      </c>
      <c r="AK88" s="54">
        <f t="shared" si="578"/>
        <v>0</v>
      </c>
      <c r="AL88" s="54">
        <f t="shared" si="578"/>
        <v>0</v>
      </c>
      <c r="AM88" s="54">
        <f t="shared" si="578"/>
        <v>0</v>
      </c>
      <c r="AN88" s="54">
        <f t="shared" si="578"/>
        <v>0</v>
      </c>
      <c r="AO88" s="54">
        <f t="shared" si="578"/>
        <v>0</v>
      </c>
      <c r="AP88" s="54">
        <f t="shared" si="578"/>
        <v>0</v>
      </c>
      <c r="AQ88" s="54">
        <f t="shared" si="578"/>
        <v>0</v>
      </c>
      <c r="AR88" s="54">
        <f t="shared" si="578"/>
        <v>656</v>
      </c>
      <c r="AS88" s="54">
        <f t="shared" si="578"/>
        <v>9635859.5467680022</v>
      </c>
      <c r="AT88" s="54">
        <f t="shared" si="578"/>
        <v>1</v>
      </c>
      <c r="AU88" s="54">
        <f t="shared" si="578"/>
        <v>33506.709599999995</v>
      </c>
      <c r="AV88" s="54">
        <v>0</v>
      </c>
      <c r="AW88" s="54">
        <f t="shared" ref="AW88" si="579">SUM(AW89:AW94)</f>
        <v>0</v>
      </c>
      <c r="AX88" s="54">
        <v>10</v>
      </c>
      <c r="AY88" s="54">
        <f t="shared" ref="AY88" si="580">SUM(AY89:AY94)</f>
        <v>123974.82552000001</v>
      </c>
      <c r="AZ88" s="54">
        <f t="shared" si="578"/>
        <v>0</v>
      </c>
      <c r="BA88" s="54">
        <f t="shared" si="578"/>
        <v>0</v>
      </c>
      <c r="BB88" s="54">
        <f t="shared" si="578"/>
        <v>4</v>
      </c>
      <c r="BC88" s="54">
        <f t="shared" si="578"/>
        <v>48469.446479999999</v>
      </c>
      <c r="BD88" s="54">
        <f t="shared" si="578"/>
        <v>0</v>
      </c>
      <c r="BE88" s="54">
        <f t="shared" si="578"/>
        <v>0</v>
      </c>
      <c r="BF88" s="54">
        <f t="shared" si="578"/>
        <v>0</v>
      </c>
      <c r="BG88" s="54">
        <f t="shared" si="578"/>
        <v>0</v>
      </c>
      <c r="BH88" s="54">
        <f t="shared" si="578"/>
        <v>1</v>
      </c>
      <c r="BI88" s="54">
        <f t="shared" si="578"/>
        <v>9293.4811666666665</v>
      </c>
      <c r="BJ88" s="54">
        <f t="shared" si="578"/>
        <v>0</v>
      </c>
      <c r="BK88" s="54">
        <f t="shared" si="578"/>
        <v>0</v>
      </c>
      <c r="BL88" s="54">
        <f t="shared" si="578"/>
        <v>1</v>
      </c>
      <c r="BM88" s="54">
        <f t="shared" si="578"/>
        <v>12557.96724</v>
      </c>
      <c r="BN88" s="54">
        <f t="shared" si="578"/>
        <v>2</v>
      </c>
      <c r="BO88" s="54">
        <f t="shared" si="578"/>
        <v>25955.26024</v>
      </c>
      <c r="BP88" s="54">
        <f t="shared" si="578"/>
        <v>0</v>
      </c>
      <c r="BQ88" s="54">
        <f t="shared" si="578"/>
        <v>0</v>
      </c>
      <c r="BR88" s="54">
        <f t="shared" si="578"/>
        <v>0</v>
      </c>
      <c r="BS88" s="54">
        <f t="shared" si="578"/>
        <v>0</v>
      </c>
      <c r="BT88" s="54">
        <f t="shared" si="578"/>
        <v>0</v>
      </c>
      <c r="BU88" s="54">
        <f t="shared" si="578"/>
        <v>0</v>
      </c>
      <c r="BV88" s="54">
        <f t="shared" si="578"/>
        <v>0</v>
      </c>
      <c r="BW88" s="54">
        <f t="shared" si="578"/>
        <v>0</v>
      </c>
      <c r="BX88" s="54">
        <f t="shared" si="578"/>
        <v>9</v>
      </c>
      <c r="BY88" s="54">
        <f t="shared" si="578"/>
        <v>92343.786443999998</v>
      </c>
      <c r="BZ88" s="54">
        <f t="shared" si="578"/>
        <v>8</v>
      </c>
      <c r="CA88" s="54">
        <f t="shared" si="578"/>
        <v>107480.50127360001</v>
      </c>
      <c r="CB88" s="54">
        <v>0</v>
      </c>
      <c r="CC88" s="54">
        <v>0</v>
      </c>
      <c r="CD88" s="54"/>
      <c r="CE88" s="54"/>
      <c r="CF88" s="54">
        <f t="shared" ref="CF88:DC88" si="581">SUM(CF89:CF94)</f>
        <v>0</v>
      </c>
      <c r="CG88" s="54">
        <f t="shared" si="581"/>
        <v>0</v>
      </c>
      <c r="CH88" s="54">
        <f t="shared" si="581"/>
        <v>40</v>
      </c>
      <c r="CI88" s="54">
        <f t="shared" si="581"/>
        <v>622793.08000000007</v>
      </c>
      <c r="CJ88" s="54">
        <v>42</v>
      </c>
      <c r="CK88" s="54">
        <f t="shared" ref="CK88" si="582">SUM(CK89:CK94)</f>
        <v>564272.63168639992</v>
      </c>
      <c r="CL88" s="54">
        <v>0</v>
      </c>
      <c r="CM88" s="54">
        <f t="shared" si="581"/>
        <v>0</v>
      </c>
      <c r="CN88" s="54">
        <f t="shared" si="581"/>
        <v>30</v>
      </c>
      <c r="CO88" s="54">
        <f t="shared" si="581"/>
        <v>335194.61430000002</v>
      </c>
      <c r="CP88" s="54">
        <f t="shared" si="581"/>
        <v>8</v>
      </c>
      <c r="CQ88" s="54">
        <f t="shared" si="581"/>
        <v>89385.230479999998</v>
      </c>
      <c r="CR88" s="54">
        <v>0</v>
      </c>
      <c r="CS88" s="54">
        <v>0</v>
      </c>
      <c r="CT88" s="54">
        <f t="shared" si="581"/>
        <v>0</v>
      </c>
      <c r="CU88" s="54">
        <f t="shared" si="581"/>
        <v>0</v>
      </c>
      <c r="CV88" s="54">
        <f t="shared" si="581"/>
        <v>0</v>
      </c>
      <c r="CW88" s="54">
        <f t="shared" si="581"/>
        <v>0</v>
      </c>
      <c r="CX88" s="54">
        <f t="shared" si="581"/>
        <v>1</v>
      </c>
      <c r="CY88" s="54">
        <f t="shared" si="581"/>
        <v>27400.498493333333</v>
      </c>
      <c r="CZ88" s="54">
        <f t="shared" si="581"/>
        <v>12</v>
      </c>
      <c r="DA88" s="54">
        <f t="shared" si="581"/>
        <v>289936.17952000001</v>
      </c>
      <c r="DB88" s="54">
        <f t="shared" si="581"/>
        <v>1498</v>
      </c>
      <c r="DC88" s="54">
        <f t="shared" si="581"/>
        <v>20109549.464905333</v>
      </c>
    </row>
    <row r="89" spans="1:107" x14ac:dyDescent="0.25">
      <c r="A89" s="24"/>
      <c r="B89" s="24">
        <v>55</v>
      </c>
      <c r="C89" s="16" t="s">
        <v>201</v>
      </c>
      <c r="D89" s="17">
        <f>D87</f>
        <v>10127</v>
      </c>
      <c r="E89" s="17">
        <v>10127</v>
      </c>
      <c r="F89" s="18">
        <v>9620</v>
      </c>
      <c r="G89" s="19">
        <v>0.74</v>
      </c>
      <c r="H89" s="19"/>
      <c r="I89" s="25">
        <v>1</v>
      </c>
      <c r="J89" s="26"/>
      <c r="K89" s="17">
        <v>1.4</v>
      </c>
      <c r="L89" s="17">
        <v>1.68</v>
      </c>
      <c r="M89" s="17">
        <v>2.23</v>
      </c>
      <c r="N89" s="17">
        <v>2.39</v>
      </c>
      <c r="O89" s="20">
        <v>2.57</v>
      </c>
      <c r="P89" s="51"/>
      <c r="Q89" s="51">
        <f t="shared" ref="Q89:S94" si="583">(P89/12*1*$D89*$G89*$I89*$K89*Q$9)+(P89/12*5*$E89*$G89*$I89*$K89*Q$10)+(P89/12*6*$F89*$G89*$I89*$K89*Q$10)</f>
        <v>0</v>
      </c>
      <c r="R89" s="51">
        <v>105</v>
      </c>
      <c r="S89" s="51">
        <f t="shared" si="583"/>
        <v>1075875.3551</v>
      </c>
      <c r="T89" s="52"/>
      <c r="U89" s="51">
        <f t="shared" ref="U89:U94" si="584">(T89/12*1*$D89*$G89*$I89*$K89*U$9)+(T89/12*5*$E89*$G89*$I89*$K89*U$10)+(T89/12*6*$F89*$G89*$I89*$K89*U$10)</f>
        <v>0</v>
      </c>
      <c r="V89" s="51"/>
      <c r="W89" s="51">
        <f t="shared" ref="W89:W94" si="585">(V89/12*1*$D89*$G89*$I89*$K89*W$9)+(V89/12*5*$E89*$G89*$I89*$K89*W$10)+(V89/12*6*$F89*$G89*$I89*$K89*W$10)</f>
        <v>0</v>
      </c>
      <c r="X89" s="51"/>
      <c r="Y89" s="51">
        <f t="shared" ref="Y89:Y94" si="586">(X89/12*1*$D89*$G89*$I89*$K89*Y$9)+(X89/12*5*$E89*$G89*$I89*$K89*Y$10)+(X89/12*6*$F89*$G89*$I89*$K89*Y$10)</f>
        <v>0</v>
      </c>
      <c r="Z89" s="51">
        <v>43</v>
      </c>
      <c r="AA89" s="51">
        <f t="shared" ref="AA89:AA94" si="587">(Z89/12*1*$D89*$G89*$I89*$K89*AA$9)+(Z89/12*5*$E89*$G89*$I89*$K89*AA$10)+(Z89/12*6*$F89*$G89*$I89*$K89*AA$10)</f>
        <v>480821.5618266667</v>
      </c>
      <c r="AB89" s="51"/>
      <c r="AC89" s="51">
        <f t="shared" ref="AC89:AC94" si="588">(AB89/12*1*$D89*$G89*$I89*$K89*AC$9)+(AB89/12*5*$E89*$G89*$I89*$K89*AC$10)+(AB89/12*6*$F89*$G89*$I89*$K89*AC$10)</f>
        <v>0</v>
      </c>
      <c r="AD89" s="51"/>
      <c r="AE89" s="51">
        <f t="shared" ref="AE89:AE94" si="589">(AD89/12*1*$D89*$G89*$I89*$K89*AE$9)+(AD89/12*5*$E89*$G89*$I89*$K89*AE$10)+(AD89/12*6*$F89*$G89*$I89*$K89*AE$10)</f>
        <v>0</v>
      </c>
      <c r="AF89" s="52">
        <v>1</v>
      </c>
      <c r="AG89" s="51">
        <f t="shared" ref="AG89:AG94" si="590">(AF89/12*1*$D89*$G89*$I89*$K89*AG$9)+(AF89/12*5*$E89*$G89*$I89*$K89*AG$10)+(AF89/12*6*$F89*$G89*$I89*$K89*AG$10)</f>
        <v>10331.23546</v>
      </c>
      <c r="AH89" s="51">
        <v>372</v>
      </c>
      <c r="AI89" s="51">
        <f t="shared" ref="AI89:AI94" si="591">(AH89/12*1*$D89*$G89*$I89*$K89*AI$9)+(AH89/12*5*$E89*$G89*$I89*$K89*AI$10)+(AH89/12*6*$F89*$G89*$I89*$K89*AI$10)</f>
        <v>3843219.5911199995</v>
      </c>
      <c r="AJ89" s="51"/>
      <c r="AK89" s="51">
        <f t="shared" ref="AK89:AM94" si="592">(AJ89/12*1*$D89*$G89*$I89*$K89*AK$9)+(AJ89/12*5*$E89*$G89*$I89*$K89*AK$10)+(AJ89/12*6*$F89*$G89*$I89*$K89*AK$10)</f>
        <v>0</v>
      </c>
      <c r="AL89" s="51"/>
      <c r="AM89" s="51">
        <f t="shared" si="592"/>
        <v>0</v>
      </c>
      <c r="AN89" s="51"/>
      <c r="AO89" s="51">
        <f t="shared" ref="AO89:AQ94" si="593">(AN89/12*1*$D89*$G89*$I89*$L89*AO$9)+(AN89/12*5*$E89*$G89*$I89*$L89*AO$10)+(AN89/12*6*$F89*$G89*$I89*$L89*AO$10)</f>
        <v>0</v>
      </c>
      <c r="AP89" s="51"/>
      <c r="AQ89" s="51">
        <f t="shared" si="593"/>
        <v>0</v>
      </c>
      <c r="AR89" s="53">
        <v>487</v>
      </c>
      <c r="AS89" s="51">
        <f t="shared" ref="AS89:AS94" si="594">(AR89/12*1*$D89*$G89*$I89*$L89*AS$9)+(AR89/12*5*$E89*$G89*$I89*$L89*AS$10)+(AR89/12*6*$F89*$G89*$I89*$L89*AS$10)</f>
        <v>6037574.0028239992</v>
      </c>
      <c r="AT89" s="51"/>
      <c r="AU89" s="51">
        <f t="shared" ref="AU89:AU94" si="595">(AT89/12*1*$D89*$G89*$I89*$L89*AU$9)+(AT89/12*5*$E89*$G89*$I89*$L89*AU$10)+(AT89/12*6*$F89*$G89*$I89*$L89*AU$10)</f>
        <v>0</v>
      </c>
      <c r="AV89" s="51"/>
      <c r="AW89" s="51">
        <f t="shared" ref="AW89:AW94" si="596">(AV89/12*1*$D89*$G89*$I89*$L89*AW$9)+(AV89/12*5*$E89*$G89*$I89*$L89*AW$10)+(AV89/12*6*$F89*$G89*$I89*$L89*AW$10)</f>
        <v>0</v>
      </c>
      <c r="AX89" s="53">
        <v>10</v>
      </c>
      <c r="AY89" s="51">
        <f t="shared" ref="AY89:AY94" si="597">(AX89/12*1*$D89*$G89*$I89*$L89*AY$9)+(AX89/12*5*$E89*$G89*$I89*$L89*AY$10)+(AX89/12*6*$F89*$G89*$I89*$L89*AY$10)</f>
        <v>123974.82552000001</v>
      </c>
      <c r="AZ89" s="51"/>
      <c r="BA89" s="51">
        <f t="shared" ref="BA89:BA94" si="598">(AZ89/12*1*$D89*$G89*$I89*$L89*BA$9)+(AZ89/12*5*$E89*$G89*$I89*$L89*BA$10)+(AZ89/12*6*$F89*$G89*$I89*$L89*BA$10)</f>
        <v>0</v>
      </c>
      <c r="BB89" s="51">
        <v>4</v>
      </c>
      <c r="BC89" s="51">
        <f t="shared" ref="BC89:BC94" si="599">(BB89/12*1*$D89*$G89*$I89*$K89*BC$9)+(BB89/12*5*$E89*$G89*$I89*$K89*BC$10)+(BB89/12*6*$F89*$G89*$I89*$K89*BC$10)</f>
        <v>48469.446479999999</v>
      </c>
      <c r="BD89" s="51"/>
      <c r="BE89" s="51">
        <f t="shared" ref="BE89:BE94" si="600">(BD89/12*1*$D89*$G89*$I89*$K89*BE$9)+(BD89/12*5*$E89*$G89*$I89*$K89*BE$10)+(BD89/12*6*$F89*$G89*$I89*$K89*BE$10)</f>
        <v>0</v>
      </c>
      <c r="BF89" s="51"/>
      <c r="BG89" s="51">
        <f t="shared" ref="BG89:BG94" si="601">(BF89/12*1*$D89*$G89*$I89*$K89*BG$9)+(BF89/12*4*$E89*$G89*$I89*$K89*BG$10)+(BF89/12*1*$E89*$G89*$I89*$K89*BG$11)+(BF89/12*6*$F89*$G89*$I89*$K89*BG$11)</f>
        <v>0</v>
      </c>
      <c r="BH89" s="51">
        <v>1</v>
      </c>
      <c r="BI89" s="51">
        <f t="shared" ref="BI89:BI94" si="602">(BH89/12*1*$D89*$G89*$I89*$K89*BI$9)+(BH89/12*5*$E89*$G89*$I89*$K89*BI$10)+(BH89/12*6*$F89*$G89*$I89*$K89*BI$10)</f>
        <v>9293.4811666666665</v>
      </c>
      <c r="BJ89" s="51"/>
      <c r="BK89" s="51">
        <f t="shared" ref="BK89:BK94" si="603">(BJ89/12*1*$D89*$G89*$I89*$K89*BK$9)+(BJ89/12*5*$E89*$G89*$I89*$K89*BK$10)+(BJ89/12*6*$F89*$G89*$I89*$K89*BK$10)</f>
        <v>0</v>
      </c>
      <c r="BL89" s="51">
        <v>1</v>
      </c>
      <c r="BM89" s="51">
        <f t="shared" ref="BM89:BO94" si="604">(BL89/12*1*$D89*$G89*$I89*$L89*BM$9)+(BL89/12*4*$E89*$G89*$I89*$L89*BM$10)+(BL89/12*1*$E89*$G89*$I89*$L89*BM$11)+(BL89/12*6*$F89*$G89*$I89*$L89*BM$11)</f>
        <v>12557.96724</v>
      </c>
      <c r="BN89" s="51">
        <v>2</v>
      </c>
      <c r="BO89" s="51">
        <f t="shared" si="604"/>
        <v>25955.26024</v>
      </c>
      <c r="BP89" s="51"/>
      <c r="BQ89" s="51">
        <f t="shared" ref="BQ89:BQ94" si="605">(BP89/12*1*$D89*$G89*$I89*$K89*BQ$9)+(BP89/12*5*$E89*$G89*$I89*$K89*BQ$10)+(BP89/12*6*$F89*$G89*$I89*$K89*BQ$10)</f>
        <v>0</v>
      </c>
      <c r="BR89" s="51"/>
      <c r="BS89" s="51">
        <f t="shared" ref="BS89:BS94" si="606">(BR89/12*1*$D89*$G89*$I89*$L89*BS$9)+(BR89/12*5*$E89*$G89*$I89*$L89*BS$10)+(BR89/12*6*$F89*$G89*$I89*$L89*BS$10)</f>
        <v>0</v>
      </c>
      <c r="BT89" s="51"/>
      <c r="BU89" s="51">
        <f t="shared" ref="BU89:BU94" si="607">(BT89/12*1*$D89*$G89*$I89*BU$9)+(BT89/12*5*$E89*$G89*$I89*BU$10)+(BT89/12*6*$F89*$G89*$I89*BU$10)</f>
        <v>0</v>
      </c>
      <c r="BV89" s="51"/>
      <c r="BW89" s="51">
        <f t="shared" ref="BW89:BW94" si="608">(BV89/12*1*$D89*$G89*$I89*$K89*BW$9)+(BV89/12*5*$E89*$G89*$I89*$K89*BW$10)+(BV89/12*6*$F89*$G89*$I89*$K89*BW$10)</f>
        <v>0</v>
      </c>
      <c r="BX89" s="51">
        <v>9</v>
      </c>
      <c r="BY89" s="51">
        <f t="shared" ref="BY89:BY94" si="609">(BX89/12*1*$D89*$G89*$I89*$K89*BY$9)+(BX89/12*5*$E89*$G89*$I89*$K89*BY$10)+(BX89/12*6*$F89*$G89*$I89*$K89*BY$10)</f>
        <v>92343.786443999998</v>
      </c>
      <c r="BZ89" s="53">
        <v>8</v>
      </c>
      <c r="CA89" s="51">
        <f t="shared" ref="CA89:CA94" si="610">(BZ89/12*1*$D89*$G89*$I89*$L89*CA$9)+(BZ89/12*5*$E89*$G89*$I89*$L89*CA$10)+(BZ89/12*6*$F89*$G89*$I89*$L89*CA$10)</f>
        <v>107480.50127360001</v>
      </c>
      <c r="CB89" s="51"/>
      <c r="CC89" s="51">
        <v>0</v>
      </c>
      <c r="CD89" s="51"/>
      <c r="CE89" s="51">
        <f t="shared" ref="CE89:CE94" si="611">SUM(CD89*$F89*$G89*$I89*$L89*$CE$12)</f>
        <v>0</v>
      </c>
      <c r="CF89" s="51"/>
      <c r="CG89" s="51">
        <f t="shared" ref="CG89:CG94" si="612">(CF89/12*1*$D89*$G89*$I89*$L89*CG$9)+(CF89/12*5*$E89*$G89*$I89*$L89*CG$10)+(CF89/12*6*$F89*$G89*$I89*$L89*CG$10)</f>
        <v>0</v>
      </c>
      <c r="CH89" s="53">
        <v>32</v>
      </c>
      <c r="CI89" s="51">
        <f t="shared" ref="CI89:CK94" si="613">(CH89/12*1*$D89*$G89*$I89*$L89*CI$9)+(CH89/12*5*$E89*$G89*$I89*$L89*CI$10)+(CH89/12*6*$F89*$G89*$I89*$L89*CI$10)</f>
        <v>428713.37600000005</v>
      </c>
      <c r="CJ89" s="51">
        <v>42</v>
      </c>
      <c r="CK89" s="51">
        <f t="shared" si="613"/>
        <v>564272.63168639992</v>
      </c>
      <c r="CL89" s="51"/>
      <c r="CM89" s="51">
        <f t="shared" ref="CM89:CM94" si="614">(CL89/12*1*$D89*$G89*$I89*$K89*CM$9)+(CL89/12*5*$E89*$G89*$I89*$K89*CM$10)+(CL89/12*6*$F89*$G89*$I89*$K89*CM$10)</f>
        <v>0</v>
      </c>
      <c r="CN89" s="51">
        <v>30</v>
      </c>
      <c r="CO89" s="51">
        <f t="shared" ref="CO89:CO94" si="615">(CN89/12*1*$D89*$G89*$I89*$K89*CO$9)+(CN89/12*5*$E89*$G89*$I89*$K89*CO$10)+(CN89/12*6*$F89*$G89*$I89*$K89*CO$10)</f>
        <v>335194.61430000002</v>
      </c>
      <c r="CP89" s="51">
        <v>8</v>
      </c>
      <c r="CQ89" s="51">
        <f t="shared" ref="CQ89:CQ94" si="616">(CP89/12*1*$D89*$G89*$I89*$K89*CQ$9)+(CP89/12*5*$E89*$G89*$I89*$K89*CQ$10)+(CP89/12*6*$F89*$G89*$I89*$K89*CQ$10)</f>
        <v>89385.230479999998</v>
      </c>
      <c r="CR89" s="51"/>
      <c r="CS89" s="51">
        <v>0</v>
      </c>
      <c r="CT89" s="51"/>
      <c r="CU89" s="51">
        <f t="shared" ref="CU89:CU94" si="617">(CT89/12*1*$D89*$G89*$I89*$L89*CU$9)+(CT89/12*5*$E89*$G89*$I89*$L89*CU$10)+(CT89/12*6*$F89*$G89*$I89*$L89*CU$10)</f>
        <v>0</v>
      </c>
      <c r="CV89" s="51"/>
      <c r="CW89" s="51">
        <f t="shared" ref="CW89:CW94" si="618">(CV89/12*1*$D89*$G89*$I89*$L89*CW$9)+(CV89/12*5*$E89*$G89*$I89*$L89*CW$10)+(CV89/12*6*$F89*$G89*$I89*$L89*CW$10)</f>
        <v>0</v>
      </c>
      <c r="CX89" s="53">
        <v>1</v>
      </c>
      <c r="CY89" s="51">
        <f t="shared" ref="CY89:CY94" si="619">(CX89/12*1*$D89*$G89*$I89*$N89*CY$9)+(CX89/12*5*$E89*$G89*$I89*$O89*CY$10)+(CX89/12*6*$F89*$G89*$I89*$O89*CY$10)</f>
        <v>27400.498493333333</v>
      </c>
      <c r="CZ89" s="53">
        <v>12</v>
      </c>
      <c r="DA89" s="51">
        <f t="shared" ref="DA89:DA94" si="620">(CZ89/12*1*$D89*$G89*$I89*$M89*DA$9)+(CZ89/12*5*$E89*$G89*$I89*$M89*DA$10)+(CZ89/12*6*$F89*$G89*$I89*$M89*DA$10)</f>
        <v>289936.17952000001</v>
      </c>
      <c r="DB89" s="62">
        <f t="shared" ref="DB89:DC94" si="621">SUM(AF89,T89,V89,AD89,P89,X89,R89,BH89,BX89,CL89,CP89,BJ89,CN89,AH89,BB89,BD89,AJ89,BF89,BV89,AL89,Z89,CR89,CV89,BL89,CT89,BN89,CB89,CD89,CH89,BZ89,CF89,AN89,AP89,AR89,AT89,AV89,AZ89,AX89,BR89,CZ89,CX89,CJ89,AB89,BT89,BP89)</f>
        <v>1168</v>
      </c>
      <c r="DC89" s="62">
        <f t="shared" si="621"/>
        <v>13602799.545174666</v>
      </c>
    </row>
    <row r="90" spans="1:107" ht="45" x14ac:dyDescent="0.25">
      <c r="A90" s="24"/>
      <c r="B90" s="24">
        <v>56</v>
      </c>
      <c r="C90" s="16" t="s">
        <v>202</v>
      </c>
      <c r="D90" s="17">
        <f>D89</f>
        <v>10127</v>
      </c>
      <c r="E90" s="17">
        <v>10127</v>
      </c>
      <c r="F90" s="18">
        <v>9620</v>
      </c>
      <c r="G90" s="19">
        <v>1.1200000000000001</v>
      </c>
      <c r="H90" s="19"/>
      <c r="I90" s="25">
        <v>1</v>
      </c>
      <c r="J90" s="26"/>
      <c r="K90" s="17">
        <v>1.4</v>
      </c>
      <c r="L90" s="17">
        <v>1.68</v>
      </c>
      <c r="M90" s="17">
        <v>2.23</v>
      </c>
      <c r="N90" s="17">
        <v>2.39</v>
      </c>
      <c r="O90" s="20">
        <v>2.57</v>
      </c>
      <c r="P90" s="51">
        <v>0</v>
      </c>
      <c r="Q90" s="51">
        <f t="shared" si="583"/>
        <v>0</v>
      </c>
      <c r="R90" s="51"/>
      <c r="S90" s="51">
        <f t="shared" si="583"/>
        <v>0</v>
      </c>
      <c r="T90" s="52"/>
      <c r="U90" s="51">
        <f t="shared" si="584"/>
        <v>0</v>
      </c>
      <c r="V90" s="51">
        <v>0</v>
      </c>
      <c r="W90" s="51">
        <f t="shared" si="585"/>
        <v>0</v>
      </c>
      <c r="X90" s="51">
        <v>0</v>
      </c>
      <c r="Y90" s="51">
        <f t="shared" si="586"/>
        <v>0</v>
      </c>
      <c r="Z90" s="51">
        <v>2</v>
      </c>
      <c r="AA90" s="51">
        <f t="shared" si="587"/>
        <v>33847.903786666677</v>
      </c>
      <c r="AB90" s="51"/>
      <c r="AC90" s="51">
        <f t="shared" si="588"/>
        <v>0</v>
      </c>
      <c r="AD90" s="51">
        <v>0</v>
      </c>
      <c r="AE90" s="51">
        <f t="shared" si="589"/>
        <v>0</v>
      </c>
      <c r="AF90" s="52"/>
      <c r="AG90" s="51">
        <f t="shared" si="590"/>
        <v>0</v>
      </c>
      <c r="AH90" s="51">
        <v>110</v>
      </c>
      <c r="AI90" s="51">
        <f t="shared" si="591"/>
        <v>1720011.0928</v>
      </c>
      <c r="AJ90" s="51">
        <v>0</v>
      </c>
      <c r="AK90" s="51">
        <f t="shared" si="592"/>
        <v>0</v>
      </c>
      <c r="AL90" s="51"/>
      <c r="AM90" s="51">
        <f t="shared" si="592"/>
        <v>0</v>
      </c>
      <c r="AN90" s="51">
        <v>0</v>
      </c>
      <c r="AO90" s="51">
        <f t="shared" si="593"/>
        <v>0</v>
      </c>
      <c r="AP90" s="51">
        <v>0</v>
      </c>
      <c r="AQ90" s="51">
        <f t="shared" si="593"/>
        <v>0</v>
      </c>
      <c r="AR90" s="53">
        <v>130</v>
      </c>
      <c r="AS90" s="51">
        <f t="shared" si="594"/>
        <v>2439288.4588800007</v>
      </c>
      <c r="AT90" s="51">
        <v>0</v>
      </c>
      <c r="AU90" s="51">
        <f t="shared" si="595"/>
        <v>0</v>
      </c>
      <c r="AV90" s="51">
        <v>0</v>
      </c>
      <c r="AW90" s="51">
        <f t="shared" si="596"/>
        <v>0</v>
      </c>
      <c r="AX90" s="51">
        <v>0</v>
      </c>
      <c r="AY90" s="51">
        <f t="shared" si="597"/>
        <v>0</v>
      </c>
      <c r="AZ90" s="51">
        <v>0</v>
      </c>
      <c r="BA90" s="51">
        <f t="shared" si="598"/>
        <v>0</v>
      </c>
      <c r="BB90" s="51">
        <v>0</v>
      </c>
      <c r="BC90" s="51">
        <f t="shared" si="599"/>
        <v>0</v>
      </c>
      <c r="BD90" s="51"/>
      <c r="BE90" s="51">
        <f t="shared" si="600"/>
        <v>0</v>
      </c>
      <c r="BF90" s="51"/>
      <c r="BG90" s="51">
        <f t="shared" si="601"/>
        <v>0</v>
      </c>
      <c r="BH90" s="51">
        <v>0</v>
      </c>
      <c r="BI90" s="51">
        <f t="shared" si="602"/>
        <v>0</v>
      </c>
      <c r="BJ90" s="51">
        <v>0</v>
      </c>
      <c r="BK90" s="51">
        <f t="shared" si="603"/>
        <v>0</v>
      </c>
      <c r="BL90" s="51">
        <v>0</v>
      </c>
      <c r="BM90" s="51">
        <f t="shared" si="604"/>
        <v>0</v>
      </c>
      <c r="BN90" s="51">
        <v>0</v>
      </c>
      <c r="BO90" s="51">
        <f t="shared" si="604"/>
        <v>0</v>
      </c>
      <c r="BP90" s="51"/>
      <c r="BQ90" s="51">
        <f t="shared" si="605"/>
        <v>0</v>
      </c>
      <c r="BR90" s="51"/>
      <c r="BS90" s="51">
        <f t="shared" si="606"/>
        <v>0</v>
      </c>
      <c r="BT90" s="51"/>
      <c r="BU90" s="51">
        <f t="shared" si="607"/>
        <v>0</v>
      </c>
      <c r="BV90" s="51">
        <v>0</v>
      </c>
      <c r="BW90" s="51">
        <f t="shared" si="608"/>
        <v>0</v>
      </c>
      <c r="BX90" s="51">
        <v>0</v>
      </c>
      <c r="BY90" s="51">
        <f t="shared" si="609"/>
        <v>0</v>
      </c>
      <c r="BZ90" s="51">
        <v>0</v>
      </c>
      <c r="CA90" s="51">
        <f t="shared" si="610"/>
        <v>0</v>
      </c>
      <c r="CB90" s="51">
        <v>0</v>
      </c>
      <c r="CC90" s="51">
        <v>0</v>
      </c>
      <c r="CD90" s="51"/>
      <c r="CE90" s="51">
        <f t="shared" si="611"/>
        <v>0</v>
      </c>
      <c r="CF90" s="51"/>
      <c r="CG90" s="51">
        <f t="shared" si="612"/>
        <v>0</v>
      </c>
      <c r="CH90" s="53">
        <v>6</v>
      </c>
      <c r="CI90" s="51">
        <f t="shared" si="613"/>
        <v>121661.90400000001</v>
      </c>
      <c r="CJ90" s="51">
        <v>0</v>
      </c>
      <c r="CK90" s="51">
        <f t="shared" si="613"/>
        <v>0</v>
      </c>
      <c r="CL90" s="51">
        <v>0</v>
      </c>
      <c r="CM90" s="51">
        <f t="shared" si="614"/>
        <v>0</v>
      </c>
      <c r="CN90" s="51"/>
      <c r="CO90" s="51">
        <f t="shared" si="615"/>
        <v>0</v>
      </c>
      <c r="CP90" s="51">
        <v>0</v>
      </c>
      <c r="CQ90" s="51">
        <f t="shared" si="616"/>
        <v>0</v>
      </c>
      <c r="CR90" s="51">
        <v>0</v>
      </c>
      <c r="CS90" s="51">
        <v>0</v>
      </c>
      <c r="CT90" s="51"/>
      <c r="CU90" s="51">
        <f t="shared" si="617"/>
        <v>0</v>
      </c>
      <c r="CV90" s="51">
        <v>0</v>
      </c>
      <c r="CW90" s="51">
        <f t="shared" si="618"/>
        <v>0</v>
      </c>
      <c r="CX90" s="51">
        <v>0</v>
      </c>
      <c r="CY90" s="51">
        <f t="shared" si="619"/>
        <v>0</v>
      </c>
      <c r="CZ90" s="51">
        <v>0</v>
      </c>
      <c r="DA90" s="51">
        <f t="shared" si="620"/>
        <v>0</v>
      </c>
      <c r="DB90" s="62">
        <f t="shared" si="621"/>
        <v>248</v>
      </c>
      <c r="DC90" s="62">
        <f t="shared" si="621"/>
        <v>4314809.3594666673</v>
      </c>
    </row>
    <row r="91" spans="1:107" ht="45" x14ac:dyDescent="0.25">
      <c r="A91" s="24"/>
      <c r="B91" s="24">
        <v>57</v>
      </c>
      <c r="C91" s="16" t="s">
        <v>203</v>
      </c>
      <c r="D91" s="17">
        <f t="shared" si="399"/>
        <v>10127</v>
      </c>
      <c r="E91" s="17">
        <v>10127</v>
      </c>
      <c r="F91" s="18">
        <v>9620</v>
      </c>
      <c r="G91" s="19">
        <v>1.66</v>
      </c>
      <c r="H91" s="19"/>
      <c r="I91" s="25">
        <v>1</v>
      </c>
      <c r="J91" s="26"/>
      <c r="K91" s="17">
        <v>1.4</v>
      </c>
      <c r="L91" s="17">
        <v>1.68</v>
      </c>
      <c r="M91" s="17">
        <v>2.23</v>
      </c>
      <c r="N91" s="17">
        <v>2.39</v>
      </c>
      <c r="O91" s="20">
        <v>2.57</v>
      </c>
      <c r="P91" s="51">
        <v>0</v>
      </c>
      <c r="Q91" s="51">
        <f t="shared" si="583"/>
        <v>0</v>
      </c>
      <c r="R91" s="51"/>
      <c r="S91" s="51">
        <f t="shared" si="583"/>
        <v>0</v>
      </c>
      <c r="T91" s="52"/>
      <c r="U91" s="51">
        <f t="shared" si="584"/>
        <v>0</v>
      </c>
      <c r="V91" s="51">
        <v>0</v>
      </c>
      <c r="W91" s="51">
        <f t="shared" si="585"/>
        <v>0</v>
      </c>
      <c r="X91" s="51">
        <v>0</v>
      </c>
      <c r="Y91" s="51">
        <f t="shared" si="586"/>
        <v>0</v>
      </c>
      <c r="Z91" s="51">
        <v>0</v>
      </c>
      <c r="AA91" s="51">
        <f t="shared" si="587"/>
        <v>0</v>
      </c>
      <c r="AB91" s="51"/>
      <c r="AC91" s="51">
        <f t="shared" si="588"/>
        <v>0</v>
      </c>
      <c r="AD91" s="51">
        <v>0</v>
      </c>
      <c r="AE91" s="51">
        <f t="shared" si="589"/>
        <v>0</v>
      </c>
      <c r="AF91" s="52"/>
      <c r="AG91" s="51">
        <f t="shared" si="590"/>
        <v>0</v>
      </c>
      <c r="AH91" s="51">
        <v>40</v>
      </c>
      <c r="AI91" s="51">
        <f t="shared" si="591"/>
        <v>927018.9656</v>
      </c>
      <c r="AJ91" s="51">
        <v>0</v>
      </c>
      <c r="AK91" s="51">
        <f t="shared" si="592"/>
        <v>0</v>
      </c>
      <c r="AL91" s="51"/>
      <c r="AM91" s="51">
        <f t="shared" si="592"/>
        <v>0</v>
      </c>
      <c r="AN91" s="51">
        <v>0</v>
      </c>
      <c r="AO91" s="51">
        <f t="shared" si="593"/>
        <v>0</v>
      </c>
      <c r="AP91" s="51">
        <v>0</v>
      </c>
      <c r="AQ91" s="51">
        <f t="shared" si="593"/>
        <v>0</v>
      </c>
      <c r="AR91" s="53">
        <v>30</v>
      </c>
      <c r="AS91" s="51">
        <f t="shared" si="594"/>
        <v>834317.06903999997</v>
      </c>
      <c r="AT91" s="51">
        <v>0</v>
      </c>
      <c r="AU91" s="51">
        <f t="shared" si="595"/>
        <v>0</v>
      </c>
      <c r="AV91" s="51">
        <v>0</v>
      </c>
      <c r="AW91" s="51">
        <f t="shared" si="596"/>
        <v>0</v>
      </c>
      <c r="AX91" s="51">
        <v>0</v>
      </c>
      <c r="AY91" s="51">
        <f t="shared" si="597"/>
        <v>0</v>
      </c>
      <c r="AZ91" s="51">
        <v>0</v>
      </c>
      <c r="BA91" s="51">
        <f t="shared" si="598"/>
        <v>0</v>
      </c>
      <c r="BB91" s="51">
        <v>0</v>
      </c>
      <c r="BC91" s="51">
        <f t="shared" si="599"/>
        <v>0</v>
      </c>
      <c r="BD91" s="51"/>
      <c r="BE91" s="51">
        <f t="shared" si="600"/>
        <v>0</v>
      </c>
      <c r="BF91" s="51"/>
      <c r="BG91" s="51">
        <f t="shared" si="601"/>
        <v>0</v>
      </c>
      <c r="BH91" s="51">
        <v>0</v>
      </c>
      <c r="BI91" s="51">
        <f t="shared" si="602"/>
        <v>0</v>
      </c>
      <c r="BJ91" s="51">
        <v>0</v>
      </c>
      <c r="BK91" s="51">
        <f t="shared" si="603"/>
        <v>0</v>
      </c>
      <c r="BL91" s="51">
        <v>0</v>
      </c>
      <c r="BM91" s="51">
        <f t="shared" si="604"/>
        <v>0</v>
      </c>
      <c r="BN91" s="51">
        <v>0</v>
      </c>
      <c r="BO91" s="51">
        <f t="shared" si="604"/>
        <v>0</v>
      </c>
      <c r="BP91" s="51"/>
      <c r="BQ91" s="51">
        <f t="shared" si="605"/>
        <v>0</v>
      </c>
      <c r="BR91" s="51"/>
      <c r="BS91" s="51">
        <f t="shared" si="606"/>
        <v>0</v>
      </c>
      <c r="BT91" s="51"/>
      <c r="BU91" s="51">
        <f t="shared" si="607"/>
        <v>0</v>
      </c>
      <c r="BV91" s="51">
        <v>0</v>
      </c>
      <c r="BW91" s="51">
        <f t="shared" si="608"/>
        <v>0</v>
      </c>
      <c r="BX91" s="51">
        <v>0</v>
      </c>
      <c r="BY91" s="51">
        <f t="shared" si="609"/>
        <v>0</v>
      </c>
      <c r="BZ91" s="51">
        <v>0</v>
      </c>
      <c r="CA91" s="51">
        <f t="shared" si="610"/>
        <v>0</v>
      </c>
      <c r="CB91" s="51">
        <v>0</v>
      </c>
      <c r="CC91" s="51">
        <v>0</v>
      </c>
      <c r="CD91" s="51"/>
      <c r="CE91" s="51">
        <f t="shared" si="611"/>
        <v>0</v>
      </c>
      <c r="CF91" s="51"/>
      <c r="CG91" s="51">
        <f t="shared" si="612"/>
        <v>0</v>
      </c>
      <c r="CH91" s="51">
        <v>0</v>
      </c>
      <c r="CI91" s="51">
        <f t="shared" si="613"/>
        <v>0</v>
      </c>
      <c r="CJ91" s="51">
        <v>0</v>
      </c>
      <c r="CK91" s="51">
        <f t="shared" si="613"/>
        <v>0</v>
      </c>
      <c r="CL91" s="51">
        <v>0</v>
      </c>
      <c r="CM91" s="51">
        <f t="shared" si="614"/>
        <v>0</v>
      </c>
      <c r="CN91" s="51"/>
      <c r="CO91" s="51">
        <f t="shared" si="615"/>
        <v>0</v>
      </c>
      <c r="CP91" s="51">
        <v>0</v>
      </c>
      <c r="CQ91" s="51">
        <f t="shared" si="616"/>
        <v>0</v>
      </c>
      <c r="CR91" s="51">
        <v>0</v>
      </c>
      <c r="CS91" s="51">
        <v>0</v>
      </c>
      <c r="CT91" s="51"/>
      <c r="CU91" s="51">
        <f t="shared" si="617"/>
        <v>0</v>
      </c>
      <c r="CV91" s="51">
        <v>0</v>
      </c>
      <c r="CW91" s="51">
        <f t="shared" si="618"/>
        <v>0</v>
      </c>
      <c r="CX91" s="51">
        <v>0</v>
      </c>
      <c r="CY91" s="51">
        <f t="shared" si="619"/>
        <v>0</v>
      </c>
      <c r="CZ91" s="51">
        <v>0</v>
      </c>
      <c r="DA91" s="51">
        <f t="shared" si="620"/>
        <v>0</v>
      </c>
      <c r="DB91" s="62">
        <f t="shared" si="621"/>
        <v>70</v>
      </c>
      <c r="DC91" s="62">
        <f t="shared" si="621"/>
        <v>1761336.03464</v>
      </c>
    </row>
    <row r="92" spans="1:107" ht="45" x14ac:dyDescent="0.25">
      <c r="A92" s="24"/>
      <c r="B92" s="24">
        <v>58</v>
      </c>
      <c r="C92" s="16" t="s">
        <v>204</v>
      </c>
      <c r="D92" s="17">
        <f t="shared" si="399"/>
        <v>10127</v>
      </c>
      <c r="E92" s="17">
        <v>10127</v>
      </c>
      <c r="F92" s="18">
        <v>9620</v>
      </c>
      <c r="G92" s="19">
        <v>2</v>
      </c>
      <c r="H92" s="19"/>
      <c r="I92" s="25">
        <v>1</v>
      </c>
      <c r="J92" s="26"/>
      <c r="K92" s="17">
        <v>1.4</v>
      </c>
      <c r="L92" s="17">
        <v>1.68</v>
      </c>
      <c r="M92" s="17">
        <v>2.23</v>
      </c>
      <c r="N92" s="17">
        <v>2.39</v>
      </c>
      <c r="O92" s="20">
        <v>2.57</v>
      </c>
      <c r="P92" s="51">
        <v>0</v>
      </c>
      <c r="Q92" s="51">
        <f t="shared" si="583"/>
        <v>0</v>
      </c>
      <c r="R92" s="51"/>
      <c r="S92" s="51">
        <f t="shared" si="583"/>
        <v>0</v>
      </c>
      <c r="T92" s="52"/>
      <c r="U92" s="51">
        <f t="shared" si="584"/>
        <v>0</v>
      </c>
      <c r="V92" s="51">
        <v>0</v>
      </c>
      <c r="W92" s="51">
        <f t="shared" si="585"/>
        <v>0</v>
      </c>
      <c r="X92" s="51">
        <v>0</v>
      </c>
      <c r="Y92" s="51">
        <f t="shared" si="586"/>
        <v>0</v>
      </c>
      <c r="Z92" s="51">
        <v>0</v>
      </c>
      <c r="AA92" s="51">
        <f t="shared" si="587"/>
        <v>0</v>
      </c>
      <c r="AB92" s="51"/>
      <c r="AC92" s="51">
        <f t="shared" si="588"/>
        <v>0</v>
      </c>
      <c r="AD92" s="51">
        <v>0</v>
      </c>
      <c r="AE92" s="51">
        <f t="shared" si="589"/>
        <v>0</v>
      </c>
      <c r="AF92" s="52"/>
      <c r="AG92" s="51">
        <f t="shared" si="590"/>
        <v>0</v>
      </c>
      <c r="AH92" s="51"/>
      <c r="AI92" s="51">
        <f t="shared" si="591"/>
        <v>0</v>
      </c>
      <c r="AJ92" s="51">
        <v>0</v>
      </c>
      <c r="AK92" s="51">
        <f t="shared" si="592"/>
        <v>0</v>
      </c>
      <c r="AL92" s="51"/>
      <c r="AM92" s="51">
        <f t="shared" si="592"/>
        <v>0</v>
      </c>
      <c r="AN92" s="51">
        <v>0</v>
      </c>
      <c r="AO92" s="51">
        <f t="shared" si="593"/>
        <v>0</v>
      </c>
      <c r="AP92" s="51">
        <v>0</v>
      </c>
      <c r="AQ92" s="51">
        <f t="shared" si="593"/>
        <v>0</v>
      </c>
      <c r="AR92" s="53">
        <v>6</v>
      </c>
      <c r="AS92" s="51">
        <f t="shared" si="594"/>
        <v>201040.25760000001</v>
      </c>
      <c r="AT92" s="53">
        <v>1</v>
      </c>
      <c r="AU92" s="51">
        <f t="shared" si="595"/>
        <v>33506.709599999995</v>
      </c>
      <c r="AV92" s="51">
        <v>0</v>
      </c>
      <c r="AW92" s="51">
        <f t="shared" si="596"/>
        <v>0</v>
      </c>
      <c r="AX92" s="51">
        <v>0</v>
      </c>
      <c r="AY92" s="51">
        <f t="shared" si="597"/>
        <v>0</v>
      </c>
      <c r="AZ92" s="51">
        <v>0</v>
      </c>
      <c r="BA92" s="51">
        <f t="shared" si="598"/>
        <v>0</v>
      </c>
      <c r="BB92" s="51">
        <v>0</v>
      </c>
      <c r="BC92" s="51">
        <f t="shared" si="599"/>
        <v>0</v>
      </c>
      <c r="BD92" s="51"/>
      <c r="BE92" s="51">
        <f t="shared" si="600"/>
        <v>0</v>
      </c>
      <c r="BF92" s="51"/>
      <c r="BG92" s="51">
        <f t="shared" si="601"/>
        <v>0</v>
      </c>
      <c r="BH92" s="51">
        <v>0</v>
      </c>
      <c r="BI92" s="51">
        <f t="shared" si="602"/>
        <v>0</v>
      </c>
      <c r="BJ92" s="51">
        <v>0</v>
      </c>
      <c r="BK92" s="51">
        <f t="shared" si="603"/>
        <v>0</v>
      </c>
      <c r="BL92" s="51">
        <v>0</v>
      </c>
      <c r="BM92" s="51">
        <f t="shared" si="604"/>
        <v>0</v>
      </c>
      <c r="BN92" s="51">
        <v>0</v>
      </c>
      <c r="BO92" s="51">
        <f t="shared" si="604"/>
        <v>0</v>
      </c>
      <c r="BP92" s="51"/>
      <c r="BQ92" s="51">
        <f t="shared" si="605"/>
        <v>0</v>
      </c>
      <c r="BR92" s="51"/>
      <c r="BS92" s="51">
        <f t="shared" si="606"/>
        <v>0</v>
      </c>
      <c r="BT92" s="51"/>
      <c r="BU92" s="51">
        <f t="shared" si="607"/>
        <v>0</v>
      </c>
      <c r="BV92" s="51">
        <v>0</v>
      </c>
      <c r="BW92" s="51">
        <f t="shared" si="608"/>
        <v>0</v>
      </c>
      <c r="BX92" s="51">
        <v>0</v>
      </c>
      <c r="BY92" s="51">
        <f t="shared" si="609"/>
        <v>0</v>
      </c>
      <c r="BZ92" s="51">
        <v>0</v>
      </c>
      <c r="CA92" s="51">
        <f t="shared" si="610"/>
        <v>0</v>
      </c>
      <c r="CB92" s="51">
        <v>0</v>
      </c>
      <c r="CC92" s="51">
        <v>0</v>
      </c>
      <c r="CD92" s="51"/>
      <c r="CE92" s="51">
        <f t="shared" si="611"/>
        <v>0</v>
      </c>
      <c r="CF92" s="51"/>
      <c r="CG92" s="51">
        <f t="shared" si="612"/>
        <v>0</v>
      </c>
      <c r="CH92" s="53">
        <v>2</v>
      </c>
      <c r="CI92" s="51">
        <f t="shared" si="613"/>
        <v>72417.799999999988</v>
      </c>
      <c r="CJ92" s="51">
        <v>0</v>
      </c>
      <c r="CK92" s="51">
        <f t="shared" si="613"/>
        <v>0</v>
      </c>
      <c r="CL92" s="51">
        <v>0</v>
      </c>
      <c r="CM92" s="51">
        <f t="shared" si="614"/>
        <v>0</v>
      </c>
      <c r="CN92" s="51"/>
      <c r="CO92" s="51">
        <f t="shared" si="615"/>
        <v>0</v>
      </c>
      <c r="CP92" s="51">
        <v>0</v>
      </c>
      <c r="CQ92" s="51">
        <f t="shared" si="616"/>
        <v>0</v>
      </c>
      <c r="CR92" s="51">
        <v>0</v>
      </c>
      <c r="CS92" s="51">
        <v>0</v>
      </c>
      <c r="CT92" s="51"/>
      <c r="CU92" s="51">
        <f t="shared" si="617"/>
        <v>0</v>
      </c>
      <c r="CV92" s="51">
        <v>0</v>
      </c>
      <c r="CW92" s="51">
        <f t="shared" si="618"/>
        <v>0</v>
      </c>
      <c r="CX92" s="51">
        <v>0</v>
      </c>
      <c r="CY92" s="51">
        <f t="shared" si="619"/>
        <v>0</v>
      </c>
      <c r="CZ92" s="51">
        <v>0</v>
      </c>
      <c r="DA92" s="51">
        <f t="shared" si="620"/>
        <v>0</v>
      </c>
      <c r="DB92" s="62">
        <f t="shared" si="621"/>
        <v>9</v>
      </c>
      <c r="DC92" s="62">
        <f t="shared" si="621"/>
        <v>306964.7672</v>
      </c>
    </row>
    <row r="93" spans="1:107" ht="45" x14ac:dyDescent="0.25">
      <c r="A93" s="24"/>
      <c r="B93" s="24">
        <v>59</v>
      </c>
      <c r="C93" s="16" t="s">
        <v>205</v>
      </c>
      <c r="D93" s="17">
        <f t="shared" si="399"/>
        <v>10127</v>
      </c>
      <c r="E93" s="17">
        <v>10127</v>
      </c>
      <c r="F93" s="18">
        <v>9620</v>
      </c>
      <c r="G93" s="19">
        <v>2.46</v>
      </c>
      <c r="H93" s="19"/>
      <c r="I93" s="25">
        <v>1</v>
      </c>
      <c r="J93" s="26"/>
      <c r="K93" s="17">
        <v>1.4</v>
      </c>
      <c r="L93" s="17">
        <v>1.68</v>
      </c>
      <c r="M93" s="17">
        <v>2.23</v>
      </c>
      <c r="N93" s="17">
        <v>2.39</v>
      </c>
      <c r="O93" s="20">
        <v>2.57</v>
      </c>
      <c r="P93" s="51">
        <v>0</v>
      </c>
      <c r="Q93" s="51">
        <f t="shared" si="583"/>
        <v>0</v>
      </c>
      <c r="R93" s="51">
        <v>0</v>
      </c>
      <c r="S93" s="51">
        <f t="shared" si="583"/>
        <v>0</v>
      </c>
      <c r="T93" s="52"/>
      <c r="U93" s="51">
        <f t="shared" si="584"/>
        <v>0</v>
      </c>
      <c r="V93" s="51"/>
      <c r="W93" s="51">
        <f t="shared" si="585"/>
        <v>0</v>
      </c>
      <c r="X93" s="51">
        <v>0</v>
      </c>
      <c r="Y93" s="51">
        <f t="shared" si="586"/>
        <v>0</v>
      </c>
      <c r="Z93" s="51">
        <v>0</v>
      </c>
      <c r="AA93" s="51">
        <f t="shared" si="587"/>
        <v>0</v>
      </c>
      <c r="AB93" s="51"/>
      <c r="AC93" s="51">
        <f t="shared" si="588"/>
        <v>0</v>
      </c>
      <c r="AD93" s="51">
        <v>0</v>
      </c>
      <c r="AE93" s="51">
        <f t="shared" si="589"/>
        <v>0</v>
      </c>
      <c r="AF93" s="52"/>
      <c r="AG93" s="51">
        <f t="shared" si="590"/>
        <v>0</v>
      </c>
      <c r="AH93" s="51"/>
      <c r="AI93" s="51">
        <f t="shared" si="591"/>
        <v>0</v>
      </c>
      <c r="AJ93" s="51">
        <v>0</v>
      </c>
      <c r="AK93" s="51">
        <f t="shared" si="592"/>
        <v>0</v>
      </c>
      <c r="AL93" s="51"/>
      <c r="AM93" s="51">
        <f t="shared" si="592"/>
        <v>0</v>
      </c>
      <c r="AN93" s="51">
        <v>0</v>
      </c>
      <c r="AO93" s="51">
        <f t="shared" si="593"/>
        <v>0</v>
      </c>
      <c r="AP93" s="51">
        <v>0</v>
      </c>
      <c r="AQ93" s="51">
        <f t="shared" si="593"/>
        <v>0</v>
      </c>
      <c r="AR93" s="53">
        <v>3</v>
      </c>
      <c r="AS93" s="51">
        <f t="shared" si="594"/>
        <v>123639.758424</v>
      </c>
      <c r="AT93" s="51">
        <v>0</v>
      </c>
      <c r="AU93" s="51">
        <f t="shared" si="595"/>
        <v>0</v>
      </c>
      <c r="AV93" s="51">
        <v>0</v>
      </c>
      <c r="AW93" s="51">
        <f t="shared" si="596"/>
        <v>0</v>
      </c>
      <c r="AX93" s="51">
        <v>0</v>
      </c>
      <c r="AY93" s="51">
        <f t="shared" si="597"/>
        <v>0</v>
      </c>
      <c r="AZ93" s="51">
        <v>0</v>
      </c>
      <c r="BA93" s="51">
        <f t="shared" si="598"/>
        <v>0</v>
      </c>
      <c r="BB93" s="51">
        <v>0</v>
      </c>
      <c r="BC93" s="51">
        <f t="shared" si="599"/>
        <v>0</v>
      </c>
      <c r="BD93" s="51"/>
      <c r="BE93" s="51">
        <f t="shared" si="600"/>
        <v>0</v>
      </c>
      <c r="BF93" s="51"/>
      <c r="BG93" s="51">
        <f t="shared" si="601"/>
        <v>0</v>
      </c>
      <c r="BH93" s="51">
        <v>0</v>
      </c>
      <c r="BI93" s="51">
        <f t="shared" si="602"/>
        <v>0</v>
      </c>
      <c r="BJ93" s="51">
        <v>0</v>
      </c>
      <c r="BK93" s="51">
        <f t="shared" si="603"/>
        <v>0</v>
      </c>
      <c r="BL93" s="51">
        <v>0</v>
      </c>
      <c r="BM93" s="51">
        <f t="shared" si="604"/>
        <v>0</v>
      </c>
      <c r="BN93" s="51">
        <v>0</v>
      </c>
      <c r="BO93" s="51">
        <f t="shared" si="604"/>
        <v>0</v>
      </c>
      <c r="BP93" s="51"/>
      <c r="BQ93" s="51">
        <f t="shared" si="605"/>
        <v>0</v>
      </c>
      <c r="BR93" s="51"/>
      <c r="BS93" s="51">
        <f t="shared" si="606"/>
        <v>0</v>
      </c>
      <c r="BT93" s="51"/>
      <c r="BU93" s="51">
        <f t="shared" si="607"/>
        <v>0</v>
      </c>
      <c r="BV93" s="51">
        <v>0</v>
      </c>
      <c r="BW93" s="51">
        <f t="shared" si="608"/>
        <v>0</v>
      </c>
      <c r="BX93" s="51">
        <v>0</v>
      </c>
      <c r="BY93" s="51">
        <f t="shared" si="609"/>
        <v>0</v>
      </c>
      <c r="BZ93" s="51">
        <v>0</v>
      </c>
      <c r="CA93" s="51">
        <f t="shared" si="610"/>
        <v>0</v>
      </c>
      <c r="CB93" s="51">
        <v>0</v>
      </c>
      <c r="CC93" s="51">
        <v>0</v>
      </c>
      <c r="CD93" s="51"/>
      <c r="CE93" s="51">
        <f t="shared" si="611"/>
        <v>0</v>
      </c>
      <c r="CF93" s="51"/>
      <c r="CG93" s="51">
        <f t="shared" si="612"/>
        <v>0</v>
      </c>
      <c r="CH93" s="51">
        <v>0</v>
      </c>
      <c r="CI93" s="51">
        <f t="shared" si="613"/>
        <v>0</v>
      </c>
      <c r="CJ93" s="51">
        <v>0</v>
      </c>
      <c r="CK93" s="51">
        <f t="shared" si="613"/>
        <v>0</v>
      </c>
      <c r="CL93" s="51">
        <v>0</v>
      </c>
      <c r="CM93" s="51">
        <f t="shared" si="614"/>
        <v>0</v>
      </c>
      <c r="CN93" s="51"/>
      <c r="CO93" s="51">
        <f t="shared" si="615"/>
        <v>0</v>
      </c>
      <c r="CP93" s="51">
        <v>0</v>
      </c>
      <c r="CQ93" s="51">
        <f t="shared" si="616"/>
        <v>0</v>
      </c>
      <c r="CR93" s="51">
        <v>0</v>
      </c>
      <c r="CS93" s="51">
        <v>0</v>
      </c>
      <c r="CT93" s="51"/>
      <c r="CU93" s="51">
        <f t="shared" si="617"/>
        <v>0</v>
      </c>
      <c r="CV93" s="51">
        <v>0</v>
      </c>
      <c r="CW93" s="51">
        <f t="shared" si="618"/>
        <v>0</v>
      </c>
      <c r="CX93" s="51">
        <v>0</v>
      </c>
      <c r="CY93" s="51">
        <f t="shared" si="619"/>
        <v>0</v>
      </c>
      <c r="CZ93" s="51">
        <v>0</v>
      </c>
      <c r="DA93" s="51">
        <f t="shared" si="620"/>
        <v>0</v>
      </c>
      <c r="DB93" s="62">
        <f t="shared" si="621"/>
        <v>3</v>
      </c>
      <c r="DC93" s="62">
        <f t="shared" si="621"/>
        <v>123639.758424</v>
      </c>
    </row>
    <row r="94" spans="1:107" x14ac:dyDescent="0.25">
      <c r="A94" s="24"/>
      <c r="B94" s="24">
        <v>60</v>
      </c>
      <c r="C94" s="16" t="s">
        <v>206</v>
      </c>
      <c r="D94" s="17">
        <f>D93</f>
        <v>10127</v>
      </c>
      <c r="E94" s="17">
        <v>10127</v>
      </c>
      <c r="F94" s="18">
        <v>9620</v>
      </c>
      <c r="G94" s="19">
        <v>45.5</v>
      </c>
      <c r="H94" s="19"/>
      <c r="I94" s="25">
        <v>1</v>
      </c>
      <c r="J94" s="26"/>
      <c r="K94" s="17">
        <v>1.4</v>
      </c>
      <c r="L94" s="17">
        <v>1.68</v>
      </c>
      <c r="M94" s="17">
        <v>2.23</v>
      </c>
      <c r="N94" s="17">
        <v>2.39</v>
      </c>
      <c r="O94" s="20">
        <v>2.57</v>
      </c>
      <c r="P94" s="52"/>
      <c r="Q94" s="51">
        <f t="shared" si="583"/>
        <v>0</v>
      </c>
      <c r="R94" s="52"/>
      <c r="S94" s="51">
        <f t="shared" si="583"/>
        <v>0</v>
      </c>
      <c r="T94" s="52"/>
      <c r="U94" s="51">
        <f t="shared" si="584"/>
        <v>0</v>
      </c>
      <c r="V94" s="52"/>
      <c r="W94" s="51">
        <f t="shared" si="585"/>
        <v>0</v>
      </c>
      <c r="X94" s="52"/>
      <c r="Y94" s="51">
        <f t="shared" si="586"/>
        <v>0</v>
      </c>
      <c r="Z94" s="52"/>
      <c r="AA94" s="51">
        <f t="shared" si="587"/>
        <v>0</v>
      </c>
      <c r="AB94" s="51"/>
      <c r="AC94" s="51">
        <f t="shared" si="588"/>
        <v>0</v>
      </c>
      <c r="AD94" s="52"/>
      <c r="AE94" s="51">
        <f t="shared" si="589"/>
        <v>0</v>
      </c>
      <c r="AF94" s="52"/>
      <c r="AG94" s="51">
        <f t="shared" si="590"/>
        <v>0</v>
      </c>
      <c r="AH94" s="52"/>
      <c r="AI94" s="51">
        <f t="shared" si="591"/>
        <v>0</v>
      </c>
      <c r="AJ94" s="52"/>
      <c r="AK94" s="51">
        <f t="shared" si="592"/>
        <v>0</v>
      </c>
      <c r="AL94" s="52"/>
      <c r="AM94" s="51">
        <f t="shared" si="592"/>
        <v>0</v>
      </c>
      <c r="AN94" s="52"/>
      <c r="AO94" s="51">
        <f t="shared" si="593"/>
        <v>0</v>
      </c>
      <c r="AP94" s="52"/>
      <c r="AQ94" s="51">
        <f t="shared" si="593"/>
        <v>0</v>
      </c>
      <c r="AR94" s="52"/>
      <c r="AS94" s="51">
        <f t="shared" si="594"/>
        <v>0</v>
      </c>
      <c r="AT94" s="52"/>
      <c r="AU94" s="51">
        <f t="shared" si="595"/>
        <v>0</v>
      </c>
      <c r="AV94" s="52"/>
      <c r="AW94" s="51">
        <f t="shared" si="596"/>
        <v>0</v>
      </c>
      <c r="AX94" s="52"/>
      <c r="AY94" s="51">
        <f t="shared" si="597"/>
        <v>0</v>
      </c>
      <c r="AZ94" s="52"/>
      <c r="BA94" s="51">
        <f t="shared" si="598"/>
        <v>0</v>
      </c>
      <c r="BB94" s="52"/>
      <c r="BC94" s="51">
        <f t="shared" si="599"/>
        <v>0</v>
      </c>
      <c r="BD94" s="52"/>
      <c r="BE94" s="51">
        <f t="shared" si="600"/>
        <v>0</v>
      </c>
      <c r="BF94" s="52"/>
      <c r="BG94" s="51">
        <f t="shared" si="601"/>
        <v>0</v>
      </c>
      <c r="BH94" s="52"/>
      <c r="BI94" s="51">
        <f t="shared" si="602"/>
        <v>0</v>
      </c>
      <c r="BJ94" s="52"/>
      <c r="BK94" s="51">
        <f t="shared" si="603"/>
        <v>0</v>
      </c>
      <c r="BL94" s="52"/>
      <c r="BM94" s="51">
        <f t="shared" si="604"/>
        <v>0</v>
      </c>
      <c r="BN94" s="52"/>
      <c r="BO94" s="51">
        <f t="shared" si="604"/>
        <v>0</v>
      </c>
      <c r="BP94" s="52"/>
      <c r="BQ94" s="51">
        <f t="shared" si="605"/>
        <v>0</v>
      </c>
      <c r="BR94" s="52"/>
      <c r="BS94" s="51">
        <f t="shared" si="606"/>
        <v>0</v>
      </c>
      <c r="BT94" s="52"/>
      <c r="BU94" s="51">
        <f t="shared" si="607"/>
        <v>0</v>
      </c>
      <c r="BV94" s="52"/>
      <c r="BW94" s="51">
        <f t="shared" si="608"/>
        <v>0</v>
      </c>
      <c r="BX94" s="52"/>
      <c r="BY94" s="51">
        <f t="shared" si="609"/>
        <v>0</v>
      </c>
      <c r="BZ94" s="52"/>
      <c r="CA94" s="51">
        <f t="shared" si="610"/>
        <v>0</v>
      </c>
      <c r="CB94" s="52"/>
      <c r="CC94" s="51">
        <v>0</v>
      </c>
      <c r="CD94" s="52"/>
      <c r="CE94" s="51">
        <f t="shared" si="611"/>
        <v>0</v>
      </c>
      <c r="CF94" s="52"/>
      <c r="CG94" s="51">
        <f t="shared" si="612"/>
        <v>0</v>
      </c>
      <c r="CH94" s="52"/>
      <c r="CI94" s="51">
        <f t="shared" si="613"/>
        <v>0</v>
      </c>
      <c r="CJ94" s="52"/>
      <c r="CK94" s="51">
        <f t="shared" si="613"/>
        <v>0</v>
      </c>
      <c r="CL94" s="52"/>
      <c r="CM94" s="51">
        <f t="shared" si="614"/>
        <v>0</v>
      </c>
      <c r="CN94" s="52"/>
      <c r="CO94" s="51">
        <f t="shared" si="615"/>
        <v>0</v>
      </c>
      <c r="CP94" s="52"/>
      <c r="CQ94" s="51">
        <f t="shared" si="616"/>
        <v>0</v>
      </c>
      <c r="CR94" s="52"/>
      <c r="CS94" s="51">
        <v>0</v>
      </c>
      <c r="CT94" s="52"/>
      <c r="CU94" s="51">
        <f t="shared" si="617"/>
        <v>0</v>
      </c>
      <c r="CV94" s="52"/>
      <c r="CW94" s="51">
        <f t="shared" si="618"/>
        <v>0</v>
      </c>
      <c r="CX94" s="52"/>
      <c r="CY94" s="51">
        <f t="shared" si="619"/>
        <v>0</v>
      </c>
      <c r="CZ94" s="52"/>
      <c r="DA94" s="51">
        <f t="shared" si="620"/>
        <v>0</v>
      </c>
      <c r="DB94" s="62">
        <f t="shared" si="621"/>
        <v>0</v>
      </c>
      <c r="DC94" s="62">
        <f t="shared" si="621"/>
        <v>0</v>
      </c>
    </row>
    <row r="95" spans="1:107" x14ac:dyDescent="0.25">
      <c r="A95" s="60">
        <v>21</v>
      </c>
      <c r="B95" s="60"/>
      <c r="C95" s="38" t="s">
        <v>207</v>
      </c>
      <c r="D95" s="45">
        <f>D93</f>
        <v>10127</v>
      </c>
      <c r="E95" s="45"/>
      <c r="F95" s="43"/>
      <c r="G95" s="46"/>
      <c r="H95" s="46"/>
      <c r="I95" s="69">
        <v>1</v>
      </c>
      <c r="J95" s="67"/>
      <c r="K95" s="45">
        <v>1.4</v>
      </c>
      <c r="L95" s="45">
        <v>1.68</v>
      </c>
      <c r="M95" s="45">
        <v>2.23</v>
      </c>
      <c r="N95" s="45">
        <v>2.39</v>
      </c>
      <c r="O95" s="44">
        <v>2.57</v>
      </c>
      <c r="P95" s="54">
        <f t="shared" ref="P95:CA95" si="622">SUM(P96:P101)</f>
        <v>0</v>
      </c>
      <c r="Q95" s="54">
        <f t="shared" si="622"/>
        <v>0</v>
      </c>
      <c r="R95" s="54">
        <f t="shared" si="622"/>
        <v>0</v>
      </c>
      <c r="S95" s="54">
        <f t="shared" si="622"/>
        <v>0</v>
      </c>
      <c r="T95" s="54">
        <f t="shared" si="622"/>
        <v>200</v>
      </c>
      <c r="U95" s="54">
        <f t="shared" si="622"/>
        <v>1096617.3400000001</v>
      </c>
      <c r="V95" s="54">
        <f t="shared" si="622"/>
        <v>0</v>
      </c>
      <c r="W95" s="54">
        <f t="shared" si="622"/>
        <v>0</v>
      </c>
      <c r="X95" s="54">
        <f t="shared" si="622"/>
        <v>0</v>
      </c>
      <c r="Y95" s="54">
        <f t="shared" si="622"/>
        <v>0</v>
      </c>
      <c r="Z95" s="54">
        <f t="shared" si="622"/>
        <v>45</v>
      </c>
      <c r="AA95" s="54">
        <f t="shared" si="622"/>
        <v>273805.36456000002</v>
      </c>
      <c r="AB95" s="54">
        <f t="shared" si="622"/>
        <v>0</v>
      </c>
      <c r="AC95" s="54">
        <f t="shared" si="622"/>
        <v>0</v>
      </c>
      <c r="AD95" s="54">
        <f t="shared" si="622"/>
        <v>0</v>
      </c>
      <c r="AE95" s="54">
        <f t="shared" si="622"/>
        <v>0</v>
      </c>
      <c r="AF95" s="54">
        <f t="shared" si="622"/>
        <v>0</v>
      </c>
      <c r="AG95" s="54">
        <f t="shared" si="622"/>
        <v>0</v>
      </c>
      <c r="AH95" s="54">
        <f t="shared" si="622"/>
        <v>0</v>
      </c>
      <c r="AI95" s="54">
        <f t="shared" si="622"/>
        <v>0</v>
      </c>
      <c r="AJ95" s="54">
        <f t="shared" si="622"/>
        <v>0</v>
      </c>
      <c r="AK95" s="54">
        <f t="shared" si="622"/>
        <v>0</v>
      </c>
      <c r="AL95" s="54">
        <f t="shared" si="622"/>
        <v>0</v>
      </c>
      <c r="AM95" s="54">
        <f t="shared" si="622"/>
        <v>0</v>
      </c>
      <c r="AN95" s="54">
        <f t="shared" si="622"/>
        <v>0</v>
      </c>
      <c r="AO95" s="54">
        <f t="shared" si="622"/>
        <v>0</v>
      </c>
      <c r="AP95" s="54">
        <f t="shared" si="622"/>
        <v>0</v>
      </c>
      <c r="AQ95" s="54">
        <f t="shared" si="622"/>
        <v>0</v>
      </c>
      <c r="AR95" s="54">
        <f t="shared" si="622"/>
        <v>140</v>
      </c>
      <c r="AS95" s="54">
        <f t="shared" si="622"/>
        <v>974375.11516800011</v>
      </c>
      <c r="AT95" s="54">
        <f t="shared" si="622"/>
        <v>0</v>
      </c>
      <c r="AU95" s="54">
        <f t="shared" si="622"/>
        <v>0</v>
      </c>
      <c r="AV95" s="54">
        <v>0</v>
      </c>
      <c r="AW95" s="54">
        <f t="shared" ref="AW95" si="623">SUM(AW96:AW101)</f>
        <v>0</v>
      </c>
      <c r="AX95" s="54">
        <v>0</v>
      </c>
      <c r="AY95" s="54">
        <f t="shared" ref="AY95" si="624">SUM(AY96:AY101)</f>
        <v>0</v>
      </c>
      <c r="AZ95" s="54">
        <f t="shared" si="622"/>
        <v>0</v>
      </c>
      <c r="BA95" s="54">
        <f t="shared" si="622"/>
        <v>0</v>
      </c>
      <c r="BB95" s="54">
        <f t="shared" si="622"/>
        <v>136</v>
      </c>
      <c r="BC95" s="54">
        <f t="shared" si="622"/>
        <v>1743463.3752899999</v>
      </c>
      <c r="BD95" s="54">
        <f t="shared" si="622"/>
        <v>0</v>
      </c>
      <c r="BE95" s="54">
        <f t="shared" si="622"/>
        <v>0</v>
      </c>
      <c r="BF95" s="54">
        <f t="shared" si="622"/>
        <v>0</v>
      </c>
      <c r="BG95" s="54">
        <f t="shared" si="622"/>
        <v>0</v>
      </c>
      <c r="BH95" s="54">
        <f t="shared" si="622"/>
        <v>0</v>
      </c>
      <c r="BI95" s="54">
        <f t="shared" si="622"/>
        <v>0</v>
      </c>
      <c r="BJ95" s="54">
        <f t="shared" si="622"/>
        <v>0</v>
      </c>
      <c r="BK95" s="54">
        <f t="shared" si="622"/>
        <v>0</v>
      </c>
      <c r="BL95" s="54">
        <f t="shared" si="622"/>
        <v>0</v>
      </c>
      <c r="BM95" s="54">
        <f t="shared" si="622"/>
        <v>0</v>
      </c>
      <c r="BN95" s="54">
        <f t="shared" si="622"/>
        <v>0</v>
      </c>
      <c r="BO95" s="54">
        <f t="shared" si="622"/>
        <v>0</v>
      </c>
      <c r="BP95" s="54">
        <f t="shared" si="622"/>
        <v>0</v>
      </c>
      <c r="BQ95" s="54">
        <f t="shared" si="622"/>
        <v>0</v>
      </c>
      <c r="BR95" s="54">
        <f t="shared" si="622"/>
        <v>0</v>
      </c>
      <c r="BS95" s="54">
        <f t="shared" si="622"/>
        <v>0</v>
      </c>
      <c r="BT95" s="54">
        <f t="shared" si="622"/>
        <v>0</v>
      </c>
      <c r="BU95" s="54">
        <f t="shared" si="622"/>
        <v>0</v>
      </c>
      <c r="BV95" s="54">
        <f t="shared" si="622"/>
        <v>0</v>
      </c>
      <c r="BW95" s="54">
        <f t="shared" si="622"/>
        <v>0</v>
      </c>
      <c r="BX95" s="54">
        <f t="shared" si="622"/>
        <v>0</v>
      </c>
      <c r="BY95" s="54">
        <f t="shared" si="622"/>
        <v>0</v>
      </c>
      <c r="BZ95" s="54">
        <f t="shared" si="622"/>
        <v>0</v>
      </c>
      <c r="CA95" s="54">
        <f t="shared" si="622"/>
        <v>0</v>
      </c>
      <c r="CB95" s="54">
        <v>0</v>
      </c>
      <c r="CC95" s="54">
        <v>0</v>
      </c>
      <c r="CD95" s="54"/>
      <c r="CE95" s="54"/>
      <c r="CF95" s="54">
        <f t="shared" ref="CF95:DC95" si="625">SUM(CF96:CF101)</f>
        <v>0</v>
      </c>
      <c r="CG95" s="54">
        <f t="shared" si="625"/>
        <v>0</v>
      </c>
      <c r="CH95" s="54">
        <f t="shared" si="625"/>
        <v>0</v>
      </c>
      <c r="CI95" s="54">
        <f t="shared" si="625"/>
        <v>0</v>
      </c>
      <c r="CJ95" s="54">
        <v>0</v>
      </c>
      <c r="CK95" s="54">
        <f t="shared" ref="CK95" si="626">SUM(CK96:CK101)</f>
        <v>0</v>
      </c>
      <c r="CL95" s="54">
        <v>0</v>
      </c>
      <c r="CM95" s="54">
        <f t="shared" si="625"/>
        <v>0</v>
      </c>
      <c r="CN95" s="54">
        <f t="shared" si="625"/>
        <v>0</v>
      </c>
      <c r="CO95" s="54">
        <f t="shared" si="625"/>
        <v>0</v>
      </c>
      <c r="CP95" s="54">
        <f t="shared" si="625"/>
        <v>0</v>
      </c>
      <c r="CQ95" s="54">
        <f t="shared" si="625"/>
        <v>0</v>
      </c>
      <c r="CR95" s="54">
        <v>0</v>
      </c>
      <c r="CS95" s="54">
        <v>0</v>
      </c>
      <c r="CT95" s="54">
        <f t="shared" si="625"/>
        <v>10</v>
      </c>
      <c r="CU95" s="54">
        <f t="shared" si="625"/>
        <v>94825.021200000003</v>
      </c>
      <c r="CV95" s="54">
        <f t="shared" si="625"/>
        <v>0</v>
      </c>
      <c r="CW95" s="54">
        <f t="shared" si="625"/>
        <v>0</v>
      </c>
      <c r="CX95" s="54">
        <f t="shared" si="625"/>
        <v>1</v>
      </c>
      <c r="CY95" s="54">
        <f t="shared" si="625"/>
        <v>14440.803260000001</v>
      </c>
      <c r="CZ95" s="54">
        <f t="shared" si="625"/>
        <v>1</v>
      </c>
      <c r="DA95" s="54">
        <f t="shared" si="625"/>
        <v>12733.683560000001</v>
      </c>
      <c r="DB95" s="54">
        <f t="shared" si="625"/>
        <v>533</v>
      </c>
      <c r="DC95" s="54">
        <f t="shared" si="625"/>
        <v>4210260.7030380005</v>
      </c>
    </row>
    <row r="96" spans="1:107" x14ac:dyDescent="0.25">
      <c r="A96" s="24"/>
      <c r="B96" s="24">
        <v>61</v>
      </c>
      <c r="C96" s="16" t="s">
        <v>208</v>
      </c>
      <c r="D96" s="17">
        <f>D101</f>
        <v>10127</v>
      </c>
      <c r="E96" s="17">
        <v>10127</v>
      </c>
      <c r="F96" s="18">
        <v>9620</v>
      </c>
      <c r="G96" s="19">
        <v>0.39</v>
      </c>
      <c r="H96" s="19"/>
      <c r="I96" s="25">
        <v>1</v>
      </c>
      <c r="J96" s="26"/>
      <c r="K96" s="17">
        <v>1.4</v>
      </c>
      <c r="L96" s="17">
        <v>1.68</v>
      </c>
      <c r="M96" s="17">
        <v>2.23</v>
      </c>
      <c r="N96" s="17">
        <v>2.39</v>
      </c>
      <c r="O96" s="20">
        <v>2.57</v>
      </c>
      <c r="P96" s="51">
        <v>0</v>
      </c>
      <c r="Q96" s="51">
        <f t="shared" ref="Q96:S101" si="627">(P96/12*1*$D96*$G96*$I96*$K96*Q$9)+(P96/12*5*$E96*$G96*$I96*$K96*Q$10)+(P96/12*6*$F96*$G96*$I96*$K96*Q$10)</f>
        <v>0</v>
      </c>
      <c r="R96" s="51">
        <v>0</v>
      </c>
      <c r="S96" s="51">
        <f t="shared" si="627"/>
        <v>0</v>
      </c>
      <c r="T96" s="52">
        <v>200</v>
      </c>
      <c r="U96" s="51">
        <f t="shared" ref="U96:U101" si="628">(T96/12*1*$D96*$G96*$I96*$K96*U$9)+(T96/12*5*$E96*$G96*$I96*$K96*U$10)+(T96/12*6*$F96*$G96*$I96*$K96*U$10)</f>
        <v>1096617.3400000001</v>
      </c>
      <c r="V96" s="51">
        <v>0</v>
      </c>
      <c r="W96" s="51">
        <f t="shared" ref="W96:W101" si="629">(V96/12*1*$D96*$G96*$I96*$K96*W$9)+(V96/12*5*$E96*$G96*$I96*$K96*W$10)+(V96/12*6*$F96*$G96*$I96*$K96*W$10)</f>
        <v>0</v>
      </c>
      <c r="X96" s="51">
        <v>0</v>
      </c>
      <c r="Y96" s="51">
        <f t="shared" ref="Y96:Y101" si="630">(X96/12*1*$D96*$G96*$I96*$K96*Y$9)+(X96/12*5*$E96*$G96*$I96*$K96*Y$10)+(X96/12*6*$F96*$G96*$I96*$K96*Y$10)</f>
        <v>0</v>
      </c>
      <c r="Z96" s="51">
        <v>44</v>
      </c>
      <c r="AA96" s="51">
        <f t="shared" ref="AA96:AA101" si="631">(Z96/12*1*$D96*$G96*$I96*$K96*AA$9)+(Z96/12*5*$E96*$G96*$I96*$K96*AA$10)+(Z96/12*6*$F96*$G96*$I96*$K96*AA$10)</f>
        <v>259299.12008000002</v>
      </c>
      <c r="AB96" s="51"/>
      <c r="AC96" s="51">
        <f t="shared" ref="AC96:AC101" si="632">(AB96/12*1*$D96*$G96*$I96*$K96*AC$9)+(AB96/12*5*$E96*$G96*$I96*$K96*AC$10)+(AB96/12*6*$F96*$G96*$I96*$K96*AC$10)</f>
        <v>0</v>
      </c>
      <c r="AD96" s="51">
        <v>0</v>
      </c>
      <c r="AE96" s="51">
        <f t="shared" ref="AE96:AE101" si="633">(AD96/12*1*$D96*$G96*$I96*$K96*AE$9)+(AD96/12*5*$E96*$G96*$I96*$K96*AE$10)+(AD96/12*6*$F96*$G96*$I96*$K96*AE$10)</f>
        <v>0</v>
      </c>
      <c r="AF96" s="52"/>
      <c r="AG96" s="51">
        <f t="shared" ref="AG96:AG101" si="634">(AF96/12*1*$D96*$G96*$I96*$K96*AG$9)+(AF96/12*5*$E96*$G96*$I96*$K96*AG$10)+(AF96/12*6*$F96*$G96*$I96*$K96*AG$10)</f>
        <v>0</v>
      </c>
      <c r="AH96" s="51">
        <v>0</v>
      </c>
      <c r="AI96" s="51">
        <f t="shared" ref="AI96:AI101" si="635">(AH96/12*1*$D96*$G96*$I96*$K96*AI$9)+(AH96/12*5*$E96*$G96*$I96*$K96*AI$10)+(AH96/12*6*$F96*$G96*$I96*$K96*AI$10)</f>
        <v>0</v>
      </c>
      <c r="AJ96" s="51">
        <v>0</v>
      </c>
      <c r="AK96" s="51">
        <f t="shared" ref="AK96:AM101" si="636">(AJ96/12*1*$D96*$G96*$I96*$K96*AK$9)+(AJ96/12*5*$E96*$G96*$I96*$K96*AK$10)+(AJ96/12*6*$F96*$G96*$I96*$K96*AK$10)</f>
        <v>0</v>
      </c>
      <c r="AL96" s="51"/>
      <c r="AM96" s="51">
        <f t="shared" si="636"/>
        <v>0</v>
      </c>
      <c r="AN96" s="51">
        <v>0</v>
      </c>
      <c r="AO96" s="51">
        <f t="shared" ref="AO96:AQ101" si="637">(AN96/12*1*$D96*$G96*$I96*$L96*AO$9)+(AN96/12*5*$E96*$G96*$I96*$L96*AO$10)+(AN96/12*6*$F96*$G96*$I96*$L96*AO$10)</f>
        <v>0</v>
      </c>
      <c r="AP96" s="51">
        <v>0</v>
      </c>
      <c r="AQ96" s="51">
        <f t="shared" si="637"/>
        <v>0</v>
      </c>
      <c r="AR96" s="53">
        <v>138</v>
      </c>
      <c r="AS96" s="51">
        <f t="shared" ref="AS96:AS101" si="638">(AR96/12*1*$D96*$G96*$I96*$L96*AS$9)+(AR96/12*5*$E96*$G96*$I96*$L96*AS$10)+(AR96/12*6*$F96*$G96*$I96*$L96*AS$10)</f>
        <v>901665.55533600005</v>
      </c>
      <c r="AT96" s="51">
        <v>0</v>
      </c>
      <c r="AU96" s="51">
        <f t="shared" ref="AU96:AU101" si="639">(AT96/12*1*$D96*$G96*$I96*$L96*AU$9)+(AT96/12*5*$E96*$G96*$I96*$L96*AU$10)+(AT96/12*6*$F96*$G96*$I96*$L96*AU$10)</f>
        <v>0</v>
      </c>
      <c r="AV96" s="51">
        <v>0</v>
      </c>
      <c r="AW96" s="51">
        <f t="shared" ref="AW96:AW101" si="640">(AV96/12*1*$D96*$G96*$I96*$L96*AW$9)+(AV96/12*5*$E96*$G96*$I96*$L96*AW$10)+(AV96/12*6*$F96*$G96*$I96*$L96*AW$10)</f>
        <v>0</v>
      </c>
      <c r="AX96" s="51">
        <v>0</v>
      </c>
      <c r="AY96" s="51">
        <f t="shared" ref="AY96:AY101" si="641">(AX96/12*1*$D96*$G96*$I96*$L96*AY$9)+(AX96/12*5*$E96*$G96*$I96*$L96*AY$10)+(AX96/12*6*$F96*$G96*$I96*$L96*AY$10)</f>
        <v>0</v>
      </c>
      <c r="AZ96" s="51">
        <v>0</v>
      </c>
      <c r="BA96" s="51">
        <f t="shared" ref="BA96:BA101" si="642">(AZ96/12*1*$D96*$G96*$I96*$L96*BA$9)+(AZ96/12*5*$E96*$G96*$I96*$L96*BA$10)+(AZ96/12*6*$F96*$G96*$I96*$L96*BA$10)</f>
        <v>0</v>
      </c>
      <c r="BB96" s="51">
        <v>49</v>
      </c>
      <c r="BC96" s="51">
        <f t="shared" ref="BC96:BC98" si="643">(BB96/12*1*$D96*$G96*$I96*$K96*BC$9)+(BB96/12*5*$E96*$G96*$I96*$K96*BC$10)+(BB96/12*6*$F96*$G96*$I96*$K96*BC$10)</f>
        <v>312922.67642999999</v>
      </c>
      <c r="BD96" s="51"/>
      <c r="BE96" s="51">
        <f t="shared" ref="BE96:BE101" si="644">(BD96/12*1*$D96*$G96*$I96*$K96*BE$9)+(BD96/12*5*$E96*$G96*$I96*$K96*BE$10)+(BD96/12*6*$F96*$G96*$I96*$K96*BE$10)</f>
        <v>0</v>
      </c>
      <c r="BF96" s="51"/>
      <c r="BG96" s="51">
        <f t="shared" ref="BG96:BG101" si="645">(BF96/12*1*$D96*$G96*$I96*$K96*BG$9)+(BF96/12*4*$E96*$G96*$I96*$K96*BG$10)+(BF96/12*1*$E96*$G96*$I96*$K96*BG$11)+(BF96/12*6*$F96*$G96*$I96*$K96*BG$11)</f>
        <v>0</v>
      </c>
      <c r="BH96" s="51"/>
      <c r="BI96" s="51">
        <f t="shared" ref="BI96:BI101" si="646">(BH96/12*1*$D96*$G96*$I96*$K96*BI$9)+(BH96/12*5*$E96*$G96*$I96*$K96*BI$10)+(BH96/12*6*$F96*$G96*$I96*$K96*BI$10)</f>
        <v>0</v>
      </c>
      <c r="BJ96" s="51">
        <v>0</v>
      </c>
      <c r="BK96" s="51">
        <f t="shared" ref="BK96:BK101" si="647">(BJ96/12*1*$D96*$G96*$I96*$K96*BK$9)+(BJ96/12*5*$E96*$G96*$I96*$K96*BK$10)+(BJ96/12*6*$F96*$G96*$I96*$K96*BK$10)</f>
        <v>0</v>
      </c>
      <c r="BL96" s="51">
        <v>0</v>
      </c>
      <c r="BM96" s="51">
        <f t="shared" ref="BM96:BO101" si="648">(BL96/12*1*$D96*$G96*$I96*$L96*BM$9)+(BL96/12*4*$E96*$G96*$I96*$L96*BM$10)+(BL96/12*1*$E96*$G96*$I96*$L96*BM$11)+(BL96/12*6*$F96*$G96*$I96*$L96*BM$11)</f>
        <v>0</v>
      </c>
      <c r="BN96" s="51">
        <v>0</v>
      </c>
      <c r="BO96" s="51">
        <f t="shared" si="648"/>
        <v>0</v>
      </c>
      <c r="BP96" s="51"/>
      <c r="BQ96" s="51">
        <f t="shared" ref="BQ96:BQ101" si="649">(BP96/12*1*$D96*$G96*$I96*$K96*BQ$9)+(BP96/12*5*$E96*$G96*$I96*$K96*BQ$10)+(BP96/12*6*$F96*$G96*$I96*$K96*BQ$10)</f>
        <v>0</v>
      </c>
      <c r="BR96" s="51"/>
      <c r="BS96" s="51">
        <f t="shared" ref="BS96:BS101" si="650">(BR96/12*1*$D96*$G96*$I96*$L96*BS$9)+(BR96/12*5*$E96*$G96*$I96*$L96*BS$10)+(BR96/12*6*$F96*$G96*$I96*$L96*BS$10)</f>
        <v>0</v>
      </c>
      <c r="BT96" s="51"/>
      <c r="BU96" s="51">
        <f t="shared" ref="BU96:BU101" si="651">(BT96/12*1*$D96*$G96*$I96*BU$9)+(BT96/12*5*$E96*$G96*$I96*BU$10)+(BT96/12*6*$F96*$G96*$I96*BU$10)</f>
        <v>0</v>
      </c>
      <c r="BV96" s="51">
        <v>0</v>
      </c>
      <c r="BW96" s="51">
        <f t="shared" ref="BW96:BW101" si="652">(BV96/12*1*$D96*$G96*$I96*$K96*BW$9)+(BV96/12*5*$E96*$G96*$I96*$K96*BW$10)+(BV96/12*6*$F96*$G96*$I96*$K96*BW$10)</f>
        <v>0</v>
      </c>
      <c r="BX96" s="51">
        <v>0</v>
      </c>
      <c r="BY96" s="51">
        <f t="shared" ref="BY96:BY101" si="653">(BX96/12*1*$D96*$G96*$I96*$K96*BY$9)+(BX96/12*5*$E96*$G96*$I96*$K96*BY$10)+(BX96/12*6*$F96*$G96*$I96*$K96*BY$10)</f>
        <v>0</v>
      </c>
      <c r="BZ96" s="51"/>
      <c r="CA96" s="51">
        <f t="shared" ref="CA96:CA101" si="654">(BZ96/12*1*$D96*$G96*$I96*$L96*CA$9)+(BZ96/12*5*$E96*$G96*$I96*$L96*CA$10)+(BZ96/12*6*$F96*$G96*$I96*$L96*CA$10)</f>
        <v>0</v>
      </c>
      <c r="CB96" s="51">
        <v>0</v>
      </c>
      <c r="CC96" s="51">
        <v>0</v>
      </c>
      <c r="CD96" s="51"/>
      <c r="CE96" s="51">
        <f t="shared" ref="CE96:CE159" si="655">SUM(CD96*$F96*$G96*$I96*$L96*$CE$12)</f>
        <v>0</v>
      </c>
      <c r="CF96" s="51"/>
      <c r="CG96" s="51">
        <f t="shared" ref="CG96:CG101" si="656">(CF96/12*1*$D96*$G96*$I96*$L96*CG$9)+(CF96/12*5*$E96*$G96*$I96*$L96*CG$10)+(CF96/12*6*$F96*$G96*$I96*$L96*CG$10)</f>
        <v>0</v>
      </c>
      <c r="CH96" s="51"/>
      <c r="CI96" s="51">
        <f t="shared" ref="CI96:CK101" si="657">(CH96/12*1*$D96*$G96*$I96*$L96*CI$9)+(CH96/12*5*$E96*$G96*$I96*$L96*CI$10)+(CH96/12*6*$F96*$G96*$I96*$L96*CI$10)</f>
        <v>0</v>
      </c>
      <c r="CJ96" s="51">
        <v>0</v>
      </c>
      <c r="CK96" s="51">
        <f t="shared" si="657"/>
        <v>0</v>
      </c>
      <c r="CL96" s="51">
        <v>0</v>
      </c>
      <c r="CM96" s="51">
        <f t="shared" ref="CM96:CM101" si="658">(CL96/12*1*$D96*$G96*$I96*$K96*CM$9)+(CL96/12*5*$E96*$G96*$I96*$K96*CM$10)+(CL96/12*6*$F96*$G96*$I96*$K96*CM$10)</f>
        <v>0</v>
      </c>
      <c r="CN96" s="51"/>
      <c r="CO96" s="51">
        <f t="shared" ref="CO96:CO101" si="659">(CN96/12*1*$D96*$G96*$I96*$K96*CO$9)+(CN96/12*5*$E96*$G96*$I96*$K96*CO$10)+(CN96/12*6*$F96*$G96*$I96*$K96*CO$10)</f>
        <v>0</v>
      </c>
      <c r="CP96" s="51">
        <v>0</v>
      </c>
      <c r="CQ96" s="51">
        <f t="shared" ref="CQ96:CQ101" si="660">(CP96/12*1*$D96*$G96*$I96*$K96*CQ$9)+(CP96/12*5*$E96*$G96*$I96*$K96*CQ$10)+(CP96/12*6*$F96*$G96*$I96*$K96*CQ$10)</f>
        <v>0</v>
      </c>
      <c r="CR96" s="51">
        <v>0</v>
      </c>
      <c r="CS96" s="51">
        <v>0</v>
      </c>
      <c r="CT96" s="51">
        <f>25-15</f>
        <v>10</v>
      </c>
      <c r="CU96" s="51">
        <f t="shared" ref="CU96:CU101" si="661">(CT96/12*1*$D96*$G96*$I96*$L96*CU$9)+(CT96/12*5*$E96*$G96*$I96*$L96*CU$10)+(CT96/12*6*$F96*$G96*$I96*$L96*CU$10)</f>
        <v>94825.021200000003</v>
      </c>
      <c r="CV96" s="51">
        <v>0</v>
      </c>
      <c r="CW96" s="51">
        <f t="shared" ref="CW96:CW101" si="662">(CV96/12*1*$D96*$G96*$I96*$L96*CW$9)+(CV96/12*5*$E96*$G96*$I96*$L96*CW$10)+(CV96/12*6*$F96*$G96*$I96*$L96*CW$10)</f>
        <v>0</v>
      </c>
      <c r="CX96" s="53">
        <v>1</v>
      </c>
      <c r="CY96" s="51">
        <f t="shared" ref="CY96:CY101" si="663">(CX96/12*1*$D96*$G96*$I96*$N96*CY$9)+(CX96/12*5*$E96*$G96*$I96*$O96*CY$10)+(CX96/12*6*$F96*$G96*$I96*$O96*CY$10)</f>
        <v>14440.803260000001</v>
      </c>
      <c r="CZ96" s="53">
        <v>1</v>
      </c>
      <c r="DA96" s="51">
        <f t="shared" ref="DA96:DA101" si="664">(CZ96/12*1*$D96*$G96*$I96*$M96*DA$9)+(CZ96/12*5*$E96*$G96*$I96*$M96*DA$10)+(CZ96/12*6*$F96*$G96*$I96*$M96*DA$10)</f>
        <v>12733.683560000001</v>
      </c>
      <c r="DB96" s="62">
        <f t="shared" ref="DB96:DC101" si="665">SUM(AF96,T96,V96,AD96,P96,X96,R96,BH96,BX96,CL96,CP96,BJ96,CN96,AH96,BB96,BD96,AJ96,BF96,BV96,AL96,Z96,CR96,CV96,BL96,CT96,BN96,CB96,CD96,CH96,BZ96,CF96,AN96,AP96,AR96,AT96,AV96,AZ96,AX96,BR96,CZ96,CX96,CJ96,AB96,BT96,BP96)</f>
        <v>443</v>
      </c>
      <c r="DC96" s="62">
        <f t="shared" si="665"/>
        <v>2692504.1998660001</v>
      </c>
    </row>
    <row r="97" spans="1:107" x14ac:dyDescent="0.25">
      <c r="A97" s="24"/>
      <c r="B97" s="24">
        <v>62</v>
      </c>
      <c r="C97" s="16" t="s">
        <v>209</v>
      </c>
      <c r="D97" s="17">
        <f>D95</f>
        <v>10127</v>
      </c>
      <c r="E97" s="17">
        <v>10127</v>
      </c>
      <c r="F97" s="18">
        <v>9620</v>
      </c>
      <c r="G97" s="19">
        <v>0.96</v>
      </c>
      <c r="H97" s="19"/>
      <c r="I97" s="25">
        <v>1</v>
      </c>
      <c r="J97" s="26"/>
      <c r="K97" s="17">
        <v>1.4</v>
      </c>
      <c r="L97" s="17">
        <v>1.68</v>
      </c>
      <c r="M97" s="17">
        <v>2.23</v>
      </c>
      <c r="N97" s="17">
        <v>2.39</v>
      </c>
      <c r="O97" s="20">
        <v>2.57</v>
      </c>
      <c r="P97" s="51">
        <v>0</v>
      </c>
      <c r="Q97" s="51">
        <f t="shared" si="627"/>
        <v>0</v>
      </c>
      <c r="R97" s="51">
        <v>0</v>
      </c>
      <c r="S97" s="51">
        <f t="shared" si="627"/>
        <v>0</v>
      </c>
      <c r="T97" s="52"/>
      <c r="U97" s="51">
        <f t="shared" si="628"/>
        <v>0</v>
      </c>
      <c r="V97" s="51">
        <v>0</v>
      </c>
      <c r="W97" s="51">
        <f t="shared" si="629"/>
        <v>0</v>
      </c>
      <c r="X97" s="51">
        <v>0</v>
      </c>
      <c r="Y97" s="51">
        <f t="shared" si="630"/>
        <v>0</v>
      </c>
      <c r="Z97" s="51">
        <v>1</v>
      </c>
      <c r="AA97" s="51">
        <f t="shared" si="631"/>
        <v>14506.244479999998</v>
      </c>
      <c r="AB97" s="51"/>
      <c r="AC97" s="51">
        <f t="shared" si="632"/>
        <v>0</v>
      </c>
      <c r="AD97" s="51">
        <v>0</v>
      </c>
      <c r="AE97" s="51">
        <f t="shared" si="633"/>
        <v>0</v>
      </c>
      <c r="AF97" s="52"/>
      <c r="AG97" s="51">
        <f t="shared" si="634"/>
        <v>0</v>
      </c>
      <c r="AH97" s="51">
        <v>0</v>
      </c>
      <c r="AI97" s="51">
        <f t="shared" si="635"/>
        <v>0</v>
      </c>
      <c r="AJ97" s="51">
        <v>0</v>
      </c>
      <c r="AK97" s="51">
        <f t="shared" si="636"/>
        <v>0</v>
      </c>
      <c r="AL97" s="51"/>
      <c r="AM97" s="51">
        <f t="shared" si="636"/>
        <v>0</v>
      </c>
      <c r="AN97" s="51">
        <v>0</v>
      </c>
      <c r="AO97" s="51">
        <f t="shared" si="637"/>
        <v>0</v>
      </c>
      <c r="AP97" s="51">
        <v>0</v>
      </c>
      <c r="AQ97" s="51">
        <f t="shared" si="637"/>
        <v>0</v>
      </c>
      <c r="AR97" s="51">
        <v>0</v>
      </c>
      <c r="AS97" s="51">
        <f t="shared" si="638"/>
        <v>0</v>
      </c>
      <c r="AT97" s="51">
        <v>0</v>
      </c>
      <c r="AU97" s="51">
        <f t="shared" si="639"/>
        <v>0</v>
      </c>
      <c r="AV97" s="51">
        <v>0</v>
      </c>
      <c r="AW97" s="51">
        <f t="shared" si="640"/>
        <v>0</v>
      </c>
      <c r="AX97" s="51">
        <v>0</v>
      </c>
      <c r="AY97" s="51">
        <f t="shared" si="641"/>
        <v>0</v>
      </c>
      <c r="AZ97" s="51">
        <v>0</v>
      </c>
      <c r="BA97" s="51">
        <f t="shared" si="642"/>
        <v>0</v>
      </c>
      <c r="BB97" s="51">
        <v>81</v>
      </c>
      <c r="BC97" s="51">
        <f t="shared" si="643"/>
        <v>1273305.4588799998</v>
      </c>
      <c r="BD97" s="51"/>
      <c r="BE97" s="51">
        <f t="shared" si="644"/>
        <v>0</v>
      </c>
      <c r="BF97" s="51"/>
      <c r="BG97" s="51">
        <f t="shared" si="645"/>
        <v>0</v>
      </c>
      <c r="BH97" s="51">
        <v>0</v>
      </c>
      <c r="BI97" s="51">
        <f t="shared" si="646"/>
        <v>0</v>
      </c>
      <c r="BJ97" s="51">
        <v>0</v>
      </c>
      <c r="BK97" s="51">
        <f t="shared" si="647"/>
        <v>0</v>
      </c>
      <c r="BL97" s="51">
        <v>0</v>
      </c>
      <c r="BM97" s="51">
        <f t="shared" si="648"/>
        <v>0</v>
      </c>
      <c r="BN97" s="51">
        <v>0</v>
      </c>
      <c r="BO97" s="51">
        <f t="shared" si="648"/>
        <v>0</v>
      </c>
      <c r="BP97" s="51"/>
      <c r="BQ97" s="51">
        <f t="shared" si="649"/>
        <v>0</v>
      </c>
      <c r="BR97" s="51"/>
      <c r="BS97" s="51">
        <f t="shared" si="650"/>
        <v>0</v>
      </c>
      <c r="BT97" s="51"/>
      <c r="BU97" s="51">
        <f t="shared" si="651"/>
        <v>0</v>
      </c>
      <c r="BV97" s="51">
        <v>0</v>
      </c>
      <c r="BW97" s="51">
        <f t="shared" si="652"/>
        <v>0</v>
      </c>
      <c r="BX97" s="51">
        <v>0</v>
      </c>
      <c r="BY97" s="51">
        <f t="shared" si="653"/>
        <v>0</v>
      </c>
      <c r="BZ97" s="51">
        <v>0</v>
      </c>
      <c r="CA97" s="51">
        <f t="shared" si="654"/>
        <v>0</v>
      </c>
      <c r="CB97" s="51">
        <v>0</v>
      </c>
      <c r="CC97" s="51">
        <v>0</v>
      </c>
      <c r="CD97" s="51"/>
      <c r="CE97" s="51">
        <f t="shared" si="655"/>
        <v>0</v>
      </c>
      <c r="CF97" s="51"/>
      <c r="CG97" s="51">
        <f t="shared" si="656"/>
        <v>0</v>
      </c>
      <c r="CH97" s="51">
        <v>0</v>
      </c>
      <c r="CI97" s="51">
        <f t="shared" si="657"/>
        <v>0</v>
      </c>
      <c r="CJ97" s="51">
        <v>0</v>
      </c>
      <c r="CK97" s="51">
        <f t="shared" si="657"/>
        <v>0</v>
      </c>
      <c r="CL97" s="51">
        <v>0</v>
      </c>
      <c r="CM97" s="51">
        <f t="shared" si="658"/>
        <v>0</v>
      </c>
      <c r="CN97" s="51"/>
      <c r="CO97" s="51">
        <f t="shared" si="659"/>
        <v>0</v>
      </c>
      <c r="CP97" s="51">
        <v>0</v>
      </c>
      <c r="CQ97" s="51">
        <f t="shared" si="660"/>
        <v>0</v>
      </c>
      <c r="CR97" s="51">
        <v>0</v>
      </c>
      <c r="CS97" s="51">
        <v>0</v>
      </c>
      <c r="CT97" s="51"/>
      <c r="CU97" s="51">
        <f t="shared" si="661"/>
        <v>0</v>
      </c>
      <c r="CV97" s="51">
        <v>0</v>
      </c>
      <c r="CW97" s="51">
        <f t="shared" si="662"/>
        <v>0</v>
      </c>
      <c r="CX97" s="51">
        <v>0</v>
      </c>
      <c r="CY97" s="51">
        <f t="shared" si="663"/>
        <v>0</v>
      </c>
      <c r="CZ97" s="51">
        <v>0</v>
      </c>
      <c r="DA97" s="51">
        <f t="shared" si="664"/>
        <v>0</v>
      </c>
      <c r="DB97" s="62">
        <f t="shared" si="665"/>
        <v>82</v>
      </c>
      <c r="DC97" s="62">
        <f t="shared" si="665"/>
        <v>1287811.7033599999</v>
      </c>
    </row>
    <row r="98" spans="1:107" x14ac:dyDescent="0.25">
      <c r="A98" s="24"/>
      <c r="B98" s="24">
        <v>63</v>
      </c>
      <c r="C98" s="16" t="s">
        <v>210</v>
      </c>
      <c r="D98" s="17">
        <f t="shared" si="399"/>
        <v>10127</v>
      </c>
      <c r="E98" s="17">
        <v>10127</v>
      </c>
      <c r="F98" s="18">
        <v>9620</v>
      </c>
      <c r="G98" s="19">
        <v>1.44</v>
      </c>
      <c r="H98" s="19"/>
      <c r="I98" s="25">
        <v>1</v>
      </c>
      <c r="J98" s="26"/>
      <c r="K98" s="17">
        <v>1.4</v>
      </c>
      <c r="L98" s="17">
        <v>1.68</v>
      </c>
      <c r="M98" s="17">
        <v>2.23</v>
      </c>
      <c r="N98" s="17">
        <v>2.39</v>
      </c>
      <c r="O98" s="20">
        <v>2.57</v>
      </c>
      <c r="P98" s="51">
        <v>0</v>
      </c>
      <c r="Q98" s="51">
        <f t="shared" si="627"/>
        <v>0</v>
      </c>
      <c r="R98" s="51">
        <v>0</v>
      </c>
      <c r="S98" s="51">
        <f t="shared" si="627"/>
        <v>0</v>
      </c>
      <c r="T98" s="52"/>
      <c r="U98" s="51">
        <f t="shared" si="628"/>
        <v>0</v>
      </c>
      <c r="V98" s="51">
        <v>0</v>
      </c>
      <c r="W98" s="51">
        <f t="shared" si="629"/>
        <v>0</v>
      </c>
      <c r="X98" s="51">
        <v>0</v>
      </c>
      <c r="Y98" s="51">
        <f t="shared" si="630"/>
        <v>0</v>
      </c>
      <c r="Z98" s="51"/>
      <c r="AA98" s="51">
        <f t="shared" si="631"/>
        <v>0</v>
      </c>
      <c r="AB98" s="51"/>
      <c r="AC98" s="51">
        <f t="shared" si="632"/>
        <v>0</v>
      </c>
      <c r="AD98" s="51">
        <v>0</v>
      </c>
      <c r="AE98" s="51">
        <f t="shared" si="633"/>
        <v>0</v>
      </c>
      <c r="AF98" s="52"/>
      <c r="AG98" s="51">
        <f t="shared" si="634"/>
        <v>0</v>
      </c>
      <c r="AH98" s="51">
        <v>0</v>
      </c>
      <c r="AI98" s="51">
        <f t="shared" si="635"/>
        <v>0</v>
      </c>
      <c r="AJ98" s="51">
        <v>0</v>
      </c>
      <c r="AK98" s="51">
        <f t="shared" si="636"/>
        <v>0</v>
      </c>
      <c r="AL98" s="51"/>
      <c r="AM98" s="51">
        <f t="shared" si="636"/>
        <v>0</v>
      </c>
      <c r="AN98" s="51">
        <v>0</v>
      </c>
      <c r="AO98" s="51">
        <f t="shared" si="637"/>
        <v>0</v>
      </c>
      <c r="AP98" s="51">
        <v>0</v>
      </c>
      <c r="AQ98" s="51">
        <f t="shared" si="637"/>
        <v>0</v>
      </c>
      <c r="AR98" s="51"/>
      <c r="AS98" s="51">
        <f t="shared" si="638"/>
        <v>0</v>
      </c>
      <c r="AT98" s="51">
        <v>0</v>
      </c>
      <c r="AU98" s="51">
        <f t="shared" si="639"/>
        <v>0</v>
      </c>
      <c r="AV98" s="51">
        <v>0</v>
      </c>
      <c r="AW98" s="51">
        <f t="shared" si="640"/>
        <v>0</v>
      </c>
      <c r="AX98" s="51">
        <v>0</v>
      </c>
      <c r="AY98" s="51">
        <f t="shared" si="641"/>
        <v>0</v>
      </c>
      <c r="AZ98" s="51">
        <v>0</v>
      </c>
      <c r="BA98" s="51">
        <f t="shared" si="642"/>
        <v>0</v>
      </c>
      <c r="BB98" s="51">
        <v>4</v>
      </c>
      <c r="BC98" s="51">
        <f t="shared" si="643"/>
        <v>94318.922879999984</v>
      </c>
      <c r="BD98" s="51"/>
      <c r="BE98" s="51">
        <f t="shared" si="644"/>
        <v>0</v>
      </c>
      <c r="BF98" s="51"/>
      <c r="BG98" s="51">
        <f t="shared" si="645"/>
        <v>0</v>
      </c>
      <c r="BH98" s="51">
        <v>0</v>
      </c>
      <c r="BI98" s="51">
        <f t="shared" si="646"/>
        <v>0</v>
      </c>
      <c r="BJ98" s="51">
        <v>0</v>
      </c>
      <c r="BK98" s="51">
        <f t="shared" si="647"/>
        <v>0</v>
      </c>
      <c r="BL98" s="51">
        <v>0</v>
      </c>
      <c r="BM98" s="51">
        <f t="shared" si="648"/>
        <v>0</v>
      </c>
      <c r="BN98" s="51">
        <v>0</v>
      </c>
      <c r="BO98" s="51">
        <f t="shared" si="648"/>
        <v>0</v>
      </c>
      <c r="BP98" s="51"/>
      <c r="BQ98" s="51">
        <f t="shared" si="649"/>
        <v>0</v>
      </c>
      <c r="BR98" s="51"/>
      <c r="BS98" s="51">
        <f t="shared" si="650"/>
        <v>0</v>
      </c>
      <c r="BT98" s="51"/>
      <c r="BU98" s="51">
        <f t="shared" si="651"/>
        <v>0</v>
      </c>
      <c r="BV98" s="51">
        <v>0</v>
      </c>
      <c r="BW98" s="51">
        <f t="shared" si="652"/>
        <v>0</v>
      </c>
      <c r="BX98" s="51">
        <v>0</v>
      </c>
      <c r="BY98" s="51">
        <f t="shared" si="653"/>
        <v>0</v>
      </c>
      <c r="BZ98" s="51">
        <v>0</v>
      </c>
      <c r="CA98" s="51">
        <f t="shared" si="654"/>
        <v>0</v>
      </c>
      <c r="CB98" s="51">
        <v>0</v>
      </c>
      <c r="CC98" s="51">
        <v>0</v>
      </c>
      <c r="CD98" s="51"/>
      <c r="CE98" s="51">
        <f t="shared" si="655"/>
        <v>0</v>
      </c>
      <c r="CF98" s="51"/>
      <c r="CG98" s="51">
        <f t="shared" si="656"/>
        <v>0</v>
      </c>
      <c r="CH98" s="51">
        <v>0</v>
      </c>
      <c r="CI98" s="51">
        <f t="shared" si="657"/>
        <v>0</v>
      </c>
      <c r="CJ98" s="51">
        <v>0</v>
      </c>
      <c r="CK98" s="51">
        <f t="shared" si="657"/>
        <v>0</v>
      </c>
      <c r="CL98" s="51">
        <v>0</v>
      </c>
      <c r="CM98" s="51">
        <f t="shared" si="658"/>
        <v>0</v>
      </c>
      <c r="CN98" s="51"/>
      <c r="CO98" s="51">
        <f t="shared" si="659"/>
        <v>0</v>
      </c>
      <c r="CP98" s="51">
        <v>0</v>
      </c>
      <c r="CQ98" s="51">
        <f t="shared" si="660"/>
        <v>0</v>
      </c>
      <c r="CR98" s="51">
        <v>0</v>
      </c>
      <c r="CS98" s="51">
        <v>0</v>
      </c>
      <c r="CT98" s="51"/>
      <c r="CU98" s="51">
        <f t="shared" si="661"/>
        <v>0</v>
      </c>
      <c r="CV98" s="51">
        <v>0</v>
      </c>
      <c r="CW98" s="51">
        <f t="shared" si="662"/>
        <v>0</v>
      </c>
      <c r="CX98" s="51">
        <v>0</v>
      </c>
      <c r="CY98" s="51">
        <f t="shared" si="663"/>
        <v>0</v>
      </c>
      <c r="CZ98" s="51">
        <v>0</v>
      </c>
      <c r="DA98" s="51">
        <f t="shared" si="664"/>
        <v>0</v>
      </c>
      <c r="DB98" s="62">
        <f t="shared" si="665"/>
        <v>4</v>
      </c>
      <c r="DC98" s="62">
        <f t="shared" si="665"/>
        <v>94318.922879999984</v>
      </c>
    </row>
    <row r="99" spans="1:107" x14ac:dyDescent="0.25">
      <c r="A99" s="24"/>
      <c r="B99" s="24">
        <v>64</v>
      </c>
      <c r="C99" s="16" t="s">
        <v>211</v>
      </c>
      <c r="D99" s="17">
        <f t="shared" si="399"/>
        <v>10127</v>
      </c>
      <c r="E99" s="17">
        <v>10127</v>
      </c>
      <c r="F99" s="18">
        <v>9620</v>
      </c>
      <c r="G99" s="19">
        <v>1.95</v>
      </c>
      <c r="H99" s="19"/>
      <c r="I99" s="25">
        <v>1</v>
      </c>
      <c r="J99" s="64">
        <v>0.97</v>
      </c>
      <c r="K99" s="17">
        <v>1.4</v>
      </c>
      <c r="L99" s="17">
        <v>1.68</v>
      </c>
      <c r="M99" s="17">
        <v>2.23</v>
      </c>
      <c r="N99" s="17">
        <v>2.39</v>
      </c>
      <c r="O99" s="20">
        <v>2.57</v>
      </c>
      <c r="P99" s="51">
        <v>0</v>
      </c>
      <c r="Q99" s="51">
        <f t="shared" si="627"/>
        <v>0</v>
      </c>
      <c r="R99" s="51">
        <v>0</v>
      </c>
      <c r="S99" s="51">
        <f t="shared" si="627"/>
        <v>0</v>
      </c>
      <c r="T99" s="52"/>
      <c r="U99" s="51">
        <f t="shared" si="628"/>
        <v>0</v>
      </c>
      <c r="V99" s="51">
        <v>0</v>
      </c>
      <c r="W99" s="51">
        <f t="shared" si="629"/>
        <v>0</v>
      </c>
      <c r="X99" s="51">
        <v>0</v>
      </c>
      <c r="Y99" s="51">
        <f t="shared" si="630"/>
        <v>0</v>
      </c>
      <c r="Z99" s="51">
        <v>0</v>
      </c>
      <c r="AA99" s="51">
        <f t="shared" si="631"/>
        <v>0</v>
      </c>
      <c r="AB99" s="51"/>
      <c r="AC99" s="51">
        <f t="shared" si="632"/>
        <v>0</v>
      </c>
      <c r="AD99" s="51">
        <v>0</v>
      </c>
      <c r="AE99" s="51">
        <f t="shared" si="633"/>
        <v>0</v>
      </c>
      <c r="AF99" s="52"/>
      <c r="AG99" s="51">
        <f t="shared" si="634"/>
        <v>0</v>
      </c>
      <c r="AH99" s="51">
        <v>0</v>
      </c>
      <c r="AI99" s="51">
        <f t="shared" si="635"/>
        <v>0</v>
      </c>
      <c r="AJ99" s="51">
        <v>0</v>
      </c>
      <c r="AK99" s="51">
        <f t="shared" si="636"/>
        <v>0</v>
      </c>
      <c r="AL99" s="51"/>
      <c r="AM99" s="51">
        <f t="shared" si="636"/>
        <v>0</v>
      </c>
      <c r="AN99" s="51">
        <v>0</v>
      </c>
      <c r="AO99" s="51">
        <f t="shared" si="637"/>
        <v>0</v>
      </c>
      <c r="AP99" s="51">
        <v>0</v>
      </c>
      <c r="AQ99" s="51">
        <f t="shared" si="637"/>
        <v>0</v>
      </c>
      <c r="AR99" s="51"/>
      <c r="AS99" s="51">
        <f t="shared" si="638"/>
        <v>0</v>
      </c>
      <c r="AT99" s="51">
        <v>0</v>
      </c>
      <c r="AU99" s="51">
        <f t="shared" si="639"/>
        <v>0</v>
      </c>
      <c r="AV99" s="51">
        <v>0</v>
      </c>
      <c r="AW99" s="51">
        <f t="shared" si="640"/>
        <v>0</v>
      </c>
      <c r="AX99" s="51">
        <v>0</v>
      </c>
      <c r="AY99" s="51">
        <f t="shared" si="641"/>
        <v>0</v>
      </c>
      <c r="AZ99" s="51">
        <v>0</v>
      </c>
      <c r="BA99" s="51">
        <f t="shared" si="642"/>
        <v>0</v>
      </c>
      <c r="BB99" s="51">
        <v>2</v>
      </c>
      <c r="BC99" s="51">
        <f>(BB99/12*1*$D99*$G99*$I99*$K99*BC$9)+(BB99/12*5*$E99*$G99*$I99*$K99*BC$10)+(BB99/12*6*$F99*$G99*$J99*$K99*BC$10)</f>
        <v>62916.317099999993</v>
      </c>
      <c r="BD99" s="51"/>
      <c r="BE99" s="51">
        <f t="shared" si="644"/>
        <v>0</v>
      </c>
      <c r="BF99" s="51"/>
      <c r="BG99" s="51">
        <f t="shared" si="645"/>
        <v>0</v>
      </c>
      <c r="BH99" s="51">
        <v>0</v>
      </c>
      <c r="BI99" s="51">
        <f t="shared" si="646"/>
        <v>0</v>
      </c>
      <c r="BJ99" s="51">
        <v>0</v>
      </c>
      <c r="BK99" s="51">
        <f t="shared" si="647"/>
        <v>0</v>
      </c>
      <c r="BL99" s="51">
        <v>0</v>
      </c>
      <c r="BM99" s="51">
        <f t="shared" si="648"/>
        <v>0</v>
      </c>
      <c r="BN99" s="51">
        <v>0</v>
      </c>
      <c r="BO99" s="51">
        <f t="shared" si="648"/>
        <v>0</v>
      </c>
      <c r="BP99" s="51"/>
      <c r="BQ99" s="51">
        <f t="shared" si="649"/>
        <v>0</v>
      </c>
      <c r="BR99" s="51"/>
      <c r="BS99" s="51">
        <f t="shared" si="650"/>
        <v>0</v>
      </c>
      <c r="BT99" s="51"/>
      <c r="BU99" s="51">
        <f t="shared" si="651"/>
        <v>0</v>
      </c>
      <c r="BV99" s="51">
        <v>0</v>
      </c>
      <c r="BW99" s="51">
        <f t="shared" si="652"/>
        <v>0</v>
      </c>
      <c r="BX99" s="51">
        <v>0</v>
      </c>
      <c r="BY99" s="51">
        <f t="shared" si="653"/>
        <v>0</v>
      </c>
      <c r="BZ99" s="51">
        <v>0</v>
      </c>
      <c r="CA99" s="51">
        <f t="shared" si="654"/>
        <v>0</v>
      </c>
      <c r="CB99" s="51">
        <v>0</v>
      </c>
      <c r="CC99" s="51">
        <v>0</v>
      </c>
      <c r="CD99" s="51"/>
      <c r="CE99" s="51">
        <f>SUM(CD99*$F99*$G99*$I99*$J99*$CE$12)</f>
        <v>0</v>
      </c>
      <c r="CF99" s="51"/>
      <c r="CG99" s="51">
        <f t="shared" si="656"/>
        <v>0</v>
      </c>
      <c r="CH99" s="51">
        <v>0</v>
      </c>
      <c r="CI99" s="51">
        <f t="shared" si="657"/>
        <v>0</v>
      </c>
      <c r="CJ99" s="51">
        <v>0</v>
      </c>
      <c r="CK99" s="51">
        <f t="shared" si="657"/>
        <v>0</v>
      </c>
      <c r="CL99" s="51">
        <v>0</v>
      </c>
      <c r="CM99" s="51">
        <f t="shared" si="658"/>
        <v>0</v>
      </c>
      <c r="CN99" s="51"/>
      <c r="CO99" s="51">
        <f t="shared" si="659"/>
        <v>0</v>
      </c>
      <c r="CP99" s="51">
        <v>0</v>
      </c>
      <c r="CQ99" s="51">
        <f t="shared" si="660"/>
        <v>0</v>
      </c>
      <c r="CR99" s="51">
        <v>0</v>
      </c>
      <c r="CS99" s="51">
        <v>0</v>
      </c>
      <c r="CT99" s="51"/>
      <c r="CU99" s="51">
        <f t="shared" si="661"/>
        <v>0</v>
      </c>
      <c r="CV99" s="51">
        <v>0</v>
      </c>
      <c r="CW99" s="51">
        <f t="shared" si="662"/>
        <v>0</v>
      </c>
      <c r="CX99" s="51">
        <v>0</v>
      </c>
      <c r="CY99" s="51">
        <f t="shared" si="663"/>
        <v>0</v>
      </c>
      <c r="CZ99" s="51">
        <v>0</v>
      </c>
      <c r="DA99" s="51">
        <f t="shared" si="664"/>
        <v>0</v>
      </c>
      <c r="DB99" s="62">
        <f t="shared" si="665"/>
        <v>2</v>
      </c>
      <c r="DC99" s="62">
        <f t="shared" si="665"/>
        <v>62916.317099999993</v>
      </c>
    </row>
    <row r="100" spans="1:107" x14ac:dyDescent="0.25">
      <c r="A100" s="24"/>
      <c r="B100" s="24">
        <v>65</v>
      </c>
      <c r="C100" s="16" t="s">
        <v>212</v>
      </c>
      <c r="D100" s="17">
        <f t="shared" si="399"/>
        <v>10127</v>
      </c>
      <c r="E100" s="17">
        <v>10127</v>
      </c>
      <c r="F100" s="18">
        <v>9620</v>
      </c>
      <c r="G100" s="19">
        <v>2.17</v>
      </c>
      <c r="H100" s="19"/>
      <c r="I100" s="25">
        <v>1</v>
      </c>
      <c r="J100" s="26"/>
      <c r="K100" s="17">
        <v>1.4</v>
      </c>
      <c r="L100" s="17">
        <v>1.68</v>
      </c>
      <c r="M100" s="17">
        <v>2.23</v>
      </c>
      <c r="N100" s="17">
        <v>2.39</v>
      </c>
      <c r="O100" s="20">
        <v>2.57</v>
      </c>
      <c r="P100" s="51">
        <v>0</v>
      </c>
      <c r="Q100" s="51">
        <f t="shared" si="627"/>
        <v>0</v>
      </c>
      <c r="R100" s="51">
        <v>0</v>
      </c>
      <c r="S100" s="51">
        <f t="shared" si="627"/>
        <v>0</v>
      </c>
      <c r="T100" s="52"/>
      <c r="U100" s="51">
        <f t="shared" si="628"/>
        <v>0</v>
      </c>
      <c r="V100" s="51">
        <v>0</v>
      </c>
      <c r="W100" s="51">
        <f t="shared" si="629"/>
        <v>0</v>
      </c>
      <c r="X100" s="51">
        <v>0</v>
      </c>
      <c r="Y100" s="51">
        <f t="shared" si="630"/>
        <v>0</v>
      </c>
      <c r="Z100" s="51">
        <v>0</v>
      </c>
      <c r="AA100" s="51">
        <f t="shared" si="631"/>
        <v>0</v>
      </c>
      <c r="AB100" s="51"/>
      <c r="AC100" s="51">
        <f t="shared" si="632"/>
        <v>0</v>
      </c>
      <c r="AD100" s="51">
        <v>0</v>
      </c>
      <c r="AE100" s="51">
        <f t="shared" si="633"/>
        <v>0</v>
      </c>
      <c r="AF100" s="52"/>
      <c r="AG100" s="51">
        <f t="shared" si="634"/>
        <v>0</v>
      </c>
      <c r="AH100" s="51">
        <v>0</v>
      </c>
      <c r="AI100" s="51">
        <f t="shared" si="635"/>
        <v>0</v>
      </c>
      <c r="AJ100" s="51">
        <v>0</v>
      </c>
      <c r="AK100" s="51">
        <f t="shared" si="636"/>
        <v>0</v>
      </c>
      <c r="AL100" s="51"/>
      <c r="AM100" s="51">
        <f t="shared" si="636"/>
        <v>0</v>
      </c>
      <c r="AN100" s="51">
        <v>0</v>
      </c>
      <c r="AO100" s="51">
        <f t="shared" si="637"/>
        <v>0</v>
      </c>
      <c r="AP100" s="51">
        <v>0</v>
      </c>
      <c r="AQ100" s="51">
        <f t="shared" si="637"/>
        <v>0</v>
      </c>
      <c r="AR100" s="53">
        <v>2</v>
      </c>
      <c r="AS100" s="51">
        <f t="shared" si="638"/>
        <v>72709.559831999999</v>
      </c>
      <c r="AT100" s="51">
        <v>0</v>
      </c>
      <c r="AU100" s="51">
        <f t="shared" si="639"/>
        <v>0</v>
      </c>
      <c r="AV100" s="51">
        <v>0</v>
      </c>
      <c r="AW100" s="51">
        <f t="shared" si="640"/>
        <v>0</v>
      </c>
      <c r="AX100" s="51">
        <v>0</v>
      </c>
      <c r="AY100" s="51">
        <f t="shared" si="641"/>
        <v>0</v>
      </c>
      <c r="AZ100" s="51">
        <v>0</v>
      </c>
      <c r="BA100" s="51">
        <f t="shared" si="642"/>
        <v>0</v>
      </c>
      <c r="BB100" s="51"/>
      <c r="BC100" s="51">
        <f t="shared" ref="BC100:BC101" si="666">(BB100/12*1*$D100*$G100*$I100*$K100*BC$9)+(BB100/12*5*$E100*$G100*$I100*$K100*BC$10)+(BB100/12*6*$F100*$G100*$I100*$K100*BC$10)</f>
        <v>0</v>
      </c>
      <c r="BD100" s="51"/>
      <c r="BE100" s="51">
        <f t="shared" si="644"/>
        <v>0</v>
      </c>
      <c r="BF100" s="51"/>
      <c r="BG100" s="51">
        <f t="shared" si="645"/>
        <v>0</v>
      </c>
      <c r="BH100" s="51">
        <v>0</v>
      </c>
      <c r="BI100" s="51">
        <f t="shared" si="646"/>
        <v>0</v>
      </c>
      <c r="BJ100" s="51">
        <v>0</v>
      </c>
      <c r="BK100" s="51">
        <f t="shared" si="647"/>
        <v>0</v>
      </c>
      <c r="BL100" s="51">
        <v>0</v>
      </c>
      <c r="BM100" s="51">
        <f t="shared" si="648"/>
        <v>0</v>
      </c>
      <c r="BN100" s="51">
        <v>0</v>
      </c>
      <c r="BO100" s="51">
        <f t="shared" si="648"/>
        <v>0</v>
      </c>
      <c r="BP100" s="51"/>
      <c r="BQ100" s="51">
        <f t="shared" si="649"/>
        <v>0</v>
      </c>
      <c r="BR100" s="51"/>
      <c r="BS100" s="51">
        <f t="shared" si="650"/>
        <v>0</v>
      </c>
      <c r="BT100" s="51"/>
      <c r="BU100" s="51">
        <f t="shared" si="651"/>
        <v>0</v>
      </c>
      <c r="BV100" s="51">
        <v>0</v>
      </c>
      <c r="BW100" s="51">
        <f t="shared" si="652"/>
        <v>0</v>
      </c>
      <c r="BX100" s="51">
        <v>0</v>
      </c>
      <c r="BY100" s="51">
        <f t="shared" si="653"/>
        <v>0</v>
      </c>
      <c r="BZ100" s="51">
        <v>0</v>
      </c>
      <c r="CA100" s="51">
        <f t="shared" si="654"/>
        <v>0</v>
      </c>
      <c r="CB100" s="51">
        <v>0</v>
      </c>
      <c r="CC100" s="51">
        <v>0</v>
      </c>
      <c r="CD100" s="51"/>
      <c r="CE100" s="51">
        <f t="shared" si="655"/>
        <v>0</v>
      </c>
      <c r="CF100" s="51"/>
      <c r="CG100" s="51">
        <f t="shared" si="656"/>
        <v>0</v>
      </c>
      <c r="CH100" s="51">
        <v>0</v>
      </c>
      <c r="CI100" s="51">
        <f t="shared" si="657"/>
        <v>0</v>
      </c>
      <c r="CJ100" s="51">
        <v>0</v>
      </c>
      <c r="CK100" s="51">
        <f t="shared" si="657"/>
        <v>0</v>
      </c>
      <c r="CL100" s="51">
        <v>0</v>
      </c>
      <c r="CM100" s="51">
        <f t="shared" si="658"/>
        <v>0</v>
      </c>
      <c r="CN100" s="51"/>
      <c r="CO100" s="51">
        <f t="shared" si="659"/>
        <v>0</v>
      </c>
      <c r="CP100" s="51">
        <v>0</v>
      </c>
      <c r="CQ100" s="51">
        <f t="shared" si="660"/>
        <v>0</v>
      </c>
      <c r="CR100" s="51">
        <v>0</v>
      </c>
      <c r="CS100" s="51">
        <v>0</v>
      </c>
      <c r="CT100" s="51"/>
      <c r="CU100" s="51">
        <f t="shared" si="661"/>
        <v>0</v>
      </c>
      <c r="CV100" s="51">
        <v>0</v>
      </c>
      <c r="CW100" s="51">
        <f t="shared" si="662"/>
        <v>0</v>
      </c>
      <c r="CX100" s="51">
        <v>0</v>
      </c>
      <c r="CY100" s="51">
        <f t="shared" si="663"/>
        <v>0</v>
      </c>
      <c r="CZ100" s="51">
        <v>0</v>
      </c>
      <c r="DA100" s="51">
        <f t="shared" si="664"/>
        <v>0</v>
      </c>
      <c r="DB100" s="62">
        <f t="shared" si="665"/>
        <v>2</v>
      </c>
      <c r="DC100" s="62">
        <f t="shared" si="665"/>
        <v>72709.559831999999</v>
      </c>
    </row>
    <row r="101" spans="1:107" x14ac:dyDescent="0.25">
      <c r="A101" s="24"/>
      <c r="B101" s="24">
        <v>66</v>
      </c>
      <c r="C101" s="16" t="s">
        <v>213</v>
      </c>
      <c r="D101" s="17">
        <f t="shared" si="399"/>
        <v>10127</v>
      </c>
      <c r="E101" s="17">
        <v>10127</v>
      </c>
      <c r="F101" s="18">
        <v>9620</v>
      </c>
      <c r="G101" s="19">
        <v>3.84</v>
      </c>
      <c r="H101" s="19"/>
      <c r="I101" s="25">
        <v>1</v>
      </c>
      <c r="J101" s="26"/>
      <c r="K101" s="17">
        <v>1.4</v>
      </c>
      <c r="L101" s="17">
        <v>1.68</v>
      </c>
      <c r="M101" s="17">
        <v>2.23</v>
      </c>
      <c r="N101" s="17">
        <v>2.39</v>
      </c>
      <c r="O101" s="20">
        <v>2.57</v>
      </c>
      <c r="P101" s="51">
        <v>0</v>
      </c>
      <c r="Q101" s="51">
        <f t="shared" si="627"/>
        <v>0</v>
      </c>
      <c r="R101" s="51">
        <v>0</v>
      </c>
      <c r="S101" s="51">
        <f t="shared" si="627"/>
        <v>0</v>
      </c>
      <c r="T101" s="52"/>
      <c r="U101" s="51">
        <f t="shared" si="628"/>
        <v>0</v>
      </c>
      <c r="V101" s="51">
        <v>0</v>
      </c>
      <c r="W101" s="51">
        <f t="shared" si="629"/>
        <v>0</v>
      </c>
      <c r="X101" s="51">
        <v>0</v>
      </c>
      <c r="Y101" s="51">
        <f t="shared" si="630"/>
        <v>0</v>
      </c>
      <c r="Z101" s="51">
        <v>0</v>
      </c>
      <c r="AA101" s="51">
        <f t="shared" si="631"/>
        <v>0</v>
      </c>
      <c r="AB101" s="51"/>
      <c r="AC101" s="51">
        <f t="shared" si="632"/>
        <v>0</v>
      </c>
      <c r="AD101" s="51">
        <v>0</v>
      </c>
      <c r="AE101" s="51">
        <f t="shared" si="633"/>
        <v>0</v>
      </c>
      <c r="AF101" s="52"/>
      <c r="AG101" s="51">
        <f t="shared" si="634"/>
        <v>0</v>
      </c>
      <c r="AH101" s="51">
        <v>0</v>
      </c>
      <c r="AI101" s="51">
        <f t="shared" si="635"/>
        <v>0</v>
      </c>
      <c r="AJ101" s="51">
        <v>0</v>
      </c>
      <c r="AK101" s="51">
        <f t="shared" si="636"/>
        <v>0</v>
      </c>
      <c r="AL101" s="51"/>
      <c r="AM101" s="51">
        <f t="shared" si="636"/>
        <v>0</v>
      </c>
      <c r="AN101" s="51">
        <v>0</v>
      </c>
      <c r="AO101" s="51">
        <f t="shared" si="637"/>
        <v>0</v>
      </c>
      <c r="AP101" s="51">
        <v>0</v>
      </c>
      <c r="AQ101" s="51">
        <f t="shared" si="637"/>
        <v>0</v>
      </c>
      <c r="AR101" s="51">
        <v>0</v>
      </c>
      <c r="AS101" s="51">
        <f t="shared" si="638"/>
        <v>0</v>
      </c>
      <c r="AT101" s="51">
        <v>0</v>
      </c>
      <c r="AU101" s="51">
        <f t="shared" si="639"/>
        <v>0</v>
      </c>
      <c r="AV101" s="51">
        <v>0</v>
      </c>
      <c r="AW101" s="51">
        <f t="shared" si="640"/>
        <v>0</v>
      </c>
      <c r="AX101" s="51">
        <v>0</v>
      </c>
      <c r="AY101" s="51">
        <f t="shared" si="641"/>
        <v>0</v>
      </c>
      <c r="AZ101" s="51">
        <v>0</v>
      </c>
      <c r="BA101" s="51">
        <f t="shared" si="642"/>
        <v>0</v>
      </c>
      <c r="BB101" s="51"/>
      <c r="BC101" s="51">
        <f t="shared" si="666"/>
        <v>0</v>
      </c>
      <c r="BD101" s="51"/>
      <c r="BE101" s="51">
        <f t="shared" si="644"/>
        <v>0</v>
      </c>
      <c r="BF101" s="51"/>
      <c r="BG101" s="51">
        <f t="shared" si="645"/>
        <v>0</v>
      </c>
      <c r="BH101" s="51">
        <v>0</v>
      </c>
      <c r="BI101" s="51">
        <f t="shared" si="646"/>
        <v>0</v>
      </c>
      <c r="BJ101" s="51">
        <v>0</v>
      </c>
      <c r="BK101" s="51">
        <f t="shared" si="647"/>
        <v>0</v>
      </c>
      <c r="BL101" s="51">
        <v>0</v>
      </c>
      <c r="BM101" s="51">
        <f t="shared" si="648"/>
        <v>0</v>
      </c>
      <c r="BN101" s="51">
        <v>0</v>
      </c>
      <c r="BO101" s="51">
        <f t="shared" si="648"/>
        <v>0</v>
      </c>
      <c r="BP101" s="51"/>
      <c r="BQ101" s="51">
        <f t="shared" si="649"/>
        <v>0</v>
      </c>
      <c r="BR101" s="51"/>
      <c r="BS101" s="51">
        <f t="shared" si="650"/>
        <v>0</v>
      </c>
      <c r="BT101" s="51"/>
      <c r="BU101" s="51">
        <f t="shared" si="651"/>
        <v>0</v>
      </c>
      <c r="BV101" s="51">
        <v>0</v>
      </c>
      <c r="BW101" s="51">
        <f t="shared" si="652"/>
        <v>0</v>
      </c>
      <c r="BX101" s="51">
        <v>0</v>
      </c>
      <c r="BY101" s="51">
        <f t="shared" si="653"/>
        <v>0</v>
      </c>
      <c r="BZ101" s="51">
        <v>0</v>
      </c>
      <c r="CA101" s="51">
        <f t="shared" si="654"/>
        <v>0</v>
      </c>
      <c r="CB101" s="51">
        <v>0</v>
      </c>
      <c r="CC101" s="51">
        <v>0</v>
      </c>
      <c r="CD101" s="51"/>
      <c r="CE101" s="51">
        <f t="shared" si="655"/>
        <v>0</v>
      </c>
      <c r="CF101" s="51"/>
      <c r="CG101" s="51">
        <f t="shared" si="656"/>
        <v>0</v>
      </c>
      <c r="CH101" s="51">
        <v>0</v>
      </c>
      <c r="CI101" s="51">
        <f t="shared" si="657"/>
        <v>0</v>
      </c>
      <c r="CJ101" s="51">
        <v>0</v>
      </c>
      <c r="CK101" s="51">
        <f t="shared" si="657"/>
        <v>0</v>
      </c>
      <c r="CL101" s="51">
        <v>0</v>
      </c>
      <c r="CM101" s="51">
        <f t="shared" si="658"/>
        <v>0</v>
      </c>
      <c r="CN101" s="51"/>
      <c r="CO101" s="51">
        <f t="shared" si="659"/>
        <v>0</v>
      </c>
      <c r="CP101" s="51">
        <v>0</v>
      </c>
      <c r="CQ101" s="51">
        <f t="shared" si="660"/>
        <v>0</v>
      </c>
      <c r="CR101" s="51">
        <v>0</v>
      </c>
      <c r="CS101" s="51">
        <v>0</v>
      </c>
      <c r="CT101" s="51"/>
      <c r="CU101" s="51">
        <f t="shared" si="661"/>
        <v>0</v>
      </c>
      <c r="CV101" s="51">
        <v>0</v>
      </c>
      <c r="CW101" s="51">
        <f t="shared" si="662"/>
        <v>0</v>
      </c>
      <c r="CX101" s="51">
        <v>0</v>
      </c>
      <c r="CY101" s="51">
        <f t="shared" si="663"/>
        <v>0</v>
      </c>
      <c r="CZ101" s="51">
        <v>0</v>
      </c>
      <c r="DA101" s="51">
        <f t="shared" si="664"/>
        <v>0</v>
      </c>
      <c r="DB101" s="62">
        <f t="shared" si="665"/>
        <v>0</v>
      </c>
      <c r="DC101" s="62">
        <f t="shared" si="665"/>
        <v>0</v>
      </c>
    </row>
    <row r="102" spans="1:107" x14ac:dyDescent="0.25">
      <c r="A102" s="60">
        <v>22</v>
      </c>
      <c r="B102" s="60"/>
      <c r="C102" s="38" t="s">
        <v>214</v>
      </c>
      <c r="D102" s="45"/>
      <c r="E102" s="45"/>
      <c r="F102" s="43"/>
      <c r="G102" s="46"/>
      <c r="H102" s="46"/>
      <c r="I102" s="69"/>
      <c r="J102" s="70"/>
      <c r="K102" s="45"/>
      <c r="L102" s="45"/>
      <c r="M102" s="45"/>
      <c r="N102" s="45"/>
      <c r="O102" s="44">
        <v>2.57</v>
      </c>
      <c r="P102" s="54">
        <f t="shared" ref="P102:CA102" si="667">SUM(P103:P104)</f>
        <v>0</v>
      </c>
      <c r="Q102" s="54">
        <f t="shared" si="667"/>
        <v>0</v>
      </c>
      <c r="R102" s="54">
        <f t="shared" si="667"/>
        <v>0</v>
      </c>
      <c r="S102" s="54">
        <f t="shared" si="667"/>
        <v>0</v>
      </c>
      <c r="T102" s="54">
        <f t="shared" si="667"/>
        <v>0</v>
      </c>
      <c r="U102" s="54">
        <f t="shared" si="667"/>
        <v>0</v>
      </c>
      <c r="V102" s="54">
        <f t="shared" si="667"/>
        <v>0</v>
      </c>
      <c r="W102" s="54">
        <f t="shared" si="667"/>
        <v>0</v>
      </c>
      <c r="X102" s="54">
        <f t="shared" si="667"/>
        <v>0</v>
      </c>
      <c r="Y102" s="54">
        <f t="shared" si="667"/>
        <v>0</v>
      </c>
      <c r="Z102" s="54">
        <f t="shared" si="667"/>
        <v>0</v>
      </c>
      <c r="AA102" s="54">
        <f t="shared" si="667"/>
        <v>0</v>
      </c>
      <c r="AB102" s="54">
        <f t="shared" si="667"/>
        <v>0</v>
      </c>
      <c r="AC102" s="54">
        <f t="shared" si="667"/>
        <v>0</v>
      </c>
      <c r="AD102" s="54">
        <f t="shared" si="667"/>
        <v>0</v>
      </c>
      <c r="AE102" s="54">
        <f t="shared" si="667"/>
        <v>0</v>
      </c>
      <c r="AF102" s="54">
        <f t="shared" si="667"/>
        <v>42</v>
      </c>
      <c r="AG102" s="54">
        <f t="shared" si="667"/>
        <v>521867.0020199999</v>
      </c>
      <c r="AH102" s="54">
        <f t="shared" si="667"/>
        <v>0</v>
      </c>
      <c r="AI102" s="54">
        <f t="shared" si="667"/>
        <v>0</v>
      </c>
      <c r="AJ102" s="54">
        <f t="shared" si="667"/>
        <v>0</v>
      </c>
      <c r="AK102" s="54">
        <f t="shared" si="667"/>
        <v>0</v>
      </c>
      <c r="AL102" s="54">
        <f t="shared" si="667"/>
        <v>0</v>
      </c>
      <c r="AM102" s="54">
        <f t="shared" si="667"/>
        <v>0</v>
      </c>
      <c r="AN102" s="54">
        <f t="shared" si="667"/>
        <v>0</v>
      </c>
      <c r="AO102" s="54">
        <f t="shared" si="667"/>
        <v>0</v>
      </c>
      <c r="AP102" s="54">
        <f t="shared" si="667"/>
        <v>0</v>
      </c>
      <c r="AQ102" s="54">
        <f t="shared" si="667"/>
        <v>0</v>
      </c>
      <c r="AR102" s="54">
        <f t="shared" si="667"/>
        <v>0</v>
      </c>
      <c r="AS102" s="54">
        <f t="shared" si="667"/>
        <v>0</v>
      </c>
      <c r="AT102" s="54">
        <f t="shared" si="667"/>
        <v>2</v>
      </c>
      <c r="AU102" s="54">
        <f t="shared" si="667"/>
        <v>29820.971544</v>
      </c>
      <c r="AV102" s="54">
        <v>0</v>
      </c>
      <c r="AW102" s="54">
        <f t="shared" ref="AW102" si="668">SUM(AW103:AW104)</f>
        <v>0</v>
      </c>
      <c r="AX102" s="54">
        <v>0</v>
      </c>
      <c r="AY102" s="54">
        <f t="shared" ref="AY102" si="669">SUM(AY103:AY104)</f>
        <v>0</v>
      </c>
      <c r="AZ102" s="54">
        <f t="shared" si="667"/>
        <v>57</v>
      </c>
      <c r="BA102" s="54">
        <f t="shared" si="667"/>
        <v>1278113.4376920001</v>
      </c>
      <c r="BB102" s="54">
        <f t="shared" si="667"/>
        <v>0</v>
      </c>
      <c r="BC102" s="54">
        <f t="shared" si="667"/>
        <v>0</v>
      </c>
      <c r="BD102" s="54">
        <f t="shared" si="667"/>
        <v>0</v>
      </c>
      <c r="BE102" s="54">
        <f t="shared" si="667"/>
        <v>0</v>
      </c>
      <c r="BF102" s="54">
        <f t="shared" si="667"/>
        <v>30</v>
      </c>
      <c r="BG102" s="54">
        <f t="shared" si="667"/>
        <v>314184.50699999998</v>
      </c>
      <c r="BH102" s="54">
        <f t="shared" si="667"/>
        <v>0</v>
      </c>
      <c r="BI102" s="54">
        <f t="shared" si="667"/>
        <v>0</v>
      </c>
      <c r="BJ102" s="54">
        <f t="shared" si="667"/>
        <v>0</v>
      </c>
      <c r="BK102" s="54">
        <f t="shared" si="667"/>
        <v>0</v>
      </c>
      <c r="BL102" s="54">
        <f t="shared" si="667"/>
        <v>40</v>
      </c>
      <c r="BM102" s="54">
        <f t="shared" si="667"/>
        <v>989703.58032000007</v>
      </c>
      <c r="BN102" s="54">
        <f t="shared" si="667"/>
        <v>8</v>
      </c>
      <c r="BO102" s="54">
        <f t="shared" si="667"/>
        <v>174671.88648000002</v>
      </c>
      <c r="BP102" s="54">
        <f t="shared" si="667"/>
        <v>0</v>
      </c>
      <c r="BQ102" s="54">
        <f t="shared" si="667"/>
        <v>0</v>
      </c>
      <c r="BR102" s="54">
        <f t="shared" si="667"/>
        <v>0</v>
      </c>
      <c r="BS102" s="54">
        <f t="shared" si="667"/>
        <v>0</v>
      </c>
      <c r="BT102" s="54">
        <f t="shared" si="667"/>
        <v>0</v>
      </c>
      <c r="BU102" s="54">
        <f t="shared" si="667"/>
        <v>0</v>
      </c>
      <c r="BV102" s="54">
        <f t="shared" si="667"/>
        <v>0</v>
      </c>
      <c r="BW102" s="54">
        <f t="shared" si="667"/>
        <v>0</v>
      </c>
      <c r="BX102" s="54">
        <f t="shared" si="667"/>
        <v>0</v>
      </c>
      <c r="BY102" s="54">
        <f t="shared" si="667"/>
        <v>0</v>
      </c>
      <c r="BZ102" s="54">
        <f t="shared" si="667"/>
        <v>14</v>
      </c>
      <c r="CA102" s="54">
        <f t="shared" si="667"/>
        <v>329340.59005120001</v>
      </c>
      <c r="CB102" s="54">
        <v>0</v>
      </c>
      <c r="CC102" s="54">
        <v>0</v>
      </c>
      <c r="CD102" s="54"/>
      <c r="CE102" s="54"/>
      <c r="CF102" s="54">
        <f t="shared" ref="CF102:DC102" si="670">SUM(CF103:CF104)</f>
        <v>0</v>
      </c>
      <c r="CG102" s="54">
        <f t="shared" si="670"/>
        <v>0</v>
      </c>
      <c r="CH102" s="54">
        <f t="shared" si="670"/>
        <v>14</v>
      </c>
      <c r="CI102" s="54">
        <f t="shared" si="670"/>
        <v>225581.44700000004</v>
      </c>
      <c r="CJ102" s="54">
        <v>8</v>
      </c>
      <c r="CK102" s="54">
        <f t="shared" ref="CK102" si="671">SUM(CK103:CK104)</f>
        <v>232390.27302400002</v>
      </c>
      <c r="CL102" s="54">
        <v>0</v>
      </c>
      <c r="CM102" s="54">
        <f t="shared" si="670"/>
        <v>0</v>
      </c>
      <c r="CN102" s="54">
        <f t="shared" si="670"/>
        <v>18</v>
      </c>
      <c r="CO102" s="54">
        <f t="shared" si="670"/>
        <v>241883.68112999998</v>
      </c>
      <c r="CP102" s="54">
        <f t="shared" si="670"/>
        <v>55</v>
      </c>
      <c r="CQ102" s="54">
        <f t="shared" si="670"/>
        <v>739089.02567500004</v>
      </c>
      <c r="CR102" s="54">
        <v>0</v>
      </c>
      <c r="CS102" s="54">
        <v>0</v>
      </c>
      <c r="CT102" s="54">
        <f t="shared" si="670"/>
        <v>3</v>
      </c>
      <c r="CU102" s="54">
        <f t="shared" si="670"/>
        <v>64918.668360000003</v>
      </c>
      <c r="CV102" s="54">
        <f t="shared" si="670"/>
        <v>0</v>
      </c>
      <c r="CW102" s="54">
        <f t="shared" si="670"/>
        <v>0</v>
      </c>
      <c r="CX102" s="54">
        <f t="shared" si="670"/>
        <v>18</v>
      </c>
      <c r="CY102" s="54">
        <f t="shared" si="670"/>
        <v>593183.76468000002</v>
      </c>
      <c r="CZ102" s="54">
        <f t="shared" si="670"/>
        <v>5</v>
      </c>
      <c r="DA102" s="54">
        <f t="shared" si="670"/>
        <v>145294.59446666669</v>
      </c>
      <c r="DB102" s="54">
        <f t="shared" si="670"/>
        <v>314</v>
      </c>
      <c r="DC102" s="54">
        <f t="shared" si="670"/>
        <v>5880043.4294428658</v>
      </c>
    </row>
    <row r="103" spans="1:107" ht="30" x14ac:dyDescent="0.25">
      <c r="A103" s="24"/>
      <c r="B103" s="24">
        <v>67</v>
      </c>
      <c r="C103" s="22" t="s">
        <v>215</v>
      </c>
      <c r="D103" s="17">
        <f>D101</f>
        <v>10127</v>
      </c>
      <c r="E103" s="17">
        <v>10127</v>
      </c>
      <c r="F103" s="18">
        <v>9620</v>
      </c>
      <c r="G103" s="19">
        <v>2.31</v>
      </c>
      <c r="H103" s="19"/>
      <c r="I103" s="25">
        <v>1</v>
      </c>
      <c r="J103" s="26"/>
      <c r="K103" s="17">
        <v>1.4</v>
      </c>
      <c r="L103" s="17">
        <v>1.68</v>
      </c>
      <c r="M103" s="17">
        <v>2.23</v>
      </c>
      <c r="N103" s="17">
        <v>2.39</v>
      </c>
      <c r="O103" s="20">
        <v>2.57</v>
      </c>
      <c r="P103" s="51"/>
      <c r="Q103" s="51">
        <f t="shared" ref="Q103:S104" si="672">(P103/12*1*$D103*$G103*$I103*$K103*Q$9)+(P103/12*5*$E103*$G103*$I103*$K103*Q$10)+(P103/12*6*$F103*$G103*$I103*$K103*Q$10)</f>
        <v>0</v>
      </c>
      <c r="R103" s="51"/>
      <c r="S103" s="51">
        <f t="shared" si="672"/>
        <v>0</v>
      </c>
      <c r="T103" s="52"/>
      <c r="U103" s="51">
        <f t="shared" ref="U103:U104" si="673">(T103/12*1*$D103*$G103*$I103*$K103*U$9)+(T103/12*5*$E103*$G103*$I103*$K103*U$10)+(T103/12*6*$F103*$G103*$I103*$K103*U$10)</f>
        <v>0</v>
      </c>
      <c r="V103" s="51"/>
      <c r="W103" s="51">
        <f t="shared" ref="W103:W104" si="674">(V103/12*1*$D103*$G103*$I103*$K103*W$9)+(V103/12*5*$E103*$G103*$I103*$K103*W$10)+(V103/12*6*$F103*$G103*$I103*$K103*W$10)</f>
        <v>0</v>
      </c>
      <c r="X103" s="51"/>
      <c r="Y103" s="51">
        <f t="shared" ref="Y103:Y104" si="675">(X103/12*1*$D103*$G103*$I103*$K103*Y$9)+(X103/12*5*$E103*$G103*$I103*$K103*Y$10)+(X103/12*6*$F103*$G103*$I103*$K103*Y$10)</f>
        <v>0</v>
      </c>
      <c r="Z103" s="51"/>
      <c r="AA103" s="51">
        <f t="shared" ref="AA103:AA104" si="676">(Z103/12*1*$D103*$G103*$I103*$K103*AA$9)+(Z103/12*5*$E103*$G103*$I103*$K103*AA$10)+(Z103/12*6*$F103*$G103*$I103*$K103*AA$10)</f>
        <v>0</v>
      </c>
      <c r="AB103" s="51"/>
      <c r="AC103" s="51">
        <f t="shared" ref="AC103:AC104" si="677">(AB103/12*1*$D103*$G103*$I103*$K103*AC$9)+(AB103/12*5*$E103*$G103*$I103*$K103*AC$10)+(AB103/12*6*$F103*$G103*$I103*$K103*AC$10)</f>
        <v>0</v>
      </c>
      <c r="AD103" s="51"/>
      <c r="AE103" s="51">
        <f t="shared" ref="AE103:AE104" si="678">(AD103/12*1*$D103*$G103*$I103*$K103*AE$9)+(AD103/12*5*$E103*$G103*$I103*$K103*AE$10)+(AD103/12*6*$F103*$G103*$I103*$K103*AE$10)</f>
        <v>0</v>
      </c>
      <c r="AF103" s="52"/>
      <c r="AG103" s="51">
        <f t="shared" ref="AG103:AG104" si="679">(AF103/12*1*$D103*$G103*$I103*$K103*AG$9)+(AF103/12*5*$E103*$G103*$I103*$K103*AG$10)+(AF103/12*6*$F103*$G103*$I103*$K103*AG$10)</f>
        <v>0</v>
      </c>
      <c r="AH103" s="51"/>
      <c r="AI103" s="51">
        <f t="shared" ref="AI103:AI104" si="680">(AH103/12*1*$D103*$G103*$I103*$K103*AI$9)+(AH103/12*5*$E103*$G103*$I103*$K103*AI$10)+(AH103/12*6*$F103*$G103*$I103*$K103*AI$10)</f>
        <v>0</v>
      </c>
      <c r="AJ103" s="51"/>
      <c r="AK103" s="51">
        <f t="shared" ref="AK103:AM104" si="681">(AJ103/12*1*$D103*$G103*$I103*$K103*AK$9)+(AJ103/12*5*$E103*$G103*$I103*$K103*AK$10)+(AJ103/12*6*$F103*$G103*$I103*$K103*AK$10)</f>
        <v>0</v>
      </c>
      <c r="AL103" s="51"/>
      <c r="AM103" s="51">
        <f t="shared" si="681"/>
        <v>0</v>
      </c>
      <c r="AN103" s="51"/>
      <c r="AO103" s="51">
        <f t="shared" ref="AO103:AQ104" si="682">(AN103/12*1*$D103*$G103*$I103*$L103*AO$9)+(AN103/12*5*$E103*$G103*$I103*$L103*AO$10)+(AN103/12*6*$F103*$G103*$I103*$L103*AO$10)</f>
        <v>0</v>
      </c>
      <c r="AP103" s="51"/>
      <c r="AQ103" s="51">
        <f t="shared" si="682"/>
        <v>0</v>
      </c>
      <c r="AR103" s="51"/>
      <c r="AS103" s="51">
        <f t="shared" ref="AS103:AS104" si="683">(AR103/12*1*$D103*$G103*$I103*$L103*AS$9)+(AR103/12*5*$E103*$G103*$I103*$L103*AS$10)+(AR103/12*6*$F103*$G103*$I103*$L103*AS$10)</f>
        <v>0</v>
      </c>
      <c r="AT103" s="51"/>
      <c r="AU103" s="51">
        <f t="shared" ref="AU103:AU104" si="684">(AT103/12*1*$D103*$G103*$I103*$L103*AU$9)+(AT103/12*5*$E103*$G103*$I103*$L103*AU$10)+(AT103/12*6*$F103*$G103*$I103*$L103*AU$10)</f>
        <v>0</v>
      </c>
      <c r="AV103" s="51"/>
      <c r="AW103" s="51">
        <f t="shared" ref="AW103:AW104" si="685">(AV103/12*1*$D103*$G103*$I103*$L103*AW$9)+(AV103/12*5*$E103*$G103*$I103*$L103*AW$10)+(AV103/12*6*$F103*$G103*$I103*$L103*AW$10)</f>
        <v>0</v>
      </c>
      <c r="AX103" s="51"/>
      <c r="AY103" s="51">
        <f t="shared" ref="AY103:AY104" si="686">(AX103/12*1*$D103*$G103*$I103*$L103*AY$9)+(AX103/12*5*$E103*$G103*$I103*$L103*AY$10)+(AX103/12*6*$F103*$G103*$I103*$L103*AY$10)</f>
        <v>0</v>
      </c>
      <c r="AZ103" s="53">
        <v>18</v>
      </c>
      <c r="BA103" s="51">
        <f t="shared" ref="BA103:BA104" si="687">(AZ103/12*1*$D103*$G103*$I103*$L103*BA$9)+(AZ103/12*5*$E103*$G103*$I103*$L103*BA$10)+(AZ103/12*6*$F103*$G103*$I103*$L103*BA$10)</f>
        <v>696604.49258400011</v>
      </c>
      <c r="BB103" s="51"/>
      <c r="BC103" s="51">
        <f t="shared" ref="BC103:BC104" si="688">(BB103/12*1*$D103*$G103*$I103*$K103*BC$9)+(BB103/12*5*$E103*$G103*$I103*$K103*BC$10)+(BB103/12*6*$F103*$G103*$I103*$K103*BC$10)</f>
        <v>0</v>
      </c>
      <c r="BD103" s="51"/>
      <c r="BE103" s="51">
        <f t="shared" ref="BE103:BE104" si="689">(BD103/12*1*$D103*$G103*$I103*$K103*BE$9)+(BD103/12*5*$E103*$G103*$I103*$K103*BE$10)+(BD103/12*6*$F103*$G103*$I103*$K103*BE$10)</f>
        <v>0</v>
      </c>
      <c r="BF103" s="51"/>
      <c r="BG103" s="51">
        <f t="shared" ref="BG103:BG104" si="690">(BF103/12*1*$D103*$G103*$I103*$K103*BG$9)+(BF103/12*4*$E103*$G103*$I103*$K103*BG$10)+(BF103/12*1*$E103*$G103*$I103*$K103*BG$11)+(BF103/12*6*$F103*$G103*$I103*$K103*BG$11)</f>
        <v>0</v>
      </c>
      <c r="BH103" s="51"/>
      <c r="BI103" s="51">
        <f t="shared" ref="BI103:BI104" si="691">(BH103/12*1*$D103*$G103*$I103*$K103*BI$9)+(BH103/12*5*$E103*$G103*$I103*$K103*BI$10)+(BH103/12*6*$F103*$G103*$I103*$K103*BI$10)</f>
        <v>0</v>
      </c>
      <c r="BJ103" s="51"/>
      <c r="BK103" s="51">
        <f t="shared" ref="BK103:BK104" si="692">(BJ103/12*1*$D103*$G103*$I103*$K103*BK$9)+(BJ103/12*5*$E103*$G103*$I103*$K103*BK$10)+(BJ103/12*6*$F103*$G103*$I103*$K103*BK$10)</f>
        <v>0</v>
      </c>
      <c r="BL103" s="51">
        <v>16</v>
      </c>
      <c r="BM103" s="51">
        <f t="shared" ref="BM103:BO104" si="693">(BL103/12*1*$D103*$G103*$I103*$L103*BM$9)+(BL103/12*4*$E103*$G103*$I103*$L103*BM$10)+(BL103/12*1*$E103*$G103*$I103*$L103*BM$11)+(BL103/12*6*$F103*$G103*$I103*$L103*BM$11)</f>
        <v>627219.55296</v>
      </c>
      <c r="BN103" s="51">
        <v>2</v>
      </c>
      <c r="BO103" s="51">
        <f t="shared" si="693"/>
        <v>81022.501560000004</v>
      </c>
      <c r="BP103" s="51"/>
      <c r="BQ103" s="51">
        <f t="shared" ref="BQ103:BQ104" si="694">(BP103/12*1*$D103*$G103*$I103*$K103*BQ$9)+(BP103/12*5*$E103*$G103*$I103*$K103*BQ$10)+(BP103/12*6*$F103*$G103*$I103*$K103*BQ$10)</f>
        <v>0</v>
      </c>
      <c r="BR103" s="51"/>
      <c r="BS103" s="51">
        <f t="shared" ref="BS103:BS104" si="695">(BR103/12*1*$D103*$G103*$I103*$L103*BS$9)+(BR103/12*5*$E103*$G103*$I103*$L103*BS$10)+(BR103/12*6*$F103*$G103*$I103*$L103*BS$10)</f>
        <v>0</v>
      </c>
      <c r="BT103" s="51"/>
      <c r="BU103" s="51">
        <f t="shared" ref="BU103:BU104" si="696">(BT103/12*1*$D103*$G103*$I103*BU$9)+(BT103/12*5*$E103*$G103*$I103*BU$10)+(BT103/12*6*$F103*$G103*$I103*BU$10)</f>
        <v>0</v>
      </c>
      <c r="BV103" s="51"/>
      <c r="BW103" s="51">
        <f t="shared" ref="BW103:BW104" si="697">(BV103/12*1*$D103*$G103*$I103*$K103*BW$9)+(BV103/12*5*$E103*$G103*$I103*$K103*BW$10)+(BV103/12*6*$F103*$G103*$I103*$K103*BW$10)</f>
        <v>0</v>
      </c>
      <c r="BX103" s="51"/>
      <c r="BY103" s="51">
        <f t="shared" ref="BY103:BY104" si="698">(BX103/12*1*$D103*$G103*$I103*$K103*BY$9)+(BX103/12*5*$E103*$G103*$I103*$K103*BY$10)+(BX103/12*6*$F103*$G103*$I103*$K103*BY$10)</f>
        <v>0</v>
      </c>
      <c r="BZ103" s="53">
        <v>4</v>
      </c>
      <c r="CA103" s="51">
        <f t="shared" ref="CA103:CA104" si="699">(BZ103/12*1*$D103*$G103*$I103*$L103*CA$9)+(BZ103/12*5*$E103*$G103*$I103*$L103*CA$10)+(BZ103/12*6*$F103*$G103*$I103*$L103*CA$10)</f>
        <v>167756.72833920002</v>
      </c>
      <c r="CB103" s="51"/>
      <c r="CC103" s="51">
        <v>0</v>
      </c>
      <c r="CD103" s="51"/>
      <c r="CE103" s="51">
        <f t="shared" si="655"/>
        <v>0</v>
      </c>
      <c r="CF103" s="51"/>
      <c r="CG103" s="51">
        <f t="shared" ref="CG103:CG104" si="700">(CF103/12*1*$D103*$G103*$I103*$L103*CG$9)+(CF103/12*5*$E103*$G103*$I103*$L103*CG$10)+(CF103/12*6*$F103*$G103*$I103*$L103*CG$10)</f>
        <v>0</v>
      </c>
      <c r="CH103" s="51"/>
      <c r="CI103" s="51">
        <f t="shared" ref="CI103:CK104" si="701">(CH103/12*1*$D103*$G103*$I103*$L103*CI$9)+(CH103/12*5*$E103*$G103*$I103*$L103*CI$10)+(CH103/12*6*$F103*$G103*$I103*$L103*CI$10)</f>
        <v>0</v>
      </c>
      <c r="CJ103" s="51">
        <v>4</v>
      </c>
      <c r="CK103" s="51">
        <f t="shared" si="701"/>
        <v>167756.72833920002</v>
      </c>
      <c r="CL103" s="51"/>
      <c r="CM103" s="51">
        <f t="shared" ref="CM103" si="702">(CL103/12*1*$D103*$G103*$I103*$K103*CM$9)+(CL103/12*5*$E103*$G103*$I103*$K103*CM$10)+(CL103/12*6*$F103*$G103*$I103*$K103*CM$10)</f>
        <v>0</v>
      </c>
      <c r="CN103" s="51"/>
      <c r="CO103" s="51">
        <f t="shared" ref="CO103:CO104" si="703">(CN103/12*1*$D103*$G103*$I103*$K103*CO$9)+(CN103/12*5*$E103*$G103*$I103*$K103*CO$10)+(CN103/12*6*$F103*$G103*$I103*$K103*CO$10)</f>
        <v>0</v>
      </c>
      <c r="CP103" s="51"/>
      <c r="CQ103" s="51">
        <f t="shared" ref="CQ103:CQ104" si="704">(CP103/12*1*$D103*$G103*$I103*$K103*CQ$9)+(CP103/12*5*$E103*$G103*$I103*$K103*CQ$10)+(CP103/12*6*$F103*$G103*$I103*$K103*CQ$10)</f>
        <v>0</v>
      </c>
      <c r="CR103" s="51"/>
      <c r="CS103" s="51">
        <v>0</v>
      </c>
      <c r="CT103" s="51"/>
      <c r="CU103" s="51">
        <f t="shared" ref="CU103:CU104" si="705">(CT103/12*1*$D103*$G103*$I103*$L103*CU$9)+(CT103/12*5*$E103*$G103*$I103*$L103*CU$10)+(CT103/12*6*$F103*$G103*$I103*$L103*CU$10)</f>
        <v>0</v>
      </c>
      <c r="CV103" s="51"/>
      <c r="CW103" s="51">
        <f t="shared" ref="CW103:CW104" si="706">(CV103/12*1*$D103*$G103*$I103*$L103*CW$9)+(CV103/12*5*$E103*$G103*$I103*$L103*CW$10)+(CV103/12*6*$F103*$G103*$I103*$L103*CW$10)</f>
        <v>0</v>
      </c>
      <c r="CX103" s="51"/>
      <c r="CY103" s="51">
        <f t="shared" ref="CY103:CY104" si="707">(CX103/12*1*$D103*$G103*$I103*$N103*CY$9)+(CX103/12*5*$E103*$G103*$I103*$O103*CY$10)+(CX103/12*6*$F103*$G103*$I103*$O103*CY$10)</f>
        <v>0</v>
      </c>
      <c r="CZ103" s="51"/>
      <c r="DA103" s="51">
        <f t="shared" ref="DA103:DA104" si="708">(CZ103/12*1*$D103*$G103*$I103*$M103*DA$9)+(CZ103/12*5*$E103*$G103*$I103*$M103*DA$10)+(CZ103/12*6*$F103*$G103*$I103*$M103*DA$10)</f>
        <v>0</v>
      </c>
      <c r="DB103" s="62">
        <f t="shared" ref="DB103:DC104" si="709">SUM(AF103,T103,V103,AD103,P103,X103,R103,BH103,BX103,CL103,CP103,BJ103,CN103,AH103,BB103,BD103,AJ103,BF103,BV103,AL103,Z103,CR103,CV103,BL103,CT103,BN103,CB103,CD103,CH103,BZ103,CF103,AN103,AP103,AR103,AT103,AV103,AZ103,AX103,BR103,CZ103,CX103,CJ103,AB103,BT103,BP103)</f>
        <v>44</v>
      </c>
      <c r="DC103" s="62">
        <f t="shared" si="709"/>
        <v>1740360.0037823999</v>
      </c>
    </row>
    <row r="104" spans="1:107" x14ac:dyDescent="0.25">
      <c r="A104" s="24"/>
      <c r="B104" s="24">
        <v>68</v>
      </c>
      <c r="C104" s="22" t="s">
        <v>216</v>
      </c>
      <c r="D104" s="17">
        <f>D25</f>
        <v>10127</v>
      </c>
      <c r="E104" s="17">
        <v>10127</v>
      </c>
      <c r="F104" s="18">
        <v>9620</v>
      </c>
      <c r="G104" s="23">
        <v>0.89</v>
      </c>
      <c r="H104" s="23"/>
      <c r="I104" s="25">
        <v>1</v>
      </c>
      <c r="J104" s="26"/>
      <c r="K104" s="17">
        <v>1.4</v>
      </c>
      <c r="L104" s="17">
        <v>1.68</v>
      </c>
      <c r="M104" s="17">
        <v>2.23</v>
      </c>
      <c r="N104" s="17">
        <v>2.39</v>
      </c>
      <c r="O104" s="20">
        <v>2.57</v>
      </c>
      <c r="P104" s="51"/>
      <c r="Q104" s="51">
        <f t="shared" si="672"/>
        <v>0</v>
      </c>
      <c r="R104" s="51"/>
      <c r="S104" s="51">
        <f t="shared" si="672"/>
        <v>0</v>
      </c>
      <c r="T104" s="52"/>
      <c r="U104" s="51">
        <f t="shared" si="673"/>
        <v>0</v>
      </c>
      <c r="V104" s="51"/>
      <c r="W104" s="51">
        <f t="shared" si="674"/>
        <v>0</v>
      </c>
      <c r="X104" s="51"/>
      <c r="Y104" s="51">
        <f t="shared" si="675"/>
        <v>0</v>
      </c>
      <c r="Z104" s="51"/>
      <c r="AA104" s="51">
        <f t="shared" si="676"/>
        <v>0</v>
      </c>
      <c r="AB104" s="51"/>
      <c r="AC104" s="51">
        <f t="shared" si="677"/>
        <v>0</v>
      </c>
      <c r="AD104" s="51"/>
      <c r="AE104" s="51">
        <f t="shared" si="678"/>
        <v>0</v>
      </c>
      <c r="AF104" s="52">
        <v>42</v>
      </c>
      <c r="AG104" s="51">
        <f t="shared" si="679"/>
        <v>521867.0020199999</v>
      </c>
      <c r="AH104" s="51"/>
      <c r="AI104" s="51">
        <f t="shared" si="680"/>
        <v>0</v>
      </c>
      <c r="AJ104" s="51"/>
      <c r="AK104" s="51">
        <f t="shared" si="681"/>
        <v>0</v>
      </c>
      <c r="AL104" s="51"/>
      <c r="AM104" s="51">
        <f t="shared" si="681"/>
        <v>0</v>
      </c>
      <c r="AN104" s="51"/>
      <c r="AO104" s="51">
        <f t="shared" si="682"/>
        <v>0</v>
      </c>
      <c r="AP104" s="51"/>
      <c r="AQ104" s="51">
        <f t="shared" si="682"/>
        <v>0</v>
      </c>
      <c r="AR104" s="51"/>
      <c r="AS104" s="51">
        <f t="shared" si="683"/>
        <v>0</v>
      </c>
      <c r="AT104" s="53">
        <v>2</v>
      </c>
      <c r="AU104" s="51">
        <f t="shared" si="684"/>
        <v>29820.971544</v>
      </c>
      <c r="AV104" s="51"/>
      <c r="AW104" s="51">
        <f t="shared" si="685"/>
        <v>0</v>
      </c>
      <c r="AX104" s="51"/>
      <c r="AY104" s="51">
        <f t="shared" si="686"/>
        <v>0</v>
      </c>
      <c r="AZ104" s="53">
        <v>39</v>
      </c>
      <c r="BA104" s="51">
        <f t="shared" si="687"/>
        <v>581508.94510799996</v>
      </c>
      <c r="BB104" s="51"/>
      <c r="BC104" s="51">
        <f t="shared" si="688"/>
        <v>0</v>
      </c>
      <c r="BD104" s="51"/>
      <c r="BE104" s="51">
        <f t="shared" si="689"/>
        <v>0</v>
      </c>
      <c r="BF104" s="51">
        <v>30</v>
      </c>
      <c r="BG104" s="51">
        <f t="shared" si="690"/>
        <v>314184.50699999998</v>
      </c>
      <c r="BH104" s="51"/>
      <c r="BI104" s="51">
        <f t="shared" si="691"/>
        <v>0</v>
      </c>
      <c r="BJ104" s="51"/>
      <c r="BK104" s="51">
        <f t="shared" si="692"/>
        <v>0</v>
      </c>
      <c r="BL104" s="51">
        <v>24</v>
      </c>
      <c r="BM104" s="51">
        <f t="shared" si="693"/>
        <v>362484.02736000007</v>
      </c>
      <c r="BN104" s="51">
        <v>6</v>
      </c>
      <c r="BO104" s="51">
        <f t="shared" si="693"/>
        <v>93649.384920000011</v>
      </c>
      <c r="BP104" s="51"/>
      <c r="BQ104" s="51">
        <f t="shared" si="694"/>
        <v>0</v>
      </c>
      <c r="BR104" s="51"/>
      <c r="BS104" s="51">
        <f t="shared" si="695"/>
        <v>0</v>
      </c>
      <c r="BT104" s="51"/>
      <c r="BU104" s="51">
        <f t="shared" si="696"/>
        <v>0</v>
      </c>
      <c r="BV104" s="51"/>
      <c r="BW104" s="51">
        <f t="shared" si="697"/>
        <v>0</v>
      </c>
      <c r="BX104" s="51"/>
      <c r="BY104" s="51">
        <f t="shared" si="698"/>
        <v>0</v>
      </c>
      <c r="BZ104" s="53">
        <v>10</v>
      </c>
      <c r="CA104" s="51">
        <f t="shared" si="699"/>
        <v>161583.86171200001</v>
      </c>
      <c r="CB104" s="51"/>
      <c r="CC104" s="51">
        <v>0</v>
      </c>
      <c r="CD104" s="51"/>
      <c r="CE104" s="51">
        <f t="shared" si="655"/>
        <v>0</v>
      </c>
      <c r="CF104" s="51"/>
      <c r="CG104" s="51">
        <f t="shared" si="700"/>
        <v>0</v>
      </c>
      <c r="CH104" s="53">
        <v>14</v>
      </c>
      <c r="CI104" s="51">
        <f t="shared" si="701"/>
        <v>225581.44700000004</v>
      </c>
      <c r="CJ104" s="51">
        <v>4</v>
      </c>
      <c r="CK104" s="51">
        <f t="shared" si="701"/>
        <v>64633.544684799999</v>
      </c>
      <c r="CL104" s="51"/>
      <c r="CM104" s="51">
        <f>(CL104/12*1*$D104*$G104*$I104*$K104*CM$9)+(CL104/12*5*$E104*$G104*$I104*$K104*CM$10)+(CL104/12*6*$F104*$G104*$I104*$K104*CM$10)</f>
        <v>0</v>
      </c>
      <c r="CN104" s="51">
        <f>26-8</f>
        <v>18</v>
      </c>
      <c r="CO104" s="51">
        <f t="shared" si="703"/>
        <v>241883.68112999998</v>
      </c>
      <c r="CP104" s="51">
        <v>55</v>
      </c>
      <c r="CQ104" s="51">
        <f t="shared" si="704"/>
        <v>739089.02567500004</v>
      </c>
      <c r="CR104" s="51"/>
      <c r="CS104" s="51">
        <v>0</v>
      </c>
      <c r="CT104" s="51">
        <v>3</v>
      </c>
      <c r="CU104" s="51">
        <f t="shared" si="705"/>
        <v>64918.668360000003</v>
      </c>
      <c r="CV104" s="51"/>
      <c r="CW104" s="51">
        <f t="shared" si="706"/>
        <v>0</v>
      </c>
      <c r="CX104" s="53">
        <v>18</v>
      </c>
      <c r="CY104" s="51">
        <f t="shared" si="707"/>
        <v>593183.76468000002</v>
      </c>
      <c r="CZ104" s="53">
        <v>5</v>
      </c>
      <c r="DA104" s="51">
        <f t="shared" si="708"/>
        <v>145294.59446666669</v>
      </c>
      <c r="DB104" s="62">
        <f t="shared" si="709"/>
        <v>270</v>
      </c>
      <c r="DC104" s="62">
        <f t="shared" si="709"/>
        <v>4139683.4256604663</v>
      </c>
    </row>
    <row r="105" spans="1:107" x14ac:dyDescent="0.25">
      <c r="A105" s="60">
        <v>23</v>
      </c>
      <c r="B105" s="60"/>
      <c r="C105" s="38" t="s">
        <v>217</v>
      </c>
      <c r="D105" s="45"/>
      <c r="E105" s="45"/>
      <c r="F105" s="43"/>
      <c r="G105" s="46"/>
      <c r="H105" s="46"/>
      <c r="I105" s="69">
        <v>1</v>
      </c>
      <c r="J105" s="70"/>
      <c r="K105" s="45">
        <v>1.4</v>
      </c>
      <c r="L105" s="45">
        <v>1.68</v>
      </c>
      <c r="M105" s="45">
        <v>2.23</v>
      </c>
      <c r="N105" s="45">
        <v>2.39</v>
      </c>
      <c r="O105" s="44">
        <v>2.57</v>
      </c>
      <c r="P105" s="54">
        <f t="shared" ref="P105:CK105" si="710">P106</f>
        <v>0</v>
      </c>
      <c r="Q105" s="54">
        <f t="shared" si="710"/>
        <v>0</v>
      </c>
      <c r="R105" s="54">
        <f t="shared" si="710"/>
        <v>0</v>
      </c>
      <c r="S105" s="54">
        <f t="shared" si="710"/>
        <v>0</v>
      </c>
      <c r="T105" s="54">
        <f t="shared" si="710"/>
        <v>0</v>
      </c>
      <c r="U105" s="54">
        <f t="shared" si="710"/>
        <v>0</v>
      </c>
      <c r="V105" s="54">
        <f t="shared" si="710"/>
        <v>0</v>
      </c>
      <c r="W105" s="54">
        <f t="shared" si="710"/>
        <v>0</v>
      </c>
      <c r="X105" s="54">
        <f t="shared" si="710"/>
        <v>0</v>
      </c>
      <c r="Y105" s="54">
        <f t="shared" si="710"/>
        <v>0</v>
      </c>
      <c r="Z105" s="54">
        <f t="shared" si="710"/>
        <v>0</v>
      </c>
      <c r="AA105" s="54">
        <f t="shared" si="710"/>
        <v>0</v>
      </c>
      <c r="AB105" s="54">
        <f t="shared" si="710"/>
        <v>0</v>
      </c>
      <c r="AC105" s="54">
        <f t="shared" si="710"/>
        <v>0</v>
      </c>
      <c r="AD105" s="54">
        <f t="shared" si="710"/>
        <v>0</v>
      </c>
      <c r="AE105" s="54">
        <f t="shared" si="710"/>
        <v>0</v>
      </c>
      <c r="AF105" s="54">
        <f t="shared" si="710"/>
        <v>30</v>
      </c>
      <c r="AG105" s="54">
        <f t="shared" si="710"/>
        <v>376950.48300000001</v>
      </c>
      <c r="AH105" s="54">
        <f t="shared" si="710"/>
        <v>0</v>
      </c>
      <c r="AI105" s="54">
        <f t="shared" si="710"/>
        <v>0</v>
      </c>
      <c r="AJ105" s="54">
        <f t="shared" si="710"/>
        <v>0</v>
      </c>
      <c r="AK105" s="54">
        <f t="shared" si="710"/>
        <v>0</v>
      </c>
      <c r="AL105" s="54">
        <f t="shared" si="710"/>
        <v>0</v>
      </c>
      <c r="AM105" s="54">
        <f t="shared" si="710"/>
        <v>0</v>
      </c>
      <c r="AN105" s="54">
        <f t="shared" si="710"/>
        <v>0</v>
      </c>
      <c r="AO105" s="54">
        <f t="shared" si="710"/>
        <v>0</v>
      </c>
      <c r="AP105" s="54">
        <f t="shared" si="710"/>
        <v>0</v>
      </c>
      <c r="AQ105" s="54">
        <f t="shared" si="710"/>
        <v>0</v>
      </c>
      <c r="AR105" s="54">
        <f t="shared" si="710"/>
        <v>0</v>
      </c>
      <c r="AS105" s="54">
        <f t="shared" si="710"/>
        <v>0</v>
      </c>
      <c r="AT105" s="54">
        <f t="shared" si="710"/>
        <v>8</v>
      </c>
      <c r="AU105" s="54">
        <f t="shared" si="710"/>
        <v>120624.15456</v>
      </c>
      <c r="AV105" s="54">
        <v>0</v>
      </c>
      <c r="AW105" s="54">
        <f t="shared" si="710"/>
        <v>0</v>
      </c>
      <c r="AX105" s="54">
        <v>63</v>
      </c>
      <c r="AY105" s="54">
        <f t="shared" si="710"/>
        <v>949915.21716</v>
      </c>
      <c r="AZ105" s="54">
        <f t="shared" si="710"/>
        <v>96</v>
      </c>
      <c r="BA105" s="54">
        <f t="shared" si="710"/>
        <v>1447489.8547199999</v>
      </c>
      <c r="BB105" s="54">
        <f t="shared" si="710"/>
        <v>31</v>
      </c>
      <c r="BC105" s="54">
        <f t="shared" si="710"/>
        <v>456857.28269999998</v>
      </c>
      <c r="BD105" s="54">
        <f t="shared" si="710"/>
        <v>0</v>
      </c>
      <c r="BE105" s="54">
        <f t="shared" si="710"/>
        <v>0</v>
      </c>
      <c r="BF105" s="54">
        <f t="shared" si="710"/>
        <v>0</v>
      </c>
      <c r="BG105" s="54">
        <f t="shared" si="710"/>
        <v>0</v>
      </c>
      <c r="BH105" s="54">
        <f t="shared" si="710"/>
        <v>10</v>
      </c>
      <c r="BI105" s="54">
        <f t="shared" si="710"/>
        <v>113028.825</v>
      </c>
      <c r="BJ105" s="54">
        <f t="shared" si="710"/>
        <v>7</v>
      </c>
      <c r="BK105" s="54">
        <f t="shared" si="710"/>
        <v>79120.177500000005</v>
      </c>
      <c r="BL105" s="54">
        <f t="shared" si="710"/>
        <v>51</v>
      </c>
      <c r="BM105" s="54">
        <f t="shared" si="710"/>
        <v>778933.37340000004</v>
      </c>
      <c r="BN105" s="54">
        <f t="shared" si="710"/>
        <v>62</v>
      </c>
      <c r="BO105" s="54">
        <f t="shared" si="710"/>
        <v>978583.46039999998</v>
      </c>
      <c r="BP105" s="54">
        <f t="shared" si="710"/>
        <v>0</v>
      </c>
      <c r="BQ105" s="54">
        <f t="shared" si="710"/>
        <v>0</v>
      </c>
      <c r="BR105" s="54">
        <f t="shared" si="710"/>
        <v>0</v>
      </c>
      <c r="BS105" s="54">
        <f t="shared" si="710"/>
        <v>0</v>
      </c>
      <c r="BT105" s="54">
        <f t="shared" si="710"/>
        <v>0</v>
      </c>
      <c r="BU105" s="54">
        <f t="shared" si="710"/>
        <v>0</v>
      </c>
      <c r="BV105" s="54">
        <f t="shared" si="710"/>
        <v>260</v>
      </c>
      <c r="BW105" s="54">
        <f t="shared" si="710"/>
        <v>3234558.6</v>
      </c>
      <c r="BX105" s="54">
        <f t="shared" si="710"/>
        <v>112</v>
      </c>
      <c r="BY105" s="54">
        <f t="shared" si="710"/>
        <v>1397635.6867200001</v>
      </c>
      <c r="BZ105" s="54">
        <f t="shared" si="710"/>
        <v>52</v>
      </c>
      <c r="CA105" s="54">
        <f t="shared" si="710"/>
        <v>849676.93574400002</v>
      </c>
      <c r="CB105" s="54">
        <v>45</v>
      </c>
      <c r="CC105" s="54">
        <v>741940.76</v>
      </c>
      <c r="CD105" s="54">
        <f t="shared" ref="CD105:CE105" si="711">CD106</f>
        <v>40</v>
      </c>
      <c r="CE105" s="54">
        <f t="shared" si="711"/>
        <v>639999.36</v>
      </c>
      <c r="CF105" s="54">
        <f t="shared" si="710"/>
        <v>1</v>
      </c>
      <c r="CG105" s="54">
        <f t="shared" si="710"/>
        <v>16339.941072</v>
      </c>
      <c r="CH105" s="54">
        <f t="shared" si="710"/>
        <v>86</v>
      </c>
      <c r="CI105" s="54">
        <f t="shared" si="710"/>
        <v>1401284.43</v>
      </c>
      <c r="CJ105" s="54">
        <v>230</v>
      </c>
      <c r="CK105" s="54">
        <f t="shared" si="710"/>
        <v>3758186.4465600001</v>
      </c>
      <c r="CL105" s="54">
        <v>16</v>
      </c>
      <c r="CM105" s="54">
        <f t="shared" ref="CM105:DC105" si="712">CM106</f>
        <v>217423.5336</v>
      </c>
      <c r="CN105" s="54">
        <f t="shared" si="712"/>
        <v>250</v>
      </c>
      <c r="CO105" s="54">
        <f t="shared" si="712"/>
        <v>3397242.7125000004</v>
      </c>
      <c r="CP105" s="54">
        <f t="shared" si="712"/>
        <v>90</v>
      </c>
      <c r="CQ105" s="54">
        <f t="shared" si="712"/>
        <v>1223007.3765</v>
      </c>
      <c r="CR105" s="54">
        <v>0</v>
      </c>
      <c r="CS105" s="54">
        <v>0</v>
      </c>
      <c r="CT105" s="54">
        <f t="shared" si="712"/>
        <v>84</v>
      </c>
      <c r="CU105" s="54">
        <f t="shared" si="712"/>
        <v>1838146.5647999998</v>
      </c>
      <c r="CV105" s="54">
        <f t="shared" si="712"/>
        <v>4</v>
      </c>
      <c r="CW105" s="54">
        <f t="shared" si="712"/>
        <v>88551.590399999986</v>
      </c>
      <c r="CX105" s="54">
        <f t="shared" si="712"/>
        <v>45</v>
      </c>
      <c r="CY105" s="54">
        <f t="shared" si="712"/>
        <v>1499621.8769999999</v>
      </c>
      <c r="CZ105" s="54">
        <f t="shared" si="712"/>
        <v>25</v>
      </c>
      <c r="DA105" s="54">
        <f t="shared" si="712"/>
        <v>734635.59000000008</v>
      </c>
      <c r="DB105" s="54">
        <f t="shared" si="712"/>
        <v>1698</v>
      </c>
      <c r="DC105" s="54">
        <f t="shared" si="712"/>
        <v>26339754.233335998</v>
      </c>
    </row>
    <row r="106" spans="1:107" x14ac:dyDescent="0.25">
      <c r="A106" s="24"/>
      <c r="B106" s="24">
        <v>69</v>
      </c>
      <c r="C106" s="16" t="s">
        <v>218</v>
      </c>
      <c r="D106" s="17">
        <f>D104</f>
        <v>10127</v>
      </c>
      <c r="E106" s="17">
        <v>10127</v>
      </c>
      <c r="F106" s="18">
        <v>9620</v>
      </c>
      <c r="G106" s="19">
        <v>0.9</v>
      </c>
      <c r="H106" s="19"/>
      <c r="I106" s="25">
        <v>1</v>
      </c>
      <c r="J106" s="26"/>
      <c r="K106" s="17">
        <v>1.4</v>
      </c>
      <c r="L106" s="17">
        <v>1.68</v>
      </c>
      <c r="M106" s="17">
        <v>2.23</v>
      </c>
      <c r="N106" s="17">
        <v>2.39</v>
      </c>
      <c r="O106" s="20">
        <v>2.57</v>
      </c>
      <c r="P106" s="51"/>
      <c r="Q106" s="51">
        <f>(P106/12*1*$D106*$G106*$I106*$K106*Q$9)+(P106/12*5*$E106*$G106*$I106*$K106*Q$10)+(P106/12*6*$F106*$G106*$I106*$K106*Q$10)</f>
        <v>0</v>
      </c>
      <c r="R106" s="51"/>
      <c r="S106" s="51">
        <f>(R106/12*1*$D106*$G106*$I106*$K106*S$9)+(R106/12*5*$E106*$G106*$I106*$K106*S$10)+(R106/12*6*$F106*$G106*$I106*$K106*S$10)</f>
        <v>0</v>
      </c>
      <c r="T106" s="52"/>
      <c r="U106" s="51">
        <f>(T106/12*1*$D106*$G106*$I106*$K106*U$9)+(T106/12*5*$E106*$G106*$I106*$K106*U$10)+(T106/12*6*$F106*$G106*$I106*$K106*U$10)</f>
        <v>0</v>
      </c>
      <c r="V106" s="51"/>
      <c r="W106" s="51">
        <f>(V106/12*1*$D106*$G106*$I106*$K106*W$9)+(V106/12*5*$E106*$G106*$I106*$K106*W$10)+(V106/12*6*$F106*$G106*$I106*$K106*W$10)</f>
        <v>0</v>
      </c>
      <c r="X106" s="51"/>
      <c r="Y106" s="51">
        <f>(X106/12*1*$D106*$G106*$I106*$K106*Y$9)+(X106/12*5*$E106*$G106*$I106*$K106*Y$10)+(X106/12*6*$F106*$G106*$I106*$K106*Y$10)</f>
        <v>0</v>
      </c>
      <c r="Z106" s="51"/>
      <c r="AA106" s="51">
        <f>(Z106/12*1*$D106*$G106*$I106*$K106*AA$9)+(Z106/12*5*$E106*$G106*$I106*$K106*AA$10)+(Z106/12*6*$F106*$G106*$I106*$K106*AA$10)</f>
        <v>0</v>
      </c>
      <c r="AB106" s="51"/>
      <c r="AC106" s="51">
        <f>(AB106/12*1*$D106*$G106*$I106*$K106*AC$9)+(AB106/12*5*$E106*$G106*$I106*$K106*AC$10)+(AB106/12*6*$F106*$G106*$I106*$K106*AC$10)</f>
        <v>0</v>
      </c>
      <c r="AD106" s="51"/>
      <c r="AE106" s="51">
        <f>(AD106/12*1*$D106*$G106*$I106*$K106*AE$9)+(AD106/12*5*$E106*$G106*$I106*$K106*AE$10)+(AD106/12*6*$F106*$G106*$I106*$K106*AE$10)</f>
        <v>0</v>
      </c>
      <c r="AF106" s="52">
        <v>30</v>
      </c>
      <c r="AG106" s="51">
        <f>(AF106/12*1*$D106*$G106*$I106*$K106*AG$9)+(AF106/12*5*$E106*$G106*$I106*$K106*AG$10)+(AF106/12*6*$F106*$G106*$I106*$K106*AG$10)</f>
        <v>376950.48300000001</v>
      </c>
      <c r="AH106" s="51"/>
      <c r="AI106" s="51">
        <f>(AH106/12*1*$D106*$G106*$I106*$K106*AI$9)+(AH106/12*5*$E106*$G106*$I106*$K106*AI$10)+(AH106/12*6*$F106*$G106*$I106*$K106*AI$10)</f>
        <v>0</v>
      </c>
      <c r="AJ106" s="51"/>
      <c r="AK106" s="51">
        <f>(AJ106/12*1*$D106*$G106*$I106*$K106*AK$9)+(AJ106/12*5*$E106*$G106*$I106*$K106*AK$10)+(AJ106/12*6*$F106*$G106*$I106*$K106*AK$10)</f>
        <v>0</v>
      </c>
      <c r="AL106" s="51"/>
      <c r="AM106" s="51">
        <f>(AL106/12*1*$D106*$G106*$I106*$K106*AM$9)+(AL106/12*5*$E106*$G106*$I106*$K106*AM$10)+(AL106/12*6*$F106*$G106*$I106*$K106*AM$10)</f>
        <v>0</v>
      </c>
      <c r="AN106" s="51"/>
      <c r="AO106" s="51">
        <f>(AN106/12*1*$D106*$G106*$I106*$L106*AO$9)+(AN106/12*5*$E106*$G106*$I106*$L106*AO$10)+(AN106/12*6*$F106*$G106*$I106*$L106*AO$10)</f>
        <v>0</v>
      </c>
      <c r="AP106" s="51"/>
      <c r="AQ106" s="51">
        <f>(AP106/12*1*$D106*$G106*$I106*$L106*AQ$9)+(AP106/12*5*$E106*$G106*$I106*$L106*AQ$10)+(AP106/12*6*$F106*$G106*$I106*$L106*AQ$10)</f>
        <v>0</v>
      </c>
      <c r="AR106" s="51"/>
      <c r="AS106" s="51">
        <f>(AR106/12*1*$D106*$G106*$I106*$L106*AS$9)+(AR106/12*5*$E106*$G106*$I106*$L106*AS$10)+(AR106/12*6*$F106*$G106*$I106*$L106*AS$10)</f>
        <v>0</v>
      </c>
      <c r="AT106" s="53">
        <v>8</v>
      </c>
      <c r="AU106" s="51">
        <f>(AT106/12*1*$D106*$G106*$I106*$L106*AU$9)+(AT106/12*5*$E106*$G106*$I106*$L106*AU$10)+(AT106/12*6*$F106*$G106*$I106*$L106*AU$10)</f>
        <v>120624.15456</v>
      </c>
      <c r="AV106" s="51"/>
      <c r="AW106" s="51">
        <f>(AV106/12*1*$D106*$G106*$I106*$L106*AW$9)+(AV106/12*5*$E106*$G106*$I106*$L106*AW$10)+(AV106/12*6*$F106*$G106*$I106*$L106*AW$10)</f>
        <v>0</v>
      </c>
      <c r="AX106" s="53">
        <v>63</v>
      </c>
      <c r="AY106" s="51">
        <f>(AX106/12*1*$D106*$G106*$I106*$L106*AY$9)+(AX106/12*5*$E106*$G106*$I106*$L106*AY$10)+(AX106/12*6*$F106*$G106*$I106*$L106*AY$10)</f>
        <v>949915.21716</v>
      </c>
      <c r="AZ106" s="53">
        <v>96</v>
      </c>
      <c r="BA106" s="51">
        <f>(AZ106/12*1*$D106*$G106*$I106*$L106*BA$9)+(AZ106/12*5*$E106*$G106*$I106*$L106*BA$10)+(AZ106/12*6*$F106*$G106*$I106*$L106*BA$10)</f>
        <v>1447489.8547199999</v>
      </c>
      <c r="BB106" s="51">
        <v>31</v>
      </c>
      <c r="BC106" s="51">
        <f>(BB106/12*1*$D106*$G106*$I106*$K106*BC$9)+(BB106/12*5*$E106*$G106*$I106*$K106*BC$10)+(BB106/12*6*$F106*$G106*$I106*$K106*BC$10)</f>
        <v>456857.28269999998</v>
      </c>
      <c r="BD106" s="51"/>
      <c r="BE106" s="51">
        <f>(BD106/12*1*$D106*$G106*$I106*$K106*BE$9)+(BD106/12*5*$E106*$G106*$I106*$K106*BE$10)+(BD106/12*6*$F106*$G106*$I106*$K106*BE$10)</f>
        <v>0</v>
      </c>
      <c r="BF106" s="51"/>
      <c r="BG106" s="51">
        <f>(BF106/12*1*$D106*$G106*$I106*$K106*BG$9)+(BF106/12*4*$E106*$G106*$I106*$K106*BG$10)+(BF106/12*1*$E106*$G106*$I106*$K106*BG$11)+(BF106/12*6*$F106*$G106*$I106*$K106*BG$11)</f>
        <v>0</v>
      </c>
      <c r="BH106" s="51">
        <v>10</v>
      </c>
      <c r="BI106" s="51">
        <f>(BH106/12*1*$D106*$G106*$I106*$K106*BI$9)+(BH106/12*5*$E106*$G106*$I106*$K106*BI$10)+(BH106/12*6*$F106*$G106*$I106*$K106*BI$10)</f>
        <v>113028.825</v>
      </c>
      <c r="BJ106" s="51">
        <v>7</v>
      </c>
      <c r="BK106" s="51">
        <f>(BJ106/12*1*$D106*$G106*$I106*$K106*BK$9)+(BJ106/12*5*$E106*$G106*$I106*$K106*BK$10)+(BJ106/12*6*$F106*$G106*$I106*$K106*BK$10)</f>
        <v>79120.177500000005</v>
      </c>
      <c r="BL106" s="51">
        <v>51</v>
      </c>
      <c r="BM106" s="51">
        <f>(BL106/12*1*$D106*$G106*$I106*$L106*BM$9)+(BL106/12*4*$E106*$G106*$I106*$L106*BM$10)+(BL106/12*1*$E106*$G106*$I106*$L106*BM$11)+(BL106/12*6*$F106*$G106*$I106*$L106*BM$11)</f>
        <v>778933.37340000004</v>
      </c>
      <c r="BN106" s="51">
        <v>62</v>
      </c>
      <c r="BO106" s="51">
        <f>(BN106/12*1*$D106*$G106*$I106*$L106*BO$9)+(BN106/12*4*$E106*$G106*$I106*$L106*BO$10)+(BN106/12*1*$E106*$G106*$I106*$L106*BO$11)+(BN106/12*6*$F106*$G106*$I106*$L106*BO$11)</f>
        <v>978583.46039999998</v>
      </c>
      <c r="BP106" s="51"/>
      <c r="BQ106" s="51">
        <f>(BP106/12*1*$D106*$G106*$I106*$K106*BQ$9)+(BP106/12*5*$E106*$G106*$I106*$K106*BQ$10)+(BP106/12*6*$F106*$G106*$I106*$K106*BQ$10)</f>
        <v>0</v>
      </c>
      <c r="BR106" s="53"/>
      <c r="BS106" s="51">
        <f>(BR106/12*1*$D106*$G106*$I106*$L106*BS$9)+(BR106/12*5*$E106*$G106*$I106*$L106*BS$10)+(BR106/12*6*$F106*$G106*$I106*$L106*BS$10)</f>
        <v>0</v>
      </c>
      <c r="BT106" s="51"/>
      <c r="BU106" s="51">
        <f>(BT106/12*1*$D106*$G106*$I106*BU$9)+(BT106/12*5*$E106*$G106*$I106*BU$10)+(BT106/12*6*$F106*$G106*$I106*BU$10)</f>
        <v>0</v>
      </c>
      <c r="BV106" s="51">
        <v>260</v>
      </c>
      <c r="BW106" s="51">
        <f>(BV106/12*1*$D106*$G106*$I106*$K106*BW$9)+(BV106/12*5*$E106*$G106*$I106*$K106*BW$10)+(BV106/12*6*$F106*$G106*$I106*$K106*BW$10)</f>
        <v>3234558.6</v>
      </c>
      <c r="BX106" s="51">
        <v>112</v>
      </c>
      <c r="BY106" s="51">
        <f>(BX106/12*1*$D106*$G106*$I106*$K106*BY$9)+(BX106/12*5*$E106*$G106*$I106*$K106*BY$10)+(BX106/12*6*$F106*$G106*$I106*$K106*BY$10)</f>
        <v>1397635.6867200001</v>
      </c>
      <c r="BZ106" s="53">
        <v>52</v>
      </c>
      <c r="CA106" s="51">
        <f>(BZ106/12*1*$D106*$G106*$I106*$L106*CA$9)+(BZ106/12*5*$E106*$G106*$I106*$L106*CA$10)+(BZ106/12*6*$F106*$G106*$I106*$L106*CA$10)</f>
        <v>849676.93574400002</v>
      </c>
      <c r="CB106" s="53">
        <v>45</v>
      </c>
      <c r="CC106" s="51">
        <v>741940.76</v>
      </c>
      <c r="CD106" s="51">
        <v>40</v>
      </c>
      <c r="CE106" s="51">
        <f t="shared" si="655"/>
        <v>639999.36</v>
      </c>
      <c r="CF106" s="53">
        <v>1</v>
      </c>
      <c r="CG106" s="51">
        <f>(CF106/12*1*$D106*$G106*$I106*$L106*CG$9)+(CF106/12*5*$E106*$G106*$I106*$L106*CG$10)+(CF106/12*6*$F106*$G106*$I106*$L106*CG$10)</f>
        <v>16339.941072</v>
      </c>
      <c r="CH106" s="53">
        <v>86</v>
      </c>
      <c r="CI106" s="51">
        <f>(CH106/12*1*$D106*$G106*$I106*$L106*CI$9)+(CH106/12*5*$E106*$G106*$I106*$L106*CI$10)+(CH106/12*6*$F106*$G106*$I106*$L106*CI$10)</f>
        <v>1401284.43</v>
      </c>
      <c r="CJ106" s="51">
        <v>230</v>
      </c>
      <c r="CK106" s="51">
        <f>(CJ106/12*1*$D106*$G106*$I106*$L106*CK$9)+(CJ106/12*5*$E106*$G106*$I106*$L106*CK$10)+(CJ106/12*6*$F106*$G106*$I106*$L106*CK$10)</f>
        <v>3758186.4465600001</v>
      </c>
      <c r="CL106" s="51">
        <v>16</v>
      </c>
      <c r="CM106" s="51">
        <f>(CL106/12*1*$D106*$G106*$I106*$K106*CM$9)+(CL106/12*5*$E106*$G106*$I106*$K106*CM$10)+(CL106/12*6*$F106*$G106*$I106*$K106*CM$10)</f>
        <v>217423.5336</v>
      </c>
      <c r="CN106" s="51">
        <v>250</v>
      </c>
      <c r="CO106" s="51">
        <f>(CN106/12*1*$D106*$G106*$I106*$K106*CO$9)+(CN106/12*5*$E106*$G106*$I106*$K106*CO$10)+(CN106/12*6*$F106*$G106*$I106*$K106*CO$10)</f>
        <v>3397242.7125000004</v>
      </c>
      <c r="CP106" s="51">
        <v>90</v>
      </c>
      <c r="CQ106" s="51">
        <f>(CP106/12*1*$D106*$G106*$I106*$K106*CQ$9)+(CP106/12*5*$E106*$G106*$I106*$K106*CQ$10)+(CP106/12*6*$F106*$G106*$I106*$K106*CQ$10)</f>
        <v>1223007.3765</v>
      </c>
      <c r="CR106" s="51"/>
      <c r="CS106" s="51"/>
      <c r="CT106" s="51">
        <f>111-27</f>
        <v>84</v>
      </c>
      <c r="CU106" s="51">
        <f>(CT106/12*1*$D106*$G106*$I106*$L106*CU$9)+(CT106/12*5*$E106*$G106*$I106*$L106*CU$10)+(CT106/12*6*$F106*$G106*$I106*$L106*CU$10)</f>
        <v>1838146.5647999998</v>
      </c>
      <c r="CV106" s="51">
        <v>4</v>
      </c>
      <c r="CW106" s="51">
        <f>(CV106/12*1*$D106*$G106*$I106*$L106*CW$9)+(CV106/12*5*$E106*$G106*$I106*$L106*CW$10)+(CV106/12*6*$F106*$G106*$I106*$L106*CW$10)</f>
        <v>88551.590399999986</v>
      </c>
      <c r="CX106" s="53">
        <v>45</v>
      </c>
      <c r="CY106" s="51">
        <f>(CX106/12*1*$D106*$G106*$I106*$N106*CY$9)+(CX106/12*5*$E106*$G106*$I106*$O106*CY$10)+(CX106/12*6*$F106*$G106*$I106*$O106*CY$10)</f>
        <v>1499621.8769999999</v>
      </c>
      <c r="CZ106" s="53">
        <v>25</v>
      </c>
      <c r="DA106" s="51">
        <f>(CZ106/12*1*$D106*$G106*$I106*$M106*DA$9)+(CZ106/12*5*$E106*$G106*$I106*$M106*DA$10)+(CZ106/12*6*$F106*$G106*$I106*$M106*DA$10)</f>
        <v>734635.59000000008</v>
      </c>
      <c r="DB106" s="62">
        <f>SUM(AF106,T106,V106,AD106,P106,X106,R106,BH106,BX106,CL106,CP106,BJ106,CN106,AH106,BB106,BD106,AJ106,BF106,BV106,AL106,Z106,CR106,CV106,BL106,CT106,BN106,CB106,CD106,CH106,BZ106,CF106,AN106,AP106,AR106,AT106,AV106,AZ106,AX106,BR106,CZ106,CX106,CJ106,AB106,BT106,BP106)</f>
        <v>1698</v>
      </c>
      <c r="DC106" s="62">
        <f>SUM(AG106,U106,W106,AE106,Q106,Y106,S106,BI106,BY106,CM106,CQ106,BK106,CO106,AI106,BC106,BE106,AK106,BG106,BW106,AM106,AA106,CS106,CW106,BM106,CU106,BO106,CC106,CE106,CI106,CA106,CG106,AO106,AQ106,AS106,AU106,AW106,BA106,AY106,BS106,DA106,CY106,CK106,AC106,BU106,BQ106)</f>
        <v>26339754.233335998</v>
      </c>
    </row>
    <row r="107" spans="1:107" x14ac:dyDescent="0.25">
      <c r="A107" s="60">
        <v>24</v>
      </c>
      <c r="B107" s="60"/>
      <c r="C107" s="38" t="s">
        <v>219</v>
      </c>
      <c r="D107" s="45"/>
      <c r="E107" s="45"/>
      <c r="F107" s="43"/>
      <c r="G107" s="46"/>
      <c r="H107" s="46"/>
      <c r="I107" s="69"/>
      <c r="J107" s="70"/>
      <c r="K107" s="45"/>
      <c r="L107" s="45"/>
      <c r="M107" s="45"/>
      <c r="N107" s="45"/>
      <c r="O107" s="44">
        <v>2.57</v>
      </c>
      <c r="P107" s="54">
        <f t="shared" ref="P107:CK107" si="713">P108</f>
        <v>0</v>
      </c>
      <c r="Q107" s="54">
        <f t="shared" si="713"/>
        <v>0</v>
      </c>
      <c r="R107" s="54">
        <f t="shared" si="713"/>
        <v>85</v>
      </c>
      <c r="S107" s="54">
        <f t="shared" si="713"/>
        <v>1718354.3316333331</v>
      </c>
      <c r="T107" s="54">
        <f t="shared" si="713"/>
        <v>0</v>
      </c>
      <c r="U107" s="54">
        <f t="shared" si="713"/>
        <v>0</v>
      </c>
      <c r="V107" s="54">
        <f t="shared" si="713"/>
        <v>0</v>
      </c>
      <c r="W107" s="54">
        <f t="shared" si="713"/>
        <v>0</v>
      </c>
      <c r="X107" s="54">
        <f t="shared" si="713"/>
        <v>0</v>
      </c>
      <c r="Y107" s="54">
        <f t="shared" si="713"/>
        <v>0</v>
      </c>
      <c r="Z107" s="54">
        <f t="shared" si="713"/>
        <v>0</v>
      </c>
      <c r="AA107" s="54">
        <f t="shared" si="713"/>
        <v>0</v>
      </c>
      <c r="AB107" s="54">
        <f t="shared" si="713"/>
        <v>0</v>
      </c>
      <c r="AC107" s="54">
        <f t="shared" si="713"/>
        <v>0</v>
      </c>
      <c r="AD107" s="54">
        <f t="shared" si="713"/>
        <v>0</v>
      </c>
      <c r="AE107" s="54">
        <f t="shared" si="713"/>
        <v>0</v>
      </c>
      <c r="AF107" s="54">
        <f t="shared" si="713"/>
        <v>0</v>
      </c>
      <c r="AG107" s="54">
        <f t="shared" si="713"/>
        <v>0</v>
      </c>
      <c r="AH107" s="54">
        <f t="shared" si="713"/>
        <v>0</v>
      </c>
      <c r="AI107" s="54">
        <f t="shared" si="713"/>
        <v>0</v>
      </c>
      <c r="AJ107" s="54">
        <f t="shared" si="713"/>
        <v>0</v>
      </c>
      <c r="AK107" s="54">
        <f t="shared" si="713"/>
        <v>0</v>
      </c>
      <c r="AL107" s="54">
        <f t="shared" si="713"/>
        <v>0</v>
      </c>
      <c r="AM107" s="54">
        <f t="shared" si="713"/>
        <v>0</v>
      </c>
      <c r="AN107" s="54">
        <f t="shared" si="713"/>
        <v>0</v>
      </c>
      <c r="AO107" s="54">
        <f t="shared" si="713"/>
        <v>0</v>
      </c>
      <c r="AP107" s="54">
        <f t="shared" si="713"/>
        <v>18</v>
      </c>
      <c r="AQ107" s="54">
        <f t="shared" si="713"/>
        <v>440278.16414399998</v>
      </c>
      <c r="AR107" s="54">
        <f t="shared" si="713"/>
        <v>0</v>
      </c>
      <c r="AS107" s="54">
        <f t="shared" si="713"/>
        <v>0</v>
      </c>
      <c r="AT107" s="54">
        <f t="shared" si="713"/>
        <v>0</v>
      </c>
      <c r="AU107" s="54">
        <f t="shared" si="713"/>
        <v>0</v>
      </c>
      <c r="AV107" s="54">
        <v>0</v>
      </c>
      <c r="AW107" s="54">
        <f t="shared" si="713"/>
        <v>0</v>
      </c>
      <c r="AX107" s="54">
        <v>10</v>
      </c>
      <c r="AY107" s="54">
        <f t="shared" si="713"/>
        <v>244598.98008000001</v>
      </c>
      <c r="AZ107" s="54">
        <f t="shared" si="713"/>
        <v>0</v>
      </c>
      <c r="BA107" s="54">
        <f t="shared" si="713"/>
        <v>0</v>
      </c>
      <c r="BB107" s="54">
        <f t="shared" si="713"/>
        <v>2</v>
      </c>
      <c r="BC107" s="54">
        <f t="shared" si="713"/>
        <v>47814.453959999999</v>
      </c>
      <c r="BD107" s="54">
        <f t="shared" si="713"/>
        <v>0</v>
      </c>
      <c r="BE107" s="54">
        <f t="shared" si="713"/>
        <v>0</v>
      </c>
      <c r="BF107" s="54">
        <f t="shared" si="713"/>
        <v>0</v>
      </c>
      <c r="BG107" s="54">
        <f t="shared" si="713"/>
        <v>0</v>
      </c>
      <c r="BH107" s="54">
        <f t="shared" si="713"/>
        <v>10</v>
      </c>
      <c r="BI107" s="54">
        <f t="shared" si="713"/>
        <v>183357.87166666664</v>
      </c>
      <c r="BJ107" s="54">
        <f t="shared" si="713"/>
        <v>0</v>
      </c>
      <c r="BK107" s="54">
        <f t="shared" si="713"/>
        <v>0</v>
      </c>
      <c r="BL107" s="54">
        <f t="shared" si="713"/>
        <v>0</v>
      </c>
      <c r="BM107" s="54">
        <f t="shared" si="713"/>
        <v>0</v>
      </c>
      <c r="BN107" s="54">
        <f t="shared" si="713"/>
        <v>8</v>
      </c>
      <c r="BO107" s="54">
        <f t="shared" si="713"/>
        <v>204836.10784000001</v>
      </c>
      <c r="BP107" s="54">
        <f t="shared" si="713"/>
        <v>0</v>
      </c>
      <c r="BQ107" s="54">
        <f t="shared" si="713"/>
        <v>0</v>
      </c>
      <c r="BR107" s="54">
        <f t="shared" si="713"/>
        <v>8</v>
      </c>
      <c r="BS107" s="54">
        <f t="shared" si="713"/>
        <v>194337.91453439998</v>
      </c>
      <c r="BT107" s="54">
        <f t="shared" si="713"/>
        <v>0</v>
      </c>
      <c r="BU107" s="54">
        <f t="shared" si="713"/>
        <v>0</v>
      </c>
      <c r="BV107" s="54">
        <f t="shared" si="713"/>
        <v>0</v>
      </c>
      <c r="BW107" s="54">
        <f t="shared" si="713"/>
        <v>0</v>
      </c>
      <c r="BX107" s="54">
        <f t="shared" si="713"/>
        <v>0</v>
      </c>
      <c r="BY107" s="54">
        <f t="shared" si="713"/>
        <v>0</v>
      </c>
      <c r="BZ107" s="54">
        <f t="shared" si="713"/>
        <v>0</v>
      </c>
      <c r="CA107" s="54">
        <f t="shared" si="713"/>
        <v>0</v>
      </c>
      <c r="CB107" s="54">
        <v>0</v>
      </c>
      <c r="CC107" s="54">
        <v>0</v>
      </c>
      <c r="CD107" s="54">
        <f t="shared" ref="CD107:CE107" si="714">CD108</f>
        <v>0</v>
      </c>
      <c r="CE107" s="54">
        <f t="shared" si="714"/>
        <v>0</v>
      </c>
      <c r="CF107" s="54">
        <f t="shared" si="713"/>
        <v>0</v>
      </c>
      <c r="CG107" s="54">
        <f t="shared" si="713"/>
        <v>0</v>
      </c>
      <c r="CH107" s="54">
        <f t="shared" si="713"/>
        <v>0</v>
      </c>
      <c r="CI107" s="54">
        <f t="shared" si="713"/>
        <v>0</v>
      </c>
      <c r="CJ107" s="54">
        <v>7</v>
      </c>
      <c r="CK107" s="54">
        <f t="shared" si="713"/>
        <v>185549.1086176</v>
      </c>
      <c r="CL107" s="54">
        <v>6</v>
      </c>
      <c r="CM107" s="54">
        <f t="shared" ref="CM107:DC107" si="715">CM108</f>
        <v>132265.98293999999</v>
      </c>
      <c r="CN107" s="54">
        <f t="shared" si="715"/>
        <v>5</v>
      </c>
      <c r="CO107" s="54">
        <f t="shared" si="715"/>
        <v>110221.65245000001</v>
      </c>
      <c r="CP107" s="54">
        <f t="shared" si="715"/>
        <v>5</v>
      </c>
      <c r="CQ107" s="54">
        <f t="shared" si="715"/>
        <v>110221.65245000001</v>
      </c>
      <c r="CR107" s="54">
        <v>2</v>
      </c>
      <c r="CS107" s="54">
        <v>74521.460000000006</v>
      </c>
      <c r="CT107" s="54">
        <f t="shared" si="715"/>
        <v>17</v>
      </c>
      <c r="CU107" s="54">
        <f t="shared" si="715"/>
        <v>603476.16055999999</v>
      </c>
      <c r="CV107" s="54">
        <f t="shared" si="715"/>
        <v>1</v>
      </c>
      <c r="CW107" s="54">
        <f t="shared" si="715"/>
        <v>35912.589439999996</v>
      </c>
      <c r="CX107" s="54">
        <f t="shared" si="715"/>
        <v>6</v>
      </c>
      <c r="CY107" s="54">
        <f t="shared" si="715"/>
        <v>324362.65783999994</v>
      </c>
      <c r="CZ107" s="54">
        <f t="shared" si="715"/>
        <v>10</v>
      </c>
      <c r="DA107" s="54">
        <f t="shared" si="715"/>
        <v>476696.87173333339</v>
      </c>
      <c r="DB107" s="54">
        <f t="shared" si="715"/>
        <v>200</v>
      </c>
      <c r="DC107" s="54">
        <f t="shared" si="715"/>
        <v>5086805.9598893318</v>
      </c>
    </row>
    <row r="108" spans="1:107" ht="30" x14ac:dyDescent="0.25">
      <c r="A108" s="24"/>
      <c r="B108" s="24">
        <v>70</v>
      </c>
      <c r="C108" s="16" t="s">
        <v>220</v>
      </c>
      <c r="D108" s="17">
        <f>D106</f>
        <v>10127</v>
      </c>
      <c r="E108" s="17">
        <v>10127</v>
      </c>
      <c r="F108" s="18">
        <v>9620</v>
      </c>
      <c r="G108" s="19">
        <v>1.46</v>
      </c>
      <c r="H108" s="19"/>
      <c r="I108" s="25">
        <v>1</v>
      </c>
      <c r="J108" s="26"/>
      <c r="K108" s="17">
        <v>1.4</v>
      </c>
      <c r="L108" s="17">
        <v>1.68</v>
      </c>
      <c r="M108" s="17">
        <v>2.23</v>
      </c>
      <c r="N108" s="17">
        <v>2.39</v>
      </c>
      <c r="O108" s="20">
        <v>2.57</v>
      </c>
      <c r="P108" s="51">
        <v>0</v>
      </c>
      <c r="Q108" s="51">
        <f>(P108/12*1*$D108*$G108*$I108*$K108*Q$9)+(P108/12*5*$E108*$G108*$I108*$K108*Q$10)+(P108/12*6*$F108*$G108*$I108*$K108*Q$10)</f>
        <v>0</v>
      </c>
      <c r="R108" s="51">
        <v>85</v>
      </c>
      <c r="S108" s="51">
        <f>(R108/12*1*$D108*$G108*$I108*$K108*S$9)+(R108/12*5*$E108*$G108*$I108*$K108*S$10)+(R108/12*6*$F108*$G108*$I108*$K108*S$10)</f>
        <v>1718354.3316333331</v>
      </c>
      <c r="T108" s="52"/>
      <c r="U108" s="51">
        <f>(T108/12*1*$D108*$G108*$I108*$K108*U$9)+(T108/12*5*$E108*$G108*$I108*$K108*U$10)+(T108/12*6*$F108*$G108*$I108*$K108*U$10)</f>
        <v>0</v>
      </c>
      <c r="V108" s="51">
        <v>0</v>
      </c>
      <c r="W108" s="51">
        <f>(V108/12*1*$D108*$G108*$I108*$K108*W$9)+(V108/12*5*$E108*$G108*$I108*$K108*W$10)+(V108/12*6*$F108*$G108*$I108*$K108*W$10)</f>
        <v>0</v>
      </c>
      <c r="X108" s="51">
        <v>0</v>
      </c>
      <c r="Y108" s="51">
        <f>(X108/12*1*$D108*$G108*$I108*$K108*Y$9)+(X108/12*5*$E108*$G108*$I108*$K108*Y$10)+(X108/12*6*$F108*$G108*$I108*$K108*Y$10)</f>
        <v>0</v>
      </c>
      <c r="Z108" s="51">
        <v>0</v>
      </c>
      <c r="AA108" s="51">
        <f>(Z108/12*1*$D108*$G108*$I108*$K108*AA$9)+(Z108/12*5*$E108*$G108*$I108*$K108*AA$10)+(Z108/12*6*$F108*$G108*$I108*$K108*AA$10)</f>
        <v>0</v>
      </c>
      <c r="AB108" s="51"/>
      <c r="AC108" s="51">
        <f>(AB108/12*1*$D108*$G108*$I108*$K108*AC$9)+(AB108/12*5*$E108*$G108*$I108*$K108*AC$10)+(AB108/12*6*$F108*$G108*$I108*$K108*AC$10)</f>
        <v>0</v>
      </c>
      <c r="AD108" s="51">
        <v>0</v>
      </c>
      <c r="AE108" s="51">
        <f>(AD108/12*1*$D108*$G108*$I108*$K108*AE$9)+(AD108/12*5*$E108*$G108*$I108*$K108*AE$10)+(AD108/12*6*$F108*$G108*$I108*$K108*AE$10)</f>
        <v>0</v>
      </c>
      <c r="AF108" s="52"/>
      <c r="AG108" s="51">
        <f>(AF108/12*1*$D108*$G108*$I108*$K108*AG$9)+(AF108/12*5*$E108*$G108*$I108*$K108*AG$10)+(AF108/12*6*$F108*$G108*$I108*$K108*AG$10)</f>
        <v>0</v>
      </c>
      <c r="AH108" s="51">
        <v>0</v>
      </c>
      <c r="AI108" s="51">
        <f>(AH108/12*1*$D108*$G108*$I108*$K108*AI$9)+(AH108/12*5*$E108*$G108*$I108*$K108*AI$10)+(AH108/12*6*$F108*$G108*$I108*$K108*AI$10)</f>
        <v>0</v>
      </c>
      <c r="AJ108" s="51">
        <v>0</v>
      </c>
      <c r="AK108" s="51">
        <f>(AJ108/12*1*$D108*$G108*$I108*$K108*AK$9)+(AJ108/12*5*$E108*$G108*$I108*$K108*AK$10)+(AJ108/12*6*$F108*$G108*$I108*$K108*AK$10)</f>
        <v>0</v>
      </c>
      <c r="AL108" s="51"/>
      <c r="AM108" s="51">
        <f>(AL108/12*1*$D108*$G108*$I108*$K108*AM$9)+(AL108/12*5*$E108*$G108*$I108*$K108*AM$10)+(AL108/12*6*$F108*$G108*$I108*$K108*AM$10)</f>
        <v>0</v>
      </c>
      <c r="AN108" s="51">
        <v>0</v>
      </c>
      <c r="AO108" s="51">
        <f>(AN108/12*1*$D108*$G108*$I108*$L108*AO$9)+(AN108/12*5*$E108*$G108*$I108*$L108*AO$10)+(AN108/12*6*$F108*$G108*$I108*$L108*AO$10)</f>
        <v>0</v>
      </c>
      <c r="AP108" s="53">
        <v>18</v>
      </c>
      <c r="AQ108" s="51">
        <f>(AP108/12*1*$D108*$G108*$I108*$L108*AQ$9)+(AP108/12*5*$E108*$G108*$I108*$L108*AQ$10)+(AP108/12*6*$F108*$G108*$I108*$L108*AQ$10)</f>
        <v>440278.16414399998</v>
      </c>
      <c r="AR108" s="51">
        <v>0</v>
      </c>
      <c r="AS108" s="51">
        <f>(AR108/12*1*$D108*$G108*$I108*$L108*AS$9)+(AR108/12*5*$E108*$G108*$I108*$L108*AS$10)+(AR108/12*6*$F108*$G108*$I108*$L108*AS$10)</f>
        <v>0</v>
      </c>
      <c r="AT108" s="51">
        <v>0</v>
      </c>
      <c r="AU108" s="51">
        <f>(AT108/12*1*$D108*$G108*$I108*$L108*AU$9)+(AT108/12*5*$E108*$G108*$I108*$L108*AU$10)+(AT108/12*6*$F108*$G108*$I108*$L108*AU$10)</f>
        <v>0</v>
      </c>
      <c r="AV108" s="51">
        <v>0</v>
      </c>
      <c r="AW108" s="51">
        <f>(AV108/12*1*$D108*$G108*$I108*$L108*AW$9)+(AV108/12*5*$E108*$G108*$I108*$L108*AW$10)+(AV108/12*6*$F108*$G108*$I108*$L108*AW$10)</f>
        <v>0</v>
      </c>
      <c r="AX108" s="53">
        <v>10</v>
      </c>
      <c r="AY108" s="51">
        <f>(AX108/12*1*$D108*$G108*$I108*$L108*AY$9)+(AX108/12*5*$E108*$G108*$I108*$L108*AY$10)+(AX108/12*6*$F108*$G108*$I108*$L108*AY$10)</f>
        <v>244598.98008000001</v>
      </c>
      <c r="AZ108" s="51"/>
      <c r="BA108" s="51">
        <f>(AZ108/12*1*$D108*$G108*$I108*$L108*BA$9)+(AZ108/12*5*$E108*$G108*$I108*$L108*BA$10)+(AZ108/12*6*$F108*$G108*$I108*$L108*BA$10)</f>
        <v>0</v>
      </c>
      <c r="BB108" s="51">
        <v>2</v>
      </c>
      <c r="BC108" s="51">
        <f>(BB108/12*1*$D108*$G108*$I108*$K108*BC$9)+(BB108/12*5*$E108*$G108*$I108*$K108*BC$10)+(BB108/12*6*$F108*$G108*$I108*$K108*BC$10)</f>
        <v>47814.453959999999</v>
      </c>
      <c r="BD108" s="51"/>
      <c r="BE108" s="51">
        <f>(BD108/12*1*$D108*$G108*$I108*$K108*BE$9)+(BD108/12*5*$E108*$G108*$I108*$K108*BE$10)+(BD108/12*6*$F108*$G108*$I108*$K108*BE$10)</f>
        <v>0</v>
      </c>
      <c r="BF108" s="51"/>
      <c r="BG108" s="51">
        <f>(BF108/12*1*$D108*$G108*$I108*$K108*BG$9)+(BF108/12*4*$E108*$G108*$I108*$K108*BG$10)+(BF108/12*1*$E108*$G108*$I108*$K108*BG$11)+(BF108/12*6*$F108*$G108*$I108*$K108*BG$11)</f>
        <v>0</v>
      </c>
      <c r="BH108" s="51">
        <v>10</v>
      </c>
      <c r="BI108" s="51">
        <f>(BH108/12*1*$D108*$G108*$I108*$K108*BI$9)+(BH108/12*5*$E108*$G108*$I108*$K108*BI$10)+(BH108/12*6*$F108*$G108*$I108*$K108*BI$10)</f>
        <v>183357.87166666664</v>
      </c>
      <c r="BJ108" s="51">
        <v>0</v>
      </c>
      <c r="BK108" s="51">
        <f>(BJ108/12*1*$D108*$G108*$I108*$K108*BK$9)+(BJ108/12*5*$E108*$G108*$I108*$K108*BK$10)+(BJ108/12*6*$F108*$G108*$I108*$K108*BK$10)</f>
        <v>0</v>
      </c>
      <c r="BL108" s="51"/>
      <c r="BM108" s="51">
        <f>(BL108/12*1*$D108*$G108*$I108*$L108*BM$9)+(BL108/12*4*$E108*$G108*$I108*$L108*BM$10)+(BL108/12*1*$E108*$G108*$I108*$L108*BM$11)+(BL108/12*6*$F108*$G108*$I108*$L108*BM$11)</f>
        <v>0</v>
      </c>
      <c r="BN108" s="51">
        <v>8</v>
      </c>
      <c r="BO108" s="51">
        <f>(BN108/12*1*$D108*$G108*$I108*$L108*BO$9)+(BN108/12*4*$E108*$G108*$I108*$L108*BO$10)+(BN108/12*1*$E108*$G108*$I108*$L108*BO$11)+(BN108/12*6*$F108*$G108*$I108*$L108*BO$11)</f>
        <v>204836.10784000001</v>
      </c>
      <c r="BP108" s="51"/>
      <c r="BQ108" s="51">
        <f>(BP108/12*1*$D108*$G108*$I108*$K108*BQ$9)+(BP108/12*5*$E108*$G108*$I108*$K108*BQ$10)+(BP108/12*6*$F108*$G108*$I108*$K108*BQ$10)</f>
        <v>0</v>
      </c>
      <c r="BR108" s="53">
        <v>8</v>
      </c>
      <c r="BS108" s="51">
        <f>(BR108/12*1*$D108*$G108*$I108*$L108*BS$9)+(BR108/12*5*$E108*$G108*$I108*$L108*BS$10)+(BR108/12*6*$F108*$G108*$I108*$L108*BS$10)</f>
        <v>194337.91453439998</v>
      </c>
      <c r="BT108" s="51"/>
      <c r="BU108" s="51">
        <f>(BT108/12*1*$D108*$G108*$I108*BU$9)+(BT108/12*5*$E108*$G108*$I108*BU$10)+(BT108/12*6*$F108*$G108*$I108*BU$10)</f>
        <v>0</v>
      </c>
      <c r="BV108" s="51">
        <v>0</v>
      </c>
      <c r="BW108" s="51">
        <f>(BV108/12*1*$D108*$G108*$I108*$K108*BW$9)+(BV108/12*5*$E108*$G108*$I108*$K108*BW$10)+(BV108/12*6*$F108*$G108*$I108*$K108*BW$10)</f>
        <v>0</v>
      </c>
      <c r="BX108" s="51"/>
      <c r="BY108" s="51">
        <f>(BX108/12*1*$D108*$G108*$I108*$K108*BY$9)+(BX108/12*5*$E108*$G108*$I108*$K108*BY$10)+(BX108/12*6*$F108*$G108*$I108*$K108*BY$10)</f>
        <v>0</v>
      </c>
      <c r="BZ108" s="51"/>
      <c r="CA108" s="51">
        <f>(BZ108/12*1*$D108*$G108*$I108*$L108*CA$9)+(BZ108/12*5*$E108*$G108*$I108*$L108*CA$10)+(BZ108/12*6*$F108*$G108*$I108*$L108*CA$10)</f>
        <v>0</v>
      </c>
      <c r="CB108" s="51">
        <v>0</v>
      </c>
      <c r="CC108" s="51">
        <v>0</v>
      </c>
      <c r="CD108" s="51"/>
      <c r="CE108" s="51">
        <f t="shared" si="655"/>
        <v>0</v>
      </c>
      <c r="CF108" s="51"/>
      <c r="CG108" s="51">
        <f>(CF108/12*1*$D108*$G108*$I108*$L108*CG$9)+(CF108/12*5*$E108*$G108*$I108*$L108*CG$10)+(CF108/12*6*$F108*$G108*$I108*$L108*CG$10)</f>
        <v>0</v>
      </c>
      <c r="CH108" s="51"/>
      <c r="CI108" s="51">
        <f>(CH108/12*1*$D108*$G108*$I108*$L108*CI$9)+(CH108/12*5*$E108*$G108*$I108*$L108*CI$10)+(CH108/12*6*$F108*$G108*$I108*$L108*CI$10)</f>
        <v>0</v>
      </c>
      <c r="CJ108" s="51">
        <v>7</v>
      </c>
      <c r="CK108" s="51">
        <f>(CJ108/12*1*$D108*$G108*$I108*$L108*CK$9)+(CJ108/12*5*$E108*$G108*$I108*$L108*CK$10)+(CJ108/12*6*$F108*$G108*$I108*$L108*CK$10)</f>
        <v>185549.1086176</v>
      </c>
      <c r="CL108" s="51">
        <v>6</v>
      </c>
      <c r="CM108" s="51">
        <f>(CL108/12*1*$D108*$G108*$I108*$K108*CM$9)+(CL108/12*5*$E108*$G108*$I108*$K108*CM$10)+(CL108/12*6*$F108*$G108*$I108*$K108*CM$10)</f>
        <v>132265.98293999999</v>
      </c>
      <c r="CN108" s="51">
        <f>4+1</f>
        <v>5</v>
      </c>
      <c r="CO108" s="51">
        <f>(CN108/12*1*$D108*$G108*$I108*$K108*CO$9)+(CN108/12*5*$E108*$G108*$I108*$K108*CO$10)+(CN108/12*6*$F108*$G108*$I108*$K108*CO$10)</f>
        <v>110221.65245000001</v>
      </c>
      <c r="CP108" s="51">
        <v>5</v>
      </c>
      <c r="CQ108" s="51">
        <f>(CP108/12*1*$D108*$G108*$I108*$K108*CQ$9)+(CP108/12*5*$E108*$G108*$I108*$K108*CQ$10)+(CP108/12*6*$F108*$G108*$I108*$K108*CQ$10)</f>
        <v>110221.65245000001</v>
      </c>
      <c r="CR108" s="51">
        <v>2</v>
      </c>
      <c r="CS108" s="51">
        <v>74521.460000000006</v>
      </c>
      <c r="CT108" s="51">
        <f>8+9</f>
        <v>17</v>
      </c>
      <c r="CU108" s="51">
        <f>(CT108/12*1*$D108*$G108*$I108*$L108*CU$9)+(CT108/12*5*$E108*$G108*$I108*$L108*CU$10)+(CT108/12*6*$F108*$G108*$I108*$L108*CU$10)</f>
        <v>603476.16055999999</v>
      </c>
      <c r="CV108" s="51">
        <v>1</v>
      </c>
      <c r="CW108" s="51">
        <f>(CV108/12*1*$D108*$G108*$I108*$L108*CW$9)+(CV108/12*5*$E108*$G108*$I108*$L108*CW$10)+(CV108/12*6*$F108*$G108*$I108*$L108*CW$10)</f>
        <v>35912.589439999996</v>
      </c>
      <c r="CX108" s="53">
        <v>6</v>
      </c>
      <c r="CY108" s="51">
        <f>(CX108/12*1*$D108*$G108*$I108*$N108*CY$9)+(CX108/12*5*$E108*$G108*$I108*$O108*CY$10)+(CX108/12*6*$F108*$G108*$I108*$O108*CY$10)</f>
        <v>324362.65783999994</v>
      </c>
      <c r="CZ108" s="53">
        <v>10</v>
      </c>
      <c r="DA108" s="51">
        <f>(CZ108/12*1*$D108*$G108*$I108*$M108*DA$9)+(CZ108/12*5*$E108*$G108*$I108*$M108*DA$10)+(CZ108/12*6*$F108*$G108*$I108*$M108*DA$10)</f>
        <v>476696.87173333339</v>
      </c>
      <c r="DB108" s="62">
        <f>SUM(AF108,T108,V108,AD108,P108,X108,R108,BH108,BX108,CL108,CP108,BJ108,CN108,AH108,BB108,BD108,AJ108,BF108,BV108,AL108,Z108,CR108,CV108,BL108,CT108,BN108,CB108,CD108,CH108,BZ108,CF108,AN108,AP108,AR108,AT108,AV108,AZ108,AX108,BR108,CZ108,CX108,CJ108,AB108,BT108,BP108)</f>
        <v>200</v>
      </c>
      <c r="DC108" s="62">
        <f>SUM(AG108,U108,W108,AE108,Q108,Y108,S108,BI108,BY108,CM108,CQ108,BK108,CO108,AI108,BC108,BE108,AK108,BG108,BW108,AM108,AA108,CS108,CW108,BM108,CU108,BO108,CC108,CE108,CI108,CA108,CG108,AO108,AQ108,AS108,AU108,AW108,BA108,AY108,BS108,DA108,CY108,CK108,AC108,BU108,BQ108)</f>
        <v>5086805.9598893318</v>
      </c>
    </row>
    <row r="109" spans="1:107" x14ac:dyDescent="0.25">
      <c r="A109" s="60">
        <v>25</v>
      </c>
      <c r="B109" s="60"/>
      <c r="C109" s="38" t="s">
        <v>221</v>
      </c>
      <c r="D109" s="45"/>
      <c r="E109" s="45"/>
      <c r="F109" s="43"/>
      <c r="G109" s="46"/>
      <c r="H109" s="46"/>
      <c r="I109" s="69"/>
      <c r="J109" s="70"/>
      <c r="K109" s="45"/>
      <c r="L109" s="45"/>
      <c r="M109" s="45"/>
      <c r="N109" s="45"/>
      <c r="O109" s="44">
        <v>2.57</v>
      </c>
      <c r="P109" s="54">
        <f t="shared" ref="P109:CA109" si="716">SUM(P110:P112)</f>
        <v>0</v>
      </c>
      <c r="Q109" s="54">
        <f t="shared" si="716"/>
        <v>0</v>
      </c>
      <c r="R109" s="54">
        <f t="shared" si="716"/>
        <v>0</v>
      </c>
      <c r="S109" s="54">
        <f t="shared" si="716"/>
        <v>0</v>
      </c>
      <c r="T109" s="54">
        <f t="shared" si="716"/>
        <v>0</v>
      </c>
      <c r="U109" s="54">
        <f t="shared" si="716"/>
        <v>0</v>
      </c>
      <c r="V109" s="54">
        <f t="shared" si="716"/>
        <v>0</v>
      </c>
      <c r="W109" s="54">
        <f t="shared" si="716"/>
        <v>0</v>
      </c>
      <c r="X109" s="54">
        <f t="shared" si="716"/>
        <v>0</v>
      </c>
      <c r="Y109" s="54">
        <f t="shared" si="716"/>
        <v>0</v>
      </c>
      <c r="Z109" s="54">
        <f t="shared" si="716"/>
        <v>0</v>
      </c>
      <c r="AA109" s="54">
        <f t="shared" si="716"/>
        <v>0</v>
      </c>
      <c r="AB109" s="54">
        <f t="shared" si="716"/>
        <v>0</v>
      </c>
      <c r="AC109" s="54">
        <f t="shared" si="716"/>
        <v>0</v>
      </c>
      <c r="AD109" s="54">
        <f t="shared" si="716"/>
        <v>0</v>
      </c>
      <c r="AE109" s="54">
        <f t="shared" si="716"/>
        <v>0</v>
      </c>
      <c r="AF109" s="54">
        <f t="shared" si="716"/>
        <v>0</v>
      </c>
      <c r="AG109" s="54">
        <f t="shared" si="716"/>
        <v>0</v>
      </c>
      <c r="AH109" s="54">
        <f t="shared" si="716"/>
        <v>0</v>
      </c>
      <c r="AI109" s="54">
        <f t="shared" si="716"/>
        <v>0</v>
      </c>
      <c r="AJ109" s="54">
        <f t="shared" si="716"/>
        <v>0</v>
      </c>
      <c r="AK109" s="54">
        <f t="shared" si="716"/>
        <v>0</v>
      </c>
      <c r="AL109" s="54">
        <f t="shared" si="716"/>
        <v>0</v>
      </c>
      <c r="AM109" s="54">
        <f t="shared" si="716"/>
        <v>0</v>
      </c>
      <c r="AN109" s="54">
        <f t="shared" si="716"/>
        <v>0</v>
      </c>
      <c r="AO109" s="54">
        <f t="shared" si="716"/>
        <v>0</v>
      </c>
      <c r="AP109" s="54">
        <f t="shared" si="716"/>
        <v>0</v>
      </c>
      <c r="AQ109" s="54">
        <f t="shared" si="716"/>
        <v>0</v>
      </c>
      <c r="AR109" s="54">
        <f t="shared" si="716"/>
        <v>0</v>
      </c>
      <c r="AS109" s="54">
        <f t="shared" si="716"/>
        <v>0</v>
      </c>
      <c r="AT109" s="54">
        <f t="shared" si="716"/>
        <v>0</v>
      </c>
      <c r="AU109" s="54">
        <f t="shared" si="716"/>
        <v>0</v>
      </c>
      <c r="AV109" s="54">
        <v>0</v>
      </c>
      <c r="AW109" s="54">
        <f t="shared" ref="AW109" si="717">SUM(AW110:AW112)</f>
        <v>0</v>
      </c>
      <c r="AX109" s="54">
        <v>0</v>
      </c>
      <c r="AY109" s="54">
        <f t="shared" ref="AY109" si="718">SUM(AY110:AY112)</f>
        <v>0</v>
      </c>
      <c r="AZ109" s="54">
        <f t="shared" si="716"/>
        <v>0</v>
      </c>
      <c r="BA109" s="54">
        <f t="shared" si="716"/>
        <v>0</v>
      </c>
      <c r="BB109" s="54">
        <f t="shared" si="716"/>
        <v>0</v>
      </c>
      <c r="BC109" s="54">
        <f t="shared" si="716"/>
        <v>0</v>
      </c>
      <c r="BD109" s="54">
        <f t="shared" si="716"/>
        <v>0</v>
      </c>
      <c r="BE109" s="54">
        <f t="shared" si="716"/>
        <v>0</v>
      </c>
      <c r="BF109" s="54">
        <f t="shared" si="716"/>
        <v>0</v>
      </c>
      <c r="BG109" s="54">
        <f t="shared" si="716"/>
        <v>0</v>
      </c>
      <c r="BH109" s="54">
        <f t="shared" si="716"/>
        <v>0</v>
      </c>
      <c r="BI109" s="54">
        <f t="shared" si="716"/>
        <v>0</v>
      </c>
      <c r="BJ109" s="54">
        <f t="shared" si="716"/>
        <v>0</v>
      </c>
      <c r="BK109" s="54">
        <f t="shared" si="716"/>
        <v>0</v>
      </c>
      <c r="BL109" s="54">
        <f t="shared" si="716"/>
        <v>0</v>
      </c>
      <c r="BM109" s="54">
        <f t="shared" si="716"/>
        <v>0</v>
      </c>
      <c r="BN109" s="54">
        <f t="shared" si="716"/>
        <v>0</v>
      </c>
      <c r="BO109" s="54">
        <f t="shared" si="716"/>
        <v>0</v>
      </c>
      <c r="BP109" s="54">
        <f t="shared" si="716"/>
        <v>0</v>
      </c>
      <c r="BQ109" s="54">
        <f t="shared" si="716"/>
        <v>0</v>
      </c>
      <c r="BR109" s="54">
        <f t="shared" si="716"/>
        <v>0</v>
      </c>
      <c r="BS109" s="54">
        <f t="shared" si="716"/>
        <v>0</v>
      </c>
      <c r="BT109" s="54">
        <f t="shared" si="716"/>
        <v>0</v>
      </c>
      <c r="BU109" s="54">
        <f t="shared" si="716"/>
        <v>0</v>
      </c>
      <c r="BV109" s="54">
        <f t="shared" si="716"/>
        <v>0</v>
      </c>
      <c r="BW109" s="54">
        <f t="shared" si="716"/>
        <v>0</v>
      </c>
      <c r="BX109" s="54">
        <f t="shared" si="716"/>
        <v>0</v>
      </c>
      <c r="BY109" s="54">
        <f t="shared" si="716"/>
        <v>0</v>
      </c>
      <c r="BZ109" s="54">
        <f t="shared" si="716"/>
        <v>0</v>
      </c>
      <c r="CA109" s="54">
        <f t="shared" si="716"/>
        <v>0</v>
      </c>
      <c r="CB109" s="54">
        <v>0</v>
      </c>
      <c r="CC109" s="54">
        <v>0</v>
      </c>
      <c r="CD109" s="54"/>
      <c r="CE109" s="54"/>
      <c r="CF109" s="54">
        <f t="shared" ref="CF109:DC109" si="719">SUM(CF110:CF112)</f>
        <v>0</v>
      </c>
      <c r="CG109" s="54">
        <f t="shared" si="719"/>
        <v>0</v>
      </c>
      <c r="CH109" s="54">
        <f t="shared" si="719"/>
        <v>0</v>
      </c>
      <c r="CI109" s="54">
        <f t="shared" si="719"/>
        <v>0</v>
      </c>
      <c r="CJ109" s="54">
        <v>0</v>
      </c>
      <c r="CK109" s="54">
        <f t="shared" ref="CK109" si="720">SUM(CK110:CK112)</f>
        <v>0</v>
      </c>
      <c r="CL109" s="54">
        <v>0</v>
      </c>
      <c r="CM109" s="54">
        <f t="shared" si="719"/>
        <v>0</v>
      </c>
      <c r="CN109" s="54">
        <f t="shared" si="719"/>
        <v>0</v>
      </c>
      <c r="CO109" s="54">
        <f t="shared" si="719"/>
        <v>0</v>
      </c>
      <c r="CP109" s="54">
        <f t="shared" si="719"/>
        <v>0</v>
      </c>
      <c r="CQ109" s="54">
        <f t="shared" si="719"/>
        <v>0</v>
      </c>
      <c r="CR109" s="54">
        <v>0</v>
      </c>
      <c r="CS109" s="54">
        <v>0</v>
      </c>
      <c r="CT109" s="54">
        <f t="shared" si="719"/>
        <v>0</v>
      </c>
      <c r="CU109" s="54">
        <f t="shared" si="719"/>
        <v>0</v>
      </c>
      <c r="CV109" s="54">
        <f t="shared" si="719"/>
        <v>0</v>
      </c>
      <c r="CW109" s="54">
        <f t="shared" si="719"/>
        <v>0</v>
      </c>
      <c r="CX109" s="54">
        <f t="shared" si="719"/>
        <v>0</v>
      </c>
      <c r="CY109" s="54">
        <f t="shared" si="719"/>
        <v>0</v>
      </c>
      <c r="CZ109" s="54">
        <v>0</v>
      </c>
      <c r="DA109" s="54">
        <f t="shared" si="719"/>
        <v>0</v>
      </c>
      <c r="DB109" s="54">
        <f t="shared" si="719"/>
        <v>0</v>
      </c>
      <c r="DC109" s="54">
        <f t="shared" si="719"/>
        <v>0</v>
      </c>
    </row>
    <row r="110" spans="1:107" ht="30" x14ac:dyDescent="0.25">
      <c r="A110" s="24"/>
      <c r="B110" s="24">
        <v>71</v>
      </c>
      <c r="C110" s="22" t="s">
        <v>222</v>
      </c>
      <c r="D110" s="17">
        <f>D108</f>
        <v>10127</v>
      </c>
      <c r="E110" s="17">
        <v>10127</v>
      </c>
      <c r="F110" s="18">
        <v>9620</v>
      </c>
      <c r="G110" s="19">
        <v>1.84</v>
      </c>
      <c r="H110" s="19"/>
      <c r="I110" s="25">
        <v>1</v>
      </c>
      <c r="J110" s="26"/>
      <c r="K110" s="17">
        <v>1.4</v>
      </c>
      <c r="L110" s="17">
        <v>1.68</v>
      </c>
      <c r="M110" s="17">
        <v>2.23</v>
      </c>
      <c r="N110" s="17">
        <v>2.39</v>
      </c>
      <c r="O110" s="20">
        <v>2.57</v>
      </c>
      <c r="P110" s="51"/>
      <c r="Q110" s="51">
        <f t="shared" ref="Q110:S112" si="721">(P110/12*1*$D110*$G110*$I110*$K110*Q$9)+(P110/12*5*$E110*$G110*$I110*$K110*Q$10)+(P110/12*6*$F110*$G110*$I110*$K110*Q$10)</f>
        <v>0</v>
      </c>
      <c r="R110" s="51"/>
      <c r="S110" s="51">
        <f t="shared" si="721"/>
        <v>0</v>
      </c>
      <c r="T110" s="52"/>
      <c r="U110" s="51">
        <f t="shared" ref="U110:U112" si="722">(T110/12*1*$D110*$G110*$I110*$K110*U$9)+(T110/12*5*$E110*$G110*$I110*$K110*U$10)+(T110/12*6*$F110*$G110*$I110*$K110*U$10)</f>
        <v>0</v>
      </c>
      <c r="V110" s="51"/>
      <c r="W110" s="51">
        <f t="shared" ref="W110:W112" si="723">(V110/12*1*$D110*$G110*$I110*$K110*W$9)+(V110/12*5*$E110*$G110*$I110*$K110*W$10)+(V110/12*6*$F110*$G110*$I110*$K110*W$10)</f>
        <v>0</v>
      </c>
      <c r="X110" s="51"/>
      <c r="Y110" s="51">
        <f t="shared" ref="Y110:Y112" si="724">(X110/12*1*$D110*$G110*$I110*$K110*Y$9)+(X110/12*5*$E110*$G110*$I110*$K110*Y$10)+(X110/12*6*$F110*$G110*$I110*$K110*Y$10)</f>
        <v>0</v>
      </c>
      <c r="Z110" s="51"/>
      <c r="AA110" s="51">
        <f t="shared" ref="AA110:AA112" si="725">(Z110/12*1*$D110*$G110*$I110*$K110*AA$9)+(Z110/12*5*$E110*$G110*$I110*$K110*AA$10)+(Z110/12*6*$F110*$G110*$I110*$K110*AA$10)</f>
        <v>0</v>
      </c>
      <c r="AB110" s="51"/>
      <c r="AC110" s="51">
        <f t="shared" ref="AC110:AC112" si="726">(AB110/12*1*$D110*$G110*$I110*$K110*AC$9)+(AB110/12*5*$E110*$G110*$I110*$K110*AC$10)+(AB110/12*6*$F110*$G110*$I110*$K110*AC$10)</f>
        <v>0</v>
      </c>
      <c r="AD110" s="51"/>
      <c r="AE110" s="51">
        <f t="shared" ref="AE110:AE112" si="727">(AD110/12*1*$D110*$G110*$I110*$K110*AE$9)+(AD110/12*5*$E110*$G110*$I110*$K110*AE$10)+(AD110/12*6*$F110*$G110*$I110*$K110*AE$10)</f>
        <v>0</v>
      </c>
      <c r="AF110" s="52"/>
      <c r="AG110" s="51">
        <f t="shared" ref="AG110:AG112" si="728">(AF110/12*1*$D110*$G110*$I110*$K110*AG$9)+(AF110/12*5*$E110*$G110*$I110*$K110*AG$10)+(AF110/12*6*$F110*$G110*$I110*$K110*AG$10)</f>
        <v>0</v>
      </c>
      <c r="AH110" s="51"/>
      <c r="AI110" s="51">
        <f t="shared" ref="AI110:AI112" si="729">(AH110/12*1*$D110*$G110*$I110*$K110*AI$9)+(AH110/12*5*$E110*$G110*$I110*$K110*AI$10)+(AH110/12*6*$F110*$G110*$I110*$K110*AI$10)</f>
        <v>0</v>
      </c>
      <c r="AJ110" s="51"/>
      <c r="AK110" s="51">
        <f t="shared" ref="AK110:AM112" si="730">(AJ110/12*1*$D110*$G110*$I110*$K110*AK$9)+(AJ110/12*5*$E110*$G110*$I110*$K110*AK$10)+(AJ110/12*6*$F110*$G110*$I110*$K110*AK$10)</f>
        <v>0</v>
      </c>
      <c r="AL110" s="51"/>
      <c r="AM110" s="51">
        <f t="shared" si="730"/>
        <v>0</v>
      </c>
      <c r="AN110" s="51"/>
      <c r="AO110" s="51">
        <f t="shared" ref="AO110:AQ112" si="731">(AN110/12*1*$D110*$G110*$I110*$L110*AO$9)+(AN110/12*5*$E110*$G110*$I110*$L110*AO$10)+(AN110/12*6*$F110*$G110*$I110*$L110*AO$10)</f>
        <v>0</v>
      </c>
      <c r="AP110" s="51"/>
      <c r="AQ110" s="51">
        <f t="shared" si="731"/>
        <v>0</v>
      </c>
      <c r="AR110" s="51"/>
      <c r="AS110" s="51">
        <f t="shared" ref="AS110:AS112" si="732">(AR110/12*1*$D110*$G110*$I110*$L110*AS$9)+(AR110/12*5*$E110*$G110*$I110*$L110*AS$10)+(AR110/12*6*$F110*$G110*$I110*$L110*AS$10)</f>
        <v>0</v>
      </c>
      <c r="AT110" s="51"/>
      <c r="AU110" s="51">
        <f t="shared" ref="AU110:AU112" si="733">(AT110/12*1*$D110*$G110*$I110*$L110*AU$9)+(AT110/12*5*$E110*$G110*$I110*$L110*AU$10)+(AT110/12*6*$F110*$G110*$I110*$L110*AU$10)</f>
        <v>0</v>
      </c>
      <c r="AV110" s="51"/>
      <c r="AW110" s="51">
        <f t="shared" ref="AW110:AW112" si="734">(AV110/12*1*$D110*$G110*$I110*$L110*AW$9)+(AV110/12*5*$E110*$G110*$I110*$L110*AW$10)+(AV110/12*6*$F110*$G110*$I110*$L110*AW$10)</f>
        <v>0</v>
      </c>
      <c r="AX110" s="51"/>
      <c r="AY110" s="51">
        <f t="shared" ref="AY110:AY112" si="735">(AX110/12*1*$D110*$G110*$I110*$L110*AY$9)+(AX110/12*5*$E110*$G110*$I110*$L110*AY$10)+(AX110/12*6*$F110*$G110*$I110*$L110*AY$10)</f>
        <v>0</v>
      </c>
      <c r="AZ110" s="51"/>
      <c r="BA110" s="51">
        <f t="shared" ref="BA110:BA112" si="736">(AZ110/12*1*$D110*$G110*$I110*$L110*BA$9)+(AZ110/12*5*$E110*$G110*$I110*$L110*BA$10)+(AZ110/12*6*$F110*$G110*$I110*$L110*BA$10)</f>
        <v>0</v>
      </c>
      <c r="BB110" s="51"/>
      <c r="BC110" s="51">
        <f t="shared" ref="BC110:BC112" si="737">(BB110/12*1*$D110*$G110*$I110*$K110*BC$9)+(BB110/12*5*$E110*$G110*$I110*$K110*BC$10)+(BB110/12*6*$F110*$G110*$I110*$K110*BC$10)</f>
        <v>0</v>
      </c>
      <c r="BD110" s="51"/>
      <c r="BE110" s="51">
        <f t="shared" ref="BE110:BE112" si="738">(BD110/12*1*$D110*$G110*$I110*$K110*BE$9)+(BD110/12*5*$E110*$G110*$I110*$K110*BE$10)+(BD110/12*6*$F110*$G110*$I110*$K110*BE$10)</f>
        <v>0</v>
      </c>
      <c r="BF110" s="51"/>
      <c r="BG110" s="51">
        <f t="shared" ref="BG110:BG112" si="739">(BF110/12*1*$D110*$G110*$I110*$K110*BG$9)+(BF110/12*4*$E110*$G110*$I110*$K110*BG$10)+(BF110/12*1*$E110*$G110*$I110*$K110*BG$11)+(BF110/12*6*$F110*$G110*$I110*$K110*BG$11)</f>
        <v>0</v>
      </c>
      <c r="BH110" s="51"/>
      <c r="BI110" s="51">
        <f t="shared" ref="BI110:BI112" si="740">(BH110/12*1*$D110*$G110*$I110*$K110*BI$9)+(BH110/12*5*$E110*$G110*$I110*$K110*BI$10)+(BH110/12*6*$F110*$G110*$I110*$K110*BI$10)</f>
        <v>0</v>
      </c>
      <c r="BJ110" s="51"/>
      <c r="BK110" s="51">
        <f t="shared" ref="BK110:BK112" si="741">(BJ110/12*1*$D110*$G110*$I110*$K110*BK$9)+(BJ110/12*5*$E110*$G110*$I110*$K110*BK$10)+(BJ110/12*6*$F110*$G110*$I110*$K110*BK$10)</f>
        <v>0</v>
      </c>
      <c r="BL110" s="51"/>
      <c r="BM110" s="51">
        <f t="shared" ref="BM110:BO112" si="742">(BL110/12*1*$D110*$G110*$I110*$L110*BM$9)+(BL110/12*4*$E110*$G110*$I110*$L110*BM$10)+(BL110/12*1*$E110*$G110*$I110*$L110*BM$11)+(BL110/12*6*$F110*$G110*$I110*$L110*BM$11)</f>
        <v>0</v>
      </c>
      <c r="BN110" s="51"/>
      <c r="BO110" s="51">
        <f t="shared" si="742"/>
        <v>0</v>
      </c>
      <c r="BP110" s="51"/>
      <c r="BQ110" s="51">
        <f t="shared" ref="BQ110:BQ112" si="743">(BP110/12*1*$D110*$G110*$I110*$K110*BQ$9)+(BP110/12*5*$E110*$G110*$I110*$K110*BQ$10)+(BP110/12*6*$F110*$G110*$I110*$K110*BQ$10)</f>
        <v>0</v>
      </c>
      <c r="BR110" s="51"/>
      <c r="BS110" s="51">
        <f t="shared" ref="BS110:BS112" si="744">(BR110/12*1*$D110*$G110*$I110*$L110*BS$9)+(BR110/12*5*$E110*$G110*$I110*$L110*BS$10)+(BR110/12*6*$F110*$G110*$I110*$L110*BS$10)</f>
        <v>0</v>
      </c>
      <c r="BT110" s="51"/>
      <c r="BU110" s="51">
        <f t="shared" ref="BU110:BU112" si="745">(BT110/12*1*$D110*$G110*$I110*BU$9)+(BT110/12*5*$E110*$G110*$I110*BU$10)+(BT110/12*6*$F110*$G110*$I110*BU$10)</f>
        <v>0</v>
      </c>
      <c r="BV110" s="51"/>
      <c r="BW110" s="51">
        <f t="shared" ref="BW110:BW112" si="746">(BV110/12*1*$D110*$G110*$I110*$K110*BW$9)+(BV110/12*5*$E110*$G110*$I110*$K110*BW$10)+(BV110/12*6*$F110*$G110*$I110*$K110*BW$10)</f>
        <v>0</v>
      </c>
      <c r="BX110" s="51"/>
      <c r="BY110" s="51">
        <f t="shared" ref="BY110:BY112" si="747">(BX110/12*1*$D110*$G110*$I110*$K110*BY$9)+(BX110/12*5*$E110*$G110*$I110*$K110*BY$10)+(BX110/12*6*$F110*$G110*$I110*$K110*BY$10)</f>
        <v>0</v>
      </c>
      <c r="BZ110" s="51"/>
      <c r="CA110" s="51">
        <f t="shared" ref="CA110:CA112" si="748">(BZ110/12*1*$D110*$G110*$I110*$L110*CA$9)+(BZ110/12*5*$E110*$G110*$I110*$L110*CA$10)+(BZ110/12*6*$F110*$G110*$I110*$L110*CA$10)</f>
        <v>0</v>
      </c>
      <c r="CB110" s="51"/>
      <c r="CC110" s="51">
        <v>0</v>
      </c>
      <c r="CD110" s="51"/>
      <c r="CE110" s="51">
        <f t="shared" si="655"/>
        <v>0</v>
      </c>
      <c r="CF110" s="51"/>
      <c r="CG110" s="51">
        <f t="shared" ref="CG110:CG112" si="749">(CF110/12*1*$D110*$G110*$I110*$L110*CG$9)+(CF110/12*5*$E110*$G110*$I110*$L110*CG$10)+(CF110/12*6*$F110*$G110*$I110*$L110*CG$10)</f>
        <v>0</v>
      </c>
      <c r="CH110" s="51"/>
      <c r="CI110" s="51">
        <f t="shared" ref="CI110:CK112" si="750">(CH110/12*1*$D110*$G110*$I110*$L110*CI$9)+(CH110/12*5*$E110*$G110*$I110*$L110*CI$10)+(CH110/12*6*$F110*$G110*$I110*$L110*CI$10)</f>
        <v>0</v>
      </c>
      <c r="CJ110" s="51"/>
      <c r="CK110" s="51">
        <f t="shared" si="750"/>
        <v>0</v>
      </c>
      <c r="CL110" s="51"/>
      <c r="CM110" s="51">
        <f t="shared" ref="CM110:CM112" si="751">(CL110/12*1*$D110*$G110*$I110*$K110*CM$9)+(CL110/12*5*$E110*$G110*$I110*$K110*CM$10)+(CL110/12*6*$F110*$G110*$I110*$K110*CM$10)</f>
        <v>0</v>
      </c>
      <c r="CN110" s="51"/>
      <c r="CO110" s="51">
        <f t="shared" ref="CO110:CO112" si="752">(CN110/12*1*$D110*$G110*$I110*$K110*CO$9)+(CN110/12*5*$E110*$G110*$I110*$K110*CO$10)+(CN110/12*6*$F110*$G110*$I110*$K110*CO$10)</f>
        <v>0</v>
      </c>
      <c r="CP110" s="51"/>
      <c r="CQ110" s="51">
        <f t="shared" ref="CQ110:CQ112" si="753">(CP110/12*1*$D110*$G110*$I110*$K110*CQ$9)+(CP110/12*5*$E110*$G110*$I110*$K110*CQ$10)+(CP110/12*6*$F110*$G110*$I110*$K110*CQ$10)</f>
        <v>0</v>
      </c>
      <c r="CR110" s="51"/>
      <c r="CS110" s="51">
        <v>0</v>
      </c>
      <c r="CT110" s="51"/>
      <c r="CU110" s="51">
        <f t="shared" ref="CU110:CU112" si="754">(CT110/12*1*$D110*$G110*$I110*$L110*CU$9)+(CT110/12*5*$E110*$G110*$I110*$L110*CU$10)+(CT110/12*6*$F110*$G110*$I110*$L110*CU$10)</f>
        <v>0</v>
      </c>
      <c r="CV110" s="51"/>
      <c r="CW110" s="51">
        <f t="shared" ref="CW110:CW112" si="755">(CV110/12*1*$D110*$G110*$I110*$L110*CW$9)+(CV110/12*5*$E110*$G110*$I110*$L110*CW$10)+(CV110/12*6*$F110*$G110*$I110*$L110*CW$10)</f>
        <v>0</v>
      </c>
      <c r="CX110" s="51"/>
      <c r="CY110" s="51">
        <f t="shared" ref="CY110:CY112" si="756">(CX110/12*1*$D110*$G110*$I110*$N110*CY$9)+(CX110/12*5*$E110*$G110*$I110*$O110*CY$10)+(CX110/12*6*$F110*$G110*$I110*$O110*CY$10)</f>
        <v>0</v>
      </c>
      <c r="CZ110" s="51"/>
      <c r="DA110" s="51">
        <f t="shared" ref="DA110:DA112" si="757">(CZ110/12*1*$D110*$G110*$I110*$M110*DA$9)+(CZ110/12*5*$E110*$G110*$I110*$M110*DA$10)+(CZ110/12*6*$F110*$G110*$I110*$M110*DA$10)</f>
        <v>0</v>
      </c>
      <c r="DB110" s="62">
        <f t="shared" ref="DB110:DC112" si="758">SUM(AF110,T110,V110,AD110,P110,X110,R110,BH110,BX110,CL110,CP110,BJ110,CN110,AH110,BB110,BD110,AJ110,BF110,BV110,AL110,Z110,CR110,CV110,BL110,CT110,BN110,CB110,CD110,CH110,BZ110,CF110,AN110,AP110,AR110,AT110,AV110,AZ110,AX110,BR110,CZ110,CX110,CJ110,AB110,BT110,BP110)</f>
        <v>0</v>
      </c>
      <c r="DC110" s="62">
        <f t="shared" si="758"/>
        <v>0</v>
      </c>
    </row>
    <row r="111" spans="1:107" x14ac:dyDescent="0.25">
      <c r="A111" s="24"/>
      <c r="B111" s="24">
        <v>72</v>
      </c>
      <c r="C111" s="16" t="s">
        <v>223</v>
      </c>
      <c r="D111" s="17">
        <f>D110</f>
        <v>10127</v>
      </c>
      <c r="E111" s="17">
        <v>10127</v>
      </c>
      <c r="F111" s="18">
        <v>9620</v>
      </c>
      <c r="G111" s="19">
        <v>2.1800000000000002</v>
      </c>
      <c r="H111" s="19"/>
      <c r="I111" s="25">
        <v>1</v>
      </c>
      <c r="J111" s="26"/>
      <c r="K111" s="17">
        <v>1.4</v>
      </c>
      <c r="L111" s="17">
        <v>1.68</v>
      </c>
      <c r="M111" s="17">
        <v>2.23</v>
      </c>
      <c r="N111" s="17">
        <v>2.39</v>
      </c>
      <c r="O111" s="20">
        <v>2.57</v>
      </c>
      <c r="P111" s="51">
        <v>0</v>
      </c>
      <c r="Q111" s="51">
        <f t="shared" si="721"/>
        <v>0</v>
      </c>
      <c r="R111" s="51">
        <v>0</v>
      </c>
      <c r="S111" s="51">
        <f t="shared" si="721"/>
        <v>0</v>
      </c>
      <c r="T111" s="52"/>
      <c r="U111" s="51">
        <f t="shared" si="722"/>
        <v>0</v>
      </c>
      <c r="V111" s="51">
        <v>0</v>
      </c>
      <c r="W111" s="51">
        <f t="shared" si="723"/>
        <v>0</v>
      </c>
      <c r="X111" s="51">
        <v>0</v>
      </c>
      <c r="Y111" s="51">
        <f t="shared" si="724"/>
        <v>0</v>
      </c>
      <c r="Z111" s="51">
        <v>0</v>
      </c>
      <c r="AA111" s="51">
        <f t="shared" si="725"/>
        <v>0</v>
      </c>
      <c r="AB111" s="51"/>
      <c r="AC111" s="51">
        <f t="shared" si="726"/>
        <v>0</v>
      </c>
      <c r="AD111" s="51">
        <v>0</v>
      </c>
      <c r="AE111" s="51">
        <f t="shared" si="727"/>
        <v>0</v>
      </c>
      <c r="AF111" s="52"/>
      <c r="AG111" s="51">
        <f t="shared" si="728"/>
        <v>0</v>
      </c>
      <c r="AH111" s="51">
        <v>0</v>
      </c>
      <c r="AI111" s="51">
        <f t="shared" si="729"/>
        <v>0</v>
      </c>
      <c r="AJ111" s="51">
        <v>0</v>
      </c>
      <c r="AK111" s="51">
        <f t="shared" si="730"/>
        <v>0</v>
      </c>
      <c r="AL111" s="51"/>
      <c r="AM111" s="51">
        <f t="shared" si="730"/>
        <v>0</v>
      </c>
      <c r="AN111" s="51">
        <v>0</v>
      </c>
      <c r="AO111" s="51">
        <f t="shared" si="731"/>
        <v>0</v>
      </c>
      <c r="AP111" s="51">
        <v>0</v>
      </c>
      <c r="AQ111" s="51">
        <f t="shared" si="731"/>
        <v>0</v>
      </c>
      <c r="AR111" s="51">
        <v>0</v>
      </c>
      <c r="AS111" s="51">
        <f t="shared" si="732"/>
        <v>0</v>
      </c>
      <c r="AT111" s="51">
        <v>0</v>
      </c>
      <c r="AU111" s="51">
        <f t="shared" si="733"/>
        <v>0</v>
      </c>
      <c r="AV111" s="51">
        <v>0</v>
      </c>
      <c r="AW111" s="51">
        <f t="shared" si="734"/>
        <v>0</v>
      </c>
      <c r="AX111" s="51">
        <v>0</v>
      </c>
      <c r="AY111" s="51">
        <f t="shared" si="735"/>
        <v>0</v>
      </c>
      <c r="AZ111" s="51">
        <v>0</v>
      </c>
      <c r="BA111" s="51">
        <f t="shared" si="736"/>
        <v>0</v>
      </c>
      <c r="BB111" s="51">
        <v>0</v>
      </c>
      <c r="BC111" s="51">
        <f t="shared" si="737"/>
        <v>0</v>
      </c>
      <c r="BD111" s="51"/>
      <c r="BE111" s="51">
        <f t="shared" si="738"/>
        <v>0</v>
      </c>
      <c r="BF111" s="51"/>
      <c r="BG111" s="51">
        <f t="shared" si="739"/>
        <v>0</v>
      </c>
      <c r="BH111" s="51">
        <v>0</v>
      </c>
      <c r="BI111" s="51">
        <f t="shared" si="740"/>
        <v>0</v>
      </c>
      <c r="BJ111" s="51">
        <v>0</v>
      </c>
      <c r="BK111" s="51">
        <f t="shared" si="741"/>
        <v>0</v>
      </c>
      <c r="BL111" s="51">
        <v>0</v>
      </c>
      <c r="BM111" s="51">
        <f t="shared" si="742"/>
        <v>0</v>
      </c>
      <c r="BN111" s="51">
        <v>0</v>
      </c>
      <c r="BO111" s="51">
        <f t="shared" si="742"/>
        <v>0</v>
      </c>
      <c r="BP111" s="51"/>
      <c r="BQ111" s="51">
        <f t="shared" si="743"/>
        <v>0</v>
      </c>
      <c r="BR111" s="51"/>
      <c r="BS111" s="51">
        <f t="shared" si="744"/>
        <v>0</v>
      </c>
      <c r="BT111" s="51"/>
      <c r="BU111" s="51">
        <f t="shared" si="745"/>
        <v>0</v>
      </c>
      <c r="BV111" s="51">
        <v>0</v>
      </c>
      <c r="BW111" s="51">
        <f t="shared" si="746"/>
        <v>0</v>
      </c>
      <c r="BX111" s="51">
        <v>0</v>
      </c>
      <c r="BY111" s="51">
        <f t="shared" si="747"/>
        <v>0</v>
      </c>
      <c r="BZ111" s="51">
        <v>0</v>
      </c>
      <c r="CA111" s="51">
        <f t="shared" si="748"/>
        <v>0</v>
      </c>
      <c r="CB111" s="51">
        <v>0</v>
      </c>
      <c r="CC111" s="51">
        <v>0</v>
      </c>
      <c r="CD111" s="51"/>
      <c r="CE111" s="51">
        <f t="shared" si="655"/>
        <v>0</v>
      </c>
      <c r="CF111" s="51"/>
      <c r="CG111" s="51">
        <f t="shared" si="749"/>
        <v>0</v>
      </c>
      <c r="CH111" s="51">
        <v>0</v>
      </c>
      <c r="CI111" s="51">
        <f t="shared" si="750"/>
        <v>0</v>
      </c>
      <c r="CJ111" s="51"/>
      <c r="CK111" s="51">
        <f t="shared" si="750"/>
        <v>0</v>
      </c>
      <c r="CL111" s="51">
        <v>0</v>
      </c>
      <c r="CM111" s="51">
        <f t="shared" si="751"/>
        <v>0</v>
      </c>
      <c r="CN111" s="51"/>
      <c r="CO111" s="51">
        <f t="shared" si="752"/>
        <v>0</v>
      </c>
      <c r="CP111" s="51"/>
      <c r="CQ111" s="51">
        <f t="shared" si="753"/>
        <v>0</v>
      </c>
      <c r="CR111" s="51">
        <v>0</v>
      </c>
      <c r="CS111" s="51">
        <v>0</v>
      </c>
      <c r="CT111" s="51"/>
      <c r="CU111" s="51">
        <f t="shared" si="754"/>
        <v>0</v>
      </c>
      <c r="CV111" s="51">
        <v>0</v>
      </c>
      <c r="CW111" s="51">
        <f t="shared" si="755"/>
        <v>0</v>
      </c>
      <c r="CX111" s="51">
        <v>0</v>
      </c>
      <c r="CY111" s="51">
        <f t="shared" si="756"/>
        <v>0</v>
      </c>
      <c r="CZ111" s="51">
        <v>0</v>
      </c>
      <c r="DA111" s="51">
        <f t="shared" si="757"/>
        <v>0</v>
      </c>
      <c r="DB111" s="62">
        <f t="shared" si="758"/>
        <v>0</v>
      </c>
      <c r="DC111" s="62">
        <f t="shared" si="758"/>
        <v>0</v>
      </c>
    </row>
    <row r="112" spans="1:107" x14ac:dyDescent="0.25">
      <c r="A112" s="24"/>
      <c r="B112" s="24">
        <v>73</v>
      </c>
      <c r="C112" s="16" t="s">
        <v>224</v>
      </c>
      <c r="D112" s="17">
        <f t="shared" ref="D112:D130" si="759">D111</f>
        <v>10127</v>
      </c>
      <c r="E112" s="17">
        <v>10127</v>
      </c>
      <c r="F112" s="18">
        <v>9620</v>
      </c>
      <c r="G112" s="19">
        <v>4.3099999999999996</v>
      </c>
      <c r="H112" s="19"/>
      <c r="I112" s="25">
        <v>1</v>
      </c>
      <c r="J112" s="26"/>
      <c r="K112" s="17">
        <v>1.4</v>
      </c>
      <c r="L112" s="17">
        <v>1.68</v>
      </c>
      <c r="M112" s="17">
        <v>2.23</v>
      </c>
      <c r="N112" s="17">
        <v>2.39</v>
      </c>
      <c r="O112" s="20">
        <v>2.57</v>
      </c>
      <c r="P112" s="51"/>
      <c r="Q112" s="51">
        <f t="shared" si="721"/>
        <v>0</v>
      </c>
      <c r="R112" s="51"/>
      <c r="S112" s="51">
        <f t="shared" si="721"/>
        <v>0</v>
      </c>
      <c r="T112" s="52"/>
      <c r="U112" s="51">
        <f t="shared" si="722"/>
        <v>0</v>
      </c>
      <c r="V112" s="51">
        <v>0</v>
      </c>
      <c r="W112" s="51">
        <f t="shared" si="723"/>
        <v>0</v>
      </c>
      <c r="X112" s="51">
        <v>0</v>
      </c>
      <c r="Y112" s="51">
        <f t="shared" si="724"/>
        <v>0</v>
      </c>
      <c r="Z112" s="51">
        <v>0</v>
      </c>
      <c r="AA112" s="51">
        <f t="shared" si="725"/>
        <v>0</v>
      </c>
      <c r="AB112" s="51"/>
      <c r="AC112" s="51">
        <f t="shared" si="726"/>
        <v>0</v>
      </c>
      <c r="AD112" s="51">
        <v>0</v>
      </c>
      <c r="AE112" s="51">
        <f t="shared" si="727"/>
        <v>0</v>
      </c>
      <c r="AF112" s="52"/>
      <c r="AG112" s="51">
        <f t="shared" si="728"/>
        <v>0</v>
      </c>
      <c r="AH112" s="51">
        <v>0</v>
      </c>
      <c r="AI112" s="51">
        <f t="shared" si="729"/>
        <v>0</v>
      </c>
      <c r="AJ112" s="51">
        <v>0</v>
      </c>
      <c r="AK112" s="51">
        <f t="shared" si="730"/>
        <v>0</v>
      </c>
      <c r="AL112" s="51"/>
      <c r="AM112" s="51">
        <f t="shared" si="730"/>
        <v>0</v>
      </c>
      <c r="AN112" s="51">
        <v>0</v>
      </c>
      <c r="AO112" s="51">
        <f t="shared" si="731"/>
        <v>0</v>
      </c>
      <c r="AP112" s="51">
        <v>0</v>
      </c>
      <c r="AQ112" s="51">
        <f t="shared" si="731"/>
        <v>0</v>
      </c>
      <c r="AR112" s="51">
        <v>0</v>
      </c>
      <c r="AS112" s="51">
        <f t="shared" si="732"/>
        <v>0</v>
      </c>
      <c r="AT112" s="51">
        <v>0</v>
      </c>
      <c r="AU112" s="51">
        <f t="shared" si="733"/>
        <v>0</v>
      </c>
      <c r="AV112" s="51">
        <v>0</v>
      </c>
      <c r="AW112" s="51">
        <f t="shared" si="734"/>
        <v>0</v>
      </c>
      <c r="AX112" s="51">
        <v>0</v>
      </c>
      <c r="AY112" s="51">
        <f t="shared" si="735"/>
        <v>0</v>
      </c>
      <c r="AZ112" s="51">
        <v>0</v>
      </c>
      <c r="BA112" s="51">
        <f t="shared" si="736"/>
        <v>0</v>
      </c>
      <c r="BB112" s="51">
        <v>0</v>
      </c>
      <c r="BC112" s="51">
        <f t="shared" si="737"/>
        <v>0</v>
      </c>
      <c r="BD112" s="51"/>
      <c r="BE112" s="51">
        <f t="shared" si="738"/>
        <v>0</v>
      </c>
      <c r="BF112" s="51"/>
      <c r="BG112" s="51">
        <f t="shared" si="739"/>
        <v>0</v>
      </c>
      <c r="BH112" s="51">
        <v>0</v>
      </c>
      <c r="BI112" s="51">
        <f t="shared" si="740"/>
        <v>0</v>
      </c>
      <c r="BJ112" s="51">
        <v>0</v>
      </c>
      <c r="BK112" s="51">
        <f t="shared" si="741"/>
        <v>0</v>
      </c>
      <c r="BL112" s="51">
        <v>0</v>
      </c>
      <c r="BM112" s="51">
        <f t="shared" si="742"/>
        <v>0</v>
      </c>
      <c r="BN112" s="51">
        <v>0</v>
      </c>
      <c r="BO112" s="51">
        <f t="shared" si="742"/>
        <v>0</v>
      </c>
      <c r="BP112" s="51"/>
      <c r="BQ112" s="51">
        <f t="shared" si="743"/>
        <v>0</v>
      </c>
      <c r="BR112" s="51"/>
      <c r="BS112" s="51">
        <f t="shared" si="744"/>
        <v>0</v>
      </c>
      <c r="BT112" s="51"/>
      <c r="BU112" s="51">
        <f t="shared" si="745"/>
        <v>0</v>
      </c>
      <c r="BV112" s="51">
        <v>0</v>
      </c>
      <c r="BW112" s="51">
        <f t="shared" si="746"/>
        <v>0</v>
      </c>
      <c r="BX112" s="51">
        <v>0</v>
      </c>
      <c r="BY112" s="51">
        <f t="shared" si="747"/>
        <v>0</v>
      </c>
      <c r="BZ112" s="51">
        <v>0</v>
      </c>
      <c r="CA112" s="51">
        <f t="shared" si="748"/>
        <v>0</v>
      </c>
      <c r="CB112" s="51">
        <v>0</v>
      </c>
      <c r="CC112" s="51">
        <v>0</v>
      </c>
      <c r="CD112" s="51"/>
      <c r="CE112" s="51">
        <f t="shared" si="655"/>
        <v>0</v>
      </c>
      <c r="CF112" s="51"/>
      <c r="CG112" s="51">
        <f t="shared" si="749"/>
        <v>0</v>
      </c>
      <c r="CH112" s="51">
        <v>0</v>
      </c>
      <c r="CI112" s="51">
        <f t="shared" si="750"/>
        <v>0</v>
      </c>
      <c r="CJ112" s="51"/>
      <c r="CK112" s="51">
        <f t="shared" si="750"/>
        <v>0</v>
      </c>
      <c r="CL112" s="51">
        <v>0</v>
      </c>
      <c r="CM112" s="51">
        <f t="shared" si="751"/>
        <v>0</v>
      </c>
      <c r="CN112" s="51"/>
      <c r="CO112" s="51">
        <f t="shared" si="752"/>
        <v>0</v>
      </c>
      <c r="CP112" s="51">
        <v>0</v>
      </c>
      <c r="CQ112" s="51">
        <f t="shared" si="753"/>
        <v>0</v>
      </c>
      <c r="CR112" s="51">
        <v>0</v>
      </c>
      <c r="CS112" s="51">
        <v>0</v>
      </c>
      <c r="CT112" s="51"/>
      <c r="CU112" s="51">
        <f t="shared" si="754"/>
        <v>0</v>
      </c>
      <c r="CV112" s="51">
        <v>0</v>
      </c>
      <c r="CW112" s="51">
        <f t="shared" si="755"/>
        <v>0</v>
      </c>
      <c r="CX112" s="51">
        <v>0</v>
      </c>
      <c r="CY112" s="51">
        <f t="shared" si="756"/>
        <v>0</v>
      </c>
      <c r="CZ112" s="51">
        <v>0</v>
      </c>
      <c r="DA112" s="51">
        <f t="shared" si="757"/>
        <v>0</v>
      </c>
      <c r="DB112" s="62">
        <f t="shared" si="758"/>
        <v>0</v>
      </c>
      <c r="DC112" s="62">
        <f t="shared" si="758"/>
        <v>0</v>
      </c>
    </row>
    <row r="113" spans="1:107" x14ac:dyDescent="0.25">
      <c r="A113" s="60">
        <v>26</v>
      </c>
      <c r="B113" s="60"/>
      <c r="C113" s="38" t="s">
        <v>225</v>
      </c>
      <c r="D113" s="45"/>
      <c r="E113" s="45"/>
      <c r="F113" s="43"/>
      <c r="G113" s="46"/>
      <c r="H113" s="46"/>
      <c r="I113" s="69"/>
      <c r="J113" s="70"/>
      <c r="K113" s="45"/>
      <c r="L113" s="45"/>
      <c r="M113" s="45"/>
      <c r="N113" s="45"/>
      <c r="O113" s="44">
        <v>2.57</v>
      </c>
      <c r="P113" s="54">
        <f t="shared" ref="P113:CK113" si="760">P114</f>
        <v>0</v>
      </c>
      <c r="Q113" s="54">
        <f t="shared" si="760"/>
        <v>0</v>
      </c>
      <c r="R113" s="54">
        <f t="shared" si="760"/>
        <v>0</v>
      </c>
      <c r="S113" s="54">
        <f t="shared" si="760"/>
        <v>0</v>
      </c>
      <c r="T113" s="54">
        <f t="shared" si="760"/>
        <v>0</v>
      </c>
      <c r="U113" s="54">
        <f t="shared" si="760"/>
        <v>0</v>
      </c>
      <c r="V113" s="54">
        <f t="shared" si="760"/>
        <v>0</v>
      </c>
      <c r="W113" s="54">
        <f t="shared" si="760"/>
        <v>0</v>
      </c>
      <c r="X113" s="54">
        <f t="shared" si="760"/>
        <v>0</v>
      </c>
      <c r="Y113" s="54">
        <f t="shared" si="760"/>
        <v>0</v>
      </c>
      <c r="Z113" s="54">
        <f t="shared" si="760"/>
        <v>0</v>
      </c>
      <c r="AA113" s="54">
        <f t="shared" si="760"/>
        <v>0</v>
      </c>
      <c r="AB113" s="54">
        <f t="shared" si="760"/>
        <v>0</v>
      </c>
      <c r="AC113" s="54">
        <f t="shared" si="760"/>
        <v>0</v>
      </c>
      <c r="AD113" s="54">
        <f t="shared" si="760"/>
        <v>0</v>
      </c>
      <c r="AE113" s="54">
        <f t="shared" si="760"/>
        <v>0</v>
      </c>
      <c r="AF113" s="54">
        <f t="shared" si="760"/>
        <v>0</v>
      </c>
      <c r="AG113" s="54">
        <f t="shared" si="760"/>
        <v>0</v>
      </c>
      <c r="AH113" s="54">
        <f t="shared" si="760"/>
        <v>14</v>
      </c>
      <c r="AI113" s="54">
        <f t="shared" si="760"/>
        <v>191546.68988000002</v>
      </c>
      <c r="AJ113" s="54">
        <f t="shared" si="760"/>
        <v>0</v>
      </c>
      <c r="AK113" s="54">
        <f t="shared" si="760"/>
        <v>0</v>
      </c>
      <c r="AL113" s="54">
        <f t="shared" si="760"/>
        <v>0</v>
      </c>
      <c r="AM113" s="54">
        <f t="shared" si="760"/>
        <v>0</v>
      </c>
      <c r="AN113" s="54">
        <f t="shared" si="760"/>
        <v>0</v>
      </c>
      <c r="AO113" s="54">
        <f t="shared" si="760"/>
        <v>0</v>
      </c>
      <c r="AP113" s="54">
        <f t="shared" si="760"/>
        <v>0</v>
      </c>
      <c r="AQ113" s="54">
        <f t="shared" si="760"/>
        <v>0</v>
      </c>
      <c r="AR113" s="54">
        <f t="shared" si="760"/>
        <v>0</v>
      </c>
      <c r="AS113" s="54">
        <f t="shared" si="760"/>
        <v>0</v>
      </c>
      <c r="AT113" s="54">
        <f t="shared" si="760"/>
        <v>1</v>
      </c>
      <c r="AU113" s="54">
        <f t="shared" si="760"/>
        <v>16418.287704000002</v>
      </c>
      <c r="AV113" s="54">
        <v>0</v>
      </c>
      <c r="AW113" s="54">
        <f t="shared" si="760"/>
        <v>0</v>
      </c>
      <c r="AX113" s="54">
        <v>0</v>
      </c>
      <c r="AY113" s="54">
        <f t="shared" si="760"/>
        <v>0</v>
      </c>
      <c r="AZ113" s="54">
        <f t="shared" si="760"/>
        <v>0</v>
      </c>
      <c r="BA113" s="54">
        <f t="shared" si="760"/>
        <v>0</v>
      </c>
      <c r="BB113" s="54">
        <f t="shared" si="760"/>
        <v>0</v>
      </c>
      <c r="BC113" s="54">
        <f t="shared" si="760"/>
        <v>0</v>
      </c>
      <c r="BD113" s="54">
        <f t="shared" si="760"/>
        <v>0</v>
      </c>
      <c r="BE113" s="54">
        <f t="shared" si="760"/>
        <v>0</v>
      </c>
      <c r="BF113" s="54">
        <f t="shared" si="760"/>
        <v>0</v>
      </c>
      <c r="BG113" s="54">
        <f t="shared" si="760"/>
        <v>0</v>
      </c>
      <c r="BH113" s="54">
        <f t="shared" si="760"/>
        <v>0</v>
      </c>
      <c r="BI113" s="54">
        <f t="shared" si="760"/>
        <v>0</v>
      </c>
      <c r="BJ113" s="54">
        <f t="shared" si="760"/>
        <v>0</v>
      </c>
      <c r="BK113" s="54">
        <f t="shared" si="760"/>
        <v>0</v>
      </c>
      <c r="BL113" s="54">
        <f t="shared" si="760"/>
        <v>0</v>
      </c>
      <c r="BM113" s="54">
        <f t="shared" si="760"/>
        <v>0</v>
      </c>
      <c r="BN113" s="54">
        <f t="shared" si="760"/>
        <v>0</v>
      </c>
      <c r="BO113" s="54">
        <f t="shared" si="760"/>
        <v>0</v>
      </c>
      <c r="BP113" s="54">
        <f t="shared" si="760"/>
        <v>0</v>
      </c>
      <c r="BQ113" s="54">
        <f t="shared" si="760"/>
        <v>0</v>
      </c>
      <c r="BR113" s="54">
        <f t="shared" si="760"/>
        <v>0</v>
      </c>
      <c r="BS113" s="54">
        <f t="shared" si="760"/>
        <v>0</v>
      </c>
      <c r="BT113" s="54">
        <f t="shared" si="760"/>
        <v>0</v>
      </c>
      <c r="BU113" s="54">
        <f t="shared" si="760"/>
        <v>0</v>
      </c>
      <c r="BV113" s="54">
        <f t="shared" si="760"/>
        <v>0</v>
      </c>
      <c r="BW113" s="54">
        <f t="shared" si="760"/>
        <v>0</v>
      </c>
      <c r="BX113" s="54">
        <f t="shared" si="760"/>
        <v>0</v>
      </c>
      <c r="BY113" s="54">
        <f t="shared" si="760"/>
        <v>0</v>
      </c>
      <c r="BZ113" s="54">
        <f t="shared" si="760"/>
        <v>6</v>
      </c>
      <c r="CA113" s="54">
        <f t="shared" si="760"/>
        <v>106754.2816704</v>
      </c>
      <c r="CB113" s="54">
        <v>0</v>
      </c>
      <c r="CC113" s="54">
        <v>0</v>
      </c>
      <c r="CD113" s="54"/>
      <c r="CE113" s="54"/>
      <c r="CF113" s="54">
        <f t="shared" si="760"/>
        <v>0</v>
      </c>
      <c r="CG113" s="54">
        <f t="shared" si="760"/>
        <v>0</v>
      </c>
      <c r="CH113" s="54">
        <f t="shared" si="760"/>
        <v>0</v>
      </c>
      <c r="CI113" s="54">
        <f t="shared" si="760"/>
        <v>0</v>
      </c>
      <c r="CJ113" s="54">
        <v>0</v>
      </c>
      <c r="CK113" s="54">
        <f t="shared" si="760"/>
        <v>0</v>
      </c>
      <c r="CL113" s="54">
        <v>0</v>
      </c>
      <c r="CM113" s="54">
        <f t="shared" ref="CM113:DC113" si="761">CM114</f>
        <v>0</v>
      </c>
      <c r="CN113" s="54">
        <f t="shared" si="761"/>
        <v>0</v>
      </c>
      <c r="CO113" s="54">
        <f t="shared" si="761"/>
        <v>0</v>
      </c>
      <c r="CP113" s="54">
        <f t="shared" si="761"/>
        <v>0</v>
      </c>
      <c r="CQ113" s="54">
        <f t="shared" si="761"/>
        <v>0</v>
      </c>
      <c r="CR113" s="54">
        <v>0</v>
      </c>
      <c r="CS113" s="54">
        <v>0</v>
      </c>
      <c r="CT113" s="54">
        <f t="shared" si="761"/>
        <v>0</v>
      </c>
      <c r="CU113" s="54">
        <f t="shared" si="761"/>
        <v>0</v>
      </c>
      <c r="CV113" s="54">
        <f t="shared" si="761"/>
        <v>0</v>
      </c>
      <c r="CW113" s="54">
        <f t="shared" si="761"/>
        <v>0</v>
      </c>
      <c r="CX113" s="54">
        <f t="shared" si="761"/>
        <v>0</v>
      </c>
      <c r="CY113" s="54">
        <f t="shared" si="761"/>
        <v>0</v>
      </c>
      <c r="CZ113" s="54">
        <v>0</v>
      </c>
      <c r="DA113" s="54">
        <f t="shared" si="761"/>
        <v>0</v>
      </c>
      <c r="DB113" s="54">
        <f t="shared" si="761"/>
        <v>21</v>
      </c>
      <c r="DC113" s="54">
        <f t="shared" si="761"/>
        <v>314719.25925440004</v>
      </c>
    </row>
    <row r="114" spans="1:107" ht="45" x14ac:dyDescent="0.25">
      <c r="A114" s="24"/>
      <c r="B114" s="24">
        <v>74</v>
      </c>
      <c r="C114" s="16" t="s">
        <v>226</v>
      </c>
      <c r="D114" s="17">
        <f>D148</f>
        <v>10127</v>
      </c>
      <c r="E114" s="17">
        <v>10127</v>
      </c>
      <c r="F114" s="18">
        <v>9620</v>
      </c>
      <c r="G114" s="19">
        <v>0.98</v>
      </c>
      <c r="H114" s="19"/>
      <c r="I114" s="25">
        <v>1</v>
      </c>
      <c r="J114" s="26"/>
      <c r="K114" s="17">
        <v>1.4</v>
      </c>
      <c r="L114" s="17">
        <v>1.68</v>
      </c>
      <c r="M114" s="17">
        <v>2.23</v>
      </c>
      <c r="N114" s="17">
        <v>2.39</v>
      </c>
      <c r="O114" s="20">
        <v>2.57</v>
      </c>
      <c r="P114" s="51"/>
      <c r="Q114" s="51">
        <f>(P114/12*1*$D114*$G114*$I114*$K114*Q$9)+(P114/12*5*$E114*$G114*$I114*$K114*Q$10)+(P114/12*6*$F114*$G114*$I114*$K114*Q$10)</f>
        <v>0</v>
      </c>
      <c r="R114" s="51"/>
      <c r="S114" s="51">
        <f>(R114/12*1*$D114*$G114*$I114*$K114*S$9)+(R114/12*5*$E114*$G114*$I114*$K114*S$10)+(R114/12*6*$F114*$G114*$I114*$K114*S$10)</f>
        <v>0</v>
      </c>
      <c r="T114" s="52"/>
      <c r="U114" s="51">
        <f>(T114/12*1*$D114*$G114*$I114*$K114*U$9)+(T114/12*5*$E114*$G114*$I114*$K114*U$10)+(T114/12*6*$F114*$G114*$I114*$K114*U$10)</f>
        <v>0</v>
      </c>
      <c r="V114" s="51"/>
      <c r="W114" s="51">
        <f>(V114/12*1*$D114*$G114*$I114*$K114*W$9)+(V114/12*5*$E114*$G114*$I114*$K114*W$10)+(V114/12*6*$F114*$G114*$I114*$K114*W$10)</f>
        <v>0</v>
      </c>
      <c r="X114" s="51"/>
      <c r="Y114" s="51">
        <f>(X114/12*1*$D114*$G114*$I114*$K114*Y$9)+(X114/12*5*$E114*$G114*$I114*$K114*Y$10)+(X114/12*6*$F114*$G114*$I114*$K114*Y$10)</f>
        <v>0</v>
      </c>
      <c r="Z114" s="51"/>
      <c r="AA114" s="51">
        <f>(Z114/12*1*$D114*$G114*$I114*$K114*AA$9)+(Z114/12*5*$E114*$G114*$I114*$K114*AA$10)+(Z114/12*6*$F114*$G114*$I114*$K114*AA$10)</f>
        <v>0</v>
      </c>
      <c r="AB114" s="51"/>
      <c r="AC114" s="51">
        <f>(AB114/12*1*$D114*$G114*$I114*$K114*AC$9)+(AB114/12*5*$E114*$G114*$I114*$K114*AC$10)+(AB114/12*6*$F114*$G114*$I114*$K114*AC$10)</f>
        <v>0</v>
      </c>
      <c r="AD114" s="51"/>
      <c r="AE114" s="51">
        <f>(AD114/12*1*$D114*$G114*$I114*$K114*AE$9)+(AD114/12*5*$E114*$G114*$I114*$K114*AE$10)+(AD114/12*6*$F114*$G114*$I114*$K114*AE$10)</f>
        <v>0</v>
      </c>
      <c r="AF114" s="52"/>
      <c r="AG114" s="51">
        <f>(AF114/12*1*$D114*$G114*$I114*$K114*AG$9)+(AF114/12*5*$E114*$G114*$I114*$K114*AG$10)+(AF114/12*6*$F114*$G114*$I114*$K114*AG$10)</f>
        <v>0</v>
      </c>
      <c r="AH114" s="51">
        <v>14</v>
      </c>
      <c r="AI114" s="51">
        <f>(AH114/12*1*$D114*$G114*$I114*$K114*AI$9)+(AH114/12*5*$E114*$G114*$I114*$K114*AI$10)+(AH114/12*6*$F114*$G114*$I114*$K114*AI$10)</f>
        <v>191546.68988000002</v>
      </c>
      <c r="AJ114" s="51"/>
      <c r="AK114" s="51">
        <f>(AJ114/12*1*$D114*$G114*$I114*$K114*AK$9)+(AJ114/12*5*$E114*$G114*$I114*$K114*AK$10)+(AJ114/12*6*$F114*$G114*$I114*$K114*AK$10)</f>
        <v>0</v>
      </c>
      <c r="AL114" s="51"/>
      <c r="AM114" s="51">
        <f>(AL114/12*1*$D114*$G114*$I114*$K114*AM$9)+(AL114/12*5*$E114*$G114*$I114*$K114*AM$10)+(AL114/12*6*$F114*$G114*$I114*$K114*AM$10)</f>
        <v>0</v>
      </c>
      <c r="AN114" s="51"/>
      <c r="AO114" s="51">
        <f>(AN114/12*1*$D114*$G114*$I114*$L114*AO$9)+(AN114/12*5*$E114*$G114*$I114*$L114*AO$10)+(AN114/12*6*$F114*$G114*$I114*$L114*AO$10)</f>
        <v>0</v>
      </c>
      <c r="AP114" s="51"/>
      <c r="AQ114" s="51">
        <f>(AP114/12*1*$D114*$G114*$I114*$L114*AQ$9)+(AP114/12*5*$E114*$G114*$I114*$L114*AQ$10)+(AP114/12*6*$F114*$G114*$I114*$L114*AQ$10)</f>
        <v>0</v>
      </c>
      <c r="AR114" s="51"/>
      <c r="AS114" s="51">
        <f>(AR114/12*1*$D114*$G114*$I114*$L114*AS$9)+(AR114/12*5*$E114*$G114*$I114*$L114*AS$10)+(AR114/12*6*$F114*$G114*$I114*$L114*AS$10)</f>
        <v>0</v>
      </c>
      <c r="AT114" s="53">
        <v>1</v>
      </c>
      <c r="AU114" s="51">
        <f>(AT114/12*1*$D114*$G114*$I114*$L114*AU$9)+(AT114/12*5*$E114*$G114*$I114*$L114*AU$10)+(AT114/12*6*$F114*$G114*$I114*$L114*AU$10)</f>
        <v>16418.287704000002</v>
      </c>
      <c r="AV114" s="51"/>
      <c r="AW114" s="51">
        <f>(AV114/12*1*$D114*$G114*$I114*$L114*AW$9)+(AV114/12*5*$E114*$G114*$I114*$L114*AW$10)+(AV114/12*6*$F114*$G114*$I114*$L114*AW$10)</f>
        <v>0</v>
      </c>
      <c r="AX114" s="51"/>
      <c r="AY114" s="51">
        <f>(AX114/12*1*$D114*$G114*$I114*$L114*AY$9)+(AX114/12*5*$E114*$G114*$I114*$L114*AY$10)+(AX114/12*6*$F114*$G114*$I114*$L114*AY$10)</f>
        <v>0</v>
      </c>
      <c r="AZ114" s="51"/>
      <c r="BA114" s="51">
        <f>(AZ114/12*1*$D114*$G114*$I114*$L114*BA$9)+(AZ114/12*5*$E114*$G114*$I114*$L114*BA$10)+(AZ114/12*6*$F114*$G114*$I114*$L114*BA$10)</f>
        <v>0</v>
      </c>
      <c r="BB114" s="51"/>
      <c r="BC114" s="51">
        <f>(BB114/12*1*$D114*$G114*$I114*$K114*BC$9)+(BB114/12*5*$E114*$G114*$I114*$K114*BC$10)+(BB114/12*6*$F114*$G114*$I114*$K114*BC$10)</f>
        <v>0</v>
      </c>
      <c r="BD114" s="51"/>
      <c r="BE114" s="51">
        <f>(BD114/12*1*$D114*$G114*$I114*$K114*BE$9)+(BD114/12*5*$E114*$G114*$I114*$K114*BE$10)+(BD114/12*6*$F114*$G114*$I114*$K114*BE$10)</f>
        <v>0</v>
      </c>
      <c r="BF114" s="51"/>
      <c r="BG114" s="51">
        <f>(BF114/12*1*$D114*$G114*$I114*$K114*BG$9)+(BF114/12*4*$E114*$G114*$I114*$K114*BG$10)+(BF114/12*1*$E114*$G114*$I114*$K114*BG$11)+(BF114/12*6*$F114*$G114*$I114*$K114*BG$11)</f>
        <v>0</v>
      </c>
      <c r="BH114" s="51"/>
      <c r="BI114" s="51">
        <f>(BH114/12*1*$D114*$G114*$I114*$K114*BI$9)+(BH114/12*5*$E114*$G114*$I114*$K114*BI$10)+(BH114/12*6*$F114*$G114*$I114*$K114*BI$10)</f>
        <v>0</v>
      </c>
      <c r="BJ114" s="51"/>
      <c r="BK114" s="51">
        <f>(BJ114/12*1*$D114*$G114*$I114*$K114*BK$9)+(BJ114/12*5*$E114*$G114*$I114*$K114*BK$10)+(BJ114/12*6*$F114*$G114*$I114*$K114*BK$10)</f>
        <v>0</v>
      </c>
      <c r="BL114" s="51"/>
      <c r="BM114" s="51">
        <f>(BL114/12*1*$D114*$G114*$I114*$L114*BM$9)+(BL114/12*4*$E114*$G114*$I114*$L114*BM$10)+(BL114/12*1*$E114*$G114*$I114*$L114*BM$11)+(BL114/12*6*$F114*$G114*$I114*$L114*BM$11)</f>
        <v>0</v>
      </c>
      <c r="BN114" s="51"/>
      <c r="BO114" s="51">
        <f>(BN114/12*1*$D114*$G114*$I114*$L114*BO$9)+(BN114/12*4*$E114*$G114*$I114*$L114*BO$10)+(BN114/12*1*$E114*$G114*$I114*$L114*BO$11)+(BN114/12*6*$F114*$G114*$I114*$L114*BO$11)</f>
        <v>0</v>
      </c>
      <c r="BP114" s="51"/>
      <c r="BQ114" s="51">
        <f>(BP114/12*1*$D114*$G114*$I114*$K114*BQ$9)+(BP114/12*5*$E114*$G114*$I114*$K114*BQ$10)+(BP114/12*6*$F114*$G114*$I114*$K114*BQ$10)</f>
        <v>0</v>
      </c>
      <c r="BR114" s="51"/>
      <c r="BS114" s="51">
        <f>(BR114/12*1*$D114*$G114*$I114*$L114*BS$9)+(BR114/12*5*$E114*$G114*$I114*$L114*BS$10)+(BR114/12*6*$F114*$G114*$I114*$L114*BS$10)</f>
        <v>0</v>
      </c>
      <c r="BT114" s="51"/>
      <c r="BU114" s="51">
        <f>(BT114/12*1*$D114*$G114*$I114*BU$9)+(BT114/12*5*$E114*$G114*$I114*BU$10)+(BT114/12*6*$F114*$G114*$I114*BU$10)</f>
        <v>0</v>
      </c>
      <c r="BV114" s="51"/>
      <c r="BW114" s="51">
        <f>(BV114/12*1*$D114*$G114*$I114*$K114*BW$9)+(BV114/12*5*$E114*$G114*$I114*$K114*BW$10)+(BV114/12*6*$F114*$G114*$I114*$K114*BW$10)</f>
        <v>0</v>
      </c>
      <c r="BX114" s="51"/>
      <c r="BY114" s="51">
        <f>(BX114/12*1*$D114*$G114*$I114*$K114*BY$9)+(BX114/12*5*$E114*$G114*$I114*$K114*BY$10)+(BX114/12*6*$F114*$G114*$I114*$K114*BY$10)</f>
        <v>0</v>
      </c>
      <c r="BZ114" s="53">
        <v>6</v>
      </c>
      <c r="CA114" s="51">
        <f>(BZ114/12*1*$D114*$G114*$I114*$L114*CA$9)+(BZ114/12*5*$E114*$G114*$I114*$L114*CA$10)+(BZ114/12*6*$F114*$G114*$I114*$L114*CA$10)</f>
        <v>106754.2816704</v>
      </c>
      <c r="CB114" s="51"/>
      <c r="CC114" s="51">
        <v>0</v>
      </c>
      <c r="CD114" s="51"/>
      <c r="CE114" s="51">
        <f t="shared" si="655"/>
        <v>0</v>
      </c>
      <c r="CF114" s="51"/>
      <c r="CG114" s="51">
        <f>(CF114/12*1*$D114*$G114*$I114*$L114*CG$9)+(CF114/12*5*$E114*$G114*$I114*$L114*CG$10)+(CF114/12*6*$F114*$G114*$I114*$L114*CG$10)</f>
        <v>0</v>
      </c>
      <c r="CH114" s="51"/>
      <c r="CI114" s="51">
        <f>(CH114/12*1*$D114*$G114*$I114*$L114*CI$9)+(CH114/12*5*$E114*$G114*$I114*$L114*CI$10)+(CH114/12*6*$F114*$G114*$I114*$L114*CI$10)</f>
        <v>0</v>
      </c>
      <c r="CJ114" s="51"/>
      <c r="CK114" s="51">
        <f>(CJ114/12*1*$D114*$G114*$I114*$L114*CK$9)+(CJ114/12*5*$E114*$G114*$I114*$L114*CK$10)+(CJ114/12*6*$F114*$G114*$I114*$L114*CK$10)</f>
        <v>0</v>
      </c>
      <c r="CL114" s="51"/>
      <c r="CM114" s="51">
        <f>(CL114/12*1*$D114*$G114*$I114*$K114*CM$9)+(CL114/12*5*$E114*$G114*$I114*$K114*CM$10)+(CL114/12*6*$F114*$G114*$I114*$K114*CM$10)</f>
        <v>0</v>
      </c>
      <c r="CN114" s="51"/>
      <c r="CO114" s="51">
        <f>(CN114/12*1*$D114*$G114*$I114*$K114*CO$9)+(CN114/12*5*$E114*$G114*$I114*$K114*CO$10)+(CN114/12*6*$F114*$G114*$I114*$K114*CO$10)</f>
        <v>0</v>
      </c>
      <c r="CP114" s="51"/>
      <c r="CQ114" s="51">
        <f>(CP114/12*1*$D114*$G114*$I114*$K114*CQ$9)+(CP114/12*5*$E114*$G114*$I114*$K114*CQ$10)+(CP114/12*6*$F114*$G114*$I114*$K114*CQ$10)</f>
        <v>0</v>
      </c>
      <c r="CR114" s="51"/>
      <c r="CS114" s="51">
        <v>0</v>
      </c>
      <c r="CT114" s="51"/>
      <c r="CU114" s="51">
        <f>(CT114/12*1*$D114*$G114*$I114*$L114*CU$9)+(CT114/12*5*$E114*$G114*$I114*$L114*CU$10)+(CT114/12*6*$F114*$G114*$I114*$L114*CU$10)</f>
        <v>0</v>
      </c>
      <c r="CV114" s="51"/>
      <c r="CW114" s="51">
        <f>(CV114/12*1*$D114*$G114*$I114*$L114*CW$9)+(CV114/12*5*$E114*$G114*$I114*$L114*CW$10)+(CV114/12*6*$F114*$G114*$I114*$L114*CW$10)</f>
        <v>0</v>
      </c>
      <c r="CX114" s="51"/>
      <c r="CY114" s="51">
        <f>(CX114/12*1*$D114*$G114*$I114*$N114*CY$9)+(CX114/12*5*$E114*$G114*$I114*$O114*CY$10)+(CX114/12*6*$F114*$G114*$I114*$O114*CY$10)</f>
        <v>0</v>
      </c>
      <c r="CZ114" s="51"/>
      <c r="DA114" s="51">
        <f>(CZ114/12*1*$D114*$G114*$I114*$M114*DA$9)+(CZ114/12*5*$E114*$G114*$I114*$M114*DA$10)+(CZ114/12*6*$F114*$G114*$I114*$M114*DA$10)</f>
        <v>0</v>
      </c>
      <c r="DB114" s="62">
        <f>SUM(AF114,T114,V114,AD114,P114,X114,R114,BH114,BX114,CL114,CP114,BJ114,CN114,AH114,BB114,BD114,AJ114,BF114,BV114,AL114,Z114,CR114,CV114,BL114,CT114,BN114,CB114,CD114,CH114,BZ114,CF114,AN114,AP114,AR114,AT114,AV114,AZ114,AX114,BR114,CZ114,CX114,CJ114,AB114,BT114,BP114)</f>
        <v>21</v>
      </c>
      <c r="DC114" s="62">
        <f>SUM(AG114,U114,W114,AE114,Q114,Y114,S114,BI114,BY114,CM114,CQ114,BK114,CO114,AI114,BC114,BE114,AK114,BG114,BW114,AM114,AA114,CS114,CW114,BM114,CU114,BO114,CC114,CE114,CI114,CA114,CG114,AO114,AQ114,AS114,AU114,AW114,BA114,AY114,BS114,DA114,CY114,CK114,AC114,BU114,BQ114)</f>
        <v>314719.25925440004</v>
      </c>
    </row>
    <row r="115" spans="1:107" x14ac:dyDescent="0.25">
      <c r="A115" s="24"/>
      <c r="B115" s="24"/>
      <c r="C115" s="35" t="s">
        <v>227</v>
      </c>
      <c r="D115" s="17"/>
      <c r="E115" s="17"/>
      <c r="F115" s="18"/>
      <c r="G115" s="19"/>
      <c r="H115" s="19"/>
      <c r="I115" s="25"/>
      <c r="J115" s="26"/>
      <c r="K115" s="17"/>
      <c r="L115" s="17"/>
      <c r="M115" s="17"/>
      <c r="N115" s="17"/>
      <c r="O115" s="20">
        <v>2.57</v>
      </c>
      <c r="P115" s="56">
        <f t="shared" ref="P115:CK115" si="762">P116</f>
        <v>0</v>
      </c>
      <c r="Q115" s="56">
        <f t="shared" si="762"/>
        <v>0</v>
      </c>
      <c r="R115" s="56">
        <f t="shared" si="762"/>
        <v>0</v>
      </c>
      <c r="S115" s="56">
        <f t="shared" si="762"/>
        <v>0</v>
      </c>
      <c r="T115" s="56">
        <f t="shared" si="762"/>
        <v>0</v>
      </c>
      <c r="U115" s="56">
        <f t="shared" si="762"/>
        <v>0</v>
      </c>
      <c r="V115" s="56">
        <f t="shared" si="762"/>
        <v>0</v>
      </c>
      <c r="W115" s="56">
        <f t="shared" si="762"/>
        <v>0</v>
      </c>
      <c r="X115" s="56">
        <f t="shared" si="762"/>
        <v>0</v>
      </c>
      <c r="Y115" s="56">
        <f t="shared" si="762"/>
        <v>0</v>
      </c>
      <c r="Z115" s="56">
        <f t="shared" si="762"/>
        <v>0</v>
      </c>
      <c r="AA115" s="56">
        <f t="shared" si="762"/>
        <v>0</v>
      </c>
      <c r="AB115" s="56">
        <f t="shared" si="762"/>
        <v>0</v>
      </c>
      <c r="AC115" s="56">
        <f t="shared" si="762"/>
        <v>0</v>
      </c>
      <c r="AD115" s="56">
        <f t="shared" si="762"/>
        <v>0</v>
      </c>
      <c r="AE115" s="56">
        <f t="shared" si="762"/>
        <v>0</v>
      </c>
      <c r="AF115" s="56">
        <f t="shared" si="762"/>
        <v>0</v>
      </c>
      <c r="AG115" s="56">
        <f t="shared" si="762"/>
        <v>0</v>
      </c>
      <c r="AH115" s="56">
        <f t="shared" si="762"/>
        <v>0</v>
      </c>
      <c r="AI115" s="56">
        <f t="shared" si="762"/>
        <v>0</v>
      </c>
      <c r="AJ115" s="56">
        <f t="shared" si="762"/>
        <v>0</v>
      </c>
      <c r="AK115" s="56">
        <f t="shared" si="762"/>
        <v>0</v>
      </c>
      <c r="AL115" s="56">
        <f t="shared" si="762"/>
        <v>0</v>
      </c>
      <c r="AM115" s="56">
        <f t="shared" si="762"/>
        <v>0</v>
      </c>
      <c r="AN115" s="56">
        <f t="shared" si="762"/>
        <v>0</v>
      </c>
      <c r="AO115" s="56">
        <f t="shared" si="762"/>
        <v>0</v>
      </c>
      <c r="AP115" s="56">
        <f t="shared" si="762"/>
        <v>0</v>
      </c>
      <c r="AQ115" s="56">
        <f t="shared" si="762"/>
        <v>0</v>
      </c>
      <c r="AR115" s="56">
        <f t="shared" si="762"/>
        <v>0</v>
      </c>
      <c r="AS115" s="56">
        <f t="shared" si="762"/>
        <v>0</v>
      </c>
      <c r="AT115" s="56">
        <f t="shared" si="762"/>
        <v>0</v>
      </c>
      <c r="AU115" s="56">
        <f t="shared" si="762"/>
        <v>0</v>
      </c>
      <c r="AV115" s="56">
        <v>0</v>
      </c>
      <c r="AW115" s="56">
        <f t="shared" si="762"/>
        <v>0</v>
      </c>
      <c r="AX115" s="56">
        <v>0</v>
      </c>
      <c r="AY115" s="56">
        <f t="shared" si="762"/>
        <v>0</v>
      </c>
      <c r="AZ115" s="56">
        <f t="shared" si="762"/>
        <v>0</v>
      </c>
      <c r="BA115" s="56">
        <f t="shared" si="762"/>
        <v>0</v>
      </c>
      <c r="BB115" s="56">
        <f t="shared" si="762"/>
        <v>2</v>
      </c>
      <c r="BC115" s="56">
        <f t="shared" si="762"/>
        <v>24234.723239999999</v>
      </c>
      <c r="BD115" s="56">
        <f t="shared" si="762"/>
        <v>0</v>
      </c>
      <c r="BE115" s="56">
        <f t="shared" si="762"/>
        <v>0</v>
      </c>
      <c r="BF115" s="56">
        <f t="shared" si="762"/>
        <v>0</v>
      </c>
      <c r="BG115" s="56">
        <f t="shared" si="762"/>
        <v>0</v>
      </c>
      <c r="BH115" s="56">
        <f t="shared" si="762"/>
        <v>0</v>
      </c>
      <c r="BI115" s="56">
        <f t="shared" si="762"/>
        <v>0</v>
      </c>
      <c r="BJ115" s="56">
        <f t="shared" si="762"/>
        <v>0</v>
      </c>
      <c r="BK115" s="56">
        <f t="shared" si="762"/>
        <v>0</v>
      </c>
      <c r="BL115" s="56">
        <f t="shared" si="762"/>
        <v>0</v>
      </c>
      <c r="BM115" s="56">
        <f t="shared" si="762"/>
        <v>0</v>
      </c>
      <c r="BN115" s="56">
        <f t="shared" si="762"/>
        <v>2</v>
      </c>
      <c r="BO115" s="56">
        <f t="shared" si="762"/>
        <v>25955.26024</v>
      </c>
      <c r="BP115" s="56">
        <f t="shared" si="762"/>
        <v>0</v>
      </c>
      <c r="BQ115" s="56">
        <f t="shared" si="762"/>
        <v>0</v>
      </c>
      <c r="BR115" s="56">
        <f t="shared" si="762"/>
        <v>0</v>
      </c>
      <c r="BS115" s="56">
        <f t="shared" si="762"/>
        <v>0</v>
      </c>
      <c r="BT115" s="56">
        <f t="shared" si="762"/>
        <v>0</v>
      </c>
      <c r="BU115" s="56">
        <f t="shared" si="762"/>
        <v>0</v>
      </c>
      <c r="BV115" s="56">
        <f t="shared" si="762"/>
        <v>0</v>
      </c>
      <c r="BW115" s="56">
        <f t="shared" si="762"/>
        <v>0</v>
      </c>
      <c r="BX115" s="56">
        <f t="shared" si="762"/>
        <v>2</v>
      </c>
      <c r="BY115" s="56">
        <f t="shared" si="762"/>
        <v>20520.841432000001</v>
      </c>
      <c r="BZ115" s="56">
        <f t="shared" si="762"/>
        <v>5</v>
      </c>
      <c r="CA115" s="56">
        <f t="shared" si="762"/>
        <v>67175.313296000008</v>
      </c>
      <c r="CB115" s="56">
        <v>0</v>
      </c>
      <c r="CC115" s="56">
        <v>0</v>
      </c>
      <c r="CD115" s="56"/>
      <c r="CE115" s="56"/>
      <c r="CF115" s="56">
        <f t="shared" si="762"/>
        <v>0</v>
      </c>
      <c r="CG115" s="56">
        <f t="shared" si="762"/>
        <v>0</v>
      </c>
      <c r="CH115" s="56">
        <f t="shared" si="762"/>
        <v>0</v>
      </c>
      <c r="CI115" s="56">
        <f t="shared" si="762"/>
        <v>0</v>
      </c>
      <c r="CJ115" s="56">
        <v>0</v>
      </c>
      <c r="CK115" s="56">
        <f t="shared" si="762"/>
        <v>0</v>
      </c>
      <c r="CL115" s="56">
        <v>0</v>
      </c>
      <c r="CM115" s="56">
        <f t="shared" ref="CM115:DC115" si="763">CM116</f>
        <v>0</v>
      </c>
      <c r="CN115" s="56">
        <f t="shared" si="763"/>
        <v>0</v>
      </c>
      <c r="CO115" s="56">
        <f t="shared" si="763"/>
        <v>0</v>
      </c>
      <c r="CP115" s="56">
        <f t="shared" si="763"/>
        <v>0</v>
      </c>
      <c r="CQ115" s="56">
        <f t="shared" si="763"/>
        <v>0</v>
      </c>
      <c r="CR115" s="56">
        <v>0</v>
      </c>
      <c r="CS115" s="56">
        <v>0</v>
      </c>
      <c r="CT115" s="56">
        <f t="shared" si="763"/>
        <v>0</v>
      </c>
      <c r="CU115" s="56">
        <f t="shared" si="763"/>
        <v>0</v>
      </c>
      <c r="CV115" s="56">
        <f t="shared" si="763"/>
        <v>0</v>
      </c>
      <c r="CW115" s="56">
        <f t="shared" si="763"/>
        <v>0</v>
      </c>
      <c r="CX115" s="56">
        <f t="shared" si="763"/>
        <v>0</v>
      </c>
      <c r="CY115" s="56">
        <f t="shared" si="763"/>
        <v>0</v>
      </c>
      <c r="CZ115" s="56">
        <v>0</v>
      </c>
      <c r="DA115" s="56">
        <f t="shared" si="763"/>
        <v>0</v>
      </c>
      <c r="DB115" s="56">
        <f t="shared" si="763"/>
        <v>11</v>
      </c>
      <c r="DC115" s="56">
        <f t="shared" si="763"/>
        <v>137886.13820799999</v>
      </c>
    </row>
    <row r="116" spans="1:107" ht="30" x14ac:dyDescent="0.25">
      <c r="A116" s="24"/>
      <c r="B116" s="24">
        <v>75</v>
      </c>
      <c r="C116" s="22" t="s">
        <v>228</v>
      </c>
      <c r="D116" s="17">
        <f>D112</f>
        <v>10127</v>
      </c>
      <c r="E116" s="17">
        <v>10127</v>
      </c>
      <c r="F116" s="18">
        <v>9620</v>
      </c>
      <c r="G116" s="23">
        <v>0.74</v>
      </c>
      <c r="H116" s="23"/>
      <c r="I116" s="25">
        <v>1</v>
      </c>
      <c r="J116" s="26"/>
      <c r="K116" s="17">
        <v>1.4</v>
      </c>
      <c r="L116" s="17">
        <v>1.68</v>
      </c>
      <c r="M116" s="17">
        <v>2.23</v>
      </c>
      <c r="N116" s="17">
        <v>2.39</v>
      </c>
      <c r="O116" s="20">
        <v>2.57</v>
      </c>
      <c r="P116" s="51"/>
      <c r="Q116" s="51">
        <f>(P116/12*1*$D116*$G116*$I116*$K116*Q$9)+(P116/12*5*$E116*$G116*$I116*$K116*Q$10)+(P116/12*6*$F116*$G116*$I116*$K116*Q$10)</f>
        <v>0</v>
      </c>
      <c r="R116" s="51"/>
      <c r="S116" s="51">
        <f>(R116/12*1*$D116*$G116*$I116*$K116*S$9)+(R116/12*5*$E116*$G116*$I116*$K116*S$10)+(R116/12*6*$F116*$G116*$I116*$K116*S$10)</f>
        <v>0</v>
      </c>
      <c r="T116" s="52"/>
      <c r="U116" s="51">
        <f>(T116/12*1*$D116*$G116*$I116*$K116*U$9)+(T116/12*5*$E116*$G116*$I116*$K116*U$10)+(T116/12*6*$F116*$G116*$I116*$K116*U$10)</f>
        <v>0</v>
      </c>
      <c r="V116" s="51"/>
      <c r="W116" s="51">
        <f>(V116/12*1*$D116*$G116*$I116*$K116*W$9)+(V116/12*5*$E116*$G116*$I116*$K116*W$10)+(V116/12*6*$F116*$G116*$I116*$K116*W$10)</f>
        <v>0</v>
      </c>
      <c r="X116" s="51"/>
      <c r="Y116" s="51">
        <f>(X116/12*1*$D116*$G116*$I116*$K116*Y$9)+(X116/12*5*$E116*$G116*$I116*$K116*Y$10)+(X116/12*6*$F116*$G116*$I116*$K116*Y$10)</f>
        <v>0</v>
      </c>
      <c r="Z116" s="51"/>
      <c r="AA116" s="51">
        <f>(Z116/12*1*$D116*$G116*$I116*$K116*AA$9)+(Z116/12*5*$E116*$G116*$I116*$K116*AA$10)+(Z116/12*6*$F116*$G116*$I116*$K116*AA$10)</f>
        <v>0</v>
      </c>
      <c r="AB116" s="51"/>
      <c r="AC116" s="51">
        <f>(AB116/12*1*$D116*$G116*$I116*$K116*AC$9)+(AB116/12*5*$E116*$G116*$I116*$K116*AC$10)+(AB116/12*6*$F116*$G116*$I116*$K116*AC$10)</f>
        <v>0</v>
      </c>
      <c r="AD116" s="51"/>
      <c r="AE116" s="51">
        <f>(AD116/12*1*$D116*$G116*$I116*$K116*AE$9)+(AD116/12*5*$E116*$G116*$I116*$K116*AE$10)+(AD116/12*6*$F116*$G116*$I116*$K116*AE$10)</f>
        <v>0</v>
      </c>
      <c r="AF116" s="52"/>
      <c r="AG116" s="51">
        <f>(AF116/12*1*$D116*$G116*$I116*$K116*AG$9)+(AF116/12*5*$E116*$G116*$I116*$K116*AG$10)+(AF116/12*6*$F116*$G116*$I116*$K116*AG$10)</f>
        <v>0</v>
      </c>
      <c r="AH116" s="51"/>
      <c r="AI116" s="51">
        <f>(AH116/12*1*$D116*$G116*$I116*$K116*AI$9)+(AH116/12*5*$E116*$G116*$I116*$K116*AI$10)+(AH116/12*6*$F116*$G116*$I116*$K116*AI$10)</f>
        <v>0</v>
      </c>
      <c r="AJ116" s="51"/>
      <c r="AK116" s="51">
        <f>(AJ116/12*1*$D116*$G116*$I116*$K116*AK$9)+(AJ116/12*5*$E116*$G116*$I116*$K116*AK$10)+(AJ116/12*6*$F116*$G116*$I116*$K116*AK$10)</f>
        <v>0</v>
      </c>
      <c r="AL116" s="51"/>
      <c r="AM116" s="51">
        <f>(AL116/12*1*$D116*$G116*$I116*$K116*AM$9)+(AL116/12*5*$E116*$G116*$I116*$K116*AM$10)+(AL116/12*6*$F116*$G116*$I116*$K116*AM$10)</f>
        <v>0</v>
      </c>
      <c r="AN116" s="51"/>
      <c r="AO116" s="51">
        <f>(AN116/12*1*$D116*$G116*$I116*$L116*AO$9)+(AN116/12*5*$E116*$G116*$I116*$L116*AO$10)+(AN116/12*6*$F116*$G116*$I116*$L116*AO$10)</f>
        <v>0</v>
      </c>
      <c r="AP116" s="51"/>
      <c r="AQ116" s="51">
        <f>(AP116/12*1*$D116*$G116*$I116*$L116*AQ$9)+(AP116/12*5*$E116*$G116*$I116*$L116*AQ$10)+(AP116/12*6*$F116*$G116*$I116*$L116*AQ$10)</f>
        <v>0</v>
      </c>
      <c r="AR116" s="51"/>
      <c r="AS116" s="51">
        <f>(AR116/12*1*$D116*$G116*$I116*$L116*AS$9)+(AR116/12*5*$E116*$G116*$I116*$L116*AS$10)+(AR116/12*6*$F116*$G116*$I116*$L116*AS$10)</f>
        <v>0</v>
      </c>
      <c r="AT116" s="51"/>
      <c r="AU116" s="51">
        <f>(AT116/12*1*$D116*$G116*$I116*$L116*AU$9)+(AT116/12*5*$E116*$G116*$I116*$L116*AU$10)+(AT116/12*6*$F116*$G116*$I116*$L116*AU$10)</f>
        <v>0</v>
      </c>
      <c r="AV116" s="51"/>
      <c r="AW116" s="51">
        <f>(AV116/12*1*$D116*$G116*$I116*$L116*AW$9)+(AV116/12*5*$E116*$G116*$I116*$L116*AW$10)+(AV116/12*6*$F116*$G116*$I116*$L116*AW$10)</f>
        <v>0</v>
      </c>
      <c r="AX116" s="51"/>
      <c r="AY116" s="51">
        <f>(AX116/12*1*$D116*$G116*$I116*$L116*AY$9)+(AX116/12*5*$E116*$G116*$I116*$L116*AY$10)+(AX116/12*6*$F116*$G116*$I116*$L116*AY$10)</f>
        <v>0</v>
      </c>
      <c r="AZ116" s="51"/>
      <c r="BA116" s="51">
        <f>(AZ116/12*1*$D116*$G116*$I116*$L116*BA$9)+(AZ116/12*5*$E116*$G116*$I116*$L116*BA$10)+(AZ116/12*6*$F116*$G116*$I116*$L116*BA$10)</f>
        <v>0</v>
      </c>
      <c r="BB116" s="51">
        <v>2</v>
      </c>
      <c r="BC116" s="51">
        <f>(BB116/12*1*$D116*$G116*$I116*$K116*BC$9)+(BB116/12*5*$E116*$G116*$I116*$K116*BC$10)+(BB116/12*6*$F116*$G116*$I116*$K116*BC$10)</f>
        <v>24234.723239999999</v>
      </c>
      <c r="BD116" s="51"/>
      <c r="BE116" s="51">
        <f>(BD116/12*1*$D116*$G116*$I116*$K116*BE$9)+(BD116/12*5*$E116*$G116*$I116*$K116*BE$10)+(BD116/12*6*$F116*$G116*$I116*$K116*BE$10)</f>
        <v>0</v>
      </c>
      <c r="BF116" s="51"/>
      <c r="BG116" s="51">
        <f>(BF116/12*1*$D116*$G116*$I116*$K116*BG$9)+(BF116/12*4*$E116*$G116*$I116*$K116*BG$10)+(BF116/12*1*$E116*$G116*$I116*$K116*BG$11)+(BF116/12*6*$F116*$G116*$I116*$K116*BG$11)</f>
        <v>0</v>
      </c>
      <c r="BH116" s="51"/>
      <c r="BI116" s="51">
        <f>(BH116/12*1*$D116*$G116*$I116*$K116*BI$9)+(BH116/12*5*$E116*$G116*$I116*$K116*BI$10)+(BH116/12*6*$F116*$G116*$I116*$K116*BI$10)</f>
        <v>0</v>
      </c>
      <c r="BJ116" s="51"/>
      <c r="BK116" s="51">
        <f>(BJ116/12*1*$D116*$G116*$I116*$K116*BK$9)+(BJ116/12*5*$E116*$G116*$I116*$K116*BK$10)+(BJ116/12*6*$F116*$G116*$I116*$K116*BK$10)</f>
        <v>0</v>
      </c>
      <c r="BL116" s="51"/>
      <c r="BM116" s="51">
        <f>(BL116/12*1*$D116*$G116*$I116*$L116*BM$9)+(BL116/12*4*$E116*$G116*$I116*$L116*BM$10)+(BL116/12*1*$E116*$G116*$I116*$L116*BM$11)+(BL116/12*6*$F116*$G116*$I116*$L116*BM$11)</f>
        <v>0</v>
      </c>
      <c r="BN116" s="51">
        <v>2</v>
      </c>
      <c r="BO116" s="51">
        <f>(BN116/12*1*$D116*$G116*$I116*$L116*BO$9)+(BN116/12*4*$E116*$G116*$I116*$L116*BO$10)+(BN116/12*1*$E116*$G116*$I116*$L116*BO$11)+(BN116/12*6*$F116*$G116*$I116*$L116*BO$11)</f>
        <v>25955.26024</v>
      </c>
      <c r="BP116" s="51"/>
      <c r="BQ116" s="51">
        <f>(BP116/12*1*$D116*$G116*$I116*$K116*BQ$9)+(BP116/12*5*$E116*$G116*$I116*$K116*BQ$10)+(BP116/12*6*$F116*$G116*$I116*$K116*BQ$10)</f>
        <v>0</v>
      </c>
      <c r="BR116" s="51"/>
      <c r="BS116" s="51">
        <f>(BR116/12*1*$D116*$G116*$I116*$L116*BS$9)+(BR116/12*5*$E116*$G116*$I116*$L116*BS$10)+(BR116/12*6*$F116*$G116*$I116*$L116*BS$10)</f>
        <v>0</v>
      </c>
      <c r="BT116" s="51"/>
      <c r="BU116" s="51">
        <f>(BT116/12*1*$D116*$G116*$I116*BU$9)+(BT116/12*5*$E116*$G116*$I116*BU$10)+(BT116/12*6*$F116*$G116*$I116*BU$10)</f>
        <v>0</v>
      </c>
      <c r="BV116" s="51"/>
      <c r="BW116" s="51">
        <f>(BV116/12*1*$D116*$G116*$I116*$K116*BW$9)+(BV116/12*5*$E116*$G116*$I116*$K116*BW$10)+(BV116/12*6*$F116*$G116*$I116*$K116*BW$10)</f>
        <v>0</v>
      </c>
      <c r="BX116" s="51">
        <v>2</v>
      </c>
      <c r="BY116" s="51">
        <f>(BX116/12*1*$D116*$G116*$I116*$K116*BY$9)+(BX116/12*5*$E116*$G116*$I116*$K116*BY$10)+(BX116/12*6*$F116*$G116*$I116*$K116*BY$10)</f>
        <v>20520.841432000001</v>
      </c>
      <c r="BZ116" s="53">
        <v>5</v>
      </c>
      <c r="CA116" s="51">
        <f>(BZ116/12*1*$D116*$G116*$I116*$L116*CA$9)+(BZ116/12*5*$E116*$G116*$I116*$L116*CA$10)+(BZ116/12*6*$F116*$G116*$I116*$L116*CA$10)</f>
        <v>67175.313296000008</v>
      </c>
      <c r="CB116" s="51"/>
      <c r="CC116" s="51">
        <v>0</v>
      </c>
      <c r="CD116" s="51"/>
      <c r="CE116" s="51">
        <f t="shared" si="655"/>
        <v>0</v>
      </c>
      <c r="CF116" s="51"/>
      <c r="CG116" s="51">
        <f>(CF116/12*1*$D116*$G116*$I116*$L116*CG$9)+(CF116/12*5*$E116*$G116*$I116*$L116*CG$10)+(CF116/12*6*$F116*$G116*$I116*$L116*CG$10)</f>
        <v>0</v>
      </c>
      <c r="CH116" s="51"/>
      <c r="CI116" s="51">
        <f>(CH116/12*1*$D116*$G116*$I116*$L116*CI$9)+(CH116/12*5*$E116*$G116*$I116*$L116*CI$10)+(CH116/12*6*$F116*$G116*$I116*$L116*CI$10)</f>
        <v>0</v>
      </c>
      <c r="CJ116" s="51"/>
      <c r="CK116" s="51">
        <f>(CJ116/12*1*$D116*$G116*$I116*$L116*CK$9)+(CJ116/12*5*$E116*$G116*$I116*$L116*CK$10)+(CJ116/12*6*$F116*$G116*$I116*$L116*CK$10)</f>
        <v>0</v>
      </c>
      <c r="CL116" s="51"/>
      <c r="CM116" s="51">
        <f>(CL116/12*1*$D116*$G116*$I116*$K116*CM$9)+(CL116/12*5*$E116*$G116*$I116*$K116*CM$10)+(CL116/12*6*$F116*$G116*$I116*$K116*CM$10)</f>
        <v>0</v>
      </c>
      <c r="CN116" s="51"/>
      <c r="CO116" s="51">
        <f>(CN116/12*1*$D116*$G116*$I116*$K116*CO$9)+(CN116/12*5*$E116*$G116*$I116*$K116*CO$10)+(CN116/12*6*$F116*$G116*$I116*$K116*CO$10)</f>
        <v>0</v>
      </c>
      <c r="CP116" s="51"/>
      <c r="CQ116" s="51">
        <f>(CP116/12*1*$D116*$G116*$I116*$K116*CQ$9)+(CP116/12*5*$E116*$G116*$I116*$K116*CQ$10)+(CP116/12*6*$F116*$G116*$I116*$K116*CQ$10)</f>
        <v>0</v>
      </c>
      <c r="CR116" s="51"/>
      <c r="CS116" s="51">
        <v>0</v>
      </c>
      <c r="CT116" s="51"/>
      <c r="CU116" s="51">
        <f>(CT116/12*1*$D116*$G116*$I116*$L116*CU$9)+(CT116/12*5*$E116*$G116*$I116*$L116*CU$10)+(CT116/12*6*$F116*$G116*$I116*$L116*CU$10)</f>
        <v>0</v>
      </c>
      <c r="CV116" s="51"/>
      <c r="CW116" s="51">
        <f>(CV116/12*1*$D116*$G116*$I116*$L116*CW$9)+(CV116/12*5*$E116*$G116*$I116*$L116*CW$10)+(CV116/12*6*$F116*$G116*$I116*$L116*CW$10)</f>
        <v>0</v>
      </c>
      <c r="CX116" s="51"/>
      <c r="CY116" s="51">
        <f>(CX116/12*1*$D116*$G116*$I116*$N116*CY$9)+(CX116/12*5*$E116*$G116*$I116*$O116*CY$10)+(CX116/12*6*$F116*$G116*$I116*$O116*CY$10)</f>
        <v>0</v>
      </c>
      <c r="CZ116" s="51"/>
      <c r="DA116" s="51">
        <f>(CZ116/12*1*$D116*$G116*$I116*$M116*DA$9)+(CZ116/12*5*$E116*$G116*$I116*$M116*DA$10)+(CZ116/12*6*$F116*$G116*$I116*$M116*DA$10)</f>
        <v>0</v>
      </c>
      <c r="DB116" s="62">
        <f>SUM(AF116,T116,V116,AD116,P116,X116,R116,BH116,BX116,CL116,CP116,BJ116,CN116,AH116,BB116,BD116,AJ116,BF116,BV116,AL116,Z116,CR116,CV116,BL116,CT116,BN116,CB116,CD116,CH116,BZ116,CF116,AN116,AP116,AR116,AT116,AV116,AZ116,AX116,BR116,CZ116,CX116,CJ116,AB116,BT116,BP116)</f>
        <v>11</v>
      </c>
      <c r="DC116" s="62">
        <f>SUM(AG116,U116,W116,AE116,Q116,Y116,S116,BI116,BY116,CM116,CQ116,BK116,CO116,AI116,BC116,BE116,AK116,BG116,BW116,AM116,AA116,CS116,CW116,BM116,CU116,BO116,CC116,CE116,CI116,CA116,CG116,AO116,AQ116,AS116,AU116,AW116,BA116,AY116,BS116,DA116,CY116,CK116,AC116,BU116,BQ116)</f>
        <v>137886.13820799999</v>
      </c>
    </row>
    <row r="117" spans="1:107" s="68" customFormat="1" x14ac:dyDescent="0.25">
      <c r="A117" s="65">
        <v>28</v>
      </c>
      <c r="B117" s="65"/>
      <c r="C117" s="38" t="s">
        <v>229</v>
      </c>
      <c r="D117" s="47"/>
      <c r="E117" s="47"/>
      <c r="F117" s="43"/>
      <c r="G117" s="48"/>
      <c r="H117" s="48"/>
      <c r="I117" s="66"/>
      <c r="J117" s="67"/>
      <c r="K117" s="47"/>
      <c r="L117" s="47"/>
      <c r="M117" s="47"/>
      <c r="N117" s="47"/>
      <c r="O117" s="44">
        <v>2.57</v>
      </c>
      <c r="P117" s="54">
        <f t="shared" ref="P117:CK117" si="764">SUM(P118:P118)</f>
        <v>0</v>
      </c>
      <c r="Q117" s="54">
        <f t="shared" si="764"/>
        <v>0</v>
      </c>
      <c r="R117" s="54">
        <f t="shared" si="764"/>
        <v>0</v>
      </c>
      <c r="S117" s="54">
        <f t="shared" si="764"/>
        <v>0</v>
      </c>
      <c r="T117" s="54">
        <f t="shared" si="764"/>
        <v>0</v>
      </c>
      <c r="U117" s="54">
        <f t="shared" si="764"/>
        <v>0</v>
      </c>
      <c r="V117" s="54">
        <f t="shared" si="764"/>
        <v>0</v>
      </c>
      <c r="W117" s="54">
        <f t="shared" si="764"/>
        <v>0</v>
      </c>
      <c r="X117" s="54">
        <f t="shared" si="764"/>
        <v>0</v>
      </c>
      <c r="Y117" s="54">
        <f t="shared" si="764"/>
        <v>0</v>
      </c>
      <c r="Z117" s="54">
        <f t="shared" si="764"/>
        <v>0</v>
      </c>
      <c r="AA117" s="54">
        <f t="shared" si="764"/>
        <v>0</v>
      </c>
      <c r="AB117" s="54">
        <f t="shared" si="764"/>
        <v>0</v>
      </c>
      <c r="AC117" s="54">
        <f t="shared" si="764"/>
        <v>0</v>
      </c>
      <c r="AD117" s="54">
        <f t="shared" si="764"/>
        <v>0</v>
      </c>
      <c r="AE117" s="54">
        <f t="shared" si="764"/>
        <v>0</v>
      </c>
      <c r="AF117" s="54">
        <f t="shared" si="764"/>
        <v>0</v>
      </c>
      <c r="AG117" s="54">
        <f t="shared" si="764"/>
        <v>0</v>
      </c>
      <c r="AH117" s="54">
        <f t="shared" si="764"/>
        <v>0</v>
      </c>
      <c r="AI117" s="54">
        <f t="shared" si="764"/>
        <v>0</v>
      </c>
      <c r="AJ117" s="54">
        <f t="shared" si="764"/>
        <v>0</v>
      </c>
      <c r="AK117" s="54">
        <f t="shared" si="764"/>
        <v>0</v>
      </c>
      <c r="AL117" s="54">
        <f t="shared" si="764"/>
        <v>0</v>
      </c>
      <c r="AM117" s="54">
        <f t="shared" si="764"/>
        <v>0</v>
      </c>
      <c r="AN117" s="54">
        <f t="shared" si="764"/>
        <v>0</v>
      </c>
      <c r="AO117" s="54">
        <f t="shared" si="764"/>
        <v>0</v>
      </c>
      <c r="AP117" s="54">
        <f t="shared" si="764"/>
        <v>0</v>
      </c>
      <c r="AQ117" s="54">
        <f t="shared" si="764"/>
        <v>0</v>
      </c>
      <c r="AR117" s="54">
        <f t="shared" si="764"/>
        <v>0</v>
      </c>
      <c r="AS117" s="54">
        <f t="shared" si="764"/>
        <v>0</v>
      </c>
      <c r="AT117" s="54">
        <f t="shared" si="764"/>
        <v>0</v>
      </c>
      <c r="AU117" s="54">
        <f t="shared" si="764"/>
        <v>0</v>
      </c>
      <c r="AV117" s="54">
        <v>0</v>
      </c>
      <c r="AW117" s="54">
        <f t="shared" si="764"/>
        <v>0</v>
      </c>
      <c r="AX117" s="54">
        <v>0</v>
      </c>
      <c r="AY117" s="54">
        <f t="shared" si="764"/>
        <v>0</v>
      </c>
      <c r="AZ117" s="54">
        <f t="shared" si="764"/>
        <v>0</v>
      </c>
      <c r="BA117" s="54">
        <f t="shared" si="764"/>
        <v>0</v>
      </c>
      <c r="BB117" s="54">
        <f t="shared" si="764"/>
        <v>0</v>
      </c>
      <c r="BC117" s="54">
        <f t="shared" si="764"/>
        <v>0</v>
      </c>
      <c r="BD117" s="54">
        <f t="shared" si="764"/>
        <v>0</v>
      </c>
      <c r="BE117" s="54">
        <f t="shared" si="764"/>
        <v>0</v>
      </c>
      <c r="BF117" s="54">
        <f t="shared" si="764"/>
        <v>0</v>
      </c>
      <c r="BG117" s="54">
        <f t="shared" si="764"/>
        <v>0</v>
      </c>
      <c r="BH117" s="54">
        <f t="shared" si="764"/>
        <v>0</v>
      </c>
      <c r="BI117" s="54">
        <f t="shared" si="764"/>
        <v>0</v>
      </c>
      <c r="BJ117" s="54">
        <f t="shared" si="764"/>
        <v>0</v>
      </c>
      <c r="BK117" s="54">
        <f t="shared" si="764"/>
        <v>0</v>
      </c>
      <c r="BL117" s="54">
        <f t="shared" si="764"/>
        <v>0</v>
      </c>
      <c r="BM117" s="54">
        <f t="shared" si="764"/>
        <v>0</v>
      </c>
      <c r="BN117" s="54">
        <f t="shared" si="764"/>
        <v>0</v>
      </c>
      <c r="BO117" s="54">
        <f t="shared" si="764"/>
        <v>0</v>
      </c>
      <c r="BP117" s="54">
        <f t="shared" si="764"/>
        <v>0</v>
      </c>
      <c r="BQ117" s="54">
        <f t="shared" si="764"/>
        <v>0</v>
      </c>
      <c r="BR117" s="54">
        <f t="shared" si="764"/>
        <v>0</v>
      </c>
      <c r="BS117" s="54">
        <f t="shared" si="764"/>
        <v>0</v>
      </c>
      <c r="BT117" s="54">
        <f t="shared" si="764"/>
        <v>0</v>
      </c>
      <c r="BU117" s="54">
        <f t="shared" si="764"/>
        <v>0</v>
      </c>
      <c r="BV117" s="54">
        <f t="shared" si="764"/>
        <v>0</v>
      </c>
      <c r="BW117" s="54">
        <f t="shared" si="764"/>
        <v>0</v>
      </c>
      <c r="BX117" s="54">
        <f t="shared" si="764"/>
        <v>0</v>
      </c>
      <c r="BY117" s="54">
        <f t="shared" si="764"/>
        <v>0</v>
      </c>
      <c r="BZ117" s="54">
        <f t="shared" si="764"/>
        <v>0</v>
      </c>
      <c r="CA117" s="54">
        <f t="shared" si="764"/>
        <v>0</v>
      </c>
      <c r="CB117" s="54">
        <v>0</v>
      </c>
      <c r="CC117" s="54">
        <v>0</v>
      </c>
      <c r="CD117" s="54"/>
      <c r="CE117" s="54"/>
      <c r="CF117" s="54">
        <f t="shared" si="764"/>
        <v>0</v>
      </c>
      <c r="CG117" s="54">
        <f t="shared" si="764"/>
        <v>0</v>
      </c>
      <c r="CH117" s="54">
        <f t="shared" si="764"/>
        <v>0</v>
      </c>
      <c r="CI117" s="54">
        <f t="shared" si="764"/>
        <v>0</v>
      </c>
      <c r="CJ117" s="54">
        <v>0</v>
      </c>
      <c r="CK117" s="54">
        <f t="shared" si="764"/>
        <v>0</v>
      </c>
      <c r="CL117" s="54">
        <v>0</v>
      </c>
      <c r="CM117" s="54">
        <f t="shared" ref="CM117:DC117" si="765">SUM(CM118:CM118)</f>
        <v>0</v>
      </c>
      <c r="CN117" s="54">
        <f t="shared" si="765"/>
        <v>0</v>
      </c>
      <c r="CO117" s="54">
        <f t="shared" si="765"/>
        <v>0</v>
      </c>
      <c r="CP117" s="54">
        <f t="shared" si="765"/>
        <v>0</v>
      </c>
      <c r="CQ117" s="54">
        <f t="shared" si="765"/>
        <v>0</v>
      </c>
      <c r="CR117" s="54">
        <v>0</v>
      </c>
      <c r="CS117" s="54">
        <v>0</v>
      </c>
      <c r="CT117" s="54">
        <f t="shared" si="765"/>
        <v>0</v>
      </c>
      <c r="CU117" s="54">
        <f t="shared" si="765"/>
        <v>0</v>
      </c>
      <c r="CV117" s="54">
        <f t="shared" si="765"/>
        <v>0</v>
      </c>
      <c r="CW117" s="54">
        <f t="shared" si="765"/>
        <v>0</v>
      </c>
      <c r="CX117" s="54">
        <f t="shared" si="765"/>
        <v>0</v>
      </c>
      <c r="CY117" s="54">
        <f t="shared" si="765"/>
        <v>0</v>
      </c>
      <c r="CZ117" s="54">
        <v>0</v>
      </c>
      <c r="DA117" s="54">
        <f t="shared" si="765"/>
        <v>0</v>
      </c>
      <c r="DB117" s="54">
        <f t="shared" si="765"/>
        <v>0</v>
      </c>
      <c r="DC117" s="54">
        <f t="shared" si="765"/>
        <v>0</v>
      </c>
    </row>
    <row r="118" spans="1:107" ht="30" x14ac:dyDescent="0.25">
      <c r="A118" s="24"/>
      <c r="B118" s="24">
        <v>76</v>
      </c>
      <c r="C118" s="16" t="s">
        <v>230</v>
      </c>
      <c r="D118" s="17">
        <f>D116</f>
        <v>10127</v>
      </c>
      <c r="E118" s="17">
        <v>10127</v>
      </c>
      <c r="F118" s="18">
        <v>9620</v>
      </c>
      <c r="G118" s="19">
        <v>1.32</v>
      </c>
      <c r="H118" s="19"/>
      <c r="I118" s="25">
        <v>1</v>
      </c>
      <c r="J118" s="26"/>
      <c r="K118" s="17">
        <v>1.4</v>
      </c>
      <c r="L118" s="17">
        <v>1.68</v>
      </c>
      <c r="M118" s="17">
        <v>2.23</v>
      </c>
      <c r="N118" s="17">
        <v>2.39</v>
      </c>
      <c r="O118" s="20">
        <v>2.57</v>
      </c>
      <c r="P118" s="51">
        <v>0</v>
      </c>
      <c r="Q118" s="51">
        <f>(P118/12*1*$D118*$G118*$I118*$K118*Q$9)+(P118/12*5*$E118*$G118*$I118*$K118*Q$10)+(P118/12*6*$F118*$G118*$I118*$K118*Q$10)</f>
        <v>0</v>
      </c>
      <c r="R118" s="51">
        <v>0</v>
      </c>
      <c r="S118" s="51">
        <f>(R118/12*1*$D118*$G118*$I118*$K118*S$9)+(R118/12*5*$E118*$G118*$I118*$K118*S$10)+(R118/12*6*$F118*$G118*$I118*$K118*S$10)</f>
        <v>0</v>
      </c>
      <c r="T118" s="52"/>
      <c r="U118" s="51">
        <f>(T118/12*1*$D118*$G118*$I118*$K118*U$9)+(T118/12*5*$E118*$G118*$I118*$K118*U$10)+(T118/12*6*$F118*$G118*$I118*$K118*U$10)</f>
        <v>0</v>
      </c>
      <c r="V118" s="51">
        <v>0</v>
      </c>
      <c r="W118" s="51">
        <f>(V118/12*1*$D118*$G118*$I118*$K118*W$9)+(V118/12*5*$E118*$G118*$I118*$K118*W$10)+(V118/12*6*$F118*$G118*$I118*$K118*W$10)</f>
        <v>0</v>
      </c>
      <c r="X118" s="51">
        <v>0</v>
      </c>
      <c r="Y118" s="51">
        <f>(X118/12*1*$D118*$G118*$I118*$K118*Y$9)+(X118/12*5*$E118*$G118*$I118*$K118*Y$10)+(X118/12*6*$F118*$G118*$I118*$K118*Y$10)</f>
        <v>0</v>
      </c>
      <c r="Z118" s="51">
        <v>0</v>
      </c>
      <c r="AA118" s="51">
        <f>(Z118/12*1*$D118*$G118*$I118*$K118*AA$9)+(Z118/12*5*$E118*$G118*$I118*$K118*AA$10)+(Z118/12*6*$F118*$G118*$I118*$K118*AA$10)</f>
        <v>0</v>
      </c>
      <c r="AB118" s="51"/>
      <c r="AC118" s="51">
        <f>(AB118/12*1*$D118*$G118*$I118*$K118*AC$9)+(AB118/12*5*$E118*$G118*$I118*$K118*AC$10)+(AB118/12*6*$F118*$G118*$I118*$K118*AC$10)</f>
        <v>0</v>
      </c>
      <c r="AD118" s="51">
        <v>0</v>
      </c>
      <c r="AE118" s="51">
        <f>(AD118/12*1*$D118*$G118*$I118*$K118*AE$9)+(AD118/12*5*$E118*$G118*$I118*$K118*AE$10)+(AD118/12*6*$F118*$G118*$I118*$K118*AE$10)</f>
        <v>0</v>
      </c>
      <c r="AF118" s="52"/>
      <c r="AG118" s="51">
        <f>(AF118/12*1*$D118*$G118*$I118*$K118*AG$9)+(AF118/12*5*$E118*$G118*$I118*$K118*AG$10)+(AF118/12*6*$F118*$G118*$I118*$K118*AG$10)</f>
        <v>0</v>
      </c>
      <c r="AH118" s="51">
        <v>0</v>
      </c>
      <c r="AI118" s="51">
        <f>(AH118/12*1*$D118*$G118*$I118*$K118*AI$9)+(AH118/12*5*$E118*$G118*$I118*$K118*AI$10)+(AH118/12*6*$F118*$G118*$I118*$K118*AI$10)</f>
        <v>0</v>
      </c>
      <c r="AJ118" s="51">
        <v>0</v>
      </c>
      <c r="AK118" s="51">
        <f>(AJ118/12*1*$D118*$G118*$I118*$K118*AK$9)+(AJ118/12*5*$E118*$G118*$I118*$K118*AK$10)+(AJ118/12*6*$F118*$G118*$I118*$K118*AK$10)</f>
        <v>0</v>
      </c>
      <c r="AL118" s="51"/>
      <c r="AM118" s="51">
        <f>(AL118/12*1*$D118*$G118*$I118*$K118*AM$9)+(AL118/12*5*$E118*$G118*$I118*$K118*AM$10)+(AL118/12*6*$F118*$G118*$I118*$K118*AM$10)</f>
        <v>0</v>
      </c>
      <c r="AN118" s="51">
        <v>0</v>
      </c>
      <c r="AO118" s="51">
        <f>(AN118/12*1*$D118*$G118*$I118*$L118*AO$9)+(AN118/12*5*$E118*$G118*$I118*$L118*AO$10)+(AN118/12*6*$F118*$G118*$I118*$L118*AO$10)</f>
        <v>0</v>
      </c>
      <c r="AP118" s="51">
        <v>0</v>
      </c>
      <c r="AQ118" s="51">
        <f>(AP118/12*1*$D118*$G118*$I118*$L118*AQ$9)+(AP118/12*5*$E118*$G118*$I118*$L118*AQ$10)+(AP118/12*6*$F118*$G118*$I118*$L118*AQ$10)</f>
        <v>0</v>
      </c>
      <c r="AR118" s="51">
        <v>0</v>
      </c>
      <c r="AS118" s="51">
        <f>(AR118/12*1*$D118*$G118*$I118*$L118*AS$9)+(AR118/12*5*$E118*$G118*$I118*$L118*AS$10)+(AR118/12*6*$F118*$G118*$I118*$L118*AS$10)</f>
        <v>0</v>
      </c>
      <c r="AT118" s="51">
        <v>0</v>
      </c>
      <c r="AU118" s="51">
        <f>(AT118/12*1*$D118*$G118*$I118*$L118*AU$9)+(AT118/12*5*$E118*$G118*$I118*$L118*AU$10)+(AT118/12*6*$F118*$G118*$I118*$L118*AU$10)</f>
        <v>0</v>
      </c>
      <c r="AV118" s="51">
        <v>0</v>
      </c>
      <c r="AW118" s="51">
        <f>(AV118/12*1*$D118*$G118*$I118*$L118*AW$9)+(AV118/12*5*$E118*$G118*$I118*$L118*AW$10)+(AV118/12*6*$F118*$G118*$I118*$L118*AW$10)</f>
        <v>0</v>
      </c>
      <c r="AX118" s="51">
        <v>0</v>
      </c>
      <c r="AY118" s="51">
        <f>(AX118/12*1*$D118*$G118*$I118*$L118*AY$9)+(AX118/12*5*$E118*$G118*$I118*$L118*AY$10)+(AX118/12*6*$F118*$G118*$I118*$L118*AY$10)</f>
        <v>0</v>
      </c>
      <c r="AZ118" s="51">
        <v>0</v>
      </c>
      <c r="BA118" s="51">
        <f>(AZ118/12*1*$D118*$G118*$I118*$L118*BA$9)+(AZ118/12*5*$E118*$G118*$I118*$L118*BA$10)+(AZ118/12*6*$F118*$G118*$I118*$L118*BA$10)</f>
        <v>0</v>
      </c>
      <c r="BB118" s="51">
        <v>0</v>
      </c>
      <c r="BC118" s="51">
        <f>(BB118/12*1*$D118*$G118*$I118*$K118*BC$9)+(BB118/12*5*$E118*$G118*$I118*$K118*BC$10)+(BB118/12*6*$F118*$G118*$I118*$K118*BC$10)</f>
        <v>0</v>
      </c>
      <c r="BD118" s="51"/>
      <c r="BE118" s="51">
        <f>(BD118/12*1*$D118*$G118*$I118*$K118*BE$9)+(BD118/12*5*$E118*$G118*$I118*$K118*BE$10)+(BD118/12*6*$F118*$G118*$I118*$K118*BE$10)</f>
        <v>0</v>
      </c>
      <c r="BF118" s="51"/>
      <c r="BG118" s="51">
        <f>(BF118/12*1*$D118*$G118*$I118*$K118*BG$9)+(BF118/12*4*$E118*$G118*$I118*$K118*BG$10)+(BF118/12*1*$E118*$G118*$I118*$K118*BG$11)+(BF118/12*6*$F118*$G118*$I118*$K118*BG$11)</f>
        <v>0</v>
      </c>
      <c r="BH118" s="51">
        <v>0</v>
      </c>
      <c r="BI118" s="51">
        <f>(BH118/12*1*$D118*$G118*$I118*$K118*BI$9)+(BH118/12*5*$E118*$G118*$I118*$K118*BI$10)+(BH118/12*6*$F118*$G118*$I118*$K118*BI$10)</f>
        <v>0</v>
      </c>
      <c r="BJ118" s="51">
        <v>0</v>
      </c>
      <c r="BK118" s="51">
        <f>(BJ118/12*1*$D118*$G118*$I118*$K118*BK$9)+(BJ118/12*5*$E118*$G118*$I118*$K118*BK$10)+(BJ118/12*6*$F118*$G118*$I118*$K118*BK$10)</f>
        <v>0</v>
      </c>
      <c r="BL118" s="51">
        <v>0</v>
      </c>
      <c r="BM118" s="51">
        <f>(BL118/12*1*$D118*$G118*$I118*$L118*BM$9)+(BL118/12*4*$E118*$G118*$I118*$L118*BM$10)+(BL118/12*1*$E118*$G118*$I118*$L118*BM$11)+(BL118/12*6*$F118*$G118*$I118*$L118*BM$11)</f>
        <v>0</v>
      </c>
      <c r="BN118" s="51">
        <v>0</v>
      </c>
      <c r="BO118" s="51">
        <f>(BN118/12*1*$D118*$G118*$I118*$L118*BO$9)+(BN118/12*4*$E118*$G118*$I118*$L118*BO$10)+(BN118/12*1*$E118*$G118*$I118*$L118*BO$11)+(BN118/12*6*$F118*$G118*$I118*$L118*BO$11)</f>
        <v>0</v>
      </c>
      <c r="BP118" s="51"/>
      <c r="BQ118" s="51">
        <f>(BP118/12*1*$D118*$G118*$I118*$K118*BQ$9)+(BP118/12*5*$E118*$G118*$I118*$K118*BQ$10)+(BP118/12*6*$F118*$G118*$I118*$K118*BQ$10)</f>
        <v>0</v>
      </c>
      <c r="BR118" s="51"/>
      <c r="BS118" s="51">
        <f>(BR118/12*1*$D118*$G118*$I118*$L118*BS$9)+(BR118/12*5*$E118*$G118*$I118*$L118*BS$10)+(BR118/12*6*$F118*$G118*$I118*$L118*BS$10)</f>
        <v>0</v>
      </c>
      <c r="BT118" s="51"/>
      <c r="BU118" s="51">
        <f>(BT118/12*1*$D118*$G118*$I118*BU$9)+(BT118/12*5*$E118*$G118*$I118*BU$10)+(BT118/12*6*$F118*$G118*$I118*BU$10)</f>
        <v>0</v>
      </c>
      <c r="BV118" s="51">
        <v>0</v>
      </c>
      <c r="BW118" s="51">
        <f>(BV118/12*1*$D118*$G118*$I118*$K118*BW$9)+(BV118/12*5*$E118*$G118*$I118*$K118*BW$10)+(BV118/12*6*$F118*$G118*$I118*$K118*BW$10)</f>
        <v>0</v>
      </c>
      <c r="BX118" s="51">
        <v>0</v>
      </c>
      <c r="BY118" s="51">
        <f>(BX118/12*1*$D118*$G118*$I118*$K118*BY$9)+(BX118/12*5*$E118*$G118*$I118*$K118*BY$10)+(BX118/12*6*$F118*$G118*$I118*$K118*BY$10)</f>
        <v>0</v>
      </c>
      <c r="BZ118" s="51">
        <v>0</v>
      </c>
      <c r="CA118" s="51">
        <f>(BZ118/12*1*$D118*$G118*$I118*$L118*CA$9)+(BZ118/12*5*$E118*$G118*$I118*$L118*CA$10)+(BZ118/12*6*$F118*$G118*$I118*$L118*CA$10)</f>
        <v>0</v>
      </c>
      <c r="CB118" s="51">
        <v>0</v>
      </c>
      <c r="CC118" s="51">
        <v>0</v>
      </c>
      <c r="CD118" s="51"/>
      <c r="CE118" s="51">
        <f t="shared" si="655"/>
        <v>0</v>
      </c>
      <c r="CF118" s="51"/>
      <c r="CG118" s="51">
        <f>(CF118/12*1*$D118*$G118*$I118*$L118*CG$9)+(CF118/12*5*$E118*$G118*$I118*$L118*CG$10)+(CF118/12*6*$F118*$G118*$I118*$L118*CG$10)</f>
        <v>0</v>
      </c>
      <c r="CH118" s="51">
        <v>0</v>
      </c>
      <c r="CI118" s="51">
        <f>(CH118/12*1*$D118*$G118*$I118*$L118*CI$9)+(CH118/12*5*$E118*$G118*$I118*$L118*CI$10)+(CH118/12*6*$F118*$G118*$I118*$L118*CI$10)</f>
        <v>0</v>
      </c>
      <c r="CJ118" s="51">
        <v>0</v>
      </c>
      <c r="CK118" s="51">
        <f>(CJ118/12*1*$D118*$G118*$I118*$L118*CK$9)+(CJ118/12*5*$E118*$G118*$I118*$L118*CK$10)+(CJ118/12*6*$F118*$G118*$I118*$L118*CK$10)</f>
        <v>0</v>
      </c>
      <c r="CL118" s="51">
        <v>0</v>
      </c>
      <c r="CM118" s="51">
        <f>(CL118/12*1*$D118*$G118*$I118*$K118*CM$9)+(CL118/12*5*$E118*$G118*$I118*$K118*CM$10)+(CL118/12*6*$F118*$G118*$I118*$K118*CM$10)</f>
        <v>0</v>
      </c>
      <c r="CN118" s="51"/>
      <c r="CO118" s="51">
        <f>(CN118/12*1*$D118*$G118*$I118*$K118*CO$9)+(CN118/12*5*$E118*$G118*$I118*$K118*CO$10)+(CN118/12*6*$F118*$G118*$I118*$K118*CO$10)</f>
        <v>0</v>
      </c>
      <c r="CP118" s="51">
        <v>0</v>
      </c>
      <c r="CQ118" s="51">
        <f>(CP118/12*1*$D118*$G118*$I118*$K118*CQ$9)+(CP118/12*5*$E118*$G118*$I118*$K118*CQ$10)+(CP118/12*6*$F118*$G118*$I118*$K118*CQ$10)</f>
        <v>0</v>
      </c>
      <c r="CR118" s="51">
        <v>0</v>
      </c>
      <c r="CS118" s="51">
        <v>0</v>
      </c>
      <c r="CT118" s="51"/>
      <c r="CU118" s="51">
        <f>(CT118/12*1*$D118*$G118*$I118*$L118*CU$9)+(CT118/12*5*$E118*$G118*$I118*$L118*CU$10)+(CT118/12*6*$F118*$G118*$I118*$L118*CU$10)</f>
        <v>0</v>
      </c>
      <c r="CV118" s="51">
        <v>0</v>
      </c>
      <c r="CW118" s="51">
        <f>(CV118/12*1*$D118*$G118*$I118*$L118*CW$9)+(CV118/12*5*$E118*$G118*$I118*$L118*CW$10)+(CV118/12*6*$F118*$G118*$I118*$L118*CW$10)</f>
        <v>0</v>
      </c>
      <c r="CX118" s="51">
        <v>0</v>
      </c>
      <c r="CY118" s="51">
        <f>(CX118/12*1*$D118*$G118*$I118*$N118*CY$9)+(CX118/12*5*$E118*$G118*$I118*$O118*CY$10)+(CX118/12*6*$F118*$G118*$I118*$O118*CY$10)</f>
        <v>0</v>
      </c>
      <c r="CZ118" s="51">
        <v>0</v>
      </c>
      <c r="DA118" s="51">
        <f>(CZ118/12*1*$D118*$G118*$I118*$M118*DA$9)+(CZ118/12*5*$E118*$G118*$I118*$M118*DA$10)+(CZ118/12*6*$F118*$G118*$I118*$M118*DA$10)</f>
        <v>0</v>
      </c>
      <c r="DB118" s="62">
        <f>SUM(AF118,T118,V118,AD118,P118,X118,R118,BH118,BX118,CL118,CP118,BJ118,CN118,AH118,BB118,BD118,AJ118,BF118,BV118,AL118,Z118,CR118,CV118,BL118,CT118,BN118,CB118,CD118,CH118,BZ118,CF118,AN118,AP118,AR118,AT118,AV118,AZ118,AX118,BR118,CZ118,CX118,CJ118,AB118,BT118,BP118)</f>
        <v>0</v>
      </c>
      <c r="DC118" s="62">
        <f>SUM(AG118,U118,W118,AE118,Q118,Y118,S118,BI118,BY118,CM118,CQ118,BK118,CO118,AI118,BC118,BE118,AK118,BG118,BW118,AM118,AA118,CS118,CW118,BM118,CU118,BO118,CC118,CE118,CI118,CA118,CG118,AO118,AQ118,AS118,AU118,AW118,BA118,AY118,BS118,DA118,CY118,CK118,AC118,BU118,BQ118)</f>
        <v>0</v>
      </c>
    </row>
    <row r="119" spans="1:107" x14ac:dyDescent="0.25">
      <c r="A119" s="60">
        <v>29</v>
      </c>
      <c r="B119" s="60"/>
      <c r="C119" s="38" t="s">
        <v>231</v>
      </c>
      <c r="D119" s="45"/>
      <c r="E119" s="45"/>
      <c r="F119" s="43"/>
      <c r="G119" s="46"/>
      <c r="H119" s="46"/>
      <c r="I119" s="69"/>
      <c r="J119" s="70"/>
      <c r="K119" s="45"/>
      <c r="L119" s="45"/>
      <c r="M119" s="45"/>
      <c r="N119" s="45"/>
      <c r="O119" s="44">
        <v>2.57</v>
      </c>
      <c r="P119" s="54">
        <f t="shared" ref="P119:CA119" si="766">SUM(P120:P123)</f>
        <v>180</v>
      </c>
      <c r="Q119" s="54">
        <f t="shared" si="766"/>
        <v>3449447.4705599998</v>
      </c>
      <c r="R119" s="54">
        <f t="shared" si="766"/>
        <v>50</v>
      </c>
      <c r="S119" s="54">
        <f t="shared" si="766"/>
        <v>726942.8075</v>
      </c>
      <c r="T119" s="54">
        <f t="shared" si="766"/>
        <v>0</v>
      </c>
      <c r="U119" s="54">
        <f t="shared" si="766"/>
        <v>0</v>
      </c>
      <c r="V119" s="54">
        <f t="shared" si="766"/>
        <v>227</v>
      </c>
      <c r="W119" s="54">
        <f t="shared" si="766"/>
        <v>3482603.6063000001</v>
      </c>
      <c r="X119" s="54">
        <f t="shared" si="766"/>
        <v>0</v>
      </c>
      <c r="Y119" s="54">
        <f t="shared" si="766"/>
        <v>0</v>
      </c>
      <c r="Z119" s="54">
        <f t="shared" si="766"/>
        <v>0</v>
      </c>
      <c r="AA119" s="54">
        <f t="shared" si="766"/>
        <v>0</v>
      </c>
      <c r="AB119" s="54">
        <f t="shared" si="766"/>
        <v>0</v>
      </c>
      <c r="AC119" s="54">
        <f t="shared" si="766"/>
        <v>0</v>
      </c>
      <c r="AD119" s="54">
        <f t="shared" si="766"/>
        <v>0</v>
      </c>
      <c r="AE119" s="54">
        <f t="shared" si="766"/>
        <v>0</v>
      </c>
      <c r="AF119" s="54">
        <f t="shared" si="766"/>
        <v>0</v>
      </c>
      <c r="AG119" s="54">
        <f t="shared" si="766"/>
        <v>0</v>
      </c>
      <c r="AH119" s="54">
        <f t="shared" si="766"/>
        <v>226</v>
      </c>
      <c r="AI119" s="54">
        <f t="shared" si="766"/>
        <v>3364073.64384</v>
      </c>
      <c r="AJ119" s="54">
        <f t="shared" si="766"/>
        <v>0</v>
      </c>
      <c r="AK119" s="54">
        <f t="shared" si="766"/>
        <v>0</v>
      </c>
      <c r="AL119" s="54">
        <f t="shared" si="766"/>
        <v>0</v>
      </c>
      <c r="AM119" s="54">
        <f t="shared" si="766"/>
        <v>0</v>
      </c>
      <c r="AN119" s="54">
        <f t="shared" si="766"/>
        <v>26</v>
      </c>
      <c r="AO119" s="54">
        <f t="shared" si="766"/>
        <v>457366.58604000002</v>
      </c>
      <c r="AP119" s="54">
        <f t="shared" si="766"/>
        <v>0</v>
      </c>
      <c r="AQ119" s="54">
        <f t="shared" si="766"/>
        <v>0</v>
      </c>
      <c r="AR119" s="54">
        <f t="shared" si="766"/>
        <v>0</v>
      </c>
      <c r="AS119" s="54">
        <f t="shared" si="766"/>
        <v>0</v>
      </c>
      <c r="AT119" s="54">
        <f t="shared" si="766"/>
        <v>96</v>
      </c>
      <c r="AU119" s="54">
        <f t="shared" si="766"/>
        <v>1994654.422488</v>
      </c>
      <c r="AV119" s="54">
        <v>0</v>
      </c>
      <c r="AW119" s="54">
        <f t="shared" ref="AW119" si="767">SUM(AW120:AW123)</f>
        <v>0</v>
      </c>
      <c r="AX119" s="54">
        <v>91</v>
      </c>
      <c r="AY119" s="54">
        <f t="shared" ref="AY119" si="768">SUM(AY120:AY123)</f>
        <v>1639985.9013719999</v>
      </c>
      <c r="AZ119" s="54">
        <f t="shared" si="766"/>
        <v>2</v>
      </c>
      <c r="BA119" s="54">
        <f t="shared" si="766"/>
        <v>35182.045079999996</v>
      </c>
      <c r="BB119" s="54">
        <f t="shared" si="766"/>
        <v>70</v>
      </c>
      <c r="BC119" s="54">
        <f t="shared" si="766"/>
        <v>1203548.7555</v>
      </c>
      <c r="BD119" s="54">
        <f t="shared" si="766"/>
        <v>0</v>
      </c>
      <c r="BE119" s="54">
        <f t="shared" si="766"/>
        <v>0</v>
      </c>
      <c r="BF119" s="54">
        <f t="shared" si="766"/>
        <v>0</v>
      </c>
      <c r="BG119" s="54">
        <f t="shared" si="766"/>
        <v>0</v>
      </c>
      <c r="BH119" s="54">
        <f t="shared" si="766"/>
        <v>310</v>
      </c>
      <c r="BI119" s="54">
        <f t="shared" si="766"/>
        <v>4087875.8374999994</v>
      </c>
      <c r="BJ119" s="54">
        <f t="shared" si="766"/>
        <v>0</v>
      </c>
      <c r="BK119" s="54">
        <f t="shared" si="766"/>
        <v>0</v>
      </c>
      <c r="BL119" s="54">
        <f t="shared" si="766"/>
        <v>4</v>
      </c>
      <c r="BM119" s="54">
        <f t="shared" si="766"/>
        <v>71274.949200000003</v>
      </c>
      <c r="BN119" s="54">
        <f t="shared" si="766"/>
        <v>109</v>
      </c>
      <c r="BO119" s="54">
        <f t="shared" si="766"/>
        <v>2027667.0195600002</v>
      </c>
      <c r="BP119" s="54">
        <f t="shared" si="766"/>
        <v>0</v>
      </c>
      <c r="BQ119" s="54">
        <f t="shared" si="766"/>
        <v>0</v>
      </c>
      <c r="BR119" s="54">
        <f t="shared" si="766"/>
        <v>92</v>
      </c>
      <c r="BS119" s="54">
        <f t="shared" si="766"/>
        <v>1607281.0397280003</v>
      </c>
      <c r="BT119" s="54">
        <f t="shared" si="766"/>
        <v>0</v>
      </c>
      <c r="BU119" s="54">
        <f t="shared" si="766"/>
        <v>0</v>
      </c>
      <c r="BV119" s="54">
        <f t="shared" si="766"/>
        <v>0</v>
      </c>
      <c r="BW119" s="54">
        <f t="shared" si="766"/>
        <v>0</v>
      </c>
      <c r="BX119" s="54">
        <f t="shared" si="766"/>
        <v>83</v>
      </c>
      <c r="BY119" s="54">
        <f t="shared" si="766"/>
        <v>1208372.5208100001</v>
      </c>
      <c r="BZ119" s="54">
        <f t="shared" si="766"/>
        <v>80</v>
      </c>
      <c r="CA119" s="54">
        <f t="shared" si="766"/>
        <v>1525061.1667200001</v>
      </c>
      <c r="CB119" s="54">
        <v>2</v>
      </c>
      <c r="CC119" s="54">
        <v>39302.42</v>
      </c>
      <c r="CD119" s="54">
        <f t="shared" ref="CD119:DC119" si="769">SUM(CD120:CD123)</f>
        <v>0</v>
      </c>
      <c r="CE119" s="54">
        <f t="shared" si="769"/>
        <v>0</v>
      </c>
      <c r="CF119" s="54">
        <f t="shared" si="769"/>
        <v>20</v>
      </c>
      <c r="CG119" s="54">
        <f t="shared" si="769"/>
        <v>381265.29168000002</v>
      </c>
      <c r="CH119" s="54">
        <f t="shared" si="769"/>
        <v>222</v>
      </c>
      <c r="CI119" s="54">
        <f t="shared" si="769"/>
        <v>4519413.8535000002</v>
      </c>
      <c r="CJ119" s="54">
        <v>62</v>
      </c>
      <c r="CK119" s="54">
        <f t="shared" ref="CK119" si="770">SUM(CK120:CK123)</f>
        <v>1224406.2509952001</v>
      </c>
      <c r="CL119" s="54">
        <v>22</v>
      </c>
      <c r="CM119" s="54">
        <f t="shared" si="769"/>
        <v>348783.58515</v>
      </c>
      <c r="CN119" s="54">
        <f t="shared" si="769"/>
        <v>161</v>
      </c>
      <c r="CO119" s="54">
        <f t="shared" si="769"/>
        <v>2593681.5695700003</v>
      </c>
      <c r="CP119" s="54">
        <f t="shared" si="769"/>
        <v>103</v>
      </c>
      <c r="CQ119" s="54">
        <f t="shared" si="769"/>
        <v>1632941.3304750002</v>
      </c>
      <c r="CR119" s="54">
        <v>4</v>
      </c>
      <c r="CS119" s="54">
        <v>92896.62</v>
      </c>
      <c r="CT119" s="54">
        <f t="shared" si="769"/>
        <v>94</v>
      </c>
      <c r="CU119" s="54">
        <f t="shared" si="769"/>
        <v>2399802.4595999997</v>
      </c>
      <c r="CV119" s="54">
        <f t="shared" si="769"/>
        <v>2</v>
      </c>
      <c r="CW119" s="54">
        <f t="shared" si="769"/>
        <v>51655.094400000002</v>
      </c>
      <c r="CX119" s="54">
        <f t="shared" si="769"/>
        <v>42</v>
      </c>
      <c r="CY119" s="54">
        <f t="shared" si="769"/>
        <v>1632921.5993999997</v>
      </c>
      <c r="CZ119" s="54">
        <f t="shared" si="769"/>
        <v>100</v>
      </c>
      <c r="DA119" s="54">
        <f t="shared" si="769"/>
        <v>3428299.4200000004</v>
      </c>
      <c r="DB119" s="54">
        <f t="shared" si="769"/>
        <v>2480</v>
      </c>
      <c r="DC119" s="54">
        <f t="shared" si="769"/>
        <v>45226707.266968206</v>
      </c>
    </row>
    <row r="120" spans="1:107" ht="30" x14ac:dyDescent="0.25">
      <c r="A120" s="24"/>
      <c r="B120" s="24">
        <v>77</v>
      </c>
      <c r="C120" s="16" t="s">
        <v>232</v>
      </c>
      <c r="D120" s="17">
        <f>D118</f>
        <v>10127</v>
      </c>
      <c r="E120" s="17">
        <v>10127</v>
      </c>
      <c r="F120" s="18">
        <v>9620</v>
      </c>
      <c r="G120" s="19">
        <v>1.44</v>
      </c>
      <c r="H120" s="19"/>
      <c r="I120" s="25">
        <v>1</v>
      </c>
      <c r="J120" s="26"/>
      <c r="K120" s="17">
        <v>1.4</v>
      </c>
      <c r="L120" s="17">
        <v>1.68</v>
      </c>
      <c r="M120" s="17">
        <v>2.23</v>
      </c>
      <c r="N120" s="17">
        <v>2.39</v>
      </c>
      <c r="O120" s="20">
        <v>2.57</v>
      </c>
      <c r="P120" s="51">
        <v>36</v>
      </c>
      <c r="Q120" s="51">
        <f t="shared" ref="Q120:S123" si="771">(P120/12*1*$D120*$G120*$I120*$K120*Q$9)+(P120/12*5*$E120*$G120*$I120*$K120*Q$10)+(P120/12*6*$F120*$G120*$I120*$K120*Q$10)</f>
        <v>717804.09791999997</v>
      </c>
      <c r="R120" s="51">
        <v>0</v>
      </c>
      <c r="S120" s="51">
        <f t="shared" si="771"/>
        <v>0</v>
      </c>
      <c r="T120" s="52"/>
      <c r="U120" s="51">
        <f t="shared" ref="U120:U123" si="772">(T120/12*1*$D120*$G120*$I120*$K120*U$9)+(T120/12*5*$E120*$G120*$I120*$K120*U$10)+(T120/12*6*$F120*$G120*$I120*$K120*U$10)</f>
        <v>0</v>
      </c>
      <c r="V120" s="51">
        <v>24</v>
      </c>
      <c r="W120" s="51">
        <f t="shared" ref="W120:W123" si="773">(V120/12*1*$D120*$G120*$I120*$K120*W$9)+(V120/12*5*$E120*$G120*$I120*$K120*W$10)+(V120/12*6*$F120*$G120*$I120*$K120*W$10)</f>
        <v>485885.83679999993</v>
      </c>
      <c r="X120" s="51">
        <v>0</v>
      </c>
      <c r="Y120" s="51">
        <f t="shared" ref="Y120:Y123" si="774">(X120/12*1*$D120*$G120*$I120*$K120*Y$9)+(X120/12*5*$E120*$G120*$I120*$K120*Y$10)+(X120/12*6*$F120*$G120*$I120*$K120*Y$10)</f>
        <v>0</v>
      </c>
      <c r="Z120" s="51">
        <v>0</v>
      </c>
      <c r="AA120" s="51">
        <f t="shared" ref="AA120:AA123" si="775">(Z120/12*1*$D120*$G120*$I120*$K120*AA$9)+(Z120/12*5*$E120*$G120*$I120*$K120*AA$10)+(Z120/12*6*$F120*$G120*$I120*$K120*AA$10)</f>
        <v>0</v>
      </c>
      <c r="AB120" s="51"/>
      <c r="AC120" s="51">
        <f t="shared" ref="AC120:AC123" si="776">(AB120/12*1*$D120*$G120*$I120*$K120*AC$9)+(AB120/12*5*$E120*$G120*$I120*$K120*AC$10)+(AB120/12*6*$F120*$G120*$I120*$K120*AC$10)</f>
        <v>0</v>
      </c>
      <c r="AD120" s="51">
        <v>0</v>
      </c>
      <c r="AE120" s="51">
        <f t="shared" ref="AE120:AE123" si="777">(AD120/12*1*$D120*$G120*$I120*$K120*AE$9)+(AD120/12*5*$E120*$G120*$I120*$K120*AE$10)+(AD120/12*6*$F120*$G120*$I120*$K120*AE$10)</f>
        <v>0</v>
      </c>
      <c r="AF120" s="52"/>
      <c r="AG120" s="51">
        <f t="shared" ref="AG120:AG123" si="778">(AF120/12*1*$D120*$G120*$I120*$K120*AG$9)+(AF120/12*5*$E120*$G120*$I120*$K120*AG$10)+(AF120/12*6*$F120*$G120*$I120*$K120*AG$10)</f>
        <v>0</v>
      </c>
      <c r="AH120" s="51">
        <v>2</v>
      </c>
      <c r="AI120" s="51">
        <f t="shared" ref="AI120:AI123" si="779">(AH120/12*1*$D120*$G120*$I120*$K120*AI$9)+(AH120/12*5*$E120*$G120*$I120*$K120*AI$10)+(AH120/12*6*$F120*$G120*$I120*$K120*AI$10)</f>
        <v>40208.051519999994</v>
      </c>
      <c r="AJ120" s="51">
        <v>0</v>
      </c>
      <c r="AK120" s="51">
        <f t="shared" ref="AK120:AM123" si="780">(AJ120/12*1*$D120*$G120*$I120*$K120*AK$9)+(AJ120/12*5*$E120*$G120*$I120*$K120*AK$10)+(AJ120/12*6*$F120*$G120*$I120*$K120*AK$10)</f>
        <v>0</v>
      </c>
      <c r="AL120" s="51"/>
      <c r="AM120" s="51">
        <f t="shared" si="780"/>
        <v>0</v>
      </c>
      <c r="AN120" s="51">
        <v>0</v>
      </c>
      <c r="AO120" s="51">
        <f t="shared" ref="AO120:AQ123" si="781">(AN120/12*1*$D120*$G120*$I120*$L120*AO$9)+(AN120/12*5*$E120*$G120*$I120*$L120*AO$10)+(AN120/12*6*$F120*$G120*$I120*$L120*AO$10)</f>
        <v>0</v>
      </c>
      <c r="AP120" s="51">
        <v>0</v>
      </c>
      <c r="AQ120" s="51">
        <f t="shared" si="781"/>
        <v>0</v>
      </c>
      <c r="AR120" s="51">
        <v>0</v>
      </c>
      <c r="AS120" s="51">
        <f t="shared" ref="AS120:AS123" si="782">(AR120/12*1*$D120*$G120*$I120*$L120*AS$9)+(AR120/12*5*$E120*$G120*$I120*$L120*AS$10)+(AR120/12*6*$F120*$G120*$I120*$L120*AS$10)</f>
        <v>0</v>
      </c>
      <c r="AT120" s="53">
        <v>14</v>
      </c>
      <c r="AU120" s="51">
        <f t="shared" ref="AU120:AU123" si="783">(AT120/12*1*$D120*$G120*$I120*$L120*AU$9)+(AT120/12*5*$E120*$G120*$I120*$L120*AU$10)+(AT120/12*6*$F120*$G120*$I120*$L120*AU$10)</f>
        <v>337747.63276800001</v>
      </c>
      <c r="AV120" s="51">
        <v>0</v>
      </c>
      <c r="AW120" s="51">
        <f t="shared" ref="AW120:AW123" si="784">(AV120/12*1*$D120*$G120*$I120*$L120*AW$9)+(AV120/12*5*$E120*$G120*$I120*$L120*AW$10)+(AV120/12*6*$F120*$G120*$I120*$L120*AW$10)</f>
        <v>0</v>
      </c>
      <c r="AX120" s="53">
        <v>6</v>
      </c>
      <c r="AY120" s="51">
        <f t="shared" ref="AY120:AY123" si="785">(AX120/12*1*$D120*$G120*$I120*$L120*AY$9)+(AX120/12*5*$E120*$G120*$I120*$L120*AY$10)+(AX120/12*6*$F120*$G120*$I120*$L120*AY$10)</f>
        <v>144748.98547199997</v>
      </c>
      <c r="AZ120" s="51">
        <v>0</v>
      </c>
      <c r="BA120" s="51">
        <f t="shared" ref="BA120:BA123" si="786">(AZ120/12*1*$D120*$G120*$I120*$L120*BA$9)+(AZ120/12*5*$E120*$G120*$I120*$L120*BA$10)+(AZ120/12*6*$F120*$G120*$I120*$L120*BA$10)</f>
        <v>0</v>
      </c>
      <c r="BB120" s="51">
        <v>0</v>
      </c>
      <c r="BC120" s="51">
        <f t="shared" ref="BC120:BC123" si="787">(BB120/12*1*$D120*$G120*$I120*$K120*BC$9)+(BB120/12*5*$E120*$G120*$I120*$K120*BC$10)+(BB120/12*6*$F120*$G120*$I120*$K120*BC$10)</f>
        <v>0</v>
      </c>
      <c r="BD120" s="51"/>
      <c r="BE120" s="51">
        <f t="shared" ref="BE120:BE123" si="788">(BD120/12*1*$D120*$G120*$I120*$K120*BE$9)+(BD120/12*5*$E120*$G120*$I120*$K120*BE$10)+(BD120/12*6*$F120*$G120*$I120*$K120*BE$10)</f>
        <v>0</v>
      </c>
      <c r="BF120" s="51"/>
      <c r="BG120" s="51">
        <f t="shared" ref="BG120:BG123" si="789">(BF120/12*1*$D120*$G120*$I120*$K120*BG$9)+(BF120/12*4*$E120*$G120*$I120*$K120*BG$10)+(BF120/12*1*$E120*$G120*$I120*$K120*BG$11)+(BF120/12*6*$F120*$G120*$I120*$K120*BG$11)</f>
        <v>0</v>
      </c>
      <c r="BH120" s="51">
        <v>0</v>
      </c>
      <c r="BI120" s="51">
        <f t="shared" ref="BI120:BI123" si="790">(BH120/12*1*$D120*$G120*$I120*$K120*BI$9)+(BH120/12*5*$E120*$G120*$I120*$K120*BI$10)+(BH120/12*6*$F120*$G120*$I120*$K120*BI$10)</f>
        <v>0</v>
      </c>
      <c r="BJ120" s="51">
        <v>0</v>
      </c>
      <c r="BK120" s="51">
        <f t="shared" ref="BK120:BK123" si="791">(BJ120/12*1*$D120*$G120*$I120*$K120*BK$9)+(BJ120/12*5*$E120*$G120*$I120*$K120*BK$10)+(BJ120/12*6*$F120*$G120*$I120*$K120*BK$10)</f>
        <v>0</v>
      </c>
      <c r="BL120" s="51">
        <v>0</v>
      </c>
      <c r="BM120" s="51">
        <f t="shared" ref="BM120:BO123" si="792">(BL120/12*1*$D120*$G120*$I120*$L120*BM$9)+(BL120/12*4*$E120*$G120*$I120*$L120*BM$10)+(BL120/12*1*$E120*$G120*$I120*$L120*BM$11)+(BL120/12*6*$F120*$G120*$I120*$L120*BM$11)</f>
        <v>0</v>
      </c>
      <c r="BN120" s="51">
        <v>3</v>
      </c>
      <c r="BO120" s="51">
        <f t="shared" si="792"/>
        <v>75761.300159999999</v>
      </c>
      <c r="BP120" s="51"/>
      <c r="BQ120" s="51">
        <f t="shared" ref="BQ120:BQ123" si="793">(BP120/12*1*$D120*$G120*$I120*$K120*BQ$9)+(BP120/12*5*$E120*$G120*$I120*$K120*BQ$10)+(BP120/12*6*$F120*$G120*$I120*$K120*BQ$10)</f>
        <v>0</v>
      </c>
      <c r="BR120" s="51"/>
      <c r="BS120" s="51">
        <f t="shared" ref="BS120:BS123" si="794">(BR120/12*1*$D120*$G120*$I120*$L120*BS$9)+(BR120/12*5*$E120*$G120*$I120*$L120*BS$10)+(BR120/12*6*$F120*$G120*$I120*$L120*BS$10)</f>
        <v>0</v>
      </c>
      <c r="BT120" s="51"/>
      <c r="BU120" s="51">
        <f t="shared" ref="BU120:BU123" si="795">(BT120/12*1*$D120*$G120*$I120*BU$9)+(BT120/12*5*$E120*$G120*$I120*BU$10)+(BT120/12*6*$F120*$G120*$I120*BU$10)</f>
        <v>0</v>
      </c>
      <c r="BV120" s="51">
        <v>0</v>
      </c>
      <c r="BW120" s="51">
        <f t="shared" ref="BW120:BW123" si="796">(BV120/12*1*$D120*$G120*$I120*$K120*BW$9)+(BV120/12*5*$E120*$G120*$I120*$K120*BW$10)+(BV120/12*6*$F120*$G120*$I120*$K120*BW$10)</f>
        <v>0</v>
      </c>
      <c r="BX120" s="51">
        <v>0</v>
      </c>
      <c r="BY120" s="51">
        <f t="shared" ref="BY120:BY123" si="797">(BX120/12*1*$D120*$G120*$I120*$K120*BY$9)+(BX120/12*5*$E120*$G120*$I120*$K120*BY$10)+(BX120/12*6*$F120*$G120*$I120*$K120*BY$10)</f>
        <v>0</v>
      </c>
      <c r="BZ120" s="51">
        <v>0</v>
      </c>
      <c r="CA120" s="51">
        <f t="shared" ref="CA120:CA123" si="798">(BZ120/12*1*$D120*$G120*$I120*$L120*CA$9)+(BZ120/12*5*$E120*$G120*$I120*$L120*CA$10)+(BZ120/12*6*$F120*$G120*$I120*$L120*CA$10)</f>
        <v>0</v>
      </c>
      <c r="CB120" s="51">
        <v>0</v>
      </c>
      <c r="CC120" s="51">
        <v>0</v>
      </c>
      <c r="CD120" s="51"/>
      <c r="CE120" s="51">
        <f t="shared" si="655"/>
        <v>0</v>
      </c>
      <c r="CF120" s="51"/>
      <c r="CG120" s="51">
        <f t="shared" ref="CG120:CG123" si="799">(CF120/12*1*$D120*$G120*$I120*$L120*CG$9)+(CF120/12*5*$E120*$G120*$I120*$L120*CG$10)+(CF120/12*6*$F120*$G120*$I120*$L120*CG$10)</f>
        <v>0</v>
      </c>
      <c r="CH120" s="53">
        <v>35</v>
      </c>
      <c r="CI120" s="51">
        <f t="shared" ref="CI120:CK123" si="800">(CH120/12*1*$D120*$G120*$I120*$L120*CI$9)+(CH120/12*5*$E120*$G120*$I120*$L120*CI$10)+(CH120/12*6*$F120*$G120*$I120*$L120*CI$10)</f>
        <v>912464.28</v>
      </c>
      <c r="CJ120" s="51">
        <v>6</v>
      </c>
      <c r="CK120" s="51">
        <f t="shared" si="800"/>
        <v>156863.43429120001</v>
      </c>
      <c r="CL120" s="51">
        <v>0</v>
      </c>
      <c r="CM120" s="51">
        <f t="shared" ref="CM120:CM123" si="801">(CL120/12*1*$D120*$G120*$I120*$K120*CM$9)+(CL120/12*5*$E120*$G120*$I120*$K120*CM$10)+(CL120/12*6*$F120*$G120*$I120*$K120*CM$10)</f>
        <v>0</v>
      </c>
      <c r="CN120" s="51">
        <f>4+3</f>
        <v>7</v>
      </c>
      <c r="CO120" s="51">
        <f t="shared" ref="CO120:CO123" si="802">(CN120/12*1*$D120*$G120*$I120*$K120*CO$9)+(CN120/12*5*$E120*$G120*$I120*$K120*CO$10)+(CN120/12*6*$F120*$G120*$I120*$K120*CO$10)</f>
        <v>152196.47352</v>
      </c>
      <c r="CP120" s="51"/>
      <c r="CQ120" s="51">
        <f t="shared" ref="CQ120:CQ123" si="803">(CP120/12*1*$D120*$G120*$I120*$K120*CQ$9)+(CP120/12*5*$E120*$G120*$I120*$K120*CQ$10)+(CP120/12*6*$F120*$G120*$I120*$K120*CQ$10)</f>
        <v>0</v>
      </c>
      <c r="CR120" s="51">
        <v>0</v>
      </c>
      <c r="CS120" s="51">
        <v>0</v>
      </c>
      <c r="CT120" s="51"/>
      <c r="CU120" s="51">
        <f t="shared" ref="CU120:CU123" si="804">(CT120/12*1*$D120*$G120*$I120*$L120*CU$9)+(CT120/12*5*$E120*$G120*$I120*$L120*CU$10)+(CT120/12*6*$F120*$G120*$I120*$L120*CU$10)</f>
        <v>0</v>
      </c>
      <c r="CV120" s="51">
        <v>0</v>
      </c>
      <c r="CW120" s="51">
        <f t="shared" ref="CW120:CW123" si="805">(CV120/12*1*$D120*$G120*$I120*$L120*CW$9)+(CV120/12*5*$E120*$G120*$I120*$L120*CW$10)+(CV120/12*6*$F120*$G120*$I120*$L120*CW$10)</f>
        <v>0</v>
      </c>
      <c r="CX120" s="51">
        <v>0</v>
      </c>
      <c r="CY120" s="51">
        <f t="shared" ref="CY120:CY123" si="806">(CX120/12*1*$D120*$G120*$I120*$N120*CY$9)+(CX120/12*5*$E120*$G120*$I120*$O120*CY$10)+(CX120/12*6*$F120*$G120*$I120*$O120*CY$10)</f>
        <v>0</v>
      </c>
      <c r="CZ120" s="51">
        <v>0</v>
      </c>
      <c r="DA120" s="51">
        <f t="shared" ref="DA120:DA123" si="807">(CZ120/12*1*$D120*$G120*$I120*$M120*DA$9)+(CZ120/12*5*$E120*$G120*$I120*$M120*DA$10)+(CZ120/12*6*$F120*$G120*$I120*$M120*DA$10)</f>
        <v>0</v>
      </c>
      <c r="DB120" s="62">
        <f t="shared" ref="DB120:DC123" si="808">SUM(AF120,T120,V120,AD120,P120,X120,R120,BH120,BX120,CL120,CP120,BJ120,CN120,AH120,BB120,BD120,AJ120,BF120,BV120,AL120,Z120,CR120,CV120,BL120,CT120,BN120,CB120,CD120,CH120,BZ120,CF120,AN120,AP120,AR120,AT120,AV120,AZ120,AX120,BR120,CZ120,CX120,CJ120,AB120,BT120,BP120)</f>
        <v>133</v>
      </c>
      <c r="DC120" s="62">
        <f t="shared" si="808"/>
        <v>3023680.0924511999</v>
      </c>
    </row>
    <row r="121" spans="1:107" ht="30" x14ac:dyDescent="0.25">
      <c r="A121" s="24"/>
      <c r="B121" s="24">
        <v>78</v>
      </c>
      <c r="C121" s="16" t="s">
        <v>233</v>
      </c>
      <c r="D121" s="17">
        <f t="shared" si="759"/>
        <v>10127</v>
      </c>
      <c r="E121" s="17">
        <v>10127</v>
      </c>
      <c r="F121" s="18">
        <v>9620</v>
      </c>
      <c r="G121" s="19">
        <v>1.69</v>
      </c>
      <c r="H121" s="19"/>
      <c r="I121" s="25">
        <v>1</v>
      </c>
      <c r="J121" s="26"/>
      <c r="K121" s="17">
        <v>1.4</v>
      </c>
      <c r="L121" s="17">
        <v>1.68</v>
      </c>
      <c r="M121" s="17">
        <v>2.23</v>
      </c>
      <c r="N121" s="17">
        <v>2.39</v>
      </c>
      <c r="O121" s="20">
        <v>2.57</v>
      </c>
      <c r="P121" s="51"/>
      <c r="Q121" s="51">
        <f t="shared" si="771"/>
        <v>0</v>
      </c>
      <c r="R121" s="51">
        <v>0</v>
      </c>
      <c r="S121" s="51">
        <f t="shared" si="771"/>
        <v>0</v>
      </c>
      <c r="T121" s="52"/>
      <c r="U121" s="51">
        <f t="shared" si="772"/>
        <v>0</v>
      </c>
      <c r="V121" s="51"/>
      <c r="W121" s="51">
        <f t="shared" si="773"/>
        <v>0</v>
      </c>
      <c r="X121" s="51">
        <v>0</v>
      </c>
      <c r="Y121" s="51">
        <f t="shared" si="774"/>
        <v>0</v>
      </c>
      <c r="Z121" s="51">
        <v>0</v>
      </c>
      <c r="AA121" s="51">
        <f t="shared" si="775"/>
        <v>0</v>
      </c>
      <c r="AB121" s="51"/>
      <c r="AC121" s="51">
        <f t="shared" si="776"/>
        <v>0</v>
      </c>
      <c r="AD121" s="51">
        <v>0</v>
      </c>
      <c r="AE121" s="51">
        <f t="shared" si="777"/>
        <v>0</v>
      </c>
      <c r="AF121" s="52"/>
      <c r="AG121" s="51">
        <f t="shared" si="778"/>
        <v>0</v>
      </c>
      <c r="AH121" s="51"/>
      <c r="AI121" s="51">
        <f t="shared" si="779"/>
        <v>0</v>
      </c>
      <c r="AJ121" s="51">
        <v>0</v>
      </c>
      <c r="AK121" s="51">
        <f t="shared" si="780"/>
        <v>0</v>
      </c>
      <c r="AL121" s="51"/>
      <c r="AM121" s="51">
        <f t="shared" si="780"/>
        <v>0</v>
      </c>
      <c r="AN121" s="51">
        <v>0</v>
      </c>
      <c r="AO121" s="51">
        <f t="shared" si="781"/>
        <v>0</v>
      </c>
      <c r="AP121" s="51">
        <v>0</v>
      </c>
      <c r="AQ121" s="51">
        <f t="shared" si="781"/>
        <v>0</v>
      </c>
      <c r="AR121" s="51">
        <v>0</v>
      </c>
      <c r="AS121" s="51">
        <f t="shared" si="782"/>
        <v>0</v>
      </c>
      <c r="AT121" s="53">
        <v>20</v>
      </c>
      <c r="AU121" s="51">
        <f t="shared" si="783"/>
        <v>566263.39223999996</v>
      </c>
      <c r="AV121" s="51">
        <v>0</v>
      </c>
      <c r="AW121" s="51">
        <f t="shared" si="784"/>
        <v>0</v>
      </c>
      <c r="AX121" s="51">
        <v>0</v>
      </c>
      <c r="AY121" s="51">
        <f t="shared" si="785"/>
        <v>0</v>
      </c>
      <c r="AZ121" s="51">
        <v>0</v>
      </c>
      <c r="BA121" s="51">
        <f t="shared" si="786"/>
        <v>0</v>
      </c>
      <c r="BB121" s="51">
        <v>0</v>
      </c>
      <c r="BC121" s="51">
        <f t="shared" si="787"/>
        <v>0</v>
      </c>
      <c r="BD121" s="51"/>
      <c r="BE121" s="51">
        <f t="shared" si="788"/>
        <v>0</v>
      </c>
      <c r="BF121" s="51"/>
      <c r="BG121" s="51">
        <f t="shared" si="789"/>
        <v>0</v>
      </c>
      <c r="BH121" s="51">
        <v>0</v>
      </c>
      <c r="BI121" s="51">
        <f t="shared" si="790"/>
        <v>0</v>
      </c>
      <c r="BJ121" s="51">
        <v>0</v>
      </c>
      <c r="BK121" s="51">
        <f t="shared" si="791"/>
        <v>0</v>
      </c>
      <c r="BL121" s="51">
        <v>0</v>
      </c>
      <c r="BM121" s="51">
        <f t="shared" si="792"/>
        <v>0</v>
      </c>
      <c r="BN121" s="51"/>
      <c r="BO121" s="51">
        <f t="shared" si="792"/>
        <v>0</v>
      </c>
      <c r="BP121" s="51"/>
      <c r="BQ121" s="51">
        <f t="shared" si="793"/>
        <v>0</v>
      </c>
      <c r="BR121" s="51"/>
      <c r="BS121" s="51">
        <f t="shared" si="794"/>
        <v>0</v>
      </c>
      <c r="BT121" s="51"/>
      <c r="BU121" s="51">
        <f t="shared" si="795"/>
        <v>0</v>
      </c>
      <c r="BV121" s="51">
        <v>0</v>
      </c>
      <c r="BW121" s="51">
        <f t="shared" si="796"/>
        <v>0</v>
      </c>
      <c r="BX121" s="51">
        <v>0</v>
      </c>
      <c r="BY121" s="51">
        <f t="shared" si="797"/>
        <v>0</v>
      </c>
      <c r="BZ121" s="51">
        <v>0</v>
      </c>
      <c r="CA121" s="51">
        <f t="shared" si="798"/>
        <v>0</v>
      </c>
      <c r="CB121" s="51">
        <v>0</v>
      </c>
      <c r="CC121" s="51">
        <v>0</v>
      </c>
      <c r="CD121" s="51"/>
      <c r="CE121" s="51">
        <f t="shared" si="655"/>
        <v>0</v>
      </c>
      <c r="CF121" s="51"/>
      <c r="CG121" s="51">
        <f t="shared" si="799"/>
        <v>0</v>
      </c>
      <c r="CH121" s="51"/>
      <c r="CI121" s="51">
        <f t="shared" si="800"/>
        <v>0</v>
      </c>
      <c r="CJ121" s="51">
        <v>0</v>
      </c>
      <c r="CK121" s="51">
        <f t="shared" si="800"/>
        <v>0</v>
      </c>
      <c r="CL121" s="51">
        <v>0</v>
      </c>
      <c r="CM121" s="51">
        <f t="shared" si="801"/>
        <v>0</v>
      </c>
      <c r="CN121" s="51"/>
      <c r="CO121" s="51">
        <f t="shared" si="802"/>
        <v>0</v>
      </c>
      <c r="CP121" s="51"/>
      <c r="CQ121" s="51">
        <f t="shared" si="803"/>
        <v>0</v>
      </c>
      <c r="CR121" s="51">
        <v>0</v>
      </c>
      <c r="CS121" s="51">
        <v>0</v>
      </c>
      <c r="CT121" s="51"/>
      <c r="CU121" s="51">
        <f t="shared" si="804"/>
        <v>0</v>
      </c>
      <c r="CV121" s="51">
        <v>0</v>
      </c>
      <c r="CW121" s="51">
        <f t="shared" si="805"/>
        <v>0</v>
      </c>
      <c r="CX121" s="51">
        <v>0</v>
      </c>
      <c r="CY121" s="51">
        <f t="shared" si="806"/>
        <v>0</v>
      </c>
      <c r="CZ121" s="51">
        <v>0</v>
      </c>
      <c r="DA121" s="51">
        <f t="shared" si="807"/>
        <v>0</v>
      </c>
      <c r="DB121" s="62">
        <f t="shared" si="808"/>
        <v>20</v>
      </c>
      <c r="DC121" s="62">
        <f t="shared" si="808"/>
        <v>566263.39223999996</v>
      </c>
    </row>
    <row r="122" spans="1:107" ht="30" x14ac:dyDescent="0.25">
      <c r="A122" s="24"/>
      <c r="B122" s="24">
        <v>79</v>
      </c>
      <c r="C122" s="16" t="s">
        <v>234</v>
      </c>
      <c r="D122" s="17">
        <f t="shared" si="759"/>
        <v>10127</v>
      </c>
      <c r="E122" s="17">
        <v>10127</v>
      </c>
      <c r="F122" s="18">
        <v>9620</v>
      </c>
      <c r="G122" s="19">
        <v>2.4900000000000002</v>
      </c>
      <c r="H122" s="19"/>
      <c r="I122" s="25">
        <v>1</v>
      </c>
      <c r="J122" s="26"/>
      <c r="K122" s="17">
        <v>1.4</v>
      </c>
      <c r="L122" s="17">
        <v>1.68</v>
      </c>
      <c r="M122" s="17">
        <v>2.23</v>
      </c>
      <c r="N122" s="17">
        <v>2.39</v>
      </c>
      <c r="O122" s="20">
        <v>2.57</v>
      </c>
      <c r="P122" s="51">
        <v>32</v>
      </c>
      <c r="Q122" s="51">
        <f t="shared" si="771"/>
        <v>1103291.4838399999</v>
      </c>
      <c r="R122" s="51">
        <v>0</v>
      </c>
      <c r="S122" s="51">
        <f t="shared" si="771"/>
        <v>0</v>
      </c>
      <c r="T122" s="52"/>
      <c r="U122" s="51">
        <f t="shared" si="772"/>
        <v>0</v>
      </c>
      <c r="V122" s="51"/>
      <c r="W122" s="51">
        <f t="shared" si="773"/>
        <v>0</v>
      </c>
      <c r="X122" s="51">
        <v>0</v>
      </c>
      <c r="Y122" s="51">
        <f t="shared" si="774"/>
        <v>0</v>
      </c>
      <c r="Z122" s="51">
        <v>0</v>
      </c>
      <c r="AA122" s="51">
        <f t="shared" si="775"/>
        <v>0</v>
      </c>
      <c r="AB122" s="51"/>
      <c r="AC122" s="51">
        <f t="shared" si="776"/>
        <v>0</v>
      </c>
      <c r="AD122" s="51">
        <v>0</v>
      </c>
      <c r="AE122" s="51">
        <f t="shared" si="777"/>
        <v>0</v>
      </c>
      <c r="AF122" s="52"/>
      <c r="AG122" s="51">
        <f t="shared" si="778"/>
        <v>0</v>
      </c>
      <c r="AH122" s="51">
        <v>2</v>
      </c>
      <c r="AI122" s="51">
        <f t="shared" si="779"/>
        <v>69526.422419999988</v>
      </c>
      <c r="AJ122" s="51">
        <v>0</v>
      </c>
      <c r="AK122" s="51">
        <f t="shared" si="780"/>
        <v>0</v>
      </c>
      <c r="AL122" s="51"/>
      <c r="AM122" s="51">
        <f t="shared" si="780"/>
        <v>0</v>
      </c>
      <c r="AN122" s="51">
        <v>0</v>
      </c>
      <c r="AO122" s="51">
        <f t="shared" si="781"/>
        <v>0</v>
      </c>
      <c r="AP122" s="51">
        <v>0</v>
      </c>
      <c r="AQ122" s="51">
        <f t="shared" si="781"/>
        <v>0</v>
      </c>
      <c r="AR122" s="51">
        <v>0</v>
      </c>
      <c r="AS122" s="51">
        <f t="shared" si="782"/>
        <v>0</v>
      </c>
      <c r="AT122" s="51"/>
      <c r="AU122" s="51">
        <f t="shared" si="783"/>
        <v>0</v>
      </c>
      <c r="AV122" s="51">
        <v>0</v>
      </c>
      <c r="AW122" s="51">
        <f t="shared" si="784"/>
        <v>0</v>
      </c>
      <c r="AX122" s="51">
        <v>0</v>
      </c>
      <c r="AY122" s="51">
        <f t="shared" si="785"/>
        <v>0</v>
      </c>
      <c r="AZ122" s="51">
        <v>0</v>
      </c>
      <c r="BA122" s="51">
        <f t="shared" si="786"/>
        <v>0</v>
      </c>
      <c r="BB122" s="51">
        <v>0</v>
      </c>
      <c r="BC122" s="51">
        <f t="shared" si="787"/>
        <v>0</v>
      </c>
      <c r="BD122" s="51"/>
      <c r="BE122" s="51">
        <f t="shared" si="788"/>
        <v>0</v>
      </c>
      <c r="BF122" s="51"/>
      <c r="BG122" s="51">
        <f t="shared" si="789"/>
        <v>0</v>
      </c>
      <c r="BH122" s="51">
        <v>0</v>
      </c>
      <c r="BI122" s="51">
        <f t="shared" si="790"/>
        <v>0</v>
      </c>
      <c r="BJ122" s="51">
        <v>0</v>
      </c>
      <c r="BK122" s="51">
        <f t="shared" si="791"/>
        <v>0</v>
      </c>
      <c r="BL122" s="51">
        <v>0</v>
      </c>
      <c r="BM122" s="51">
        <f t="shared" si="792"/>
        <v>0</v>
      </c>
      <c r="BN122" s="51"/>
      <c r="BO122" s="51">
        <f t="shared" si="792"/>
        <v>0</v>
      </c>
      <c r="BP122" s="51"/>
      <c r="BQ122" s="51">
        <f t="shared" si="793"/>
        <v>0</v>
      </c>
      <c r="BR122" s="51"/>
      <c r="BS122" s="51">
        <f t="shared" si="794"/>
        <v>0</v>
      </c>
      <c r="BT122" s="51"/>
      <c r="BU122" s="51">
        <f t="shared" si="795"/>
        <v>0</v>
      </c>
      <c r="BV122" s="51">
        <v>0</v>
      </c>
      <c r="BW122" s="51">
        <f t="shared" si="796"/>
        <v>0</v>
      </c>
      <c r="BX122" s="51">
        <v>0</v>
      </c>
      <c r="BY122" s="51">
        <f t="shared" si="797"/>
        <v>0</v>
      </c>
      <c r="BZ122" s="51">
        <v>0</v>
      </c>
      <c r="CA122" s="51">
        <f t="shared" si="798"/>
        <v>0</v>
      </c>
      <c r="CB122" s="51">
        <v>0</v>
      </c>
      <c r="CC122" s="51">
        <v>0</v>
      </c>
      <c r="CD122" s="51"/>
      <c r="CE122" s="51">
        <f t="shared" si="655"/>
        <v>0</v>
      </c>
      <c r="CF122" s="51"/>
      <c r="CG122" s="51">
        <f t="shared" si="799"/>
        <v>0</v>
      </c>
      <c r="CH122" s="53">
        <v>2</v>
      </c>
      <c r="CI122" s="51">
        <f t="shared" si="800"/>
        <v>90160.161000000022</v>
      </c>
      <c r="CJ122" s="51">
        <v>0</v>
      </c>
      <c r="CK122" s="51">
        <f t="shared" si="800"/>
        <v>0</v>
      </c>
      <c r="CL122" s="51">
        <v>0</v>
      </c>
      <c r="CM122" s="51">
        <f t="shared" si="801"/>
        <v>0</v>
      </c>
      <c r="CN122" s="51"/>
      <c r="CO122" s="51">
        <f t="shared" si="802"/>
        <v>0</v>
      </c>
      <c r="CP122" s="51"/>
      <c r="CQ122" s="51">
        <f t="shared" si="803"/>
        <v>0</v>
      </c>
      <c r="CR122" s="51">
        <v>0</v>
      </c>
      <c r="CS122" s="51">
        <v>0</v>
      </c>
      <c r="CT122" s="51"/>
      <c r="CU122" s="51">
        <f t="shared" si="804"/>
        <v>0</v>
      </c>
      <c r="CV122" s="51">
        <v>0</v>
      </c>
      <c r="CW122" s="51">
        <f t="shared" si="805"/>
        <v>0</v>
      </c>
      <c r="CX122" s="51">
        <v>0</v>
      </c>
      <c r="CY122" s="51">
        <f t="shared" si="806"/>
        <v>0</v>
      </c>
      <c r="CZ122" s="51">
        <v>0</v>
      </c>
      <c r="DA122" s="51">
        <f t="shared" si="807"/>
        <v>0</v>
      </c>
      <c r="DB122" s="62">
        <f t="shared" si="808"/>
        <v>36</v>
      </c>
      <c r="DC122" s="62">
        <f t="shared" si="808"/>
        <v>1262978.0672599999</v>
      </c>
    </row>
    <row r="123" spans="1:107" ht="30" x14ac:dyDescent="0.25">
      <c r="A123" s="24"/>
      <c r="B123" s="24">
        <v>80</v>
      </c>
      <c r="C123" s="16" t="s">
        <v>235</v>
      </c>
      <c r="D123" s="17">
        <f>D122</f>
        <v>10127</v>
      </c>
      <c r="E123" s="17">
        <v>10127</v>
      </c>
      <c r="F123" s="18">
        <v>9620</v>
      </c>
      <c r="G123" s="19">
        <v>1.05</v>
      </c>
      <c r="H123" s="19"/>
      <c r="I123" s="25">
        <v>1</v>
      </c>
      <c r="J123" s="26"/>
      <c r="K123" s="17">
        <v>1.4</v>
      </c>
      <c r="L123" s="17">
        <v>1.68</v>
      </c>
      <c r="M123" s="17">
        <v>2.23</v>
      </c>
      <c r="N123" s="17">
        <v>2.39</v>
      </c>
      <c r="O123" s="20">
        <v>2.57</v>
      </c>
      <c r="P123" s="52">
        <v>112</v>
      </c>
      <c r="Q123" s="51">
        <f t="shared" si="771"/>
        <v>1628351.8887999998</v>
      </c>
      <c r="R123" s="52">
        <v>50</v>
      </c>
      <c r="S123" s="51">
        <f t="shared" si="771"/>
        <v>726942.8075</v>
      </c>
      <c r="T123" s="52"/>
      <c r="U123" s="51">
        <f t="shared" si="772"/>
        <v>0</v>
      </c>
      <c r="V123" s="52">
        <v>203</v>
      </c>
      <c r="W123" s="51">
        <f t="shared" si="773"/>
        <v>2996717.7694999999</v>
      </c>
      <c r="X123" s="52"/>
      <c r="Y123" s="51">
        <f t="shared" si="774"/>
        <v>0</v>
      </c>
      <c r="Z123" s="52"/>
      <c r="AA123" s="51">
        <f t="shared" si="775"/>
        <v>0</v>
      </c>
      <c r="AB123" s="51"/>
      <c r="AC123" s="51">
        <f t="shared" si="776"/>
        <v>0</v>
      </c>
      <c r="AD123" s="52"/>
      <c r="AE123" s="51">
        <f t="shared" si="777"/>
        <v>0</v>
      </c>
      <c r="AF123" s="52"/>
      <c r="AG123" s="51">
        <f t="shared" si="778"/>
        <v>0</v>
      </c>
      <c r="AH123" s="52">
        <v>222</v>
      </c>
      <c r="AI123" s="51">
        <f t="shared" si="779"/>
        <v>3254339.1699000001</v>
      </c>
      <c r="AJ123" s="52"/>
      <c r="AK123" s="51">
        <f t="shared" si="780"/>
        <v>0</v>
      </c>
      <c r="AL123" s="52"/>
      <c r="AM123" s="51">
        <f t="shared" si="780"/>
        <v>0</v>
      </c>
      <c r="AN123" s="55">
        <v>26</v>
      </c>
      <c r="AO123" s="51">
        <f t="shared" si="781"/>
        <v>457366.58604000002</v>
      </c>
      <c r="AP123" s="52"/>
      <c r="AQ123" s="51">
        <f t="shared" si="781"/>
        <v>0</v>
      </c>
      <c r="AR123" s="52"/>
      <c r="AS123" s="51">
        <f t="shared" si="782"/>
        <v>0</v>
      </c>
      <c r="AT123" s="55">
        <v>62</v>
      </c>
      <c r="AU123" s="51">
        <f t="shared" si="783"/>
        <v>1090643.39748</v>
      </c>
      <c r="AV123" s="52"/>
      <c r="AW123" s="51">
        <f t="shared" si="784"/>
        <v>0</v>
      </c>
      <c r="AX123" s="55">
        <v>85</v>
      </c>
      <c r="AY123" s="51">
        <f t="shared" si="785"/>
        <v>1495236.9158999999</v>
      </c>
      <c r="AZ123" s="55">
        <v>2</v>
      </c>
      <c r="BA123" s="51">
        <f t="shared" si="786"/>
        <v>35182.045079999996</v>
      </c>
      <c r="BB123" s="52">
        <v>70</v>
      </c>
      <c r="BC123" s="51">
        <f t="shared" si="787"/>
        <v>1203548.7555</v>
      </c>
      <c r="BD123" s="52"/>
      <c r="BE123" s="51">
        <f t="shared" si="788"/>
        <v>0</v>
      </c>
      <c r="BF123" s="52"/>
      <c r="BG123" s="51">
        <f t="shared" si="789"/>
        <v>0</v>
      </c>
      <c r="BH123" s="52">
        <v>310</v>
      </c>
      <c r="BI123" s="51">
        <f t="shared" si="790"/>
        <v>4087875.8374999994</v>
      </c>
      <c r="BJ123" s="52"/>
      <c r="BK123" s="51">
        <f t="shared" si="791"/>
        <v>0</v>
      </c>
      <c r="BL123" s="52">
        <v>4</v>
      </c>
      <c r="BM123" s="51">
        <f t="shared" si="792"/>
        <v>71274.949200000003</v>
      </c>
      <c r="BN123" s="52">
        <v>106</v>
      </c>
      <c r="BO123" s="51">
        <f t="shared" si="792"/>
        <v>1951905.7194000001</v>
      </c>
      <c r="BP123" s="52"/>
      <c r="BQ123" s="51">
        <f t="shared" si="793"/>
        <v>0</v>
      </c>
      <c r="BR123" s="55">
        <v>92</v>
      </c>
      <c r="BS123" s="51">
        <f t="shared" si="794"/>
        <v>1607281.0397280003</v>
      </c>
      <c r="BT123" s="52"/>
      <c r="BU123" s="51">
        <f t="shared" si="795"/>
        <v>0</v>
      </c>
      <c r="BV123" s="52"/>
      <c r="BW123" s="51">
        <f t="shared" si="796"/>
        <v>0</v>
      </c>
      <c r="BX123" s="52">
        <v>83</v>
      </c>
      <c r="BY123" s="51">
        <f t="shared" si="797"/>
        <v>1208372.5208100001</v>
      </c>
      <c r="BZ123" s="55">
        <v>80</v>
      </c>
      <c r="CA123" s="51">
        <f t="shared" si="798"/>
        <v>1525061.1667200001</v>
      </c>
      <c r="CB123" s="52">
        <v>2</v>
      </c>
      <c r="CC123" s="51">
        <v>39302.42</v>
      </c>
      <c r="CD123" s="52"/>
      <c r="CE123" s="51">
        <f t="shared" si="655"/>
        <v>0</v>
      </c>
      <c r="CF123" s="55">
        <v>20</v>
      </c>
      <c r="CG123" s="51">
        <f t="shared" si="799"/>
        <v>381265.29168000002</v>
      </c>
      <c r="CH123" s="55">
        <v>185</v>
      </c>
      <c r="CI123" s="51">
        <f t="shared" si="800"/>
        <v>3516789.4125000001</v>
      </c>
      <c r="CJ123" s="52">
        <v>56</v>
      </c>
      <c r="CK123" s="51">
        <f t="shared" si="800"/>
        <v>1067542.8167040001</v>
      </c>
      <c r="CL123" s="52">
        <v>22</v>
      </c>
      <c r="CM123" s="51">
        <f t="shared" si="801"/>
        <v>348783.58515</v>
      </c>
      <c r="CN123" s="52">
        <f>152+2</f>
        <v>154</v>
      </c>
      <c r="CO123" s="51">
        <f t="shared" si="802"/>
        <v>2441485.0960500003</v>
      </c>
      <c r="CP123" s="52">
        <v>103</v>
      </c>
      <c r="CQ123" s="51">
        <f t="shared" si="803"/>
        <v>1632941.3304750002</v>
      </c>
      <c r="CR123" s="52">
        <v>4</v>
      </c>
      <c r="CS123" s="51">
        <v>92896.62</v>
      </c>
      <c r="CT123" s="52">
        <f>84+10</f>
        <v>94</v>
      </c>
      <c r="CU123" s="51">
        <f t="shared" si="804"/>
        <v>2399802.4595999997</v>
      </c>
      <c r="CV123" s="52">
        <v>2</v>
      </c>
      <c r="CW123" s="51">
        <f t="shared" si="805"/>
        <v>51655.094400000002</v>
      </c>
      <c r="CX123" s="55">
        <v>42</v>
      </c>
      <c r="CY123" s="51">
        <f t="shared" si="806"/>
        <v>1632921.5993999997</v>
      </c>
      <c r="CZ123" s="55">
        <v>100</v>
      </c>
      <c r="DA123" s="51">
        <f t="shared" si="807"/>
        <v>3428299.4200000004</v>
      </c>
      <c r="DB123" s="62">
        <f t="shared" si="808"/>
        <v>2291</v>
      </c>
      <c r="DC123" s="62">
        <f t="shared" si="808"/>
        <v>40373785.715017006</v>
      </c>
    </row>
    <row r="124" spans="1:107" x14ac:dyDescent="0.25">
      <c r="A124" s="60">
        <v>30</v>
      </c>
      <c r="B124" s="60"/>
      <c r="C124" s="38" t="s">
        <v>236</v>
      </c>
      <c r="D124" s="45"/>
      <c r="E124" s="45"/>
      <c r="F124" s="43"/>
      <c r="G124" s="46"/>
      <c r="H124" s="46"/>
      <c r="I124" s="69"/>
      <c r="J124" s="70"/>
      <c r="K124" s="45"/>
      <c r="L124" s="45"/>
      <c r="M124" s="45"/>
      <c r="N124" s="45"/>
      <c r="O124" s="44">
        <v>2.57</v>
      </c>
      <c r="P124" s="54">
        <f t="shared" ref="P124:CA124" si="809">SUM(P125:P130)</f>
        <v>0</v>
      </c>
      <c r="Q124" s="54">
        <f t="shared" si="809"/>
        <v>0</v>
      </c>
      <c r="R124" s="54">
        <f t="shared" si="809"/>
        <v>39</v>
      </c>
      <c r="S124" s="54">
        <f t="shared" si="809"/>
        <v>456658.54840666661</v>
      </c>
      <c r="T124" s="54">
        <f t="shared" si="809"/>
        <v>0</v>
      </c>
      <c r="U124" s="54">
        <f t="shared" si="809"/>
        <v>0</v>
      </c>
      <c r="V124" s="54">
        <f t="shared" si="809"/>
        <v>0</v>
      </c>
      <c r="W124" s="54">
        <f t="shared" si="809"/>
        <v>0</v>
      </c>
      <c r="X124" s="54">
        <f t="shared" si="809"/>
        <v>0</v>
      </c>
      <c r="Y124" s="54">
        <f t="shared" si="809"/>
        <v>0</v>
      </c>
      <c r="Z124" s="54">
        <f t="shared" si="809"/>
        <v>0</v>
      </c>
      <c r="AA124" s="54">
        <f t="shared" si="809"/>
        <v>0</v>
      </c>
      <c r="AB124" s="54">
        <f t="shared" si="809"/>
        <v>0</v>
      </c>
      <c r="AC124" s="54">
        <f t="shared" si="809"/>
        <v>0</v>
      </c>
      <c r="AD124" s="54">
        <f t="shared" si="809"/>
        <v>0</v>
      </c>
      <c r="AE124" s="54">
        <f t="shared" si="809"/>
        <v>0</v>
      </c>
      <c r="AF124" s="54">
        <f t="shared" si="809"/>
        <v>26</v>
      </c>
      <c r="AG124" s="54">
        <f t="shared" si="809"/>
        <v>290391.48319999996</v>
      </c>
      <c r="AH124" s="54">
        <f t="shared" si="809"/>
        <v>0</v>
      </c>
      <c r="AI124" s="54">
        <f t="shared" si="809"/>
        <v>0</v>
      </c>
      <c r="AJ124" s="54">
        <f t="shared" si="809"/>
        <v>0</v>
      </c>
      <c r="AK124" s="54">
        <f t="shared" si="809"/>
        <v>0</v>
      </c>
      <c r="AL124" s="54">
        <f t="shared" si="809"/>
        <v>0</v>
      </c>
      <c r="AM124" s="54">
        <f t="shared" si="809"/>
        <v>0</v>
      </c>
      <c r="AN124" s="54">
        <f t="shared" si="809"/>
        <v>0</v>
      </c>
      <c r="AO124" s="54">
        <f t="shared" si="809"/>
        <v>0</v>
      </c>
      <c r="AP124" s="54">
        <f t="shared" si="809"/>
        <v>50</v>
      </c>
      <c r="AQ124" s="54">
        <f t="shared" si="809"/>
        <v>670134.19200000004</v>
      </c>
      <c r="AR124" s="54">
        <f t="shared" si="809"/>
        <v>0</v>
      </c>
      <c r="AS124" s="54">
        <f t="shared" si="809"/>
        <v>0</v>
      </c>
      <c r="AT124" s="54">
        <f t="shared" si="809"/>
        <v>0</v>
      </c>
      <c r="AU124" s="54">
        <f t="shared" si="809"/>
        <v>0</v>
      </c>
      <c r="AV124" s="54">
        <v>0</v>
      </c>
      <c r="AW124" s="54">
        <f t="shared" ref="AW124" si="810">SUM(AW125:AW130)</f>
        <v>0</v>
      </c>
      <c r="AX124" s="54">
        <v>2</v>
      </c>
      <c r="AY124" s="54">
        <f t="shared" ref="AY124" si="811">SUM(AY125:AY130)</f>
        <v>26805.367679999996</v>
      </c>
      <c r="AZ124" s="54">
        <f t="shared" si="809"/>
        <v>20</v>
      </c>
      <c r="BA124" s="54">
        <f t="shared" si="809"/>
        <v>268053.67680000002</v>
      </c>
      <c r="BB124" s="54">
        <f t="shared" si="809"/>
        <v>33</v>
      </c>
      <c r="BC124" s="54">
        <f t="shared" si="809"/>
        <v>522684.03096</v>
      </c>
      <c r="BD124" s="54">
        <f t="shared" si="809"/>
        <v>0</v>
      </c>
      <c r="BE124" s="54">
        <f t="shared" si="809"/>
        <v>0</v>
      </c>
      <c r="BF124" s="54">
        <f t="shared" si="809"/>
        <v>0</v>
      </c>
      <c r="BG124" s="54">
        <f t="shared" si="809"/>
        <v>0</v>
      </c>
      <c r="BH124" s="54">
        <f t="shared" si="809"/>
        <v>2</v>
      </c>
      <c r="BI124" s="54">
        <f t="shared" si="809"/>
        <v>20094.013333333329</v>
      </c>
      <c r="BJ124" s="54">
        <f t="shared" si="809"/>
        <v>0</v>
      </c>
      <c r="BK124" s="54">
        <f t="shared" si="809"/>
        <v>0</v>
      </c>
      <c r="BL124" s="54">
        <f t="shared" si="809"/>
        <v>0</v>
      </c>
      <c r="BM124" s="54">
        <f t="shared" si="809"/>
        <v>0</v>
      </c>
      <c r="BN124" s="54">
        <f t="shared" si="809"/>
        <v>4</v>
      </c>
      <c r="BO124" s="54">
        <f t="shared" si="809"/>
        <v>56119.481599999999</v>
      </c>
      <c r="BP124" s="54">
        <f t="shared" si="809"/>
        <v>0</v>
      </c>
      <c r="BQ124" s="54">
        <f t="shared" si="809"/>
        <v>0</v>
      </c>
      <c r="BR124" s="54">
        <f t="shared" si="809"/>
        <v>0</v>
      </c>
      <c r="BS124" s="54">
        <f t="shared" si="809"/>
        <v>0</v>
      </c>
      <c r="BT124" s="54">
        <f t="shared" si="809"/>
        <v>0</v>
      </c>
      <c r="BU124" s="54">
        <f t="shared" si="809"/>
        <v>0</v>
      </c>
      <c r="BV124" s="54">
        <f t="shared" si="809"/>
        <v>0</v>
      </c>
      <c r="BW124" s="54">
        <f t="shared" si="809"/>
        <v>0</v>
      </c>
      <c r="BX124" s="54">
        <f t="shared" si="809"/>
        <v>3</v>
      </c>
      <c r="BY124" s="54">
        <f t="shared" si="809"/>
        <v>33277.040159999997</v>
      </c>
      <c r="BZ124" s="54">
        <f t="shared" si="809"/>
        <v>23</v>
      </c>
      <c r="CA124" s="54">
        <f t="shared" si="809"/>
        <v>334061.01747200004</v>
      </c>
      <c r="CB124" s="54">
        <v>0</v>
      </c>
      <c r="CC124" s="54">
        <v>0</v>
      </c>
      <c r="CD124" s="54">
        <f t="shared" ref="CD124:DC124" si="812">SUM(CD125:CD130)</f>
        <v>0</v>
      </c>
      <c r="CE124" s="54">
        <f t="shared" si="812"/>
        <v>0</v>
      </c>
      <c r="CF124" s="54">
        <f t="shared" si="812"/>
        <v>0</v>
      </c>
      <c r="CG124" s="54">
        <f t="shared" si="812"/>
        <v>0</v>
      </c>
      <c r="CH124" s="54">
        <f t="shared" si="812"/>
        <v>14</v>
      </c>
      <c r="CI124" s="54">
        <f t="shared" si="812"/>
        <v>202769.84000000003</v>
      </c>
      <c r="CJ124" s="54">
        <v>4</v>
      </c>
      <c r="CK124" s="54">
        <f t="shared" si="812"/>
        <v>58097.568255999999</v>
      </c>
      <c r="CL124" s="54">
        <v>0</v>
      </c>
      <c r="CM124" s="54">
        <f t="shared" ref="CM124" si="813">SUM(CM125:CM130)</f>
        <v>0</v>
      </c>
      <c r="CN124" s="54">
        <f t="shared" si="812"/>
        <v>3</v>
      </c>
      <c r="CO124" s="54">
        <f t="shared" si="812"/>
        <v>36237.255599999997</v>
      </c>
      <c r="CP124" s="54">
        <f t="shared" si="812"/>
        <v>0</v>
      </c>
      <c r="CQ124" s="54">
        <f t="shared" si="812"/>
        <v>0</v>
      </c>
      <c r="CR124" s="54">
        <v>1</v>
      </c>
      <c r="CS124" s="54">
        <v>19393.919999999998</v>
      </c>
      <c r="CT124" s="54">
        <f t="shared" si="812"/>
        <v>0</v>
      </c>
      <c r="CU124" s="54">
        <f t="shared" si="812"/>
        <v>0</v>
      </c>
      <c r="CV124" s="54">
        <f t="shared" si="812"/>
        <v>0</v>
      </c>
      <c r="CW124" s="54">
        <f t="shared" si="812"/>
        <v>0</v>
      </c>
      <c r="CX124" s="54">
        <f t="shared" si="812"/>
        <v>2</v>
      </c>
      <c r="CY124" s="54">
        <f t="shared" si="812"/>
        <v>59244.321066666656</v>
      </c>
      <c r="CZ124" s="54">
        <f t="shared" si="812"/>
        <v>4</v>
      </c>
      <c r="DA124" s="54">
        <f t="shared" si="812"/>
        <v>104481.50613333331</v>
      </c>
      <c r="DB124" s="54">
        <f t="shared" si="812"/>
        <v>230</v>
      </c>
      <c r="DC124" s="54">
        <f t="shared" si="812"/>
        <v>3158503.2626680005</v>
      </c>
    </row>
    <row r="125" spans="1:107" ht="45" x14ac:dyDescent="0.25">
      <c r="A125" s="24"/>
      <c r="B125" s="24">
        <v>81</v>
      </c>
      <c r="C125" s="16" t="s">
        <v>237</v>
      </c>
      <c r="D125" s="17">
        <f>D123</f>
        <v>10127</v>
      </c>
      <c r="E125" s="17">
        <v>10127</v>
      </c>
      <c r="F125" s="18">
        <v>9620</v>
      </c>
      <c r="G125" s="19">
        <v>0.8</v>
      </c>
      <c r="H125" s="19"/>
      <c r="I125" s="25">
        <v>1</v>
      </c>
      <c r="J125" s="26"/>
      <c r="K125" s="17">
        <v>1.4</v>
      </c>
      <c r="L125" s="17">
        <v>1.68</v>
      </c>
      <c r="M125" s="17">
        <v>2.23</v>
      </c>
      <c r="N125" s="17">
        <v>2.39</v>
      </c>
      <c r="O125" s="20">
        <v>2.57</v>
      </c>
      <c r="P125" s="51"/>
      <c r="Q125" s="51">
        <f t="shared" ref="Q125:S130" si="814">(P125/12*1*$D125*$G125*$I125*$K125*Q$9)+(P125/12*5*$E125*$G125*$I125*$K125*Q$10)+(P125/12*6*$F125*$G125*$I125*$K125*Q$10)</f>
        <v>0</v>
      </c>
      <c r="R125" s="51">
        <v>38</v>
      </c>
      <c r="S125" s="51">
        <f t="shared" si="814"/>
        <v>420934.5018666666</v>
      </c>
      <c r="T125" s="52"/>
      <c r="U125" s="51">
        <f t="shared" ref="U125:U130" si="815">(T125/12*1*$D125*$G125*$I125*$K125*U$9)+(T125/12*5*$E125*$G125*$I125*$K125*U$10)+(T125/12*6*$F125*$G125*$I125*$K125*U$10)</f>
        <v>0</v>
      </c>
      <c r="V125" s="51"/>
      <c r="W125" s="51">
        <f t="shared" ref="W125:W130" si="816">(V125/12*1*$D125*$G125*$I125*$K125*W$9)+(V125/12*5*$E125*$G125*$I125*$K125*W$10)+(V125/12*6*$F125*$G125*$I125*$K125*W$10)</f>
        <v>0</v>
      </c>
      <c r="X125" s="51"/>
      <c r="Y125" s="51">
        <f t="shared" ref="Y125:Y130" si="817">(X125/12*1*$D125*$G125*$I125*$K125*Y$9)+(X125/12*5*$E125*$G125*$I125*$K125*Y$10)+(X125/12*6*$F125*$G125*$I125*$K125*Y$10)</f>
        <v>0</v>
      </c>
      <c r="Z125" s="51"/>
      <c r="AA125" s="51">
        <f t="shared" ref="AA125:AA130" si="818">(Z125/12*1*$D125*$G125*$I125*$K125*AA$9)+(Z125/12*5*$E125*$G125*$I125*$K125*AA$10)+(Z125/12*6*$F125*$G125*$I125*$K125*AA$10)</f>
        <v>0</v>
      </c>
      <c r="AB125" s="51"/>
      <c r="AC125" s="51">
        <f t="shared" ref="AC125:AC130" si="819">(AB125/12*1*$D125*$G125*$I125*$K125*AC$9)+(AB125/12*5*$E125*$G125*$I125*$K125*AC$10)+(AB125/12*6*$F125*$G125*$I125*$K125*AC$10)</f>
        <v>0</v>
      </c>
      <c r="AD125" s="51"/>
      <c r="AE125" s="51">
        <f t="shared" ref="AE125:AE130" si="820">(AD125/12*1*$D125*$G125*$I125*$K125*AE$9)+(AD125/12*5*$E125*$G125*$I125*$K125*AE$10)+(AD125/12*6*$F125*$G125*$I125*$K125*AE$10)</f>
        <v>0</v>
      </c>
      <c r="AF125" s="52">
        <v>26</v>
      </c>
      <c r="AG125" s="51">
        <f t="shared" ref="AG125:AG130" si="821">(AF125/12*1*$D125*$G125*$I125*$K125*AG$9)+(AF125/12*5*$E125*$G125*$I125*$K125*AG$10)+(AF125/12*6*$F125*$G125*$I125*$K125*AG$10)</f>
        <v>290391.48319999996</v>
      </c>
      <c r="AH125" s="51"/>
      <c r="AI125" s="51">
        <f t="shared" ref="AI125:AI130" si="822">(AH125/12*1*$D125*$G125*$I125*$K125*AI$9)+(AH125/12*5*$E125*$G125*$I125*$K125*AI$10)+(AH125/12*6*$F125*$G125*$I125*$K125*AI$10)</f>
        <v>0</v>
      </c>
      <c r="AJ125" s="51"/>
      <c r="AK125" s="51">
        <f t="shared" ref="AK125:AM130" si="823">(AJ125/12*1*$D125*$G125*$I125*$K125*AK$9)+(AJ125/12*5*$E125*$G125*$I125*$K125*AK$10)+(AJ125/12*6*$F125*$G125*$I125*$K125*AK$10)</f>
        <v>0</v>
      </c>
      <c r="AL125" s="51"/>
      <c r="AM125" s="51">
        <f t="shared" si="823"/>
        <v>0</v>
      </c>
      <c r="AN125" s="51"/>
      <c r="AO125" s="51">
        <f t="shared" ref="AO125:AQ130" si="824">(AN125/12*1*$D125*$G125*$I125*$L125*AO$9)+(AN125/12*5*$E125*$G125*$I125*$L125*AO$10)+(AN125/12*6*$F125*$G125*$I125*$L125*AO$10)</f>
        <v>0</v>
      </c>
      <c r="AP125" s="53">
        <v>50</v>
      </c>
      <c r="AQ125" s="51">
        <f t="shared" si="824"/>
        <v>670134.19200000004</v>
      </c>
      <c r="AR125" s="51"/>
      <c r="AS125" s="51">
        <f t="shared" ref="AS125:AS130" si="825">(AR125/12*1*$D125*$G125*$I125*$L125*AS$9)+(AR125/12*5*$E125*$G125*$I125*$L125*AS$10)+(AR125/12*6*$F125*$G125*$I125*$L125*AS$10)</f>
        <v>0</v>
      </c>
      <c r="AT125" s="51"/>
      <c r="AU125" s="51">
        <f t="shared" ref="AU125:AU130" si="826">(AT125/12*1*$D125*$G125*$I125*$L125*AU$9)+(AT125/12*5*$E125*$G125*$I125*$L125*AU$10)+(AT125/12*6*$F125*$G125*$I125*$L125*AU$10)</f>
        <v>0</v>
      </c>
      <c r="AV125" s="51"/>
      <c r="AW125" s="51">
        <f t="shared" ref="AW125:AW130" si="827">(AV125/12*1*$D125*$G125*$I125*$L125*AW$9)+(AV125/12*5*$E125*$G125*$I125*$L125*AW$10)+(AV125/12*6*$F125*$G125*$I125*$L125*AW$10)</f>
        <v>0</v>
      </c>
      <c r="AX125" s="53">
        <v>2</v>
      </c>
      <c r="AY125" s="51">
        <f t="shared" ref="AY125:AY130" si="828">(AX125/12*1*$D125*$G125*$I125*$L125*AY$9)+(AX125/12*5*$E125*$G125*$I125*$L125*AY$10)+(AX125/12*6*$F125*$G125*$I125*$L125*AY$10)</f>
        <v>26805.367679999996</v>
      </c>
      <c r="AZ125" s="53">
        <v>20</v>
      </c>
      <c r="BA125" s="51">
        <f t="shared" ref="BA125:BA130" si="829">(AZ125/12*1*$D125*$G125*$I125*$L125*BA$9)+(AZ125/12*5*$E125*$G125*$I125*$L125*BA$10)+(AZ125/12*6*$F125*$G125*$I125*$L125*BA$10)</f>
        <v>268053.67680000002</v>
      </c>
      <c r="BB125" s="51">
        <v>29</v>
      </c>
      <c r="BC125" s="51">
        <f t="shared" ref="BC125:BC130" si="830">(BB125/12*1*$D125*$G125*$I125*$K125*BC$9)+(BB125/12*5*$E125*$G125*$I125*$K125*BC$10)+(BB125/12*6*$F125*$G125*$I125*$K125*BC$10)</f>
        <v>379895.66159999999</v>
      </c>
      <c r="BD125" s="51"/>
      <c r="BE125" s="51">
        <f t="shared" ref="BE125:BE130" si="831">(BD125/12*1*$D125*$G125*$I125*$K125*BE$9)+(BD125/12*5*$E125*$G125*$I125*$K125*BE$10)+(BD125/12*6*$F125*$G125*$I125*$K125*BE$10)</f>
        <v>0</v>
      </c>
      <c r="BF125" s="51"/>
      <c r="BG125" s="51">
        <f t="shared" ref="BG125:BG130" si="832">(BF125/12*1*$D125*$G125*$I125*$K125*BG$9)+(BF125/12*4*$E125*$G125*$I125*$K125*BG$10)+(BF125/12*1*$E125*$G125*$I125*$K125*BG$11)+(BF125/12*6*$F125*$G125*$I125*$K125*BG$11)</f>
        <v>0</v>
      </c>
      <c r="BH125" s="51">
        <v>2</v>
      </c>
      <c r="BI125" s="51">
        <f t="shared" ref="BI125:BI130" si="833">(BH125/12*1*$D125*$G125*$I125*$K125*BI$9)+(BH125/12*5*$E125*$G125*$I125*$K125*BI$10)+(BH125/12*6*$F125*$G125*$I125*$K125*BI$10)</f>
        <v>20094.013333333329</v>
      </c>
      <c r="BJ125" s="51"/>
      <c r="BK125" s="51">
        <f t="shared" ref="BK125:BK130" si="834">(BJ125/12*1*$D125*$G125*$I125*$K125*BK$9)+(BJ125/12*5*$E125*$G125*$I125*$K125*BK$10)+(BJ125/12*6*$F125*$G125*$I125*$K125*BK$10)</f>
        <v>0</v>
      </c>
      <c r="BL125" s="51"/>
      <c r="BM125" s="51">
        <f t="shared" ref="BM125:BO130" si="835">(BL125/12*1*$D125*$G125*$I125*$L125*BM$9)+(BL125/12*4*$E125*$G125*$I125*$L125*BM$10)+(BL125/12*1*$E125*$G125*$I125*$L125*BM$11)+(BL125/12*6*$F125*$G125*$I125*$L125*BM$11)</f>
        <v>0</v>
      </c>
      <c r="BN125" s="51">
        <v>4</v>
      </c>
      <c r="BO125" s="51">
        <f t="shared" si="835"/>
        <v>56119.481599999999</v>
      </c>
      <c r="BP125" s="51"/>
      <c r="BQ125" s="51">
        <f t="shared" ref="BQ125:BQ130" si="836">(BP125/12*1*$D125*$G125*$I125*$K125*BQ$9)+(BP125/12*5*$E125*$G125*$I125*$K125*BQ$10)+(BP125/12*6*$F125*$G125*$I125*$K125*BQ$10)</f>
        <v>0</v>
      </c>
      <c r="BR125" s="53"/>
      <c r="BS125" s="51">
        <f t="shared" ref="BS125:BS130" si="837">(BR125/12*1*$D125*$G125*$I125*$L125*BS$9)+(BR125/12*5*$E125*$G125*$I125*$L125*BS$10)+(BR125/12*6*$F125*$G125*$I125*$L125*BS$10)</f>
        <v>0</v>
      </c>
      <c r="BT125" s="51"/>
      <c r="BU125" s="51">
        <f t="shared" ref="BU125:BU130" si="838">(BT125/12*1*$D125*$G125*$I125*BU$9)+(BT125/12*5*$E125*$G125*$I125*BU$10)+(BT125/12*6*$F125*$G125*$I125*BU$10)</f>
        <v>0</v>
      </c>
      <c r="BV125" s="51"/>
      <c r="BW125" s="51">
        <f t="shared" ref="BW125:BW130" si="839">(BV125/12*1*$D125*$G125*$I125*$K125*BW$9)+(BV125/12*5*$E125*$G125*$I125*$K125*BW$10)+(BV125/12*6*$F125*$G125*$I125*$K125*BW$10)</f>
        <v>0</v>
      </c>
      <c r="BX125" s="51">
        <v>3</v>
      </c>
      <c r="BY125" s="51">
        <f t="shared" ref="BY125:BY130" si="840">(BX125/12*1*$D125*$G125*$I125*$K125*BY$9)+(BX125/12*5*$E125*$G125*$I125*$K125*BY$10)+(BX125/12*6*$F125*$G125*$I125*$K125*BY$10)</f>
        <v>33277.040159999997</v>
      </c>
      <c r="BZ125" s="53">
        <v>23</v>
      </c>
      <c r="CA125" s="51">
        <f t="shared" ref="CA125:CA130" si="841">(BZ125/12*1*$D125*$G125*$I125*$L125*CA$9)+(BZ125/12*5*$E125*$G125*$I125*$L125*CA$10)+(BZ125/12*6*$F125*$G125*$I125*$L125*CA$10)</f>
        <v>334061.01747200004</v>
      </c>
      <c r="CB125" s="51"/>
      <c r="CC125" s="51">
        <v>0</v>
      </c>
      <c r="CD125" s="51"/>
      <c r="CE125" s="51">
        <f t="shared" si="655"/>
        <v>0</v>
      </c>
      <c r="CF125" s="51"/>
      <c r="CG125" s="51">
        <f t="shared" ref="CG125:CG130" si="842">(CF125/12*1*$D125*$G125*$I125*$L125*CG$9)+(CF125/12*5*$E125*$G125*$I125*$L125*CG$10)+(CF125/12*6*$F125*$G125*$I125*$L125*CG$10)</f>
        <v>0</v>
      </c>
      <c r="CH125" s="53">
        <v>14</v>
      </c>
      <c r="CI125" s="51">
        <f t="shared" ref="CI125:CK130" si="843">(CH125/12*1*$D125*$G125*$I125*$L125*CI$9)+(CH125/12*5*$E125*$G125*$I125*$L125*CI$10)+(CH125/12*6*$F125*$G125*$I125*$L125*CI$10)</f>
        <v>202769.84000000003</v>
      </c>
      <c r="CJ125" s="51">
        <v>4</v>
      </c>
      <c r="CK125" s="51">
        <f t="shared" si="843"/>
        <v>58097.568255999999</v>
      </c>
      <c r="CL125" s="51"/>
      <c r="CM125" s="51">
        <f t="shared" ref="CM125:CM130" si="844">(CL125/12*1*$D125*$G125*$I125*$K125*CM$9)+(CL125/12*5*$E125*$G125*$I125*$K125*CM$10)+(CL125/12*6*$F125*$G125*$I125*$K125*CM$10)</f>
        <v>0</v>
      </c>
      <c r="CN125" s="51">
        <f>4-1</f>
        <v>3</v>
      </c>
      <c r="CO125" s="51">
        <f t="shared" ref="CO125:CO130" si="845">(CN125/12*1*$D125*$G125*$I125*$K125*CO$9)+(CN125/12*5*$E125*$G125*$I125*$K125*CO$10)+(CN125/12*6*$F125*$G125*$I125*$K125*CO$10)</f>
        <v>36237.255599999997</v>
      </c>
      <c r="CP125" s="51"/>
      <c r="CQ125" s="51">
        <f t="shared" ref="CQ125:CQ130" si="846">(CP125/12*1*$D125*$G125*$I125*$K125*CQ$9)+(CP125/12*5*$E125*$G125*$I125*$K125*CQ$10)+(CP125/12*6*$F125*$G125*$I125*$K125*CQ$10)</f>
        <v>0</v>
      </c>
      <c r="CR125" s="51">
        <v>1</v>
      </c>
      <c r="CS125" s="51">
        <v>19393.919999999998</v>
      </c>
      <c r="CT125" s="51"/>
      <c r="CU125" s="51">
        <f t="shared" ref="CU125:CU130" si="847">(CT125/12*1*$D125*$G125*$I125*$L125*CU$9)+(CT125/12*5*$E125*$G125*$I125*$L125*CU$10)+(CT125/12*6*$F125*$G125*$I125*$L125*CU$10)</f>
        <v>0</v>
      </c>
      <c r="CV125" s="51"/>
      <c r="CW125" s="51">
        <f t="shared" ref="CW125:CW130" si="848">(CV125/12*1*$D125*$G125*$I125*$L125*CW$9)+(CV125/12*5*$E125*$G125*$I125*$L125*CW$10)+(CV125/12*6*$F125*$G125*$I125*$L125*CW$10)</f>
        <v>0</v>
      </c>
      <c r="CX125" s="53">
        <v>2</v>
      </c>
      <c r="CY125" s="51">
        <f t="shared" ref="CY125:CY130" si="849">(CX125/12*1*$D125*$G125*$I125*$N125*CY$9)+(CX125/12*5*$E125*$G125*$I125*$O125*CY$10)+(CX125/12*6*$F125*$G125*$I125*$O125*CY$10)</f>
        <v>59244.321066666656</v>
      </c>
      <c r="CZ125" s="53">
        <v>4</v>
      </c>
      <c r="DA125" s="51">
        <f t="shared" ref="DA125:DA130" si="850">(CZ125/12*1*$D125*$G125*$I125*$M125*DA$9)+(CZ125/12*5*$E125*$G125*$I125*$M125*DA$10)+(CZ125/12*6*$F125*$G125*$I125*$M125*DA$10)</f>
        <v>104481.50613333331</v>
      </c>
      <c r="DB125" s="62">
        <f t="shared" ref="DB125:DC130" si="851">SUM(AF125,T125,V125,AD125,P125,X125,R125,BH125,BX125,CL125,CP125,BJ125,CN125,AH125,BB125,BD125,AJ125,BF125,BV125,AL125,Z125,CR125,CV125,BL125,CT125,BN125,CB125,CD125,CH125,BZ125,CF125,AN125,AP125,AR125,AT125,AV125,AZ125,AX125,BR125,CZ125,CX125,CJ125,AB125,BT125,BP125)</f>
        <v>225</v>
      </c>
      <c r="DC125" s="62">
        <f t="shared" si="851"/>
        <v>2979990.8467680006</v>
      </c>
    </row>
    <row r="126" spans="1:107" ht="30" x14ac:dyDescent="0.25">
      <c r="A126" s="24"/>
      <c r="B126" s="24">
        <v>82</v>
      </c>
      <c r="C126" s="22" t="s">
        <v>238</v>
      </c>
      <c r="D126" s="17">
        <f>D125</f>
        <v>10127</v>
      </c>
      <c r="E126" s="17">
        <v>10127</v>
      </c>
      <c r="F126" s="18">
        <v>9620</v>
      </c>
      <c r="G126" s="19">
        <v>2.1800000000000002</v>
      </c>
      <c r="H126" s="19"/>
      <c r="I126" s="25">
        <v>1</v>
      </c>
      <c r="J126" s="26"/>
      <c r="K126" s="17">
        <v>1.4</v>
      </c>
      <c r="L126" s="17">
        <v>1.68</v>
      </c>
      <c r="M126" s="17">
        <v>2.23</v>
      </c>
      <c r="N126" s="17">
        <v>2.39</v>
      </c>
      <c r="O126" s="20">
        <v>2.57</v>
      </c>
      <c r="P126" s="51">
        <v>0</v>
      </c>
      <c r="Q126" s="51">
        <f t="shared" si="814"/>
        <v>0</v>
      </c>
      <c r="R126" s="51"/>
      <c r="S126" s="51">
        <f t="shared" si="814"/>
        <v>0</v>
      </c>
      <c r="T126" s="52"/>
      <c r="U126" s="51">
        <f t="shared" si="815"/>
        <v>0</v>
      </c>
      <c r="V126" s="51">
        <v>0</v>
      </c>
      <c r="W126" s="51">
        <f t="shared" si="816"/>
        <v>0</v>
      </c>
      <c r="X126" s="51">
        <v>0</v>
      </c>
      <c r="Y126" s="51">
        <f t="shared" si="817"/>
        <v>0</v>
      </c>
      <c r="Z126" s="51">
        <v>0</v>
      </c>
      <c r="AA126" s="51">
        <f t="shared" si="818"/>
        <v>0</v>
      </c>
      <c r="AB126" s="51"/>
      <c r="AC126" s="51">
        <f t="shared" si="819"/>
        <v>0</v>
      </c>
      <c r="AD126" s="51">
        <v>0</v>
      </c>
      <c r="AE126" s="51">
        <f t="shared" si="820"/>
        <v>0</v>
      </c>
      <c r="AF126" s="52"/>
      <c r="AG126" s="51">
        <f t="shared" si="821"/>
        <v>0</v>
      </c>
      <c r="AH126" s="51">
        <v>0</v>
      </c>
      <c r="AI126" s="51">
        <f t="shared" si="822"/>
        <v>0</v>
      </c>
      <c r="AJ126" s="51">
        <v>0</v>
      </c>
      <c r="AK126" s="51">
        <f t="shared" si="823"/>
        <v>0</v>
      </c>
      <c r="AL126" s="51"/>
      <c r="AM126" s="51">
        <f t="shared" si="823"/>
        <v>0</v>
      </c>
      <c r="AN126" s="51">
        <v>0</v>
      </c>
      <c r="AO126" s="51">
        <f t="shared" si="824"/>
        <v>0</v>
      </c>
      <c r="AP126" s="51">
        <v>0</v>
      </c>
      <c r="AQ126" s="51">
        <f t="shared" si="824"/>
        <v>0</v>
      </c>
      <c r="AR126" s="51">
        <v>0</v>
      </c>
      <c r="AS126" s="51">
        <f t="shared" si="825"/>
        <v>0</v>
      </c>
      <c r="AT126" s="51">
        <v>0</v>
      </c>
      <c r="AU126" s="51">
        <f t="shared" si="826"/>
        <v>0</v>
      </c>
      <c r="AV126" s="51">
        <v>0</v>
      </c>
      <c r="AW126" s="51">
        <f t="shared" si="827"/>
        <v>0</v>
      </c>
      <c r="AX126" s="51">
        <v>0</v>
      </c>
      <c r="AY126" s="51">
        <f t="shared" si="828"/>
        <v>0</v>
      </c>
      <c r="AZ126" s="51">
        <v>0</v>
      </c>
      <c r="BA126" s="51">
        <f t="shared" si="829"/>
        <v>0</v>
      </c>
      <c r="BB126" s="51">
        <v>4</v>
      </c>
      <c r="BC126" s="51">
        <f t="shared" si="830"/>
        <v>142788.36936000001</v>
      </c>
      <c r="BD126" s="51"/>
      <c r="BE126" s="51">
        <f t="shared" si="831"/>
        <v>0</v>
      </c>
      <c r="BF126" s="51"/>
      <c r="BG126" s="51">
        <f t="shared" si="832"/>
        <v>0</v>
      </c>
      <c r="BH126" s="51">
        <v>0</v>
      </c>
      <c r="BI126" s="51">
        <f t="shared" si="833"/>
        <v>0</v>
      </c>
      <c r="BJ126" s="51">
        <v>0</v>
      </c>
      <c r="BK126" s="51">
        <f t="shared" si="834"/>
        <v>0</v>
      </c>
      <c r="BL126" s="51">
        <v>0</v>
      </c>
      <c r="BM126" s="51">
        <f t="shared" si="835"/>
        <v>0</v>
      </c>
      <c r="BN126" s="51"/>
      <c r="BO126" s="51">
        <f t="shared" si="835"/>
        <v>0</v>
      </c>
      <c r="BP126" s="51"/>
      <c r="BQ126" s="51">
        <f t="shared" si="836"/>
        <v>0</v>
      </c>
      <c r="BR126" s="51"/>
      <c r="BS126" s="51">
        <f t="shared" si="837"/>
        <v>0</v>
      </c>
      <c r="BT126" s="51"/>
      <c r="BU126" s="51">
        <f t="shared" si="838"/>
        <v>0</v>
      </c>
      <c r="BV126" s="51">
        <v>0</v>
      </c>
      <c r="BW126" s="51">
        <f t="shared" si="839"/>
        <v>0</v>
      </c>
      <c r="BX126" s="51">
        <v>0</v>
      </c>
      <c r="BY126" s="51">
        <f t="shared" si="840"/>
        <v>0</v>
      </c>
      <c r="BZ126" s="51">
        <v>0</v>
      </c>
      <c r="CA126" s="51">
        <f t="shared" si="841"/>
        <v>0</v>
      </c>
      <c r="CB126" s="51">
        <v>0</v>
      </c>
      <c r="CC126" s="51">
        <v>0</v>
      </c>
      <c r="CD126" s="51"/>
      <c r="CE126" s="51">
        <f t="shared" si="655"/>
        <v>0</v>
      </c>
      <c r="CF126" s="51"/>
      <c r="CG126" s="51">
        <f t="shared" si="842"/>
        <v>0</v>
      </c>
      <c r="CH126" s="51"/>
      <c r="CI126" s="51">
        <f t="shared" si="843"/>
        <v>0</v>
      </c>
      <c r="CJ126" s="51">
        <v>0</v>
      </c>
      <c r="CK126" s="51">
        <f t="shared" si="843"/>
        <v>0</v>
      </c>
      <c r="CL126" s="51">
        <v>0</v>
      </c>
      <c r="CM126" s="51">
        <f t="shared" si="844"/>
        <v>0</v>
      </c>
      <c r="CN126" s="51"/>
      <c r="CO126" s="51">
        <f t="shared" si="845"/>
        <v>0</v>
      </c>
      <c r="CP126" s="51">
        <v>0</v>
      </c>
      <c r="CQ126" s="51">
        <f t="shared" si="846"/>
        <v>0</v>
      </c>
      <c r="CR126" s="51">
        <v>0</v>
      </c>
      <c r="CS126" s="51">
        <v>0</v>
      </c>
      <c r="CT126" s="51"/>
      <c r="CU126" s="51">
        <f t="shared" si="847"/>
        <v>0</v>
      </c>
      <c r="CV126" s="51">
        <v>0</v>
      </c>
      <c r="CW126" s="51">
        <f t="shared" si="848"/>
        <v>0</v>
      </c>
      <c r="CX126" s="51">
        <v>0</v>
      </c>
      <c r="CY126" s="51">
        <f t="shared" si="849"/>
        <v>0</v>
      </c>
      <c r="CZ126" s="51">
        <v>0</v>
      </c>
      <c r="DA126" s="51">
        <f t="shared" si="850"/>
        <v>0</v>
      </c>
      <c r="DB126" s="62">
        <f t="shared" si="851"/>
        <v>4</v>
      </c>
      <c r="DC126" s="62">
        <f t="shared" si="851"/>
        <v>142788.36936000001</v>
      </c>
    </row>
    <row r="127" spans="1:107" ht="30" x14ac:dyDescent="0.25">
      <c r="A127" s="24"/>
      <c r="B127" s="24">
        <v>83</v>
      </c>
      <c r="C127" s="22" t="s">
        <v>239</v>
      </c>
      <c r="D127" s="17">
        <f t="shared" si="759"/>
        <v>10127</v>
      </c>
      <c r="E127" s="17">
        <v>10127</v>
      </c>
      <c r="F127" s="18">
        <v>9620</v>
      </c>
      <c r="G127" s="19">
        <v>2.58</v>
      </c>
      <c r="H127" s="19"/>
      <c r="I127" s="25">
        <v>1</v>
      </c>
      <c r="J127" s="26"/>
      <c r="K127" s="17">
        <v>1.4</v>
      </c>
      <c r="L127" s="17">
        <v>1.68</v>
      </c>
      <c r="M127" s="17">
        <v>2.23</v>
      </c>
      <c r="N127" s="17">
        <v>2.39</v>
      </c>
      <c r="O127" s="20">
        <v>2.57</v>
      </c>
      <c r="P127" s="51">
        <v>0</v>
      </c>
      <c r="Q127" s="51">
        <f t="shared" si="814"/>
        <v>0</v>
      </c>
      <c r="R127" s="51">
        <v>1</v>
      </c>
      <c r="S127" s="51">
        <f t="shared" si="814"/>
        <v>35724.046539999996</v>
      </c>
      <c r="T127" s="52"/>
      <c r="U127" s="51">
        <f t="shared" si="815"/>
        <v>0</v>
      </c>
      <c r="V127" s="51">
        <v>0</v>
      </c>
      <c r="W127" s="51">
        <f t="shared" si="816"/>
        <v>0</v>
      </c>
      <c r="X127" s="51">
        <v>0</v>
      </c>
      <c r="Y127" s="51">
        <f t="shared" si="817"/>
        <v>0</v>
      </c>
      <c r="Z127" s="51">
        <v>0</v>
      </c>
      <c r="AA127" s="51">
        <f t="shared" si="818"/>
        <v>0</v>
      </c>
      <c r="AB127" s="51"/>
      <c r="AC127" s="51">
        <f t="shared" si="819"/>
        <v>0</v>
      </c>
      <c r="AD127" s="51">
        <v>0</v>
      </c>
      <c r="AE127" s="51">
        <f t="shared" si="820"/>
        <v>0</v>
      </c>
      <c r="AF127" s="52"/>
      <c r="AG127" s="51">
        <f t="shared" si="821"/>
        <v>0</v>
      </c>
      <c r="AH127" s="51">
        <v>0</v>
      </c>
      <c r="AI127" s="51">
        <f t="shared" si="822"/>
        <v>0</v>
      </c>
      <c r="AJ127" s="51">
        <v>0</v>
      </c>
      <c r="AK127" s="51">
        <f t="shared" si="823"/>
        <v>0</v>
      </c>
      <c r="AL127" s="51"/>
      <c r="AM127" s="51">
        <f t="shared" si="823"/>
        <v>0</v>
      </c>
      <c r="AN127" s="51">
        <v>0</v>
      </c>
      <c r="AO127" s="51">
        <f t="shared" si="824"/>
        <v>0</v>
      </c>
      <c r="AP127" s="51">
        <v>0</v>
      </c>
      <c r="AQ127" s="51">
        <f t="shared" si="824"/>
        <v>0</v>
      </c>
      <c r="AR127" s="51">
        <v>0</v>
      </c>
      <c r="AS127" s="51">
        <f t="shared" si="825"/>
        <v>0</v>
      </c>
      <c r="AT127" s="51">
        <v>0</v>
      </c>
      <c r="AU127" s="51">
        <f t="shared" si="826"/>
        <v>0</v>
      </c>
      <c r="AV127" s="51">
        <v>0</v>
      </c>
      <c r="AW127" s="51">
        <f t="shared" si="827"/>
        <v>0</v>
      </c>
      <c r="AX127" s="51">
        <v>0</v>
      </c>
      <c r="AY127" s="51">
        <f t="shared" si="828"/>
        <v>0</v>
      </c>
      <c r="AZ127" s="51">
        <v>0</v>
      </c>
      <c r="BA127" s="51">
        <f t="shared" si="829"/>
        <v>0</v>
      </c>
      <c r="BB127" s="51">
        <v>0</v>
      </c>
      <c r="BC127" s="51">
        <f t="shared" si="830"/>
        <v>0</v>
      </c>
      <c r="BD127" s="51"/>
      <c r="BE127" s="51">
        <f t="shared" si="831"/>
        <v>0</v>
      </c>
      <c r="BF127" s="51"/>
      <c r="BG127" s="51">
        <f t="shared" si="832"/>
        <v>0</v>
      </c>
      <c r="BH127" s="51">
        <v>0</v>
      </c>
      <c r="BI127" s="51">
        <f t="shared" si="833"/>
        <v>0</v>
      </c>
      <c r="BJ127" s="51">
        <v>0</v>
      </c>
      <c r="BK127" s="51">
        <f t="shared" si="834"/>
        <v>0</v>
      </c>
      <c r="BL127" s="51">
        <v>0</v>
      </c>
      <c r="BM127" s="51">
        <f t="shared" si="835"/>
        <v>0</v>
      </c>
      <c r="BN127" s="51">
        <v>0</v>
      </c>
      <c r="BO127" s="51">
        <f t="shared" si="835"/>
        <v>0</v>
      </c>
      <c r="BP127" s="51"/>
      <c r="BQ127" s="51">
        <f t="shared" si="836"/>
        <v>0</v>
      </c>
      <c r="BR127" s="51"/>
      <c r="BS127" s="51">
        <f t="shared" si="837"/>
        <v>0</v>
      </c>
      <c r="BT127" s="51"/>
      <c r="BU127" s="51">
        <f t="shared" si="838"/>
        <v>0</v>
      </c>
      <c r="BV127" s="51">
        <v>0</v>
      </c>
      <c r="BW127" s="51">
        <f t="shared" si="839"/>
        <v>0</v>
      </c>
      <c r="BX127" s="51">
        <v>0</v>
      </c>
      <c r="BY127" s="51">
        <f t="shared" si="840"/>
        <v>0</v>
      </c>
      <c r="BZ127" s="51">
        <v>0</v>
      </c>
      <c r="CA127" s="51">
        <f t="shared" si="841"/>
        <v>0</v>
      </c>
      <c r="CB127" s="51">
        <v>0</v>
      </c>
      <c r="CC127" s="51">
        <v>0</v>
      </c>
      <c r="CD127" s="51"/>
      <c r="CE127" s="51">
        <f t="shared" si="655"/>
        <v>0</v>
      </c>
      <c r="CF127" s="51"/>
      <c r="CG127" s="51">
        <f t="shared" si="842"/>
        <v>0</v>
      </c>
      <c r="CH127" s="51"/>
      <c r="CI127" s="51">
        <f t="shared" si="843"/>
        <v>0</v>
      </c>
      <c r="CJ127" s="51">
        <v>0</v>
      </c>
      <c r="CK127" s="51">
        <f t="shared" si="843"/>
        <v>0</v>
      </c>
      <c r="CL127" s="51">
        <v>0</v>
      </c>
      <c r="CM127" s="51">
        <f t="shared" si="844"/>
        <v>0</v>
      </c>
      <c r="CN127" s="51"/>
      <c r="CO127" s="51">
        <f t="shared" si="845"/>
        <v>0</v>
      </c>
      <c r="CP127" s="51">
        <v>0</v>
      </c>
      <c r="CQ127" s="51">
        <f t="shared" si="846"/>
        <v>0</v>
      </c>
      <c r="CR127" s="51">
        <v>0</v>
      </c>
      <c r="CS127" s="51">
        <v>0</v>
      </c>
      <c r="CT127" s="51"/>
      <c r="CU127" s="51">
        <f t="shared" si="847"/>
        <v>0</v>
      </c>
      <c r="CV127" s="51">
        <v>0</v>
      </c>
      <c r="CW127" s="51">
        <f t="shared" si="848"/>
        <v>0</v>
      </c>
      <c r="CX127" s="51">
        <v>0</v>
      </c>
      <c r="CY127" s="51">
        <f t="shared" si="849"/>
        <v>0</v>
      </c>
      <c r="CZ127" s="51">
        <v>0</v>
      </c>
      <c r="DA127" s="51">
        <f t="shared" si="850"/>
        <v>0</v>
      </c>
      <c r="DB127" s="62">
        <f t="shared" si="851"/>
        <v>1</v>
      </c>
      <c r="DC127" s="62">
        <f t="shared" si="851"/>
        <v>35724.046539999996</v>
      </c>
    </row>
    <row r="128" spans="1:107" ht="30" x14ac:dyDescent="0.25">
      <c r="A128" s="24"/>
      <c r="B128" s="24">
        <v>84</v>
      </c>
      <c r="C128" s="22" t="s">
        <v>240</v>
      </c>
      <c r="D128" s="17">
        <f>D127</f>
        <v>10127</v>
      </c>
      <c r="E128" s="17">
        <v>10127</v>
      </c>
      <c r="F128" s="18">
        <v>9620</v>
      </c>
      <c r="G128" s="19">
        <v>1.97</v>
      </c>
      <c r="H128" s="19"/>
      <c r="I128" s="25">
        <v>1</v>
      </c>
      <c r="J128" s="26"/>
      <c r="K128" s="17">
        <v>1.4</v>
      </c>
      <c r="L128" s="17">
        <v>1.68</v>
      </c>
      <c r="M128" s="17">
        <v>2.23</v>
      </c>
      <c r="N128" s="17">
        <v>2.39</v>
      </c>
      <c r="O128" s="20">
        <v>2.57</v>
      </c>
      <c r="P128" s="51">
        <v>0</v>
      </c>
      <c r="Q128" s="51">
        <f t="shared" si="814"/>
        <v>0</v>
      </c>
      <c r="R128" s="51"/>
      <c r="S128" s="51">
        <f t="shared" si="814"/>
        <v>0</v>
      </c>
      <c r="T128" s="52"/>
      <c r="U128" s="51">
        <f t="shared" si="815"/>
        <v>0</v>
      </c>
      <c r="V128" s="51">
        <v>0</v>
      </c>
      <c r="W128" s="51">
        <f t="shared" si="816"/>
        <v>0</v>
      </c>
      <c r="X128" s="51">
        <v>0</v>
      </c>
      <c r="Y128" s="51">
        <f t="shared" si="817"/>
        <v>0</v>
      </c>
      <c r="Z128" s="51">
        <v>0</v>
      </c>
      <c r="AA128" s="51">
        <f t="shared" si="818"/>
        <v>0</v>
      </c>
      <c r="AB128" s="51"/>
      <c r="AC128" s="51">
        <f t="shared" si="819"/>
        <v>0</v>
      </c>
      <c r="AD128" s="51">
        <v>0</v>
      </c>
      <c r="AE128" s="51">
        <f t="shared" si="820"/>
        <v>0</v>
      </c>
      <c r="AF128" s="52"/>
      <c r="AG128" s="51">
        <f t="shared" si="821"/>
        <v>0</v>
      </c>
      <c r="AH128" s="51">
        <v>0</v>
      </c>
      <c r="AI128" s="51">
        <f t="shared" si="822"/>
        <v>0</v>
      </c>
      <c r="AJ128" s="51">
        <v>0</v>
      </c>
      <c r="AK128" s="51">
        <f t="shared" si="823"/>
        <v>0</v>
      </c>
      <c r="AL128" s="51"/>
      <c r="AM128" s="51">
        <f t="shared" si="823"/>
        <v>0</v>
      </c>
      <c r="AN128" s="51">
        <v>0</v>
      </c>
      <c r="AO128" s="51">
        <f t="shared" si="824"/>
        <v>0</v>
      </c>
      <c r="AP128" s="51">
        <v>0</v>
      </c>
      <c r="AQ128" s="51">
        <f t="shared" si="824"/>
        <v>0</v>
      </c>
      <c r="AR128" s="51">
        <v>0</v>
      </c>
      <c r="AS128" s="51">
        <f t="shared" si="825"/>
        <v>0</v>
      </c>
      <c r="AT128" s="51">
        <v>0</v>
      </c>
      <c r="AU128" s="51">
        <f t="shared" si="826"/>
        <v>0</v>
      </c>
      <c r="AV128" s="51">
        <v>0</v>
      </c>
      <c r="AW128" s="51">
        <f t="shared" si="827"/>
        <v>0</v>
      </c>
      <c r="AX128" s="51">
        <v>0</v>
      </c>
      <c r="AY128" s="51">
        <f t="shared" si="828"/>
        <v>0</v>
      </c>
      <c r="AZ128" s="51">
        <v>0</v>
      </c>
      <c r="BA128" s="51">
        <f t="shared" si="829"/>
        <v>0</v>
      </c>
      <c r="BB128" s="51"/>
      <c r="BC128" s="51">
        <f t="shared" si="830"/>
        <v>0</v>
      </c>
      <c r="BD128" s="51"/>
      <c r="BE128" s="51">
        <f t="shared" si="831"/>
        <v>0</v>
      </c>
      <c r="BF128" s="51"/>
      <c r="BG128" s="51">
        <f t="shared" si="832"/>
        <v>0</v>
      </c>
      <c r="BH128" s="51">
        <v>0</v>
      </c>
      <c r="BI128" s="51">
        <f t="shared" si="833"/>
        <v>0</v>
      </c>
      <c r="BJ128" s="51">
        <v>0</v>
      </c>
      <c r="BK128" s="51">
        <f t="shared" si="834"/>
        <v>0</v>
      </c>
      <c r="BL128" s="51">
        <v>0</v>
      </c>
      <c r="BM128" s="51">
        <f t="shared" si="835"/>
        <v>0</v>
      </c>
      <c r="BN128" s="51">
        <v>0</v>
      </c>
      <c r="BO128" s="51">
        <f t="shared" si="835"/>
        <v>0</v>
      </c>
      <c r="BP128" s="51"/>
      <c r="BQ128" s="51">
        <f t="shared" si="836"/>
        <v>0</v>
      </c>
      <c r="BR128" s="51"/>
      <c r="BS128" s="51">
        <f t="shared" si="837"/>
        <v>0</v>
      </c>
      <c r="BT128" s="51"/>
      <c r="BU128" s="51">
        <f t="shared" si="838"/>
        <v>0</v>
      </c>
      <c r="BV128" s="51">
        <v>0</v>
      </c>
      <c r="BW128" s="51">
        <f t="shared" si="839"/>
        <v>0</v>
      </c>
      <c r="BX128" s="51">
        <v>0</v>
      </c>
      <c r="BY128" s="51">
        <f t="shared" si="840"/>
        <v>0</v>
      </c>
      <c r="BZ128" s="51">
        <v>0</v>
      </c>
      <c r="CA128" s="51">
        <f t="shared" si="841"/>
        <v>0</v>
      </c>
      <c r="CB128" s="51">
        <v>0</v>
      </c>
      <c r="CC128" s="51">
        <v>0</v>
      </c>
      <c r="CD128" s="51"/>
      <c r="CE128" s="51">
        <f t="shared" si="655"/>
        <v>0</v>
      </c>
      <c r="CF128" s="51"/>
      <c r="CG128" s="51">
        <f t="shared" si="842"/>
        <v>0</v>
      </c>
      <c r="CH128" s="51">
        <v>0</v>
      </c>
      <c r="CI128" s="51">
        <f t="shared" si="843"/>
        <v>0</v>
      </c>
      <c r="CJ128" s="51">
        <v>0</v>
      </c>
      <c r="CK128" s="51">
        <f t="shared" si="843"/>
        <v>0</v>
      </c>
      <c r="CL128" s="51">
        <v>0</v>
      </c>
      <c r="CM128" s="51">
        <f t="shared" si="844"/>
        <v>0</v>
      </c>
      <c r="CN128" s="51"/>
      <c r="CO128" s="51">
        <f t="shared" si="845"/>
        <v>0</v>
      </c>
      <c r="CP128" s="51">
        <v>0</v>
      </c>
      <c r="CQ128" s="51">
        <f t="shared" si="846"/>
        <v>0</v>
      </c>
      <c r="CR128" s="51">
        <v>0</v>
      </c>
      <c r="CS128" s="51">
        <v>0</v>
      </c>
      <c r="CT128" s="51"/>
      <c r="CU128" s="51">
        <f t="shared" si="847"/>
        <v>0</v>
      </c>
      <c r="CV128" s="51">
        <v>0</v>
      </c>
      <c r="CW128" s="51">
        <f t="shared" si="848"/>
        <v>0</v>
      </c>
      <c r="CX128" s="51">
        <v>0</v>
      </c>
      <c r="CY128" s="51">
        <f t="shared" si="849"/>
        <v>0</v>
      </c>
      <c r="CZ128" s="51">
        <v>0</v>
      </c>
      <c r="DA128" s="51">
        <f t="shared" si="850"/>
        <v>0</v>
      </c>
      <c r="DB128" s="62">
        <f t="shared" si="851"/>
        <v>0</v>
      </c>
      <c r="DC128" s="62">
        <f t="shared" si="851"/>
        <v>0</v>
      </c>
    </row>
    <row r="129" spans="1:107" ht="30" x14ac:dyDescent="0.25">
      <c r="A129" s="24"/>
      <c r="B129" s="24">
        <v>85</v>
      </c>
      <c r="C129" s="22" t="s">
        <v>241</v>
      </c>
      <c r="D129" s="17">
        <f t="shared" si="759"/>
        <v>10127</v>
      </c>
      <c r="E129" s="17">
        <v>10127</v>
      </c>
      <c r="F129" s="18">
        <v>9620</v>
      </c>
      <c r="G129" s="19">
        <v>2.04</v>
      </c>
      <c r="H129" s="19"/>
      <c r="I129" s="25">
        <v>1</v>
      </c>
      <c r="J129" s="26"/>
      <c r="K129" s="17">
        <v>1.4</v>
      </c>
      <c r="L129" s="17">
        <v>1.68</v>
      </c>
      <c r="M129" s="17">
        <v>2.23</v>
      </c>
      <c r="N129" s="17">
        <v>2.39</v>
      </c>
      <c r="O129" s="20">
        <v>2.57</v>
      </c>
      <c r="P129" s="51">
        <v>0</v>
      </c>
      <c r="Q129" s="51">
        <f t="shared" si="814"/>
        <v>0</v>
      </c>
      <c r="R129" s="51"/>
      <c r="S129" s="51">
        <f t="shared" si="814"/>
        <v>0</v>
      </c>
      <c r="T129" s="52"/>
      <c r="U129" s="51">
        <f t="shared" si="815"/>
        <v>0</v>
      </c>
      <c r="V129" s="51">
        <v>0</v>
      </c>
      <c r="W129" s="51">
        <f t="shared" si="816"/>
        <v>0</v>
      </c>
      <c r="X129" s="51">
        <v>0</v>
      </c>
      <c r="Y129" s="51">
        <f t="shared" si="817"/>
        <v>0</v>
      </c>
      <c r="Z129" s="51">
        <v>0</v>
      </c>
      <c r="AA129" s="51">
        <f t="shared" si="818"/>
        <v>0</v>
      </c>
      <c r="AB129" s="51"/>
      <c r="AC129" s="51">
        <f t="shared" si="819"/>
        <v>0</v>
      </c>
      <c r="AD129" s="51">
        <v>0</v>
      </c>
      <c r="AE129" s="51">
        <f t="shared" si="820"/>
        <v>0</v>
      </c>
      <c r="AF129" s="52"/>
      <c r="AG129" s="51">
        <f t="shared" si="821"/>
        <v>0</v>
      </c>
      <c r="AH129" s="51">
        <v>0</v>
      </c>
      <c r="AI129" s="51">
        <f t="shared" si="822"/>
        <v>0</v>
      </c>
      <c r="AJ129" s="51">
        <v>0</v>
      </c>
      <c r="AK129" s="51">
        <f t="shared" si="823"/>
        <v>0</v>
      </c>
      <c r="AL129" s="51"/>
      <c r="AM129" s="51">
        <f t="shared" si="823"/>
        <v>0</v>
      </c>
      <c r="AN129" s="51">
        <v>0</v>
      </c>
      <c r="AO129" s="51">
        <f t="shared" si="824"/>
        <v>0</v>
      </c>
      <c r="AP129" s="51">
        <v>0</v>
      </c>
      <c r="AQ129" s="51">
        <f t="shared" si="824"/>
        <v>0</v>
      </c>
      <c r="AR129" s="51">
        <v>0</v>
      </c>
      <c r="AS129" s="51">
        <f t="shared" si="825"/>
        <v>0</v>
      </c>
      <c r="AT129" s="51">
        <v>0</v>
      </c>
      <c r="AU129" s="51">
        <f t="shared" si="826"/>
        <v>0</v>
      </c>
      <c r="AV129" s="51">
        <v>0</v>
      </c>
      <c r="AW129" s="51">
        <f t="shared" si="827"/>
        <v>0</v>
      </c>
      <c r="AX129" s="51">
        <v>0</v>
      </c>
      <c r="AY129" s="51">
        <f t="shared" si="828"/>
        <v>0</v>
      </c>
      <c r="AZ129" s="51">
        <v>0</v>
      </c>
      <c r="BA129" s="51">
        <f t="shared" si="829"/>
        <v>0</v>
      </c>
      <c r="BB129" s="51">
        <v>0</v>
      </c>
      <c r="BC129" s="51">
        <f t="shared" si="830"/>
        <v>0</v>
      </c>
      <c r="BD129" s="51"/>
      <c r="BE129" s="51">
        <f t="shared" si="831"/>
        <v>0</v>
      </c>
      <c r="BF129" s="51"/>
      <c r="BG129" s="51">
        <f t="shared" si="832"/>
        <v>0</v>
      </c>
      <c r="BH129" s="51">
        <v>0</v>
      </c>
      <c r="BI129" s="51">
        <f t="shared" si="833"/>
        <v>0</v>
      </c>
      <c r="BJ129" s="51">
        <v>0</v>
      </c>
      <c r="BK129" s="51">
        <f t="shared" si="834"/>
        <v>0</v>
      </c>
      <c r="BL129" s="51">
        <v>0</v>
      </c>
      <c r="BM129" s="51">
        <f t="shared" si="835"/>
        <v>0</v>
      </c>
      <c r="BN129" s="51">
        <v>0</v>
      </c>
      <c r="BO129" s="51">
        <f t="shared" si="835"/>
        <v>0</v>
      </c>
      <c r="BP129" s="51"/>
      <c r="BQ129" s="51">
        <f t="shared" si="836"/>
        <v>0</v>
      </c>
      <c r="BR129" s="51"/>
      <c r="BS129" s="51">
        <f t="shared" si="837"/>
        <v>0</v>
      </c>
      <c r="BT129" s="51"/>
      <c r="BU129" s="51">
        <f t="shared" si="838"/>
        <v>0</v>
      </c>
      <c r="BV129" s="51">
        <v>0</v>
      </c>
      <c r="BW129" s="51">
        <f t="shared" si="839"/>
        <v>0</v>
      </c>
      <c r="BX129" s="51">
        <v>0</v>
      </c>
      <c r="BY129" s="51">
        <f t="shared" si="840"/>
        <v>0</v>
      </c>
      <c r="BZ129" s="51">
        <v>0</v>
      </c>
      <c r="CA129" s="51">
        <f t="shared" si="841"/>
        <v>0</v>
      </c>
      <c r="CB129" s="51">
        <v>0</v>
      </c>
      <c r="CC129" s="51">
        <v>0</v>
      </c>
      <c r="CD129" s="51"/>
      <c r="CE129" s="51">
        <f t="shared" si="655"/>
        <v>0</v>
      </c>
      <c r="CF129" s="51"/>
      <c r="CG129" s="51">
        <f t="shared" si="842"/>
        <v>0</v>
      </c>
      <c r="CH129" s="51">
        <v>0</v>
      </c>
      <c r="CI129" s="51">
        <f t="shared" si="843"/>
        <v>0</v>
      </c>
      <c r="CJ129" s="51">
        <v>0</v>
      </c>
      <c r="CK129" s="51">
        <f t="shared" si="843"/>
        <v>0</v>
      </c>
      <c r="CL129" s="51">
        <v>0</v>
      </c>
      <c r="CM129" s="51">
        <f t="shared" si="844"/>
        <v>0</v>
      </c>
      <c r="CN129" s="51"/>
      <c r="CO129" s="51">
        <f t="shared" si="845"/>
        <v>0</v>
      </c>
      <c r="CP129" s="51">
        <v>0</v>
      </c>
      <c r="CQ129" s="51">
        <f t="shared" si="846"/>
        <v>0</v>
      </c>
      <c r="CR129" s="51">
        <v>0</v>
      </c>
      <c r="CS129" s="51">
        <v>0</v>
      </c>
      <c r="CT129" s="51"/>
      <c r="CU129" s="51">
        <f t="shared" si="847"/>
        <v>0</v>
      </c>
      <c r="CV129" s="51">
        <v>0</v>
      </c>
      <c r="CW129" s="51">
        <f t="shared" si="848"/>
        <v>0</v>
      </c>
      <c r="CX129" s="51">
        <v>0</v>
      </c>
      <c r="CY129" s="51">
        <f t="shared" si="849"/>
        <v>0</v>
      </c>
      <c r="CZ129" s="51">
        <v>0</v>
      </c>
      <c r="DA129" s="51">
        <f t="shared" si="850"/>
        <v>0</v>
      </c>
      <c r="DB129" s="62">
        <f t="shared" si="851"/>
        <v>0</v>
      </c>
      <c r="DC129" s="62">
        <f t="shared" si="851"/>
        <v>0</v>
      </c>
    </row>
    <row r="130" spans="1:107" ht="30" x14ac:dyDescent="0.25">
      <c r="A130" s="24"/>
      <c r="B130" s="24">
        <v>86</v>
      </c>
      <c r="C130" s="22" t="s">
        <v>242</v>
      </c>
      <c r="D130" s="17">
        <f t="shared" si="759"/>
        <v>10127</v>
      </c>
      <c r="E130" s="17">
        <v>10127</v>
      </c>
      <c r="F130" s="18">
        <v>9620</v>
      </c>
      <c r="G130" s="19">
        <v>2.95</v>
      </c>
      <c r="H130" s="19"/>
      <c r="I130" s="25">
        <v>1</v>
      </c>
      <c r="J130" s="26"/>
      <c r="K130" s="17">
        <v>1.4</v>
      </c>
      <c r="L130" s="17">
        <v>1.68</v>
      </c>
      <c r="M130" s="17">
        <v>2.23</v>
      </c>
      <c r="N130" s="17">
        <v>2.39</v>
      </c>
      <c r="O130" s="20">
        <v>2.57</v>
      </c>
      <c r="P130" s="51">
        <v>0</v>
      </c>
      <c r="Q130" s="51">
        <f t="shared" si="814"/>
        <v>0</v>
      </c>
      <c r="R130" s="51"/>
      <c r="S130" s="51">
        <f t="shared" si="814"/>
        <v>0</v>
      </c>
      <c r="T130" s="52"/>
      <c r="U130" s="51">
        <f t="shared" si="815"/>
        <v>0</v>
      </c>
      <c r="V130" s="51">
        <v>0</v>
      </c>
      <c r="W130" s="51">
        <f t="shared" si="816"/>
        <v>0</v>
      </c>
      <c r="X130" s="51">
        <v>0</v>
      </c>
      <c r="Y130" s="51">
        <f t="shared" si="817"/>
        <v>0</v>
      </c>
      <c r="Z130" s="51">
        <v>0</v>
      </c>
      <c r="AA130" s="51">
        <f t="shared" si="818"/>
        <v>0</v>
      </c>
      <c r="AB130" s="51"/>
      <c r="AC130" s="51">
        <f t="shared" si="819"/>
        <v>0</v>
      </c>
      <c r="AD130" s="51">
        <v>0</v>
      </c>
      <c r="AE130" s="51">
        <f t="shared" si="820"/>
        <v>0</v>
      </c>
      <c r="AF130" s="52"/>
      <c r="AG130" s="51">
        <f t="shared" si="821"/>
        <v>0</v>
      </c>
      <c r="AH130" s="51">
        <v>0</v>
      </c>
      <c r="AI130" s="51">
        <f t="shared" si="822"/>
        <v>0</v>
      </c>
      <c r="AJ130" s="51">
        <v>0</v>
      </c>
      <c r="AK130" s="51">
        <f t="shared" si="823"/>
        <v>0</v>
      </c>
      <c r="AL130" s="51"/>
      <c r="AM130" s="51">
        <f t="shared" si="823"/>
        <v>0</v>
      </c>
      <c r="AN130" s="51">
        <v>0</v>
      </c>
      <c r="AO130" s="51">
        <f t="shared" si="824"/>
        <v>0</v>
      </c>
      <c r="AP130" s="51">
        <v>0</v>
      </c>
      <c r="AQ130" s="51">
        <f t="shared" si="824"/>
        <v>0</v>
      </c>
      <c r="AR130" s="51">
        <v>0</v>
      </c>
      <c r="AS130" s="51">
        <f t="shared" si="825"/>
        <v>0</v>
      </c>
      <c r="AT130" s="51">
        <v>0</v>
      </c>
      <c r="AU130" s="51">
        <f t="shared" si="826"/>
        <v>0</v>
      </c>
      <c r="AV130" s="51">
        <v>0</v>
      </c>
      <c r="AW130" s="51">
        <f t="shared" si="827"/>
        <v>0</v>
      </c>
      <c r="AX130" s="51">
        <v>0</v>
      </c>
      <c r="AY130" s="51">
        <f t="shared" si="828"/>
        <v>0</v>
      </c>
      <c r="AZ130" s="51">
        <v>0</v>
      </c>
      <c r="BA130" s="51">
        <f t="shared" si="829"/>
        <v>0</v>
      </c>
      <c r="BB130" s="51">
        <v>0</v>
      </c>
      <c r="BC130" s="51">
        <f t="shared" si="830"/>
        <v>0</v>
      </c>
      <c r="BD130" s="51"/>
      <c r="BE130" s="51">
        <f t="shared" si="831"/>
        <v>0</v>
      </c>
      <c r="BF130" s="51"/>
      <c r="BG130" s="51">
        <f t="shared" si="832"/>
        <v>0</v>
      </c>
      <c r="BH130" s="51">
        <v>0</v>
      </c>
      <c r="BI130" s="51">
        <f t="shared" si="833"/>
        <v>0</v>
      </c>
      <c r="BJ130" s="51">
        <v>0</v>
      </c>
      <c r="BK130" s="51">
        <f t="shared" si="834"/>
        <v>0</v>
      </c>
      <c r="BL130" s="51">
        <v>0</v>
      </c>
      <c r="BM130" s="51">
        <f t="shared" si="835"/>
        <v>0</v>
      </c>
      <c r="BN130" s="51">
        <v>0</v>
      </c>
      <c r="BO130" s="51">
        <f t="shared" si="835"/>
        <v>0</v>
      </c>
      <c r="BP130" s="51"/>
      <c r="BQ130" s="51">
        <f t="shared" si="836"/>
        <v>0</v>
      </c>
      <c r="BR130" s="51"/>
      <c r="BS130" s="51">
        <f t="shared" si="837"/>
        <v>0</v>
      </c>
      <c r="BT130" s="51"/>
      <c r="BU130" s="51">
        <f t="shared" si="838"/>
        <v>0</v>
      </c>
      <c r="BV130" s="51">
        <v>0</v>
      </c>
      <c r="BW130" s="51">
        <f t="shared" si="839"/>
        <v>0</v>
      </c>
      <c r="BX130" s="51">
        <v>0</v>
      </c>
      <c r="BY130" s="51">
        <f t="shared" si="840"/>
        <v>0</v>
      </c>
      <c r="BZ130" s="51">
        <v>0</v>
      </c>
      <c r="CA130" s="51">
        <f t="shared" si="841"/>
        <v>0</v>
      </c>
      <c r="CB130" s="51">
        <v>0</v>
      </c>
      <c r="CC130" s="51">
        <v>0</v>
      </c>
      <c r="CD130" s="51"/>
      <c r="CE130" s="51">
        <f t="shared" si="655"/>
        <v>0</v>
      </c>
      <c r="CF130" s="51"/>
      <c r="CG130" s="51">
        <f t="shared" si="842"/>
        <v>0</v>
      </c>
      <c r="CH130" s="51"/>
      <c r="CI130" s="51">
        <f t="shared" si="843"/>
        <v>0</v>
      </c>
      <c r="CJ130" s="51">
        <v>0</v>
      </c>
      <c r="CK130" s="51">
        <f t="shared" si="843"/>
        <v>0</v>
      </c>
      <c r="CL130" s="51">
        <v>0</v>
      </c>
      <c r="CM130" s="51">
        <f t="shared" si="844"/>
        <v>0</v>
      </c>
      <c r="CN130" s="51"/>
      <c r="CO130" s="51">
        <f t="shared" si="845"/>
        <v>0</v>
      </c>
      <c r="CP130" s="51">
        <v>0</v>
      </c>
      <c r="CQ130" s="51">
        <f t="shared" si="846"/>
        <v>0</v>
      </c>
      <c r="CR130" s="51">
        <v>0</v>
      </c>
      <c r="CS130" s="51">
        <v>0</v>
      </c>
      <c r="CT130" s="51"/>
      <c r="CU130" s="51">
        <f t="shared" si="847"/>
        <v>0</v>
      </c>
      <c r="CV130" s="51">
        <v>0</v>
      </c>
      <c r="CW130" s="51">
        <f t="shared" si="848"/>
        <v>0</v>
      </c>
      <c r="CX130" s="51">
        <v>0</v>
      </c>
      <c r="CY130" s="51">
        <f t="shared" si="849"/>
        <v>0</v>
      </c>
      <c r="CZ130" s="51">
        <v>0</v>
      </c>
      <c r="DA130" s="51">
        <f t="shared" si="850"/>
        <v>0</v>
      </c>
      <c r="DB130" s="62">
        <f t="shared" si="851"/>
        <v>0</v>
      </c>
      <c r="DC130" s="62">
        <f t="shared" si="851"/>
        <v>0</v>
      </c>
    </row>
    <row r="131" spans="1:107" x14ac:dyDescent="0.25">
      <c r="A131" s="60">
        <v>31</v>
      </c>
      <c r="B131" s="60"/>
      <c r="C131" s="38" t="s">
        <v>243</v>
      </c>
      <c r="D131" s="45"/>
      <c r="E131" s="45"/>
      <c r="F131" s="43"/>
      <c r="G131" s="46"/>
      <c r="H131" s="46"/>
      <c r="I131" s="69"/>
      <c r="J131" s="70"/>
      <c r="K131" s="45"/>
      <c r="L131" s="45"/>
      <c r="M131" s="45"/>
      <c r="N131" s="45"/>
      <c r="O131" s="44">
        <v>2.57</v>
      </c>
      <c r="P131" s="54">
        <f t="shared" ref="P131:CA131" si="852">SUM(P132:P136)</f>
        <v>0</v>
      </c>
      <c r="Q131" s="54">
        <f t="shared" si="852"/>
        <v>0</v>
      </c>
      <c r="R131" s="54">
        <f t="shared" si="852"/>
        <v>0</v>
      </c>
      <c r="S131" s="54">
        <f t="shared" si="852"/>
        <v>0</v>
      </c>
      <c r="T131" s="54">
        <f t="shared" si="852"/>
        <v>0</v>
      </c>
      <c r="U131" s="54">
        <f t="shared" si="852"/>
        <v>0</v>
      </c>
      <c r="V131" s="54">
        <f t="shared" si="852"/>
        <v>0</v>
      </c>
      <c r="W131" s="54">
        <f t="shared" si="852"/>
        <v>0</v>
      </c>
      <c r="X131" s="54">
        <f t="shared" si="852"/>
        <v>0</v>
      </c>
      <c r="Y131" s="54">
        <f t="shared" si="852"/>
        <v>0</v>
      </c>
      <c r="Z131" s="54">
        <f t="shared" si="852"/>
        <v>0</v>
      </c>
      <c r="AA131" s="54">
        <f t="shared" si="852"/>
        <v>0</v>
      </c>
      <c r="AB131" s="54">
        <f t="shared" si="852"/>
        <v>0</v>
      </c>
      <c r="AC131" s="54">
        <f t="shared" si="852"/>
        <v>0</v>
      </c>
      <c r="AD131" s="54">
        <f t="shared" si="852"/>
        <v>0</v>
      </c>
      <c r="AE131" s="54">
        <f t="shared" si="852"/>
        <v>0</v>
      </c>
      <c r="AF131" s="54">
        <f t="shared" si="852"/>
        <v>0</v>
      </c>
      <c r="AG131" s="54">
        <f t="shared" si="852"/>
        <v>0</v>
      </c>
      <c r="AH131" s="54">
        <f t="shared" si="852"/>
        <v>211</v>
      </c>
      <c r="AI131" s="54">
        <f t="shared" si="852"/>
        <v>2910895.3964999998</v>
      </c>
      <c r="AJ131" s="54">
        <f t="shared" si="852"/>
        <v>0</v>
      </c>
      <c r="AK131" s="54">
        <f t="shared" si="852"/>
        <v>0</v>
      </c>
      <c r="AL131" s="54">
        <f t="shared" si="852"/>
        <v>0</v>
      </c>
      <c r="AM131" s="54">
        <f t="shared" si="852"/>
        <v>0</v>
      </c>
      <c r="AN131" s="54">
        <f t="shared" si="852"/>
        <v>0</v>
      </c>
      <c r="AO131" s="54">
        <f t="shared" si="852"/>
        <v>0</v>
      </c>
      <c r="AP131" s="54">
        <f t="shared" si="852"/>
        <v>0</v>
      </c>
      <c r="AQ131" s="54">
        <f t="shared" si="852"/>
        <v>0</v>
      </c>
      <c r="AR131" s="54">
        <f t="shared" si="852"/>
        <v>0</v>
      </c>
      <c r="AS131" s="54">
        <f t="shared" si="852"/>
        <v>0</v>
      </c>
      <c r="AT131" s="54">
        <f t="shared" si="852"/>
        <v>100</v>
      </c>
      <c r="AU131" s="54">
        <f t="shared" si="852"/>
        <v>1574815.3511999997</v>
      </c>
      <c r="AV131" s="54">
        <v>0</v>
      </c>
      <c r="AW131" s="54">
        <f t="shared" ref="AW131" si="853">SUM(AW132:AW136)</f>
        <v>0</v>
      </c>
      <c r="AX131" s="54">
        <v>1</v>
      </c>
      <c r="AY131" s="54">
        <f t="shared" ref="AY131" si="854">SUM(AY132:AY136)</f>
        <v>14910.485772</v>
      </c>
      <c r="AZ131" s="54">
        <f t="shared" si="852"/>
        <v>0</v>
      </c>
      <c r="BA131" s="54">
        <f t="shared" si="852"/>
        <v>0</v>
      </c>
      <c r="BB131" s="54">
        <f t="shared" si="852"/>
        <v>23</v>
      </c>
      <c r="BC131" s="54">
        <f t="shared" si="852"/>
        <v>327496.26</v>
      </c>
      <c r="BD131" s="54">
        <f t="shared" si="852"/>
        <v>0</v>
      </c>
      <c r="BE131" s="54">
        <f t="shared" si="852"/>
        <v>0</v>
      </c>
      <c r="BF131" s="54">
        <f t="shared" si="852"/>
        <v>0</v>
      </c>
      <c r="BG131" s="54">
        <f t="shared" si="852"/>
        <v>0</v>
      </c>
      <c r="BH131" s="54">
        <f t="shared" si="852"/>
        <v>0</v>
      </c>
      <c r="BI131" s="54">
        <f t="shared" si="852"/>
        <v>0</v>
      </c>
      <c r="BJ131" s="54">
        <f t="shared" si="852"/>
        <v>0</v>
      </c>
      <c r="BK131" s="54">
        <f t="shared" si="852"/>
        <v>0</v>
      </c>
      <c r="BL131" s="54">
        <f t="shared" si="852"/>
        <v>0</v>
      </c>
      <c r="BM131" s="54">
        <f t="shared" si="852"/>
        <v>0</v>
      </c>
      <c r="BN131" s="54">
        <f t="shared" si="852"/>
        <v>25</v>
      </c>
      <c r="BO131" s="54">
        <f t="shared" si="852"/>
        <v>422649.84580000001</v>
      </c>
      <c r="BP131" s="54">
        <f t="shared" si="852"/>
        <v>0</v>
      </c>
      <c r="BQ131" s="54">
        <f t="shared" si="852"/>
        <v>0</v>
      </c>
      <c r="BR131" s="54">
        <f t="shared" si="852"/>
        <v>0</v>
      </c>
      <c r="BS131" s="54">
        <f t="shared" si="852"/>
        <v>0</v>
      </c>
      <c r="BT131" s="54">
        <f t="shared" si="852"/>
        <v>0</v>
      </c>
      <c r="BU131" s="54">
        <f t="shared" si="852"/>
        <v>0</v>
      </c>
      <c r="BV131" s="54">
        <f t="shared" si="852"/>
        <v>0</v>
      </c>
      <c r="BW131" s="54">
        <f t="shared" si="852"/>
        <v>0</v>
      </c>
      <c r="BX131" s="54">
        <f t="shared" si="852"/>
        <v>13</v>
      </c>
      <c r="BY131" s="54">
        <f t="shared" si="852"/>
        <v>180250.63419999997</v>
      </c>
      <c r="BZ131" s="54">
        <f t="shared" si="852"/>
        <v>12</v>
      </c>
      <c r="CA131" s="54">
        <f t="shared" si="852"/>
        <v>163399.41071999999</v>
      </c>
      <c r="CB131" s="54">
        <v>0</v>
      </c>
      <c r="CC131" s="54">
        <v>0</v>
      </c>
      <c r="CD131" s="54"/>
      <c r="CE131" s="54"/>
      <c r="CF131" s="54">
        <f t="shared" ref="CF131:DC131" si="855">SUM(CF132:CF136)</f>
        <v>4</v>
      </c>
      <c r="CG131" s="54">
        <f t="shared" si="855"/>
        <v>72621.960319999998</v>
      </c>
      <c r="CH131" s="54">
        <f t="shared" si="855"/>
        <v>141</v>
      </c>
      <c r="CI131" s="54">
        <f t="shared" si="855"/>
        <v>2063002.0774999999</v>
      </c>
      <c r="CJ131" s="54">
        <v>10</v>
      </c>
      <c r="CK131" s="54">
        <f t="shared" ref="CK131" si="856">SUM(CK132:CK136)</f>
        <v>158860.53820000001</v>
      </c>
      <c r="CL131" s="54">
        <v>0</v>
      </c>
      <c r="CM131" s="54">
        <f t="shared" si="855"/>
        <v>0</v>
      </c>
      <c r="CN131" s="54">
        <f t="shared" si="855"/>
        <v>2</v>
      </c>
      <c r="CO131" s="54">
        <f t="shared" si="855"/>
        <v>30197.713</v>
      </c>
      <c r="CP131" s="54">
        <f t="shared" si="855"/>
        <v>0</v>
      </c>
      <c r="CQ131" s="54">
        <f t="shared" si="855"/>
        <v>0</v>
      </c>
      <c r="CR131" s="54">
        <v>0</v>
      </c>
      <c r="CS131" s="54">
        <v>0</v>
      </c>
      <c r="CT131" s="54">
        <f t="shared" si="855"/>
        <v>0</v>
      </c>
      <c r="CU131" s="54">
        <f t="shared" si="855"/>
        <v>0</v>
      </c>
      <c r="CV131" s="54">
        <f t="shared" si="855"/>
        <v>0</v>
      </c>
      <c r="CW131" s="54">
        <f t="shared" si="855"/>
        <v>0</v>
      </c>
      <c r="CX131" s="54">
        <f t="shared" si="855"/>
        <v>0</v>
      </c>
      <c r="CY131" s="54">
        <f t="shared" si="855"/>
        <v>0</v>
      </c>
      <c r="CZ131" s="54">
        <v>0</v>
      </c>
      <c r="DA131" s="54">
        <f t="shared" si="855"/>
        <v>0</v>
      </c>
      <c r="DB131" s="54">
        <f t="shared" si="855"/>
        <v>542</v>
      </c>
      <c r="DC131" s="54">
        <f t="shared" si="855"/>
        <v>7919099.6732120002</v>
      </c>
    </row>
    <row r="132" spans="1:107" x14ac:dyDescent="0.25">
      <c r="A132" s="24"/>
      <c r="B132" s="24">
        <v>87</v>
      </c>
      <c r="C132" s="16" t="s">
        <v>244</v>
      </c>
      <c r="D132" s="17">
        <f>D130</f>
        <v>10127</v>
      </c>
      <c r="E132" s="17">
        <v>10127</v>
      </c>
      <c r="F132" s="18">
        <v>9620</v>
      </c>
      <c r="G132" s="19">
        <v>0.89</v>
      </c>
      <c r="H132" s="19"/>
      <c r="I132" s="25">
        <v>1</v>
      </c>
      <c r="J132" s="26"/>
      <c r="K132" s="17">
        <v>1.4</v>
      </c>
      <c r="L132" s="17">
        <v>1.68</v>
      </c>
      <c r="M132" s="17">
        <v>2.23</v>
      </c>
      <c r="N132" s="17">
        <v>2.39</v>
      </c>
      <c r="O132" s="20">
        <v>2.57</v>
      </c>
      <c r="P132" s="51">
        <v>0</v>
      </c>
      <c r="Q132" s="51">
        <f t="shared" ref="Q132:S136" si="857">(P132/12*1*$D132*$G132*$I132*$K132*Q$9)+(P132/12*5*$E132*$G132*$I132*$K132*Q$10)+(P132/12*6*$F132*$G132*$I132*$K132*Q$10)</f>
        <v>0</v>
      </c>
      <c r="R132" s="51">
        <v>0</v>
      </c>
      <c r="S132" s="51">
        <f t="shared" si="857"/>
        <v>0</v>
      </c>
      <c r="T132" s="52"/>
      <c r="U132" s="51">
        <f t="shared" ref="U132:U136" si="858">(T132/12*1*$D132*$G132*$I132*$K132*U$9)+(T132/12*5*$E132*$G132*$I132*$K132*U$10)+(T132/12*6*$F132*$G132*$I132*$K132*U$10)</f>
        <v>0</v>
      </c>
      <c r="V132" s="51">
        <v>0</v>
      </c>
      <c r="W132" s="51">
        <f t="shared" ref="W132:W136" si="859">(V132/12*1*$D132*$G132*$I132*$K132*W$9)+(V132/12*5*$E132*$G132*$I132*$K132*W$10)+(V132/12*6*$F132*$G132*$I132*$K132*W$10)</f>
        <v>0</v>
      </c>
      <c r="X132" s="51">
        <v>0</v>
      </c>
      <c r="Y132" s="51">
        <f t="shared" ref="Y132:Y136" si="860">(X132/12*1*$D132*$G132*$I132*$K132*Y$9)+(X132/12*5*$E132*$G132*$I132*$K132*Y$10)+(X132/12*6*$F132*$G132*$I132*$K132*Y$10)</f>
        <v>0</v>
      </c>
      <c r="Z132" s="51">
        <v>0</v>
      </c>
      <c r="AA132" s="51">
        <f t="shared" ref="AA132:AA136" si="861">(Z132/12*1*$D132*$G132*$I132*$K132*AA$9)+(Z132/12*5*$E132*$G132*$I132*$K132*AA$10)+(Z132/12*6*$F132*$G132*$I132*$K132*AA$10)</f>
        <v>0</v>
      </c>
      <c r="AB132" s="51"/>
      <c r="AC132" s="51">
        <f t="shared" ref="AC132:AC136" si="862">(AB132/12*1*$D132*$G132*$I132*$K132*AC$9)+(AB132/12*5*$E132*$G132*$I132*$K132*AC$10)+(AB132/12*6*$F132*$G132*$I132*$K132*AC$10)</f>
        <v>0</v>
      </c>
      <c r="AD132" s="51">
        <v>0</v>
      </c>
      <c r="AE132" s="51">
        <f t="shared" ref="AE132:AE136" si="863">(AD132/12*1*$D132*$G132*$I132*$K132*AE$9)+(AD132/12*5*$E132*$G132*$I132*$K132*AE$10)+(AD132/12*6*$F132*$G132*$I132*$K132*AE$10)</f>
        <v>0</v>
      </c>
      <c r="AF132" s="52"/>
      <c r="AG132" s="51">
        <f t="shared" ref="AG132:AG136" si="864">(AF132/12*1*$D132*$G132*$I132*$K132*AG$9)+(AF132/12*5*$E132*$G132*$I132*$K132*AG$10)+(AF132/12*6*$F132*$G132*$I132*$K132*AG$10)</f>
        <v>0</v>
      </c>
      <c r="AH132" s="51">
        <v>0</v>
      </c>
      <c r="AI132" s="51">
        <f t="shared" ref="AI132:AI136" si="865">(AH132/12*1*$D132*$G132*$I132*$K132*AI$9)+(AH132/12*5*$E132*$G132*$I132*$K132*AI$10)+(AH132/12*6*$F132*$G132*$I132*$K132*AI$10)</f>
        <v>0</v>
      </c>
      <c r="AJ132" s="51">
        <v>0</v>
      </c>
      <c r="AK132" s="51">
        <f t="shared" ref="AK132:AM136" si="866">(AJ132/12*1*$D132*$G132*$I132*$K132*AK$9)+(AJ132/12*5*$E132*$G132*$I132*$K132*AK$10)+(AJ132/12*6*$F132*$G132*$I132*$K132*AK$10)</f>
        <v>0</v>
      </c>
      <c r="AL132" s="51"/>
      <c r="AM132" s="51">
        <f t="shared" si="866"/>
        <v>0</v>
      </c>
      <c r="AN132" s="51">
        <v>0</v>
      </c>
      <c r="AO132" s="51">
        <f t="shared" ref="AO132:AQ136" si="867">(AN132/12*1*$D132*$G132*$I132*$L132*AO$9)+(AN132/12*5*$E132*$G132*$I132*$L132*AO$10)+(AN132/12*6*$F132*$G132*$I132*$L132*AO$10)</f>
        <v>0</v>
      </c>
      <c r="AP132" s="51">
        <v>0</v>
      </c>
      <c r="AQ132" s="51">
        <f t="shared" si="867"/>
        <v>0</v>
      </c>
      <c r="AR132" s="51">
        <v>0</v>
      </c>
      <c r="AS132" s="51">
        <f t="shared" ref="AS132:AS136" si="868">(AR132/12*1*$D132*$G132*$I132*$L132*AS$9)+(AR132/12*5*$E132*$G132*$I132*$L132*AS$10)+(AR132/12*6*$F132*$G132*$I132*$L132*AS$10)</f>
        <v>0</v>
      </c>
      <c r="AT132" s="51">
        <v>0</v>
      </c>
      <c r="AU132" s="51">
        <f t="shared" ref="AU132:AU136" si="869">(AT132/12*1*$D132*$G132*$I132*$L132*AU$9)+(AT132/12*5*$E132*$G132*$I132*$L132*AU$10)+(AT132/12*6*$F132*$G132*$I132*$L132*AU$10)</f>
        <v>0</v>
      </c>
      <c r="AV132" s="51">
        <v>0</v>
      </c>
      <c r="AW132" s="51">
        <f t="shared" ref="AW132:AW136" si="870">(AV132/12*1*$D132*$G132*$I132*$L132*AW$9)+(AV132/12*5*$E132*$G132*$I132*$L132*AW$10)+(AV132/12*6*$F132*$G132*$I132*$L132*AW$10)</f>
        <v>0</v>
      </c>
      <c r="AX132" s="53">
        <v>1</v>
      </c>
      <c r="AY132" s="51">
        <f t="shared" ref="AY132:AY136" si="871">(AX132/12*1*$D132*$G132*$I132*$L132*AY$9)+(AX132/12*5*$E132*$G132*$I132*$L132*AY$10)+(AX132/12*6*$F132*$G132*$I132*$L132*AY$10)</f>
        <v>14910.485772</v>
      </c>
      <c r="AZ132" s="51">
        <v>0</v>
      </c>
      <c r="BA132" s="51">
        <f t="shared" ref="BA132:BA136" si="872">(AZ132/12*1*$D132*$G132*$I132*$L132*BA$9)+(AZ132/12*5*$E132*$G132*$I132*$L132*BA$10)+(AZ132/12*6*$F132*$G132*$I132*$L132*BA$10)</f>
        <v>0</v>
      </c>
      <c r="BB132" s="51">
        <v>0</v>
      </c>
      <c r="BC132" s="51">
        <f t="shared" ref="BC132:BC136" si="873">(BB132/12*1*$D132*$G132*$I132*$K132*BC$9)+(BB132/12*5*$E132*$G132*$I132*$K132*BC$10)+(BB132/12*6*$F132*$G132*$I132*$K132*BC$10)</f>
        <v>0</v>
      </c>
      <c r="BD132" s="51"/>
      <c r="BE132" s="51">
        <f t="shared" ref="BE132:BE136" si="874">(BD132/12*1*$D132*$G132*$I132*$K132*BE$9)+(BD132/12*5*$E132*$G132*$I132*$K132*BE$10)+(BD132/12*6*$F132*$G132*$I132*$K132*BE$10)</f>
        <v>0</v>
      </c>
      <c r="BF132" s="51"/>
      <c r="BG132" s="51">
        <f t="shared" ref="BG132:BG136" si="875">(BF132/12*1*$D132*$G132*$I132*$K132*BG$9)+(BF132/12*4*$E132*$G132*$I132*$K132*BG$10)+(BF132/12*1*$E132*$G132*$I132*$K132*BG$11)+(BF132/12*6*$F132*$G132*$I132*$K132*BG$11)</f>
        <v>0</v>
      </c>
      <c r="BH132" s="51"/>
      <c r="BI132" s="51">
        <f t="shared" ref="BI132:BI136" si="876">(BH132/12*1*$D132*$G132*$I132*$K132*BI$9)+(BH132/12*5*$E132*$G132*$I132*$K132*BI$10)+(BH132/12*6*$F132*$G132*$I132*$K132*BI$10)</f>
        <v>0</v>
      </c>
      <c r="BJ132" s="51">
        <v>0</v>
      </c>
      <c r="BK132" s="51">
        <f t="shared" ref="BK132:BK136" si="877">(BJ132/12*1*$D132*$G132*$I132*$K132*BK$9)+(BJ132/12*5*$E132*$G132*$I132*$K132*BK$10)+(BJ132/12*6*$F132*$G132*$I132*$K132*BK$10)</f>
        <v>0</v>
      </c>
      <c r="BL132" s="51">
        <v>0</v>
      </c>
      <c r="BM132" s="51">
        <f t="shared" ref="BM132:BO136" si="878">(BL132/12*1*$D132*$G132*$I132*$L132*BM$9)+(BL132/12*4*$E132*$G132*$I132*$L132*BM$10)+(BL132/12*1*$E132*$G132*$I132*$L132*BM$11)+(BL132/12*6*$F132*$G132*$I132*$L132*BM$11)</f>
        <v>0</v>
      </c>
      <c r="BN132" s="51">
        <v>0</v>
      </c>
      <c r="BO132" s="51">
        <f t="shared" si="878"/>
        <v>0</v>
      </c>
      <c r="BP132" s="51"/>
      <c r="BQ132" s="51">
        <f t="shared" ref="BQ132:BQ136" si="879">(BP132/12*1*$D132*$G132*$I132*$K132*BQ$9)+(BP132/12*5*$E132*$G132*$I132*$K132*BQ$10)+(BP132/12*6*$F132*$G132*$I132*$K132*BQ$10)</f>
        <v>0</v>
      </c>
      <c r="BR132" s="51"/>
      <c r="BS132" s="51">
        <f t="shared" ref="BS132:BS136" si="880">(BR132/12*1*$D132*$G132*$I132*$L132*BS$9)+(BR132/12*5*$E132*$G132*$I132*$L132*BS$10)+(BR132/12*6*$F132*$G132*$I132*$L132*BS$10)</f>
        <v>0</v>
      </c>
      <c r="BT132" s="51"/>
      <c r="BU132" s="51">
        <f t="shared" ref="BU132:BU136" si="881">(BT132/12*1*$D132*$G132*$I132*BU$9)+(BT132/12*5*$E132*$G132*$I132*BU$10)+(BT132/12*6*$F132*$G132*$I132*BU$10)</f>
        <v>0</v>
      </c>
      <c r="BV132" s="51">
        <v>0</v>
      </c>
      <c r="BW132" s="51">
        <f t="shared" ref="BW132:BW136" si="882">(BV132/12*1*$D132*$G132*$I132*$K132*BW$9)+(BV132/12*5*$E132*$G132*$I132*$K132*BW$10)+(BV132/12*6*$F132*$G132*$I132*$K132*BW$10)</f>
        <v>0</v>
      </c>
      <c r="BX132" s="51">
        <v>0</v>
      </c>
      <c r="BY132" s="51">
        <f t="shared" ref="BY132:BY136" si="883">(BX132/12*1*$D132*$G132*$I132*$K132*BY$9)+(BX132/12*5*$E132*$G132*$I132*$K132*BY$10)+(BX132/12*6*$F132*$G132*$I132*$K132*BY$10)</f>
        <v>0</v>
      </c>
      <c r="BZ132" s="51"/>
      <c r="CA132" s="51">
        <f t="shared" ref="CA132:CA136" si="884">(BZ132/12*1*$D132*$G132*$I132*$L132*CA$9)+(BZ132/12*5*$E132*$G132*$I132*$L132*CA$10)+(BZ132/12*6*$F132*$G132*$I132*$L132*CA$10)</f>
        <v>0</v>
      </c>
      <c r="CB132" s="51">
        <v>0</v>
      </c>
      <c r="CC132" s="51">
        <v>0</v>
      </c>
      <c r="CD132" s="51"/>
      <c r="CE132" s="51">
        <f t="shared" si="655"/>
        <v>0</v>
      </c>
      <c r="CF132" s="51"/>
      <c r="CG132" s="51">
        <f t="shared" ref="CG132:CG136" si="885">(CF132/12*1*$D132*$G132*$I132*$L132*CG$9)+(CF132/12*5*$E132*$G132*$I132*$L132*CG$10)+(CF132/12*6*$F132*$G132*$I132*$L132*CG$10)</f>
        <v>0</v>
      </c>
      <c r="CH132" s="53">
        <v>5</v>
      </c>
      <c r="CI132" s="51">
        <f t="shared" ref="CI132:CK136" si="886">(CH132/12*1*$D132*$G132*$I132*$L132*CI$9)+(CH132/12*5*$E132*$G132*$I132*$L132*CI$10)+(CH132/12*6*$F132*$G132*$I132*$L132*CI$10)</f>
        <v>80564.802500000005</v>
      </c>
      <c r="CJ132" s="51"/>
      <c r="CK132" s="51">
        <f t="shared" si="886"/>
        <v>0</v>
      </c>
      <c r="CL132" s="51">
        <v>0</v>
      </c>
      <c r="CM132" s="51">
        <f t="shared" ref="CM132:CM136" si="887">(CL132/12*1*$D132*$G132*$I132*$K132*CM$9)+(CL132/12*5*$E132*$G132*$I132*$K132*CM$10)+(CL132/12*6*$F132*$G132*$I132*$K132*CM$10)</f>
        <v>0</v>
      </c>
      <c r="CN132" s="51"/>
      <c r="CO132" s="51">
        <f t="shared" ref="CO132:CO136" si="888">(CN132/12*1*$D132*$G132*$I132*$K132*CO$9)+(CN132/12*5*$E132*$G132*$I132*$K132*CO$10)+(CN132/12*6*$F132*$G132*$I132*$K132*CO$10)</f>
        <v>0</v>
      </c>
      <c r="CP132" s="51">
        <v>0</v>
      </c>
      <c r="CQ132" s="51">
        <f t="shared" ref="CQ132:CQ136" si="889">(CP132/12*1*$D132*$G132*$I132*$K132*CQ$9)+(CP132/12*5*$E132*$G132*$I132*$K132*CQ$10)+(CP132/12*6*$F132*$G132*$I132*$K132*CQ$10)</f>
        <v>0</v>
      </c>
      <c r="CR132" s="51">
        <v>0</v>
      </c>
      <c r="CS132" s="51">
        <v>0</v>
      </c>
      <c r="CT132" s="51"/>
      <c r="CU132" s="51">
        <f t="shared" ref="CU132:CU136" si="890">(CT132/12*1*$D132*$G132*$I132*$L132*CU$9)+(CT132/12*5*$E132*$G132*$I132*$L132*CU$10)+(CT132/12*6*$F132*$G132*$I132*$L132*CU$10)</f>
        <v>0</v>
      </c>
      <c r="CV132" s="51">
        <v>0</v>
      </c>
      <c r="CW132" s="51">
        <f t="shared" ref="CW132:CW136" si="891">(CV132/12*1*$D132*$G132*$I132*$L132*CW$9)+(CV132/12*5*$E132*$G132*$I132*$L132*CW$10)+(CV132/12*6*$F132*$G132*$I132*$L132*CW$10)</f>
        <v>0</v>
      </c>
      <c r="CX132" s="51"/>
      <c r="CY132" s="51">
        <f t="shared" ref="CY132:CY136" si="892">(CX132/12*1*$D132*$G132*$I132*$N132*CY$9)+(CX132/12*5*$E132*$G132*$I132*$O132*CY$10)+(CX132/12*6*$F132*$G132*$I132*$O132*CY$10)</f>
        <v>0</v>
      </c>
      <c r="CZ132" s="51"/>
      <c r="DA132" s="51">
        <f t="shared" ref="DA132:DA136" si="893">(CZ132/12*1*$D132*$G132*$I132*$M132*DA$9)+(CZ132/12*5*$E132*$G132*$I132*$M132*DA$10)+(CZ132/12*6*$F132*$G132*$I132*$M132*DA$10)</f>
        <v>0</v>
      </c>
      <c r="DB132" s="62">
        <f t="shared" ref="DB132:DC136" si="894">SUM(AF132,T132,V132,AD132,P132,X132,R132,BH132,BX132,CL132,CP132,BJ132,CN132,AH132,BB132,BD132,AJ132,BF132,BV132,AL132,Z132,CR132,CV132,BL132,CT132,BN132,CB132,CD132,CH132,BZ132,CF132,AN132,AP132,AR132,AT132,AV132,AZ132,AX132,BR132,CZ132,CX132,CJ132,AB132,BT132,BP132)</f>
        <v>6</v>
      </c>
      <c r="DC132" s="62">
        <f t="shared" si="894"/>
        <v>95475.288272000005</v>
      </c>
    </row>
    <row r="133" spans="1:107" ht="30" x14ac:dyDescent="0.25">
      <c r="A133" s="24"/>
      <c r="B133" s="24">
        <v>88</v>
      </c>
      <c r="C133" s="16" t="s">
        <v>245</v>
      </c>
      <c r="D133" s="17">
        <f>D132</f>
        <v>10127</v>
      </c>
      <c r="E133" s="17">
        <v>10127</v>
      </c>
      <c r="F133" s="18">
        <v>9620</v>
      </c>
      <c r="G133" s="19">
        <v>0.75</v>
      </c>
      <c r="H133" s="19"/>
      <c r="I133" s="25">
        <v>1</v>
      </c>
      <c r="J133" s="26"/>
      <c r="K133" s="17">
        <v>1.4</v>
      </c>
      <c r="L133" s="17">
        <v>1.68</v>
      </c>
      <c r="M133" s="17">
        <v>2.23</v>
      </c>
      <c r="N133" s="17">
        <v>2.39</v>
      </c>
      <c r="O133" s="20">
        <v>2.57</v>
      </c>
      <c r="P133" s="51"/>
      <c r="Q133" s="51">
        <f t="shared" si="857"/>
        <v>0</v>
      </c>
      <c r="R133" s="51">
        <v>0</v>
      </c>
      <c r="S133" s="51">
        <f t="shared" si="857"/>
        <v>0</v>
      </c>
      <c r="T133" s="52"/>
      <c r="U133" s="51">
        <f t="shared" si="858"/>
        <v>0</v>
      </c>
      <c r="V133" s="51">
        <v>0</v>
      </c>
      <c r="W133" s="51">
        <f t="shared" si="859"/>
        <v>0</v>
      </c>
      <c r="X133" s="51">
        <v>0</v>
      </c>
      <c r="Y133" s="51">
        <f t="shared" si="860"/>
        <v>0</v>
      </c>
      <c r="Z133" s="51">
        <v>0</v>
      </c>
      <c r="AA133" s="51">
        <f t="shared" si="861"/>
        <v>0</v>
      </c>
      <c r="AB133" s="51"/>
      <c r="AC133" s="51">
        <f t="shared" si="862"/>
        <v>0</v>
      </c>
      <c r="AD133" s="51">
        <v>0</v>
      </c>
      <c r="AE133" s="51">
        <f t="shared" si="863"/>
        <v>0</v>
      </c>
      <c r="AF133" s="52"/>
      <c r="AG133" s="51">
        <f t="shared" si="864"/>
        <v>0</v>
      </c>
      <c r="AH133" s="51">
        <v>10</v>
      </c>
      <c r="AI133" s="51">
        <f t="shared" si="865"/>
        <v>104708.4675</v>
      </c>
      <c r="AJ133" s="51">
        <v>0</v>
      </c>
      <c r="AK133" s="51">
        <f t="shared" si="866"/>
        <v>0</v>
      </c>
      <c r="AL133" s="51"/>
      <c r="AM133" s="51">
        <f t="shared" si="866"/>
        <v>0</v>
      </c>
      <c r="AN133" s="51">
        <v>0</v>
      </c>
      <c r="AO133" s="51">
        <f t="shared" si="867"/>
        <v>0</v>
      </c>
      <c r="AP133" s="51">
        <v>0</v>
      </c>
      <c r="AQ133" s="51">
        <f t="shared" si="867"/>
        <v>0</v>
      </c>
      <c r="AR133" s="51">
        <v>0</v>
      </c>
      <c r="AS133" s="51">
        <f t="shared" si="868"/>
        <v>0</v>
      </c>
      <c r="AT133" s="53">
        <v>24</v>
      </c>
      <c r="AU133" s="51">
        <f t="shared" si="869"/>
        <v>301560.38639999996</v>
      </c>
      <c r="AV133" s="51">
        <v>0</v>
      </c>
      <c r="AW133" s="51">
        <f t="shared" si="870"/>
        <v>0</v>
      </c>
      <c r="AX133" s="51"/>
      <c r="AY133" s="51">
        <f t="shared" si="871"/>
        <v>0</v>
      </c>
      <c r="AZ133" s="51">
        <v>0</v>
      </c>
      <c r="BA133" s="51">
        <f t="shared" si="872"/>
        <v>0</v>
      </c>
      <c r="BB133" s="51">
        <v>12</v>
      </c>
      <c r="BC133" s="51">
        <f t="shared" si="873"/>
        <v>147373.31699999998</v>
      </c>
      <c r="BD133" s="51"/>
      <c r="BE133" s="51">
        <f t="shared" si="874"/>
        <v>0</v>
      </c>
      <c r="BF133" s="51"/>
      <c r="BG133" s="51">
        <f t="shared" si="875"/>
        <v>0</v>
      </c>
      <c r="BH133" s="51"/>
      <c r="BI133" s="51">
        <f t="shared" si="876"/>
        <v>0</v>
      </c>
      <c r="BJ133" s="51">
        <v>0</v>
      </c>
      <c r="BK133" s="51">
        <f t="shared" si="877"/>
        <v>0</v>
      </c>
      <c r="BL133" s="51">
        <v>0</v>
      </c>
      <c r="BM133" s="51">
        <f t="shared" si="878"/>
        <v>0</v>
      </c>
      <c r="BN133" s="51">
        <v>10</v>
      </c>
      <c r="BO133" s="51">
        <f t="shared" si="878"/>
        <v>131530.035</v>
      </c>
      <c r="BP133" s="51"/>
      <c r="BQ133" s="51">
        <f t="shared" si="879"/>
        <v>0</v>
      </c>
      <c r="BR133" s="51"/>
      <c r="BS133" s="51">
        <f t="shared" si="880"/>
        <v>0</v>
      </c>
      <c r="BT133" s="51"/>
      <c r="BU133" s="51">
        <f t="shared" si="881"/>
        <v>0</v>
      </c>
      <c r="BV133" s="51">
        <v>0</v>
      </c>
      <c r="BW133" s="51">
        <f t="shared" si="882"/>
        <v>0</v>
      </c>
      <c r="BX133" s="51">
        <v>0</v>
      </c>
      <c r="BY133" s="51">
        <f t="shared" si="883"/>
        <v>0</v>
      </c>
      <c r="BZ133" s="53">
        <v>12</v>
      </c>
      <c r="CA133" s="51">
        <f t="shared" si="884"/>
        <v>163399.41071999999</v>
      </c>
      <c r="CB133" s="51">
        <v>0</v>
      </c>
      <c r="CC133" s="51">
        <v>0</v>
      </c>
      <c r="CD133" s="51"/>
      <c r="CE133" s="51">
        <f t="shared" si="655"/>
        <v>0</v>
      </c>
      <c r="CF133" s="51"/>
      <c r="CG133" s="51">
        <f t="shared" si="885"/>
        <v>0</v>
      </c>
      <c r="CH133" s="53">
        <v>106</v>
      </c>
      <c r="CI133" s="51">
        <f t="shared" si="886"/>
        <v>1439303.7749999999</v>
      </c>
      <c r="CJ133" s="51">
        <v>5</v>
      </c>
      <c r="CK133" s="51">
        <f t="shared" si="886"/>
        <v>68083.087800000008</v>
      </c>
      <c r="CL133" s="51">
        <v>0</v>
      </c>
      <c r="CM133" s="51">
        <f t="shared" si="887"/>
        <v>0</v>
      </c>
      <c r="CN133" s="51"/>
      <c r="CO133" s="51">
        <f t="shared" si="888"/>
        <v>0</v>
      </c>
      <c r="CP133" s="51"/>
      <c r="CQ133" s="51">
        <f t="shared" si="889"/>
        <v>0</v>
      </c>
      <c r="CR133" s="51"/>
      <c r="CS133" s="51">
        <v>0</v>
      </c>
      <c r="CT133" s="51"/>
      <c r="CU133" s="51">
        <f t="shared" si="890"/>
        <v>0</v>
      </c>
      <c r="CV133" s="51">
        <v>0</v>
      </c>
      <c r="CW133" s="51">
        <f t="shared" si="891"/>
        <v>0</v>
      </c>
      <c r="CX133" s="51">
        <v>0</v>
      </c>
      <c r="CY133" s="51">
        <f t="shared" si="892"/>
        <v>0</v>
      </c>
      <c r="CZ133" s="51"/>
      <c r="DA133" s="51">
        <f t="shared" si="893"/>
        <v>0</v>
      </c>
      <c r="DB133" s="62">
        <f t="shared" si="894"/>
        <v>179</v>
      </c>
      <c r="DC133" s="62">
        <f t="shared" si="894"/>
        <v>2355958.4794199998</v>
      </c>
    </row>
    <row r="134" spans="1:107" ht="30" x14ac:dyDescent="0.25">
      <c r="A134" s="24"/>
      <c r="B134" s="24">
        <v>89</v>
      </c>
      <c r="C134" s="16" t="s">
        <v>246</v>
      </c>
      <c r="D134" s="17">
        <f t="shared" ref="D134" si="895">D133</f>
        <v>10127</v>
      </c>
      <c r="E134" s="17">
        <v>10127</v>
      </c>
      <c r="F134" s="18">
        <v>9620</v>
      </c>
      <c r="G134" s="19">
        <v>1</v>
      </c>
      <c r="H134" s="19"/>
      <c r="I134" s="25">
        <v>1</v>
      </c>
      <c r="J134" s="26"/>
      <c r="K134" s="17">
        <v>1.4</v>
      </c>
      <c r="L134" s="17">
        <v>1.68</v>
      </c>
      <c r="M134" s="17">
        <v>2.23</v>
      </c>
      <c r="N134" s="17">
        <v>2.39</v>
      </c>
      <c r="O134" s="20">
        <v>2.57</v>
      </c>
      <c r="P134" s="51"/>
      <c r="Q134" s="51">
        <f t="shared" si="857"/>
        <v>0</v>
      </c>
      <c r="R134" s="51"/>
      <c r="S134" s="51">
        <f t="shared" si="857"/>
        <v>0</v>
      </c>
      <c r="T134" s="52"/>
      <c r="U134" s="51">
        <f t="shared" si="858"/>
        <v>0</v>
      </c>
      <c r="V134" s="51">
        <v>0</v>
      </c>
      <c r="W134" s="51">
        <f t="shared" si="859"/>
        <v>0</v>
      </c>
      <c r="X134" s="51">
        <v>0</v>
      </c>
      <c r="Y134" s="51">
        <f t="shared" si="860"/>
        <v>0</v>
      </c>
      <c r="Z134" s="51">
        <v>0</v>
      </c>
      <c r="AA134" s="51">
        <f t="shared" si="861"/>
        <v>0</v>
      </c>
      <c r="AB134" s="51"/>
      <c r="AC134" s="51">
        <f t="shared" si="862"/>
        <v>0</v>
      </c>
      <c r="AD134" s="51">
        <v>0</v>
      </c>
      <c r="AE134" s="51">
        <f t="shared" si="863"/>
        <v>0</v>
      </c>
      <c r="AF134" s="52"/>
      <c r="AG134" s="51">
        <f t="shared" si="864"/>
        <v>0</v>
      </c>
      <c r="AH134" s="51">
        <v>201</v>
      </c>
      <c r="AI134" s="51">
        <f t="shared" si="865"/>
        <v>2806186.929</v>
      </c>
      <c r="AJ134" s="51">
        <v>0</v>
      </c>
      <c r="AK134" s="51">
        <f t="shared" si="866"/>
        <v>0</v>
      </c>
      <c r="AL134" s="51"/>
      <c r="AM134" s="51">
        <f t="shared" si="866"/>
        <v>0</v>
      </c>
      <c r="AN134" s="51">
        <v>0</v>
      </c>
      <c r="AO134" s="51">
        <f t="shared" si="867"/>
        <v>0</v>
      </c>
      <c r="AP134" s="51">
        <v>0</v>
      </c>
      <c r="AQ134" s="51">
        <f t="shared" si="867"/>
        <v>0</v>
      </c>
      <c r="AR134" s="51"/>
      <c r="AS134" s="51">
        <f t="shared" si="868"/>
        <v>0</v>
      </c>
      <c r="AT134" s="53">
        <v>76</v>
      </c>
      <c r="AU134" s="51">
        <f t="shared" si="869"/>
        <v>1273254.9647999997</v>
      </c>
      <c r="AV134" s="51">
        <v>0</v>
      </c>
      <c r="AW134" s="51">
        <f t="shared" si="870"/>
        <v>0</v>
      </c>
      <c r="AX134" s="51"/>
      <c r="AY134" s="51">
        <f t="shared" si="871"/>
        <v>0</v>
      </c>
      <c r="AZ134" s="51">
        <v>0</v>
      </c>
      <c r="BA134" s="51">
        <f t="shared" si="872"/>
        <v>0</v>
      </c>
      <c r="BB134" s="51">
        <v>11</v>
      </c>
      <c r="BC134" s="51">
        <f t="shared" si="873"/>
        <v>180122.943</v>
      </c>
      <c r="BD134" s="51"/>
      <c r="BE134" s="51">
        <f t="shared" si="874"/>
        <v>0</v>
      </c>
      <c r="BF134" s="51"/>
      <c r="BG134" s="51">
        <f t="shared" si="875"/>
        <v>0</v>
      </c>
      <c r="BH134" s="51"/>
      <c r="BI134" s="51">
        <f t="shared" si="876"/>
        <v>0</v>
      </c>
      <c r="BJ134" s="51">
        <v>0</v>
      </c>
      <c r="BK134" s="51">
        <f t="shared" si="877"/>
        <v>0</v>
      </c>
      <c r="BL134" s="51">
        <v>0</v>
      </c>
      <c r="BM134" s="51">
        <f t="shared" si="878"/>
        <v>0</v>
      </c>
      <c r="BN134" s="51">
        <v>14</v>
      </c>
      <c r="BO134" s="51">
        <f t="shared" si="878"/>
        <v>245522.73200000002</v>
      </c>
      <c r="BP134" s="51"/>
      <c r="BQ134" s="51">
        <f t="shared" si="879"/>
        <v>0</v>
      </c>
      <c r="BR134" s="51"/>
      <c r="BS134" s="51">
        <f t="shared" si="880"/>
        <v>0</v>
      </c>
      <c r="BT134" s="51"/>
      <c r="BU134" s="51">
        <f t="shared" si="881"/>
        <v>0</v>
      </c>
      <c r="BV134" s="51">
        <v>0</v>
      </c>
      <c r="BW134" s="51">
        <f t="shared" si="882"/>
        <v>0</v>
      </c>
      <c r="BX134" s="51">
        <v>13</v>
      </c>
      <c r="BY134" s="51">
        <f t="shared" si="883"/>
        <v>180250.63419999997</v>
      </c>
      <c r="BZ134" s="51">
        <v>0</v>
      </c>
      <c r="CA134" s="51">
        <f t="shared" si="884"/>
        <v>0</v>
      </c>
      <c r="CB134" s="51">
        <v>0</v>
      </c>
      <c r="CC134" s="51">
        <v>0</v>
      </c>
      <c r="CD134" s="51"/>
      <c r="CE134" s="51">
        <f t="shared" si="655"/>
        <v>0</v>
      </c>
      <c r="CF134" s="53">
        <v>4</v>
      </c>
      <c r="CG134" s="51">
        <f t="shared" si="885"/>
        <v>72621.960319999998</v>
      </c>
      <c r="CH134" s="53">
        <v>30</v>
      </c>
      <c r="CI134" s="51">
        <f t="shared" si="886"/>
        <v>543133.5</v>
      </c>
      <c r="CJ134" s="51">
        <v>5</v>
      </c>
      <c r="CK134" s="51">
        <f t="shared" si="886"/>
        <v>90777.450400000002</v>
      </c>
      <c r="CL134" s="51">
        <v>0</v>
      </c>
      <c r="CM134" s="51">
        <f t="shared" si="887"/>
        <v>0</v>
      </c>
      <c r="CN134" s="51">
        <f>3-1</f>
        <v>2</v>
      </c>
      <c r="CO134" s="51">
        <f t="shared" si="888"/>
        <v>30197.713</v>
      </c>
      <c r="CP134" s="51"/>
      <c r="CQ134" s="51">
        <f t="shared" si="889"/>
        <v>0</v>
      </c>
      <c r="CR134" s="51"/>
      <c r="CS134" s="51">
        <v>0</v>
      </c>
      <c r="CT134" s="51"/>
      <c r="CU134" s="51">
        <f t="shared" si="890"/>
        <v>0</v>
      </c>
      <c r="CV134" s="51"/>
      <c r="CW134" s="51">
        <f t="shared" si="891"/>
        <v>0</v>
      </c>
      <c r="CX134" s="51">
        <v>0</v>
      </c>
      <c r="CY134" s="51">
        <f t="shared" si="892"/>
        <v>0</v>
      </c>
      <c r="CZ134" s="51"/>
      <c r="DA134" s="51">
        <f t="shared" si="893"/>
        <v>0</v>
      </c>
      <c r="DB134" s="62">
        <f t="shared" si="894"/>
        <v>356</v>
      </c>
      <c r="DC134" s="62">
        <f t="shared" si="894"/>
        <v>5422068.8267200002</v>
      </c>
    </row>
    <row r="135" spans="1:107" ht="30" x14ac:dyDescent="0.25">
      <c r="A135" s="24"/>
      <c r="B135" s="24">
        <v>90</v>
      </c>
      <c r="C135" s="22" t="s">
        <v>247</v>
      </c>
      <c r="D135" s="17">
        <f>D134</f>
        <v>10127</v>
      </c>
      <c r="E135" s="17">
        <v>10127</v>
      </c>
      <c r="F135" s="18">
        <v>9620</v>
      </c>
      <c r="G135" s="19">
        <v>1.29</v>
      </c>
      <c r="H135" s="19"/>
      <c r="I135" s="25">
        <v>1</v>
      </c>
      <c r="J135" s="26"/>
      <c r="K135" s="17">
        <v>1.4</v>
      </c>
      <c r="L135" s="17">
        <v>1.68</v>
      </c>
      <c r="M135" s="17">
        <v>2.23</v>
      </c>
      <c r="N135" s="17">
        <v>2.39</v>
      </c>
      <c r="O135" s="20">
        <v>2.57</v>
      </c>
      <c r="P135" s="51">
        <v>0</v>
      </c>
      <c r="Q135" s="51">
        <f t="shared" si="857"/>
        <v>0</v>
      </c>
      <c r="R135" s="51">
        <v>0</v>
      </c>
      <c r="S135" s="51">
        <f t="shared" si="857"/>
        <v>0</v>
      </c>
      <c r="T135" s="52"/>
      <c r="U135" s="51">
        <f t="shared" si="858"/>
        <v>0</v>
      </c>
      <c r="V135" s="51">
        <v>0</v>
      </c>
      <c r="W135" s="51">
        <f t="shared" si="859"/>
        <v>0</v>
      </c>
      <c r="X135" s="51">
        <v>0</v>
      </c>
      <c r="Y135" s="51">
        <f t="shared" si="860"/>
        <v>0</v>
      </c>
      <c r="Z135" s="51">
        <v>0</v>
      </c>
      <c r="AA135" s="51">
        <f t="shared" si="861"/>
        <v>0</v>
      </c>
      <c r="AB135" s="51"/>
      <c r="AC135" s="51">
        <f t="shared" si="862"/>
        <v>0</v>
      </c>
      <c r="AD135" s="51">
        <v>0</v>
      </c>
      <c r="AE135" s="51">
        <f t="shared" si="863"/>
        <v>0</v>
      </c>
      <c r="AF135" s="52"/>
      <c r="AG135" s="51">
        <f t="shared" si="864"/>
        <v>0</v>
      </c>
      <c r="AH135" s="51">
        <v>0</v>
      </c>
      <c r="AI135" s="51">
        <f t="shared" si="865"/>
        <v>0</v>
      </c>
      <c r="AJ135" s="51">
        <v>0</v>
      </c>
      <c r="AK135" s="51">
        <f t="shared" si="866"/>
        <v>0</v>
      </c>
      <c r="AL135" s="51"/>
      <c r="AM135" s="51">
        <f t="shared" si="866"/>
        <v>0</v>
      </c>
      <c r="AN135" s="51">
        <v>0</v>
      </c>
      <c r="AO135" s="51">
        <f t="shared" si="867"/>
        <v>0</v>
      </c>
      <c r="AP135" s="51">
        <v>0</v>
      </c>
      <c r="AQ135" s="51">
        <f t="shared" si="867"/>
        <v>0</v>
      </c>
      <c r="AR135" s="51">
        <v>0</v>
      </c>
      <c r="AS135" s="51">
        <f t="shared" si="868"/>
        <v>0</v>
      </c>
      <c r="AT135" s="51">
        <v>0</v>
      </c>
      <c r="AU135" s="51">
        <f t="shared" si="869"/>
        <v>0</v>
      </c>
      <c r="AV135" s="51">
        <v>0</v>
      </c>
      <c r="AW135" s="51">
        <f t="shared" si="870"/>
        <v>0</v>
      </c>
      <c r="AX135" s="51"/>
      <c r="AY135" s="51">
        <f t="shared" si="871"/>
        <v>0</v>
      </c>
      <c r="AZ135" s="51">
        <v>0</v>
      </c>
      <c r="BA135" s="51">
        <f t="shared" si="872"/>
        <v>0</v>
      </c>
      <c r="BB135" s="51">
        <v>0</v>
      </c>
      <c r="BC135" s="51">
        <f t="shared" si="873"/>
        <v>0</v>
      </c>
      <c r="BD135" s="51"/>
      <c r="BE135" s="51">
        <f t="shared" si="874"/>
        <v>0</v>
      </c>
      <c r="BF135" s="51"/>
      <c r="BG135" s="51">
        <f t="shared" si="875"/>
        <v>0</v>
      </c>
      <c r="BH135" s="51">
        <v>0</v>
      </c>
      <c r="BI135" s="51">
        <f t="shared" si="876"/>
        <v>0</v>
      </c>
      <c r="BJ135" s="51">
        <v>0</v>
      </c>
      <c r="BK135" s="51">
        <f t="shared" si="877"/>
        <v>0</v>
      </c>
      <c r="BL135" s="51">
        <v>0</v>
      </c>
      <c r="BM135" s="51">
        <f t="shared" si="878"/>
        <v>0</v>
      </c>
      <c r="BN135" s="51">
        <v>0</v>
      </c>
      <c r="BO135" s="51">
        <f t="shared" si="878"/>
        <v>0</v>
      </c>
      <c r="BP135" s="51"/>
      <c r="BQ135" s="51">
        <f t="shared" si="879"/>
        <v>0</v>
      </c>
      <c r="BR135" s="51"/>
      <c r="BS135" s="51">
        <f t="shared" si="880"/>
        <v>0</v>
      </c>
      <c r="BT135" s="51"/>
      <c r="BU135" s="51">
        <f t="shared" si="881"/>
        <v>0</v>
      </c>
      <c r="BV135" s="51">
        <v>0</v>
      </c>
      <c r="BW135" s="51">
        <f t="shared" si="882"/>
        <v>0</v>
      </c>
      <c r="BX135" s="51">
        <v>0</v>
      </c>
      <c r="BY135" s="51">
        <f t="shared" si="883"/>
        <v>0</v>
      </c>
      <c r="BZ135" s="51">
        <v>0</v>
      </c>
      <c r="CA135" s="51">
        <f t="shared" si="884"/>
        <v>0</v>
      </c>
      <c r="CB135" s="51">
        <v>0</v>
      </c>
      <c r="CC135" s="51">
        <v>0</v>
      </c>
      <c r="CD135" s="51"/>
      <c r="CE135" s="51">
        <f t="shared" si="655"/>
        <v>0</v>
      </c>
      <c r="CF135" s="51"/>
      <c r="CG135" s="51">
        <f t="shared" si="885"/>
        <v>0</v>
      </c>
      <c r="CH135" s="51">
        <v>0</v>
      </c>
      <c r="CI135" s="51">
        <f t="shared" si="886"/>
        <v>0</v>
      </c>
      <c r="CJ135" s="51"/>
      <c r="CK135" s="51">
        <f t="shared" si="886"/>
        <v>0</v>
      </c>
      <c r="CL135" s="51">
        <v>0</v>
      </c>
      <c r="CM135" s="51">
        <f t="shared" si="887"/>
        <v>0</v>
      </c>
      <c r="CN135" s="51"/>
      <c r="CO135" s="51">
        <f t="shared" si="888"/>
        <v>0</v>
      </c>
      <c r="CP135" s="51">
        <v>0</v>
      </c>
      <c r="CQ135" s="51">
        <f t="shared" si="889"/>
        <v>0</v>
      </c>
      <c r="CR135" s="51">
        <v>0</v>
      </c>
      <c r="CS135" s="51">
        <v>0</v>
      </c>
      <c r="CT135" s="51"/>
      <c r="CU135" s="51">
        <f t="shared" si="890"/>
        <v>0</v>
      </c>
      <c r="CV135" s="51">
        <v>0</v>
      </c>
      <c r="CW135" s="51">
        <f t="shared" si="891"/>
        <v>0</v>
      </c>
      <c r="CX135" s="51">
        <v>0</v>
      </c>
      <c r="CY135" s="51">
        <f t="shared" si="892"/>
        <v>0</v>
      </c>
      <c r="CZ135" s="51">
        <v>0</v>
      </c>
      <c r="DA135" s="51">
        <f t="shared" si="893"/>
        <v>0</v>
      </c>
      <c r="DB135" s="62">
        <f t="shared" si="894"/>
        <v>0</v>
      </c>
      <c r="DC135" s="62">
        <f t="shared" si="894"/>
        <v>0</v>
      </c>
    </row>
    <row r="136" spans="1:107" x14ac:dyDescent="0.25">
      <c r="A136" s="24"/>
      <c r="B136" s="24">
        <v>91</v>
      </c>
      <c r="C136" s="22" t="s">
        <v>248</v>
      </c>
      <c r="D136" s="17">
        <f>D135</f>
        <v>10127</v>
      </c>
      <c r="E136" s="17">
        <v>10127</v>
      </c>
      <c r="F136" s="18">
        <v>9620</v>
      </c>
      <c r="G136" s="19">
        <v>2.6</v>
      </c>
      <c r="H136" s="19"/>
      <c r="I136" s="25">
        <v>1</v>
      </c>
      <c r="J136" s="26"/>
      <c r="K136" s="17">
        <v>1.4</v>
      </c>
      <c r="L136" s="17">
        <v>1.68</v>
      </c>
      <c r="M136" s="17">
        <v>2.23</v>
      </c>
      <c r="N136" s="17">
        <v>2.39</v>
      </c>
      <c r="O136" s="20">
        <v>2.57</v>
      </c>
      <c r="P136" s="51">
        <v>0</v>
      </c>
      <c r="Q136" s="51">
        <f t="shared" si="857"/>
        <v>0</v>
      </c>
      <c r="R136" s="51">
        <v>0</v>
      </c>
      <c r="S136" s="51">
        <f t="shared" si="857"/>
        <v>0</v>
      </c>
      <c r="T136" s="52"/>
      <c r="U136" s="51">
        <f t="shared" si="858"/>
        <v>0</v>
      </c>
      <c r="V136" s="51">
        <v>0</v>
      </c>
      <c r="W136" s="51">
        <f t="shared" si="859"/>
        <v>0</v>
      </c>
      <c r="X136" s="51">
        <v>0</v>
      </c>
      <c r="Y136" s="51">
        <f t="shared" si="860"/>
        <v>0</v>
      </c>
      <c r="Z136" s="51">
        <v>0</v>
      </c>
      <c r="AA136" s="51">
        <f t="shared" si="861"/>
        <v>0</v>
      </c>
      <c r="AB136" s="51"/>
      <c r="AC136" s="51">
        <f t="shared" si="862"/>
        <v>0</v>
      </c>
      <c r="AD136" s="51">
        <v>0</v>
      </c>
      <c r="AE136" s="51">
        <f t="shared" si="863"/>
        <v>0</v>
      </c>
      <c r="AF136" s="52"/>
      <c r="AG136" s="51">
        <f t="shared" si="864"/>
        <v>0</v>
      </c>
      <c r="AH136" s="51">
        <v>0</v>
      </c>
      <c r="AI136" s="51">
        <f t="shared" si="865"/>
        <v>0</v>
      </c>
      <c r="AJ136" s="51">
        <v>0</v>
      </c>
      <c r="AK136" s="51">
        <f t="shared" si="866"/>
        <v>0</v>
      </c>
      <c r="AL136" s="51"/>
      <c r="AM136" s="51">
        <f t="shared" si="866"/>
        <v>0</v>
      </c>
      <c r="AN136" s="51">
        <v>0</v>
      </c>
      <c r="AO136" s="51">
        <f t="shared" si="867"/>
        <v>0</v>
      </c>
      <c r="AP136" s="51">
        <v>0</v>
      </c>
      <c r="AQ136" s="51">
        <f t="shared" si="867"/>
        <v>0</v>
      </c>
      <c r="AR136" s="51">
        <v>0</v>
      </c>
      <c r="AS136" s="51">
        <f t="shared" si="868"/>
        <v>0</v>
      </c>
      <c r="AT136" s="51">
        <v>0</v>
      </c>
      <c r="AU136" s="51">
        <f t="shared" si="869"/>
        <v>0</v>
      </c>
      <c r="AV136" s="51">
        <v>0</v>
      </c>
      <c r="AW136" s="51">
        <f t="shared" si="870"/>
        <v>0</v>
      </c>
      <c r="AX136" s="51">
        <v>0</v>
      </c>
      <c r="AY136" s="51">
        <f t="shared" si="871"/>
        <v>0</v>
      </c>
      <c r="AZ136" s="51">
        <v>0</v>
      </c>
      <c r="BA136" s="51">
        <f t="shared" si="872"/>
        <v>0</v>
      </c>
      <c r="BB136" s="51">
        <v>0</v>
      </c>
      <c r="BC136" s="51">
        <f t="shared" si="873"/>
        <v>0</v>
      </c>
      <c r="BD136" s="51"/>
      <c r="BE136" s="51">
        <f t="shared" si="874"/>
        <v>0</v>
      </c>
      <c r="BF136" s="51"/>
      <c r="BG136" s="51">
        <f t="shared" si="875"/>
        <v>0</v>
      </c>
      <c r="BH136" s="51">
        <v>0</v>
      </c>
      <c r="BI136" s="51">
        <f t="shared" si="876"/>
        <v>0</v>
      </c>
      <c r="BJ136" s="51">
        <v>0</v>
      </c>
      <c r="BK136" s="51">
        <f t="shared" si="877"/>
        <v>0</v>
      </c>
      <c r="BL136" s="51">
        <v>0</v>
      </c>
      <c r="BM136" s="51">
        <f t="shared" si="878"/>
        <v>0</v>
      </c>
      <c r="BN136" s="51">
        <v>1</v>
      </c>
      <c r="BO136" s="51">
        <f t="shared" si="878"/>
        <v>45597.078800000003</v>
      </c>
      <c r="BP136" s="51"/>
      <c r="BQ136" s="51">
        <f t="shared" si="879"/>
        <v>0</v>
      </c>
      <c r="BR136" s="51"/>
      <c r="BS136" s="51">
        <f t="shared" si="880"/>
        <v>0</v>
      </c>
      <c r="BT136" s="51"/>
      <c r="BU136" s="51">
        <f t="shared" si="881"/>
        <v>0</v>
      </c>
      <c r="BV136" s="51">
        <v>0</v>
      </c>
      <c r="BW136" s="51">
        <f t="shared" si="882"/>
        <v>0</v>
      </c>
      <c r="BX136" s="51">
        <v>0</v>
      </c>
      <c r="BY136" s="51">
        <f t="shared" si="883"/>
        <v>0</v>
      </c>
      <c r="BZ136" s="51">
        <v>0</v>
      </c>
      <c r="CA136" s="51">
        <f t="shared" si="884"/>
        <v>0</v>
      </c>
      <c r="CB136" s="51">
        <v>0</v>
      </c>
      <c r="CC136" s="51">
        <v>0</v>
      </c>
      <c r="CD136" s="51"/>
      <c r="CE136" s="51">
        <f t="shared" si="655"/>
        <v>0</v>
      </c>
      <c r="CF136" s="51"/>
      <c r="CG136" s="51">
        <f t="shared" si="885"/>
        <v>0</v>
      </c>
      <c r="CH136" s="51">
        <v>0</v>
      </c>
      <c r="CI136" s="51">
        <f t="shared" si="886"/>
        <v>0</v>
      </c>
      <c r="CJ136" s="51">
        <v>0</v>
      </c>
      <c r="CK136" s="51">
        <f t="shared" si="886"/>
        <v>0</v>
      </c>
      <c r="CL136" s="51">
        <v>0</v>
      </c>
      <c r="CM136" s="51">
        <f t="shared" si="887"/>
        <v>0</v>
      </c>
      <c r="CN136" s="51"/>
      <c r="CO136" s="51">
        <f t="shared" si="888"/>
        <v>0</v>
      </c>
      <c r="CP136" s="51">
        <v>0</v>
      </c>
      <c r="CQ136" s="51">
        <f t="shared" si="889"/>
        <v>0</v>
      </c>
      <c r="CR136" s="51">
        <v>0</v>
      </c>
      <c r="CS136" s="51">
        <v>0</v>
      </c>
      <c r="CT136" s="51"/>
      <c r="CU136" s="51">
        <f t="shared" si="890"/>
        <v>0</v>
      </c>
      <c r="CV136" s="51">
        <v>0</v>
      </c>
      <c r="CW136" s="51">
        <f t="shared" si="891"/>
        <v>0</v>
      </c>
      <c r="CX136" s="51">
        <v>0</v>
      </c>
      <c r="CY136" s="51">
        <f t="shared" si="892"/>
        <v>0</v>
      </c>
      <c r="CZ136" s="51">
        <v>0</v>
      </c>
      <c r="DA136" s="51">
        <f t="shared" si="893"/>
        <v>0</v>
      </c>
      <c r="DB136" s="62">
        <f t="shared" si="894"/>
        <v>1</v>
      </c>
      <c r="DC136" s="62">
        <f t="shared" si="894"/>
        <v>45597.078800000003</v>
      </c>
    </row>
    <row r="137" spans="1:107" x14ac:dyDescent="0.25">
      <c r="A137" s="60">
        <v>32</v>
      </c>
      <c r="B137" s="60"/>
      <c r="C137" s="38" t="s">
        <v>249</v>
      </c>
      <c r="D137" s="45"/>
      <c r="E137" s="45"/>
      <c r="F137" s="43"/>
      <c r="G137" s="46"/>
      <c r="H137" s="46"/>
      <c r="I137" s="69"/>
      <c r="J137" s="70"/>
      <c r="K137" s="45"/>
      <c r="L137" s="45"/>
      <c r="M137" s="45"/>
      <c r="N137" s="45"/>
      <c r="O137" s="44">
        <v>2.57</v>
      </c>
      <c r="P137" s="54">
        <f t="shared" ref="P137:CA137" si="896">SUM(P138:P144)</f>
        <v>0</v>
      </c>
      <c r="Q137" s="54">
        <f t="shared" si="896"/>
        <v>0</v>
      </c>
      <c r="R137" s="54">
        <f t="shared" si="896"/>
        <v>0</v>
      </c>
      <c r="S137" s="54">
        <f t="shared" si="896"/>
        <v>0</v>
      </c>
      <c r="T137" s="54">
        <f t="shared" si="896"/>
        <v>0</v>
      </c>
      <c r="U137" s="54">
        <f t="shared" si="896"/>
        <v>0</v>
      </c>
      <c r="V137" s="54">
        <f t="shared" si="896"/>
        <v>0</v>
      </c>
      <c r="W137" s="54">
        <f t="shared" si="896"/>
        <v>0</v>
      </c>
      <c r="X137" s="54">
        <f t="shared" si="896"/>
        <v>0</v>
      </c>
      <c r="Y137" s="54">
        <f t="shared" si="896"/>
        <v>0</v>
      </c>
      <c r="Z137" s="54">
        <f t="shared" si="896"/>
        <v>0</v>
      </c>
      <c r="AA137" s="54">
        <f t="shared" si="896"/>
        <v>0</v>
      </c>
      <c r="AB137" s="54">
        <f t="shared" si="896"/>
        <v>0</v>
      </c>
      <c r="AC137" s="54">
        <f t="shared" si="896"/>
        <v>0</v>
      </c>
      <c r="AD137" s="54">
        <f t="shared" si="896"/>
        <v>0</v>
      </c>
      <c r="AE137" s="54">
        <f t="shared" si="896"/>
        <v>0</v>
      </c>
      <c r="AF137" s="54">
        <f t="shared" si="896"/>
        <v>0</v>
      </c>
      <c r="AG137" s="54">
        <f t="shared" si="896"/>
        <v>0</v>
      </c>
      <c r="AH137" s="54">
        <f t="shared" si="896"/>
        <v>0</v>
      </c>
      <c r="AI137" s="54">
        <f t="shared" si="896"/>
        <v>0</v>
      </c>
      <c r="AJ137" s="54">
        <f t="shared" si="896"/>
        <v>0</v>
      </c>
      <c r="AK137" s="54">
        <f t="shared" si="896"/>
        <v>0</v>
      </c>
      <c r="AL137" s="54">
        <f t="shared" si="896"/>
        <v>0</v>
      </c>
      <c r="AM137" s="54">
        <f t="shared" si="896"/>
        <v>0</v>
      </c>
      <c r="AN137" s="54">
        <f t="shared" si="896"/>
        <v>0</v>
      </c>
      <c r="AO137" s="54">
        <f t="shared" si="896"/>
        <v>0</v>
      </c>
      <c r="AP137" s="54">
        <f t="shared" si="896"/>
        <v>0</v>
      </c>
      <c r="AQ137" s="54">
        <f t="shared" si="896"/>
        <v>0</v>
      </c>
      <c r="AR137" s="54">
        <f t="shared" si="896"/>
        <v>0</v>
      </c>
      <c r="AS137" s="54">
        <f t="shared" si="896"/>
        <v>0</v>
      </c>
      <c r="AT137" s="54">
        <f t="shared" si="896"/>
        <v>0</v>
      </c>
      <c r="AU137" s="54">
        <f t="shared" si="896"/>
        <v>0</v>
      </c>
      <c r="AV137" s="54">
        <v>0</v>
      </c>
      <c r="AW137" s="54">
        <f t="shared" ref="AW137" si="897">SUM(AW138:AW144)</f>
        <v>0</v>
      </c>
      <c r="AX137" s="54">
        <v>0</v>
      </c>
      <c r="AY137" s="54">
        <f t="shared" ref="AY137" si="898">SUM(AY138:AY144)</f>
        <v>0</v>
      </c>
      <c r="AZ137" s="54">
        <f t="shared" si="896"/>
        <v>0</v>
      </c>
      <c r="BA137" s="54">
        <f t="shared" si="896"/>
        <v>0</v>
      </c>
      <c r="BB137" s="54">
        <f t="shared" si="896"/>
        <v>0</v>
      </c>
      <c r="BC137" s="54">
        <f t="shared" si="896"/>
        <v>0</v>
      </c>
      <c r="BD137" s="54">
        <f t="shared" si="896"/>
        <v>0</v>
      </c>
      <c r="BE137" s="54">
        <f t="shared" si="896"/>
        <v>0</v>
      </c>
      <c r="BF137" s="54">
        <f t="shared" si="896"/>
        <v>0</v>
      </c>
      <c r="BG137" s="54">
        <f t="shared" si="896"/>
        <v>0</v>
      </c>
      <c r="BH137" s="54">
        <f t="shared" si="896"/>
        <v>0</v>
      </c>
      <c r="BI137" s="54">
        <f t="shared" si="896"/>
        <v>0</v>
      </c>
      <c r="BJ137" s="54">
        <f t="shared" si="896"/>
        <v>0</v>
      </c>
      <c r="BK137" s="54">
        <f t="shared" si="896"/>
        <v>0</v>
      </c>
      <c r="BL137" s="54">
        <f t="shared" si="896"/>
        <v>0</v>
      </c>
      <c r="BM137" s="54">
        <f t="shared" si="896"/>
        <v>0</v>
      </c>
      <c r="BN137" s="54">
        <f t="shared" si="896"/>
        <v>0</v>
      </c>
      <c r="BO137" s="54">
        <f t="shared" si="896"/>
        <v>0</v>
      </c>
      <c r="BP137" s="54">
        <f t="shared" si="896"/>
        <v>0</v>
      </c>
      <c r="BQ137" s="54">
        <f t="shared" si="896"/>
        <v>0</v>
      </c>
      <c r="BR137" s="54">
        <f t="shared" si="896"/>
        <v>0</v>
      </c>
      <c r="BS137" s="54">
        <f t="shared" si="896"/>
        <v>0</v>
      </c>
      <c r="BT137" s="54">
        <f t="shared" si="896"/>
        <v>0</v>
      </c>
      <c r="BU137" s="54">
        <f t="shared" si="896"/>
        <v>0</v>
      </c>
      <c r="BV137" s="54">
        <f t="shared" si="896"/>
        <v>0</v>
      </c>
      <c r="BW137" s="54">
        <f t="shared" si="896"/>
        <v>0</v>
      </c>
      <c r="BX137" s="54">
        <f t="shared" si="896"/>
        <v>0</v>
      </c>
      <c r="BY137" s="54">
        <f t="shared" si="896"/>
        <v>0</v>
      </c>
      <c r="BZ137" s="54">
        <f t="shared" si="896"/>
        <v>0</v>
      </c>
      <c r="CA137" s="54">
        <f t="shared" si="896"/>
        <v>0</v>
      </c>
      <c r="CB137" s="54">
        <v>0</v>
      </c>
      <c r="CC137" s="54">
        <v>0</v>
      </c>
      <c r="CD137" s="54"/>
      <c r="CE137" s="54"/>
      <c r="CF137" s="54">
        <f t="shared" ref="CF137:DC137" si="899">SUM(CF138:CF144)</f>
        <v>0</v>
      </c>
      <c r="CG137" s="54">
        <f t="shared" si="899"/>
        <v>0</v>
      </c>
      <c r="CH137" s="54">
        <f t="shared" si="899"/>
        <v>11</v>
      </c>
      <c r="CI137" s="54">
        <f t="shared" si="899"/>
        <v>706978.77249999996</v>
      </c>
      <c r="CJ137" s="54">
        <v>0</v>
      </c>
      <c r="CK137" s="54">
        <f t="shared" si="899"/>
        <v>0</v>
      </c>
      <c r="CL137" s="54">
        <v>0</v>
      </c>
      <c r="CM137" s="54">
        <f t="shared" ref="CM137" si="900">SUM(CM138:CM144)</f>
        <v>0</v>
      </c>
      <c r="CN137" s="54">
        <f t="shared" si="899"/>
        <v>0</v>
      </c>
      <c r="CO137" s="54">
        <f t="shared" si="899"/>
        <v>0</v>
      </c>
      <c r="CP137" s="54">
        <f t="shared" si="899"/>
        <v>0</v>
      </c>
      <c r="CQ137" s="54">
        <f t="shared" si="899"/>
        <v>0</v>
      </c>
      <c r="CR137" s="54">
        <v>0</v>
      </c>
      <c r="CS137" s="54">
        <v>0</v>
      </c>
      <c r="CT137" s="54">
        <f t="shared" si="899"/>
        <v>0</v>
      </c>
      <c r="CU137" s="54">
        <f t="shared" si="899"/>
        <v>0</v>
      </c>
      <c r="CV137" s="54">
        <f t="shared" si="899"/>
        <v>0</v>
      </c>
      <c r="CW137" s="54">
        <f t="shared" si="899"/>
        <v>0</v>
      </c>
      <c r="CX137" s="54">
        <f t="shared" si="899"/>
        <v>0</v>
      </c>
      <c r="CY137" s="54">
        <f t="shared" si="899"/>
        <v>0</v>
      </c>
      <c r="CZ137" s="54">
        <v>0</v>
      </c>
      <c r="DA137" s="54">
        <f t="shared" si="899"/>
        <v>0</v>
      </c>
      <c r="DB137" s="54">
        <f t="shared" si="899"/>
        <v>11</v>
      </c>
      <c r="DC137" s="54">
        <f t="shared" si="899"/>
        <v>706978.77249999996</v>
      </c>
    </row>
    <row r="138" spans="1:107" ht="30" x14ac:dyDescent="0.25">
      <c r="A138" s="24"/>
      <c r="B138" s="24">
        <v>92</v>
      </c>
      <c r="C138" s="22" t="s">
        <v>250</v>
      </c>
      <c r="D138" s="17">
        <f>D136</f>
        <v>10127</v>
      </c>
      <c r="E138" s="17">
        <v>10127</v>
      </c>
      <c r="F138" s="18">
        <v>9620</v>
      </c>
      <c r="G138" s="19">
        <v>2.11</v>
      </c>
      <c r="H138" s="19"/>
      <c r="I138" s="25">
        <v>1</v>
      </c>
      <c r="J138" s="26"/>
      <c r="K138" s="17">
        <v>1.4</v>
      </c>
      <c r="L138" s="17">
        <v>1.68</v>
      </c>
      <c r="M138" s="17">
        <v>2.23</v>
      </c>
      <c r="N138" s="17">
        <v>2.39</v>
      </c>
      <c r="O138" s="20">
        <v>2.57</v>
      </c>
      <c r="P138" s="51">
        <v>0</v>
      </c>
      <c r="Q138" s="51">
        <f t="shared" ref="Q138:S144" si="901">(P138/12*1*$D138*$G138*$I138*$K138*Q$9)+(P138/12*5*$E138*$G138*$I138*$K138*Q$10)+(P138/12*6*$F138*$G138*$I138*$K138*Q$10)</f>
        <v>0</v>
      </c>
      <c r="R138" s="51">
        <v>0</v>
      </c>
      <c r="S138" s="51">
        <f t="shared" si="901"/>
        <v>0</v>
      </c>
      <c r="T138" s="52"/>
      <c r="U138" s="51">
        <f t="shared" ref="U138:U144" si="902">(T138/12*1*$D138*$G138*$I138*$K138*U$9)+(T138/12*5*$E138*$G138*$I138*$K138*U$10)+(T138/12*6*$F138*$G138*$I138*$K138*U$10)</f>
        <v>0</v>
      </c>
      <c r="V138" s="51">
        <v>0</v>
      </c>
      <c r="W138" s="51">
        <f t="shared" ref="W138:W144" si="903">(V138/12*1*$D138*$G138*$I138*$K138*W$9)+(V138/12*5*$E138*$G138*$I138*$K138*W$10)+(V138/12*6*$F138*$G138*$I138*$K138*W$10)</f>
        <v>0</v>
      </c>
      <c r="X138" s="51">
        <v>0</v>
      </c>
      <c r="Y138" s="51">
        <f t="shared" ref="Y138:Y144" si="904">(X138/12*1*$D138*$G138*$I138*$K138*Y$9)+(X138/12*5*$E138*$G138*$I138*$K138*Y$10)+(X138/12*6*$F138*$G138*$I138*$K138*Y$10)</f>
        <v>0</v>
      </c>
      <c r="Z138" s="51">
        <v>0</v>
      </c>
      <c r="AA138" s="51">
        <f t="shared" ref="AA138:AA144" si="905">(Z138/12*1*$D138*$G138*$I138*$K138*AA$9)+(Z138/12*5*$E138*$G138*$I138*$K138*AA$10)+(Z138/12*6*$F138*$G138*$I138*$K138*AA$10)</f>
        <v>0</v>
      </c>
      <c r="AB138" s="51"/>
      <c r="AC138" s="51">
        <f t="shared" ref="AC138:AC144" si="906">(AB138/12*1*$D138*$G138*$I138*$K138*AC$9)+(AB138/12*5*$E138*$G138*$I138*$K138*AC$10)+(AB138/12*6*$F138*$G138*$I138*$K138*AC$10)</f>
        <v>0</v>
      </c>
      <c r="AD138" s="51">
        <v>0</v>
      </c>
      <c r="AE138" s="51">
        <f t="shared" ref="AE138:AE144" si="907">(AD138/12*1*$D138*$G138*$I138*$K138*AE$9)+(AD138/12*5*$E138*$G138*$I138*$K138*AE$10)+(AD138/12*6*$F138*$G138*$I138*$K138*AE$10)</f>
        <v>0</v>
      </c>
      <c r="AF138" s="52"/>
      <c r="AG138" s="51">
        <f t="shared" ref="AG138:AG144" si="908">(AF138/12*1*$D138*$G138*$I138*$K138*AG$9)+(AF138/12*5*$E138*$G138*$I138*$K138*AG$10)+(AF138/12*6*$F138*$G138*$I138*$K138*AG$10)</f>
        <v>0</v>
      </c>
      <c r="AH138" s="51">
        <v>0</v>
      </c>
      <c r="AI138" s="51">
        <f t="shared" ref="AI138:AI144" si="909">(AH138/12*1*$D138*$G138*$I138*$K138*AI$9)+(AH138/12*5*$E138*$G138*$I138*$K138*AI$10)+(AH138/12*6*$F138*$G138*$I138*$K138*AI$10)</f>
        <v>0</v>
      </c>
      <c r="AJ138" s="51">
        <v>0</v>
      </c>
      <c r="AK138" s="51">
        <f t="shared" ref="AK138:AM144" si="910">(AJ138/12*1*$D138*$G138*$I138*$K138*AK$9)+(AJ138/12*5*$E138*$G138*$I138*$K138*AK$10)+(AJ138/12*6*$F138*$G138*$I138*$K138*AK$10)</f>
        <v>0</v>
      </c>
      <c r="AL138" s="51"/>
      <c r="AM138" s="51">
        <f t="shared" si="910"/>
        <v>0</v>
      </c>
      <c r="AN138" s="51">
        <v>0</v>
      </c>
      <c r="AO138" s="51">
        <f t="shared" ref="AO138:AQ144" si="911">(AN138/12*1*$D138*$G138*$I138*$L138*AO$9)+(AN138/12*5*$E138*$G138*$I138*$L138*AO$10)+(AN138/12*6*$F138*$G138*$I138*$L138*AO$10)</f>
        <v>0</v>
      </c>
      <c r="AP138" s="51">
        <v>0</v>
      </c>
      <c r="AQ138" s="51">
        <f t="shared" si="911"/>
        <v>0</v>
      </c>
      <c r="AR138" s="51">
        <v>0</v>
      </c>
      <c r="AS138" s="51">
        <f t="shared" ref="AS138:AS144" si="912">(AR138/12*1*$D138*$G138*$I138*$L138*AS$9)+(AR138/12*5*$E138*$G138*$I138*$L138*AS$10)+(AR138/12*6*$F138*$G138*$I138*$L138*AS$10)</f>
        <v>0</v>
      </c>
      <c r="AT138" s="51">
        <v>0</v>
      </c>
      <c r="AU138" s="51">
        <f t="shared" ref="AU138:AU144" si="913">(AT138/12*1*$D138*$G138*$I138*$L138*AU$9)+(AT138/12*5*$E138*$G138*$I138*$L138*AU$10)+(AT138/12*6*$F138*$G138*$I138*$L138*AU$10)</f>
        <v>0</v>
      </c>
      <c r="AV138" s="51">
        <v>0</v>
      </c>
      <c r="AW138" s="51">
        <f t="shared" ref="AW138:AW144" si="914">(AV138/12*1*$D138*$G138*$I138*$L138*AW$9)+(AV138/12*5*$E138*$G138*$I138*$L138*AW$10)+(AV138/12*6*$F138*$G138*$I138*$L138*AW$10)</f>
        <v>0</v>
      </c>
      <c r="AX138" s="51">
        <v>0</v>
      </c>
      <c r="AY138" s="51">
        <f t="shared" ref="AY138:AY144" si="915">(AX138/12*1*$D138*$G138*$I138*$L138*AY$9)+(AX138/12*5*$E138*$G138*$I138*$L138*AY$10)+(AX138/12*6*$F138*$G138*$I138*$L138*AY$10)</f>
        <v>0</v>
      </c>
      <c r="AZ138" s="51">
        <v>0</v>
      </c>
      <c r="BA138" s="51">
        <f t="shared" ref="BA138:BA144" si="916">(AZ138/12*1*$D138*$G138*$I138*$L138*BA$9)+(AZ138/12*5*$E138*$G138*$I138*$L138*BA$10)+(AZ138/12*6*$F138*$G138*$I138*$L138*BA$10)</f>
        <v>0</v>
      </c>
      <c r="BB138" s="51">
        <v>0</v>
      </c>
      <c r="BC138" s="51">
        <f t="shared" ref="BC138:BC144" si="917">(BB138/12*1*$D138*$G138*$I138*$K138*BC$9)+(BB138/12*5*$E138*$G138*$I138*$K138*BC$10)+(BB138/12*6*$F138*$G138*$I138*$K138*BC$10)</f>
        <v>0</v>
      </c>
      <c r="BD138" s="51"/>
      <c r="BE138" s="51">
        <f t="shared" ref="BE138:BE144" si="918">(BD138/12*1*$D138*$G138*$I138*$K138*BE$9)+(BD138/12*5*$E138*$G138*$I138*$K138*BE$10)+(BD138/12*6*$F138*$G138*$I138*$K138*BE$10)</f>
        <v>0</v>
      </c>
      <c r="BF138" s="51"/>
      <c r="BG138" s="51">
        <f t="shared" ref="BG138:BG144" si="919">(BF138/12*1*$D138*$G138*$I138*$K138*BG$9)+(BF138/12*4*$E138*$G138*$I138*$K138*BG$10)+(BF138/12*1*$E138*$G138*$I138*$K138*BG$11)+(BF138/12*6*$F138*$G138*$I138*$K138*BG$11)</f>
        <v>0</v>
      </c>
      <c r="BH138" s="51">
        <v>0</v>
      </c>
      <c r="BI138" s="51">
        <f t="shared" ref="BI138:BI144" si="920">(BH138/12*1*$D138*$G138*$I138*$K138*BI$9)+(BH138/12*5*$E138*$G138*$I138*$K138*BI$10)+(BH138/12*6*$F138*$G138*$I138*$K138*BI$10)</f>
        <v>0</v>
      </c>
      <c r="BJ138" s="51">
        <v>0</v>
      </c>
      <c r="BK138" s="51">
        <f t="shared" ref="BK138:BK144" si="921">(BJ138/12*1*$D138*$G138*$I138*$K138*BK$9)+(BJ138/12*5*$E138*$G138*$I138*$K138*BK$10)+(BJ138/12*6*$F138*$G138*$I138*$K138*BK$10)</f>
        <v>0</v>
      </c>
      <c r="BL138" s="51">
        <v>0</v>
      </c>
      <c r="BM138" s="51">
        <f t="shared" ref="BM138:BO144" si="922">(BL138/12*1*$D138*$G138*$I138*$L138*BM$9)+(BL138/12*4*$E138*$G138*$I138*$L138*BM$10)+(BL138/12*1*$E138*$G138*$I138*$L138*BM$11)+(BL138/12*6*$F138*$G138*$I138*$L138*BM$11)</f>
        <v>0</v>
      </c>
      <c r="BN138" s="51">
        <v>0</v>
      </c>
      <c r="BO138" s="51">
        <f t="shared" si="922"/>
        <v>0</v>
      </c>
      <c r="BP138" s="51"/>
      <c r="BQ138" s="51">
        <f t="shared" ref="BQ138:BQ144" si="923">(BP138/12*1*$D138*$G138*$I138*$K138*BQ$9)+(BP138/12*5*$E138*$G138*$I138*$K138*BQ$10)+(BP138/12*6*$F138*$G138*$I138*$K138*BQ$10)</f>
        <v>0</v>
      </c>
      <c r="BR138" s="51"/>
      <c r="BS138" s="51">
        <f t="shared" ref="BS138:BS144" si="924">(BR138/12*1*$D138*$G138*$I138*$L138*BS$9)+(BR138/12*5*$E138*$G138*$I138*$L138*BS$10)+(BR138/12*6*$F138*$G138*$I138*$L138*BS$10)</f>
        <v>0</v>
      </c>
      <c r="BT138" s="51"/>
      <c r="BU138" s="51">
        <f t="shared" ref="BU138:BU144" si="925">(BT138/12*1*$D138*$G138*$I138*BU$9)+(BT138/12*5*$E138*$G138*$I138*BU$10)+(BT138/12*6*$F138*$G138*$I138*BU$10)</f>
        <v>0</v>
      </c>
      <c r="BV138" s="51">
        <v>0</v>
      </c>
      <c r="BW138" s="51">
        <f t="shared" ref="BW138:BW144" si="926">(BV138/12*1*$D138*$G138*$I138*$K138*BW$9)+(BV138/12*5*$E138*$G138*$I138*$K138*BW$10)+(BV138/12*6*$F138*$G138*$I138*$K138*BW$10)</f>
        <v>0</v>
      </c>
      <c r="BX138" s="51">
        <v>0</v>
      </c>
      <c r="BY138" s="51">
        <f t="shared" ref="BY138:BY144" si="927">(BX138/12*1*$D138*$G138*$I138*$K138*BY$9)+(BX138/12*5*$E138*$G138*$I138*$K138*BY$10)+(BX138/12*6*$F138*$G138*$I138*$K138*BY$10)</f>
        <v>0</v>
      </c>
      <c r="BZ138" s="51">
        <v>0</v>
      </c>
      <c r="CA138" s="51">
        <f t="shared" ref="CA138:CA144" si="928">(BZ138/12*1*$D138*$G138*$I138*$L138*CA$9)+(BZ138/12*5*$E138*$G138*$I138*$L138*CA$10)+(BZ138/12*6*$F138*$G138*$I138*$L138*CA$10)</f>
        <v>0</v>
      </c>
      <c r="CB138" s="51">
        <v>0</v>
      </c>
      <c r="CC138" s="51">
        <v>0</v>
      </c>
      <c r="CD138" s="51"/>
      <c r="CE138" s="51">
        <f t="shared" si="655"/>
        <v>0</v>
      </c>
      <c r="CF138" s="51"/>
      <c r="CG138" s="51">
        <f t="shared" ref="CG138:CG144" si="929">(CF138/12*1*$D138*$G138*$I138*$L138*CG$9)+(CF138/12*5*$E138*$G138*$I138*$L138*CG$10)+(CF138/12*6*$F138*$G138*$I138*$L138*CG$10)</f>
        <v>0</v>
      </c>
      <c r="CH138" s="51">
        <v>0</v>
      </c>
      <c r="CI138" s="51">
        <f t="shared" ref="CI138:CK144" si="930">(CH138/12*1*$D138*$G138*$I138*$L138*CI$9)+(CH138/12*5*$E138*$G138*$I138*$L138*CI$10)+(CH138/12*6*$F138*$G138*$I138*$L138*CI$10)</f>
        <v>0</v>
      </c>
      <c r="CJ138" s="51">
        <v>0</v>
      </c>
      <c r="CK138" s="51">
        <f t="shared" si="930"/>
        <v>0</v>
      </c>
      <c r="CL138" s="51">
        <v>0</v>
      </c>
      <c r="CM138" s="51">
        <f t="shared" ref="CM138:CM144" si="931">(CL138/12*1*$D138*$G138*$I138*$K138*CM$9)+(CL138/12*5*$E138*$G138*$I138*$K138*CM$10)+(CL138/12*6*$F138*$G138*$I138*$K138*CM$10)</f>
        <v>0</v>
      </c>
      <c r="CN138" s="51"/>
      <c r="CO138" s="51">
        <f t="shared" ref="CO138:CO144" si="932">(CN138/12*1*$D138*$G138*$I138*$K138*CO$9)+(CN138/12*5*$E138*$G138*$I138*$K138*CO$10)+(CN138/12*6*$F138*$G138*$I138*$K138*CO$10)</f>
        <v>0</v>
      </c>
      <c r="CP138" s="51">
        <v>0</v>
      </c>
      <c r="CQ138" s="51">
        <f t="shared" ref="CQ138:CQ144" si="933">(CP138/12*1*$D138*$G138*$I138*$K138*CQ$9)+(CP138/12*5*$E138*$G138*$I138*$K138*CQ$10)+(CP138/12*6*$F138*$G138*$I138*$K138*CQ$10)</f>
        <v>0</v>
      </c>
      <c r="CR138" s="51">
        <v>0</v>
      </c>
      <c r="CS138" s="51">
        <v>0</v>
      </c>
      <c r="CT138" s="51"/>
      <c r="CU138" s="51">
        <f t="shared" ref="CU138:CU144" si="934">(CT138/12*1*$D138*$G138*$I138*$L138*CU$9)+(CT138/12*5*$E138*$G138*$I138*$L138*CU$10)+(CT138/12*6*$F138*$G138*$I138*$L138*CU$10)</f>
        <v>0</v>
      </c>
      <c r="CV138" s="51">
        <v>0</v>
      </c>
      <c r="CW138" s="51">
        <f t="shared" ref="CW138:CW144" si="935">(CV138/12*1*$D138*$G138*$I138*$L138*CW$9)+(CV138/12*5*$E138*$G138*$I138*$L138*CW$10)+(CV138/12*6*$F138*$G138*$I138*$L138*CW$10)</f>
        <v>0</v>
      </c>
      <c r="CX138" s="51">
        <v>0</v>
      </c>
      <c r="CY138" s="51">
        <f t="shared" ref="CY138:CY144" si="936">(CX138/12*1*$D138*$G138*$I138*$N138*CY$9)+(CX138/12*5*$E138*$G138*$I138*$O138*CY$10)+(CX138/12*6*$F138*$G138*$I138*$O138*CY$10)</f>
        <v>0</v>
      </c>
      <c r="CZ138" s="51">
        <v>0</v>
      </c>
      <c r="DA138" s="51">
        <f t="shared" ref="DA138:DA144" si="937">(CZ138/12*1*$D138*$G138*$I138*$M138*DA$9)+(CZ138/12*5*$E138*$G138*$I138*$M138*DA$10)+(CZ138/12*6*$F138*$G138*$I138*$M138*DA$10)</f>
        <v>0</v>
      </c>
      <c r="DB138" s="62">
        <f t="shared" ref="DB138:DC144" si="938">SUM(AF138,T138,V138,AD138,P138,X138,R138,BH138,BX138,CL138,CP138,BJ138,CN138,AH138,BB138,BD138,AJ138,BF138,BV138,AL138,Z138,CR138,CV138,BL138,CT138,BN138,CB138,CD138,CH138,BZ138,CF138,AN138,AP138,AR138,AT138,AV138,AZ138,AX138,BR138,CZ138,CX138,CJ138,AB138,BT138,BP138)</f>
        <v>0</v>
      </c>
      <c r="DC138" s="62">
        <f t="shared" si="938"/>
        <v>0</v>
      </c>
    </row>
    <row r="139" spans="1:107" ht="30" x14ac:dyDescent="0.25">
      <c r="A139" s="24"/>
      <c r="B139" s="24">
        <v>93</v>
      </c>
      <c r="C139" s="22" t="s">
        <v>251</v>
      </c>
      <c r="D139" s="17">
        <f>D138</f>
        <v>10127</v>
      </c>
      <c r="E139" s="17">
        <v>10127</v>
      </c>
      <c r="F139" s="18">
        <v>9620</v>
      </c>
      <c r="G139" s="19">
        <v>3.55</v>
      </c>
      <c r="H139" s="19"/>
      <c r="I139" s="25">
        <v>1</v>
      </c>
      <c r="J139" s="26"/>
      <c r="K139" s="17">
        <v>1.4</v>
      </c>
      <c r="L139" s="17">
        <v>1.68</v>
      </c>
      <c r="M139" s="17">
        <v>2.23</v>
      </c>
      <c r="N139" s="17">
        <v>2.39</v>
      </c>
      <c r="O139" s="20">
        <v>2.57</v>
      </c>
      <c r="P139" s="51">
        <v>0</v>
      </c>
      <c r="Q139" s="51">
        <f t="shared" si="901"/>
        <v>0</v>
      </c>
      <c r="R139" s="51"/>
      <c r="S139" s="51">
        <f t="shared" si="901"/>
        <v>0</v>
      </c>
      <c r="T139" s="52"/>
      <c r="U139" s="51">
        <f t="shared" si="902"/>
        <v>0</v>
      </c>
      <c r="V139" s="51">
        <v>0</v>
      </c>
      <c r="W139" s="51">
        <f t="shared" si="903"/>
        <v>0</v>
      </c>
      <c r="X139" s="51">
        <v>0</v>
      </c>
      <c r="Y139" s="51">
        <f t="shared" si="904"/>
        <v>0</v>
      </c>
      <c r="Z139" s="51">
        <v>0</v>
      </c>
      <c r="AA139" s="51">
        <f t="shared" si="905"/>
        <v>0</v>
      </c>
      <c r="AB139" s="51"/>
      <c r="AC139" s="51">
        <f t="shared" si="906"/>
        <v>0</v>
      </c>
      <c r="AD139" s="51">
        <v>0</v>
      </c>
      <c r="AE139" s="51">
        <f t="shared" si="907"/>
        <v>0</v>
      </c>
      <c r="AF139" s="52"/>
      <c r="AG139" s="51">
        <f t="shared" si="908"/>
        <v>0</v>
      </c>
      <c r="AH139" s="51">
        <v>0</v>
      </c>
      <c r="AI139" s="51">
        <f t="shared" si="909"/>
        <v>0</v>
      </c>
      <c r="AJ139" s="51">
        <v>0</v>
      </c>
      <c r="AK139" s="51">
        <f t="shared" si="910"/>
        <v>0</v>
      </c>
      <c r="AL139" s="51"/>
      <c r="AM139" s="51">
        <f t="shared" si="910"/>
        <v>0</v>
      </c>
      <c r="AN139" s="51">
        <v>0</v>
      </c>
      <c r="AO139" s="51">
        <f t="shared" si="911"/>
        <v>0</v>
      </c>
      <c r="AP139" s="51">
        <v>0</v>
      </c>
      <c r="AQ139" s="51">
        <f t="shared" si="911"/>
        <v>0</v>
      </c>
      <c r="AR139" s="51">
        <v>0</v>
      </c>
      <c r="AS139" s="51">
        <f t="shared" si="912"/>
        <v>0</v>
      </c>
      <c r="AT139" s="51">
        <v>0</v>
      </c>
      <c r="AU139" s="51">
        <f t="shared" si="913"/>
        <v>0</v>
      </c>
      <c r="AV139" s="51">
        <v>0</v>
      </c>
      <c r="AW139" s="51">
        <f t="shared" si="914"/>
        <v>0</v>
      </c>
      <c r="AX139" s="51">
        <v>0</v>
      </c>
      <c r="AY139" s="51">
        <f t="shared" si="915"/>
        <v>0</v>
      </c>
      <c r="AZ139" s="51">
        <v>0</v>
      </c>
      <c r="BA139" s="51">
        <f t="shared" si="916"/>
        <v>0</v>
      </c>
      <c r="BB139" s="51">
        <v>0</v>
      </c>
      <c r="BC139" s="51">
        <f t="shared" si="917"/>
        <v>0</v>
      </c>
      <c r="BD139" s="51"/>
      <c r="BE139" s="51">
        <f t="shared" si="918"/>
        <v>0</v>
      </c>
      <c r="BF139" s="51"/>
      <c r="BG139" s="51">
        <f t="shared" si="919"/>
        <v>0</v>
      </c>
      <c r="BH139" s="51">
        <v>0</v>
      </c>
      <c r="BI139" s="51">
        <f t="shared" si="920"/>
        <v>0</v>
      </c>
      <c r="BJ139" s="51">
        <v>0</v>
      </c>
      <c r="BK139" s="51">
        <f t="shared" si="921"/>
        <v>0</v>
      </c>
      <c r="BL139" s="51">
        <v>0</v>
      </c>
      <c r="BM139" s="51">
        <f t="shared" si="922"/>
        <v>0</v>
      </c>
      <c r="BN139" s="51">
        <v>0</v>
      </c>
      <c r="BO139" s="51">
        <f t="shared" si="922"/>
        <v>0</v>
      </c>
      <c r="BP139" s="51"/>
      <c r="BQ139" s="51">
        <f t="shared" si="923"/>
        <v>0</v>
      </c>
      <c r="BR139" s="51"/>
      <c r="BS139" s="51">
        <f t="shared" si="924"/>
        <v>0</v>
      </c>
      <c r="BT139" s="51"/>
      <c r="BU139" s="51">
        <f t="shared" si="925"/>
        <v>0</v>
      </c>
      <c r="BV139" s="51">
        <v>0</v>
      </c>
      <c r="BW139" s="51">
        <f t="shared" si="926"/>
        <v>0</v>
      </c>
      <c r="BX139" s="51">
        <v>0</v>
      </c>
      <c r="BY139" s="51">
        <f t="shared" si="927"/>
        <v>0</v>
      </c>
      <c r="BZ139" s="51">
        <v>0</v>
      </c>
      <c r="CA139" s="51">
        <f t="shared" si="928"/>
        <v>0</v>
      </c>
      <c r="CB139" s="51">
        <v>0</v>
      </c>
      <c r="CC139" s="51">
        <v>0</v>
      </c>
      <c r="CD139" s="51"/>
      <c r="CE139" s="51">
        <f t="shared" si="655"/>
        <v>0</v>
      </c>
      <c r="CF139" s="51"/>
      <c r="CG139" s="51">
        <f t="shared" si="929"/>
        <v>0</v>
      </c>
      <c r="CH139" s="53">
        <v>11</v>
      </c>
      <c r="CI139" s="51">
        <f t="shared" si="930"/>
        <v>706978.77249999996</v>
      </c>
      <c r="CJ139" s="51">
        <v>0</v>
      </c>
      <c r="CK139" s="51">
        <f t="shared" si="930"/>
        <v>0</v>
      </c>
      <c r="CL139" s="51">
        <v>0</v>
      </c>
      <c r="CM139" s="51">
        <f t="shared" si="931"/>
        <v>0</v>
      </c>
      <c r="CN139" s="51"/>
      <c r="CO139" s="51">
        <f t="shared" si="932"/>
        <v>0</v>
      </c>
      <c r="CP139" s="51">
        <v>0</v>
      </c>
      <c r="CQ139" s="51">
        <f t="shared" si="933"/>
        <v>0</v>
      </c>
      <c r="CR139" s="51">
        <v>0</v>
      </c>
      <c r="CS139" s="51">
        <v>0</v>
      </c>
      <c r="CT139" s="51"/>
      <c r="CU139" s="51">
        <f t="shared" si="934"/>
        <v>0</v>
      </c>
      <c r="CV139" s="51">
        <v>0</v>
      </c>
      <c r="CW139" s="51">
        <f t="shared" si="935"/>
        <v>0</v>
      </c>
      <c r="CX139" s="51">
        <v>0</v>
      </c>
      <c r="CY139" s="51">
        <f t="shared" si="936"/>
        <v>0</v>
      </c>
      <c r="CZ139" s="51">
        <v>0</v>
      </c>
      <c r="DA139" s="51">
        <f t="shared" si="937"/>
        <v>0</v>
      </c>
      <c r="DB139" s="62">
        <f t="shared" si="938"/>
        <v>11</v>
      </c>
      <c r="DC139" s="62">
        <f t="shared" si="938"/>
        <v>706978.77249999996</v>
      </c>
    </row>
    <row r="140" spans="1:107" ht="30" x14ac:dyDescent="0.25">
      <c r="A140" s="24"/>
      <c r="B140" s="24">
        <v>94</v>
      </c>
      <c r="C140" s="16" t="s">
        <v>252</v>
      </c>
      <c r="D140" s="17">
        <f>D139</f>
        <v>10127</v>
      </c>
      <c r="E140" s="17">
        <v>10127</v>
      </c>
      <c r="F140" s="18">
        <v>9620</v>
      </c>
      <c r="G140" s="19">
        <v>1.57</v>
      </c>
      <c r="H140" s="19"/>
      <c r="I140" s="25">
        <v>1</v>
      </c>
      <c r="J140" s="26"/>
      <c r="K140" s="17">
        <v>1.4</v>
      </c>
      <c r="L140" s="17">
        <v>1.68</v>
      </c>
      <c r="M140" s="17">
        <v>2.23</v>
      </c>
      <c r="N140" s="17">
        <v>2.39</v>
      </c>
      <c r="O140" s="20">
        <v>2.57</v>
      </c>
      <c r="P140" s="51">
        <v>0</v>
      </c>
      <c r="Q140" s="51">
        <f t="shared" si="901"/>
        <v>0</v>
      </c>
      <c r="R140" s="51">
        <v>0</v>
      </c>
      <c r="S140" s="51">
        <f t="shared" si="901"/>
        <v>0</v>
      </c>
      <c r="T140" s="52"/>
      <c r="U140" s="51">
        <f t="shared" si="902"/>
        <v>0</v>
      </c>
      <c r="V140" s="51">
        <v>0</v>
      </c>
      <c r="W140" s="51">
        <f t="shared" si="903"/>
        <v>0</v>
      </c>
      <c r="X140" s="51">
        <v>0</v>
      </c>
      <c r="Y140" s="51">
        <f t="shared" si="904"/>
        <v>0</v>
      </c>
      <c r="Z140" s="51">
        <v>0</v>
      </c>
      <c r="AA140" s="51">
        <f t="shared" si="905"/>
        <v>0</v>
      </c>
      <c r="AB140" s="51"/>
      <c r="AC140" s="51">
        <f t="shared" si="906"/>
        <v>0</v>
      </c>
      <c r="AD140" s="51">
        <v>0</v>
      </c>
      <c r="AE140" s="51">
        <f t="shared" si="907"/>
        <v>0</v>
      </c>
      <c r="AF140" s="52"/>
      <c r="AG140" s="51">
        <f t="shared" si="908"/>
        <v>0</v>
      </c>
      <c r="AH140" s="51">
        <v>0</v>
      </c>
      <c r="AI140" s="51">
        <f t="shared" si="909"/>
        <v>0</v>
      </c>
      <c r="AJ140" s="51">
        <v>0</v>
      </c>
      <c r="AK140" s="51">
        <f t="shared" si="910"/>
        <v>0</v>
      </c>
      <c r="AL140" s="51"/>
      <c r="AM140" s="51">
        <f t="shared" si="910"/>
        <v>0</v>
      </c>
      <c r="AN140" s="51">
        <v>0</v>
      </c>
      <c r="AO140" s="51">
        <f t="shared" si="911"/>
        <v>0</v>
      </c>
      <c r="AP140" s="51">
        <v>0</v>
      </c>
      <c r="AQ140" s="51">
        <f t="shared" si="911"/>
        <v>0</v>
      </c>
      <c r="AR140" s="51">
        <v>0</v>
      </c>
      <c r="AS140" s="51">
        <f t="shared" si="912"/>
        <v>0</v>
      </c>
      <c r="AT140" s="51">
        <v>0</v>
      </c>
      <c r="AU140" s="51">
        <f t="shared" si="913"/>
        <v>0</v>
      </c>
      <c r="AV140" s="51">
        <v>0</v>
      </c>
      <c r="AW140" s="51">
        <f t="shared" si="914"/>
        <v>0</v>
      </c>
      <c r="AX140" s="51">
        <v>0</v>
      </c>
      <c r="AY140" s="51">
        <f t="shared" si="915"/>
        <v>0</v>
      </c>
      <c r="AZ140" s="51">
        <v>0</v>
      </c>
      <c r="BA140" s="51">
        <f t="shared" si="916"/>
        <v>0</v>
      </c>
      <c r="BB140" s="51">
        <v>0</v>
      </c>
      <c r="BC140" s="51">
        <f t="shared" si="917"/>
        <v>0</v>
      </c>
      <c r="BD140" s="51"/>
      <c r="BE140" s="51">
        <f t="shared" si="918"/>
        <v>0</v>
      </c>
      <c r="BF140" s="51"/>
      <c r="BG140" s="51">
        <f t="shared" si="919"/>
        <v>0</v>
      </c>
      <c r="BH140" s="51"/>
      <c r="BI140" s="51">
        <f t="shared" si="920"/>
        <v>0</v>
      </c>
      <c r="BJ140" s="51">
        <v>0</v>
      </c>
      <c r="BK140" s="51">
        <f t="shared" si="921"/>
        <v>0</v>
      </c>
      <c r="BL140" s="51">
        <v>0</v>
      </c>
      <c r="BM140" s="51">
        <f t="shared" si="922"/>
        <v>0</v>
      </c>
      <c r="BN140" s="51"/>
      <c r="BO140" s="51">
        <f t="shared" si="922"/>
        <v>0</v>
      </c>
      <c r="BP140" s="51"/>
      <c r="BQ140" s="51">
        <f t="shared" si="923"/>
        <v>0</v>
      </c>
      <c r="BR140" s="51"/>
      <c r="BS140" s="51">
        <f t="shared" si="924"/>
        <v>0</v>
      </c>
      <c r="BT140" s="51"/>
      <c r="BU140" s="51">
        <f t="shared" si="925"/>
        <v>0</v>
      </c>
      <c r="BV140" s="51">
        <v>0</v>
      </c>
      <c r="BW140" s="51">
        <f t="shared" si="926"/>
        <v>0</v>
      </c>
      <c r="BX140" s="51">
        <v>0</v>
      </c>
      <c r="BY140" s="51">
        <f t="shared" si="927"/>
        <v>0</v>
      </c>
      <c r="BZ140" s="51">
        <v>0</v>
      </c>
      <c r="CA140" s="51">
        <f t="shared" si="928"/>
        <v>0</v>
      </c>
      <c r="CB140" s="51">
        <v>0</v>
      </c>
      <c r="CC140" s="51">
        <v>0</v>
      </c>
      <c r="CD140" s="51"/>
      <c r="CE140" s="51">
        <f t="shared" si="655"/>
        <v>0</v>
      </c>
      <c r="CF140" s="51"/>
      <c r="CG140" s="51">
        <f t="shared" si="929"/>
        <v>0</v>
      </c>
      <c r="CH140" s="51">
        <v>0</v>
      </c>
      <c r="CI140" s="51">
        <f t="shared" si="930"/>
        <v>0</v>
      </c>
      <c r="CJ140" s="51">
        <v>0</v>
      </c>
      <c r="CK140" s="51">
        <f t="shared" si="930"/>
        <v>0</v>
      </c>
      <c r="CL140" s="51">
        <v>0</v>
      </c>
      <c r="CM140" s="51">
        <f t="shared" si="931"/>
        <v>0</v>
      </c>
      <c r="CN140" s="51"/>
      <c r="CO140" s="51">
        <f t="shared" si="932"/>
        <v>0</v>
      </c>
      <c r="CP140" s="51">
        <v>0</v>
      </c>
      <c r="CQ140" s="51">
        <f t="shared" si="933"/>
        <v>0</v>
      </c>
      <c r="CR140" s="51">
        <v>0</v>
      </c>
      <c r="CS140" s="51">
        <v>0</v>
      </c>
      <c r="CT140" s="51"/>
      <c r="CU140" s="51">
        <f t="shared" si="934"/>
        <v>0</v>
      </c>
      <c r="CV140" s="51">
        <v>0</v>
      </c>
      <c r="CW140" s="51">
        <f t="shared" si="935"/>
        <v>0</v>
      </c>
      <c r="CX140" s="51">
        <v>0</v>
      </c>
      <c r="CY140" s="51">
        <f t="shared" si="936"/>
        <v>0</v>
      </c>
      <c r="CZ140" s="51">
        <v>0</v>
      </c>
      <c r="DA140" s="51">
        <f t="shared" si="937"/>
        <v>0</v>
      </c>
      <c r="DB140" s="62">
        <f t="shared" si="938"/>
        <v>0</v>
      </c>
      <c r="DC140" s="62">
        <f t="shared" si="938"/>
        <v>0</v>
      </c>
    </row>
    <row r="141" spans="1:107" ht="30" x14ac:dyDescent="0.25">
      <c r="A141" s="24"/>
      <c r="B141" s="24">
        <v>95</v>
      </c>
      <c r="C141" s="16" t="s">
        <v>253</v>
      </c>
      <c r="D141" s="17">
        <f>D140</f>
        <v>10127</v>
      </c>
      <c r="E141" s="17">
        <v>10127</v>
      </c>
      <c r="F141" s="18">
        <v>9620</v>
      </c>
      <c r="G141" s="19">
        <v>2.2599999999999998</v>
      </c>
      <c r="H141" s="19"/>
      <c r="I141" s="25">
        <v>1</v>
      </c>
      <c r="J141" s="26"/>
      <c r="K141" s="17">
        <v>1.4</v>
      </c>
      <c r="L141" s="17">
        <v>1.68</v>
      </c>
      <c r="M141" s="17">
        <v>2.23</v>
      </c>
      <c r="N141" s="17">
        <v>2.39</v>
      </c>
      <c r="O141" s="20">
        <v>2.57</v>
      </c>
      <c r="P141" s="51">
        <v>0</v>
      </c>
      <c r="Q141" s="51">
        <f t="shared" si="901"/>
        <v>0</v>
      </c>
      <c r="R141" s="51">
        <v>0</v>
      </c>
      <c r="S141" s="51">
        <f t="shared" si="901"/>
        <v>0</v>
      </c>
      <c r="T141" s="52"/>
      <c r="U141" s="51">
        <f t="shared" si="902"/>
        <v>0</v>
      </c>
      <c r="V141" s="51">
        <v>0</v>
      </c>
      <c r="W141" s="51">
        <f t="shared" si="903"/>
        <v>0</v>
      </c>
      <c r="X141" s="51">
        <v>0</v>
      </c>
      <c r="Y141" s="51">
        <f t="shared" si="904"/>
        <v>0</v>
      </c>
      <c r="Z141" s="51">
        <v>0</v>
      </c>
      <c r="AA141" s="51">
        <f t="shared" si="905"/>
        <v>0</v>
      </c>
      <c r="AB141" s="51"/>
      <c r="AC141" s="51">
        <f t="shared" si="906"/>
        <v>0</v>
      </c>
      <c r="AD141" s="51">
        <v>0</v>
      </c>
      <c r="AE141" s="51">
        <f t="shared" si="907"/>
        <v>0</v>
      </c>
      <c r="AF141" s="52"/>
      <c r="AG141" s="51">
        <f t="shared" si="908"/>
        <v>0</v>
      </c>
      <c r="AH141" s="51">
        <v>0</v>
      </c>
      <c r="AI141" s="51">
        <f t="shared" si="909"/>
        <v>0</v>
      </c>
      <c r="AJ141" s="51">
        <v>0</v>
      </c>
      <c r="AK141" s="51">
        <f t="shared" si="910"/>
        <v>0</v>
      </c>
      <c r="AL141" s="51"/>
      <c r="AM141" s="51">
        <f t="shared" si="910"/>
        <v>0</v>
      </c>
      <c r="AN141" s="51">
        <v>0</v>
      </c>
      <c r="AO141" s="51">
        <f t="shared" si="911"/>
        <v>0</v>
      </c>
      <c r="AP141" s="51">
        <v>0</v>
      </c>
      <c r="AQ141" s="51">
        <f t="shared" si="911"/>
        <v>0</v>
      </c>
      <c r="AR141" s="51">
        <v>0</v>
      </c>
      <c r="AS141" s="51">
        <f t="shared" si="912"/>
        <v>0</v>
      </c>
      <c r="AT141" s="51">
        <v>0</v>
      </c>
      <c r="AU141" s="51">
        <f t="shared" si="913"/>
        <v>0</v>
      </c>
      <c r="AV141" s="51">
        <v>0</v>
      </c>
      <c r="AW141" s="51">
        <f t="shared" si="914"/>
        <v>0</v>
      </c>
      <c r="AX141" s="51">
        <v>0</v>
      </c>
      <c r="AY141" s="51">
        <f t="shared" si="915"/>
        <v>0</v>
      </c>
      <c r="AZ141" s="51">
        <v>0</v>
      </c>
      <c r="BA141" s="51">
        <f t="shared" si="916"/>
        <v>0</v>
      </c>
      <c r="BB141" s="51">
        <v>0</v>
      </c>
      <c r="BC141" s="51">
        <f t="shared" si="917"/>
        <v>0</v>
      </c>
      <c r="BD141" s="51"/>
      <c r="BE141" s="51">
        <f t="shared" si="918"/>
        <v>0</v>
      </c>
      <c r="BF141" s="51"/>
      <c r="BG141" s="51">
        <f t="shared" si="919"/>
        <v>0</v>
      </c>
      <c r="BH141" s="51">
        <v>0</v>
      </c>
      <c r="BI141" s="51">
        <f t="shared" si="920"/>
        <v>0</v>
      </c>
      <c r="BJ141" s="51">
        <v>0</v>
      </c>
      <c r="BK141" s="51">
        <f t="shared" si="921"/>
        <v>0</v>
      </c>
      <c r="BL141" s="51">
        <v>0</v>
      </c>
      <c r="BM141" s="51">
        <f t="shared" si="922"/>
        <v>0</v>
      </c>
      <c r="BN141" s="51">
        <v>0</v>
      </c>
      <c r="BO141" s="51">
        <f t="shared" si="922"/>
        <v>0</v>
      </c>
      <c r="BP141" s="51"/>
      <c r="BQ141" s="51">
        <f t="shared" si="923"/>
        <v>0</v>
      </c>
      <c r="BR141" s="51"/>
      <c r="BS141" s="51">
        <f t="shared" si="924"/>
        <v>0</v>
      </c>
      <c r="BT141" s="51"/>
      <c r="BU141" s="51">
        <f t="shared" si="925"/>
        <v>0</v>
      </c>
      <c r="BV141" s="51">
        <v>0</v>
      </c>
      <c r="BW141" s="51">
        <f t="shared" si="926"/>
        <v>0</v>
      </c>
      <c r="BX141" s="51">
        <v>0</v>
      </c>
      <c r="BY141" s="51">
        <f t="shared" si="927"/>
        <v>0</v>
      </c>
      <c r="BZ141" s="51">
        <v>0</v>
      </c>
      <c r="CA141" s="51">
        <f t="shared" si="928"/>
        <v>0</v>
      </c>
      <c r="CB141" s="51">
        <v>0</v>
      </c>
      <c r="CC141" s="51">
        <v>0</v>
      </c>
      <c r="CD141" s="51"/>
      <c r="CE141" s="51">
        <f t="shared" si="655"/>
        <v>0</v>
      </c>
      <c r="CF141" s="51"/>
      <c r="CG141" s="51">
        <f t="shared" si="929"/>
        <v>0</v>
      </c>
      <c r="CH141" s="51">
        <v>0</v>
      </c>
      <c r="CI141" s="51">
        <f t="shared" si="930"/>
        <v>0</v>
      </c>
      <c r="CJ141" s="51">
        <v>0</v>
      </c>
      <c r="CK141" s="51">
        <f t="shared" si="930"/>
        <v>0</v>
      </c>
      <c r="CL141" s="51">
        <v>0</v>
      </c>
      <c r="CM141" s="51">
        <f t="shared" si="931"/>
        <v>0</v>
      </c>
      <c r="CN141" s="51"/>
      <c r="CO141" s="51">
        <f t="shared" si="932"/>
        <v>0</v>
      </c>
      <c r="CP141" s="51">
        <v>0</v>
      </c>
      <c r="CQ141" s="51">
        <f t="shared" si="933"/>
        <v>0</v>
      </c>
      <c r="CR141" s="51">
        <v>0</v>
      </c>
      <c r="CS141" s="51">
        <v>0</v>
      </c>
      <c r="CT141" s="51"/>
      <c r="CU141" s="51">
        <f t="shared" si="934"/>
        <v>0</v>
      </c>
      <c r="CV141" s="51">
        <v>0</v>
      </c>
      <c r="CW141" s="51">
        <f t="shared" si="935"/>
        <v>0</v>
      </c>
      <c r="CX141" s="51">
        <v>0</v>
      </c>
      <c r="CY141" s="51">
        <f t="shared" si="936"/>
        <v>0</v>
      </c>
      <c r="CZ141" s="51">
        <v>0</v>
      </c>
      <c r="DA141" s="51">
        <f t="shared" si="937"/>
        <v>0</v>
      </c>
      <c r="DB141" s="62">
        <f t="shared" si="938"/>
        <v>0</v>
      </c>
      <c r="DC141" s="62">
        <f t="shared" si="938"/>
        <v>0</v>
      </c>
    </row>
    <row r="142" spans="1:107" ht="30" x14ac:dyDescent="0.25">
      <c r="A142" s="24"/>
      <c r="B142" s="24">
        <v>96</v>
      </c>
      <c r="C142" s="16" t="s">
        <v>254</v>
      </c>
      <c r="D142" s="17">
        <f>D141</f>
        <v>10127</v>
      </c>
      <c r="E142" s="17">
        <v>10127</v>
      </c>
      <c r="F142" s="18">
        <v>9620</v>
      </c>
      <c r="G142" s="19">
        <v>3.24</v>
      </c>
      <c r="H142" s="19"/>
      <c r="I142" s="25">
        <v>1</v>
      </c>
      <c r="J142" s="26"/>
      <c r="K142" s="17">
        <v>1.4</v>
      </c>
      <c r="L142" s="17">
        <v>1.68</v>
      </c>
      <c r="M142" s="17">
        <v>2.23</v>
      </c>
      <c r="N142" s="17">
        <v>2.39</v>
      </c>
      <c r="O142" s="20">
        <v>2.57</v>
      </c>
      <c r="P142" s="57"/>
      <c r="Q142" s="51">
        <f t="shared" si="901"/>
        <v>0</v>
      </c>
      <c r="R142" s="57"/>
      <c r="S142" s="51">
        <f t="shared" si="901"/>
        <v>0</v>
      </c>
      <c r="T142" s="52"/>
      <c r="U142" s="51">
        <f t="shared" si="902"/>
        <v>0</v>
      </c>
      <c r="V142" s="57"/>
      <c r="W142" s="51">
        <f t="shared" si="903"/>
        <v>0</v>
      </c>
      <c r="X142" s="57"/>
      <c r="Y142" s="51">
        <f t="shared" si="904"/>
        <v>0</v>
      </c>
      <c r="Z142" s="57"/>
      <c r="AA142" s="51">
        <f t="shared" si="905"/>
        <v>0</v>
      </c>
      <c r="AB142" s="51"/>
      <c r="AC142" s="51">
        <f t="shared" si="906"/>
        <v>0</v>
      </c>
      <c r="AD142" s="57"/>
      <c r="AE142" s="51">
        <f t="shared" si="907"/>
        <v>0</v>
      </c>
      <c r="AF142" s="52"/>
      <c r="AG142" s="51">
        <f t="shared" si="908"/>
        <v>0</v>
      </c>
      <c r="AH142" s="57"/>
      <c r="AI142" s="51">
        <f t="shared" si="909"/>
        <v>0</v>
      </c>
      <c r="AJ142" s="57"/>
      <c r="AK142" s="51">
        <f t="shared" si="910"/>
        <v>0</v>
      </c>
      <c r="AL142" s="51"/>
      <c r="AM142" s="51">
        <f t="shared" si="910"/>
        <v>0</v>
      </c>
      <c r="AN142" s="57"/>
      <c r="AO142" s="51">
        <f t="shared" si="911"/>
        <v>0</v>
      </c>
      <c r="AP142" s="57"/>
      <c r="AQ142" s="51">
        <f t="shared" si="911"/>
        <v>0</v>
      </c>
      <c r="AR142" s="57"/>
      <c r="AS142" s="51">
        <f t="shared" si="912"/>
        <v>0</v>
      </c>
      <c r="AT142" s="57"/>
      <c r="AU142" s="51">
        <f t="shared" si="913"/>
        <v>0</v>
      </c>
      <c r="AV142" s="57"/>
      <c r="AW142" s="51">
        <f t="shared" si="914"/>
        <v>0</v>
      </c>
      <c r="AX142" s="57"/>
      <c r="AY142" s="51">
        <f t="shared" si="915"/>
        <v>0</v>
      </c>
      <c r="AZ142" s="57"/>
      <c r="BA142" s="51">
        <f t="shared" si="916"/>
        <v>0</v>
      </c>
      <c r="BB142" s="57"/>
      <c r="BC142" s="51">
        <f t="shared" si="917"/>
        <v>0</v>
      </c>
      <c r="BD142" s="57"/>
      <c r="BE142" s="51">
        <f t="shared" si="918"/>
        <v>0</v>
      </c>
      <c r="BF142" s="57"/>
      <c r="BG142" s="51">
        <f t="shared" si="919"/>
        <v>0</v>
      </c>
      <c r="BH142" s="57"/>
      <c r="BI142" s="51">
        <f t="shared" si="920"/>
        <v>0</v>
      </c>
      <c r="BJ142" s="57"/>
      <c r="BK142" s="51">
        <f t="shared" si="921"/>
        <v>0</v>
      </c>
      <c r="BL142" s="57"/>
      <c r="BM142" s="51">
        <f t="shared" si="922"/>
        <v>0</v>
      </c>
      <c r="BN142" s="57"/>
      <c r="BO142" s="51">
        <f t="shared" si="922"/>
        <v>0</v>
      </c>
      <c r="BP142" s="51"/>
      <c r="BQ142" s="51">
        <f t="shared" si="923"/>
        <v>0</v>
      </c>
      <c r="BR142" s="57"/>
      <c r="BS142" s="51">
        <f t="shared" si="924"/>
        <v>0</v>
      </c>
      <c r="BT142" s="51"/>
      <c r="BU142" s="51">
        <f t="shared" si="925"/>
        <v>0</v>
      </c>
      <c r="BV142" s="57"/>
      <c r="BW142" s="51">
        <f t="shared" si="926"/>
        <v>0</v>
      </c>
      <c r="BX142" s="57"/>
      <c r="BY142" s="51">
        <f t="shared" si="927"/>
        <v>0</v>
      </c>
      <c r="BZ142" s="57"/>
      <c r="CA142" s="51">
        <f t="shared" si="928"/>
        <v>0</v>
      </c>
      <c r="CB142" s="57"/>
      <c r="CC142" s="51">
        <v>0</v>
      </c>
      <c r="CD142" s="57"/>
      <c r="CE142" s="51">
        <f t="shared" si="655"/>
        <v>0</v>
      </c>
      <c r="CF142" s="51"/>
      <c r="CG142" s="51">
        <f t="shared" si="929"/>
        <v>0</v>
      </c>
      <c r="CH142" s="57"/>
      <c r="CI142" s="51">
        <f t="shared" si="930"/>
        <v>0</v>
      </c>
      <c r="CJ142" s="57"/>
      <c r="CK142" s="51">
        <f t="shared" si="930"/>
        <v>0</v>
      </c>
      <c r="CL142" s="57"/>
      <c r="CM142" s="51">
        <f t="shared" si="931"/>
        <v>0</v>
      </c>
      <c r="CN142" s="51"/>
      <c r="CO142" s="51">
        <f t="shared" si="932"/>
        <v>0</v>
      </c>
      <c r="CP142" s="57"/>
      <c r="CQ142" s="51">
        <f t="shared" si="933"/>
        <v>0</v>
      </c>
      <c r="CR142" s="57"/>
      <c r="CS142" s="51">
        <v>0</v>
      </c>
      <c r="CT142" s="51"/>
      <c r="CU142" s="51">
        <f t="shared" si="934"/>
        <v>0</v>
      </c>
      <c r="CV142" s="57"/>
      <c r="CW142" s="51">
        <f t="shared" si="935"/>
        <v>0</v>
      </c>
      <c r="CX142" s="57"/>
      <c r="CY142" s="51">
        <f t="shared" si="936"/>
        <v>0</v>
      </c>
      <c r="CZ142" s="57"/>
      <c r="DA142" s="51">
        <f t="shared" si="937"/>
        <v>0</v>
      </c>
      <c r="DB142" s="62">
        <f t="shared" si="938"/>
        <v>0</v>
      </c>
      <c r="DC142" s="62">
        <f t="shared" si="938"/>
        <v>0</v>
      </c>
    </row>
    <row r="143" spans="1:107" ht="30" x14ac:dyDescent="0.25">
      <c r="A143" s="24"/>
      <c r="B143" s="24">
        <v>97</v>
      </c>
      <c r="C143" s="22" t="s">
        <v>255</v>
      </c>
      <c r="D143" s="17">
        <f>D141</f>
        <v>10127</v>
      </c>
      <c r="E143" s="17">
        <v>10127</v>
      </c>
      <c r="F143" s="18">
        <v>9620</v>
      </c>
      <c r="G143" s="19">
        <v>2.06</v>
      </c>
      <c r="H143" s="19"/>
      <c r="I143" s="25">
        <v>1</v>
      </c>
      <c r="J143" s="26"/>
      <c r="K143" s="17">
        <v>1.4</v>
      </c>
      <c r="L143" s="17">
        <v>1.68</v>
      </c>
      <c r="M143" s="17">
        <v>2.23</v>
      </c>
      <c r="N143" s="17">
        <v>2.39</v>
      </c>
      <c r="O143" s="20">
        <v>2.57</v>
      </c>
      <c r="P143" s="51">
        <v>0</v>
      </c>
      <c r="Q143" s="51">
        <f t="shared" si="901"/>
        <v>0</v>
      </c>
      <c r="R143" s="51">
        <v>0</v>
      </c>
      <c r="S143" s="51">
        <f t="shared" si="901"/>
        <v>0</v>
      </c>
      <c r="T143" s="52"/>
      <c r="U143" s="51">
        <f t="shared" si="902"/>
        <v>0</v>
      </c>
      <c r="V143" s="51">
        <v>0</v>
      </c>
      <c r="W143" s="51">
        <f t="shared" si="903"/>
        <v>0</v>
      </c>
      <c r="X143" s="51">
        <v>0</v>
      </c>
      <c r="Y143" s="51">
        <f t="shared" si="904"/>
        <v>0</v>
      </c>
      <c r="Z143" s="51">
        <v>0</v>
      </c>
      <c r="AA143" s="51">
        <f t="shared" si="905"/>
        <v>0</v>
      </c>
      <c r="AB143" s="51"/>
      <c r="AC143" s="51">
        <f t="shared" si="906"/>
        <v>0</v>
      </c>
      <c r="AD143" s="51">
        <v>0</v>
      </c>
      <c r="AE143" s="51">
        <f t="shared" si="907"/>
        <v>0</v>
      </c>
      <c r="AF143" s="52"/>
      <c r="AG143" s="51">
        <f t="shared" si="908"/>
        <v>0</v>
      </c>
      <c r="AH143" s="51">
        <v>0</v>
      </c>
      <c r="AI143" s="51">
        <f t="shared" si="909"/>
        <v>0</v>
      </c>
      <c r="AJ143" s="51">
        <v>0</v>
      </c>
      <c r="AK143" s="51">
        <f t="shared" si="910"/>
        <v>0</v>
      </c>
      <c r="AL143" s="51"/>
      <c r="AM143" s="51">
        <f t="shared" si="910"/>
        <v>0</v>
      </c>
      <c r="AN143" s="51">
        <v>0</v>
      </c>
      <c r="AO143" s="51">
        <f t="shared" si="911"/>
        <v>0</v>
      </c>
      <c r="AP143" s="51">
        <v>0</v>
      </c>
      <c r="AQ143" s="51">
        <f t="shared" si="911"/>
        <v>0</v>
      </c>
      <c r="AR143" s="51">
        <v>0</v>
      </c>
      <c r="AS143" s="51">
        <f t="shared" si="912"/>
        <v>0</v>
      </c>
      <c r="AT143" s="51">
        <v>0</v>
      </c>
      <c r="AU143" s="51">
        <f t="shared" si="913"/>
        <v>0</v>
      </c>
      <c r="AV143" s="51">
        <v>0</v>
      </c>
      <c r="AW143" s="51">
        <f t="shared" si="914"/>
        <v>0</v>
      </c>
      <c r="AX143" s="51">
        <v>0</v>
      </c>
      <c r="AY143" s="51">
        <f t="shared" si="915"/>
        <v>0</v>
      </c>
      <c r="AZ143" s="51">
        <v>0</v>
      </c>
      <c r="BA143" s="51">
        <f t="shared" si="916"/>
        <v>0</v>
      </c>
      <c r="BB143" s="51">
        <v>0</v>
      </c>
      <c r="BC143" s="51">
        <f t="shared" si="917"/>
        <v>0</v>
      </c>
      <c r="BD143" s="51"/>
      <c r="BE143" s="51">
        <f t="shared" si="918"/>
        <v>0</v>
      </c>
      <c r="BF143" s="51"/>
      <c r="BG143" s="51">
        <f t="shared" si="919"/>
        <v>0</v>
      </c>
      <c r="BH143" s="51">
        <v>0</v>
      </c>
      <c r="BI143" s="51">
        <f t="shared" si="920"/>
        <v>0</v>
      </c>
      <c r="BJ143" s="51">
        <v>0</v>
      </c>
      <c r="BK143" s="51">
        <f t="shared" si="921"/>
        <v>0</v>
      </c>
      <c r="BL143" s="51">
        <v>0</v>
      </c>
      <c r="BM143" s="51">
        <f t="shared" si="922"/>
        <v>0</v>
      </c>
      <c r="BN143" s="51">
        <v>0</v>
      </c>
      <c r="BO143" s="51">
        <f t="shared" si="922"/>
        <v>0</v>
      </c>
      <c r="BP143" s="51"/>
      <c r="BQ143" s="51">
        <f t="shared" si="923"/>
        <v>0</v>
      </c>
      <c r="BR143" s="51"/>
      <c r="BS143" s="51">
        <f t="shared" si="924"/>
        <v>0</v>
      </c>
      <c r="BT143" s="51"/>
      <c r="BU143" s="51">
        <f t="shared" si="925"/>
        <v>0</v>
      </c>
      <c r="BV143" s="51">
        <v>0</v>
      </c>
      <c r="BW143" s="51">
        <f t="shared" si="926"/>
        <v>0</v>
      </c>
      <c r="BX143" s="51">
        <v>0</v>
      </c>
      <c r="BY143" s="51">
        <f t="shared" si="927"/>
        <v>0</v>
      </c>
      <c r="BZ143" s="51">
        <v>0</v>
      </c>
      <c r="CA143" s="51">
        <f t="shared" si="928"/>
        <v>0</v>
      </c>
      <c r="CB143" s="51">
        <v>0</v>
      </c>
      <c r="CC143" s="51">
        <v>0</v>
      </c>
      <c r="CD143" s="51"/>
      <c r="CE143" s="51">
        <f t="shared" si="655"/>
        <v>0</v>
      </c>
      <c r="CF143" s="51"/>
      <c r="CG143" s="51">
        <f t="shared" si="929"/>
        <v>0</v>
      </c>
      <c r="CH143" s="51">
        <v>0</v>
      </c>
      <c r="CI143" s="51">
        <f t="shared" si="930"/>
        <v>0</v>
      </c>
      <c r="CJ143" s="51">
        <v>0</v>
      </c>
      <c r="CK143" s="51">
        <f t="shared" si="930"/>
        <v>0</v>
      </c>
      <c r="CL143" s="51">
        <v>0</v>
      </c>
      <c r="CM143" s="51">
        <f t="shared" si="931"/>
        <v>0</v>
      </c>
      <c r="CN143" s="51"/>
      <c r="CO143" s="51">
        <f t="shared" si="932"/>
        <v>0</v>
      </c>
      <c r="CP143" s="51">
        <v>0</v>
      </c>
      <c r="CQ143" s="51">
        <f t="shared" si="933"/>
        <v>0</v>
      </c>
      <c r="CR143" s="51">
        <v>0</v>
      </c>
      <c r="CS143" s="51">
        <v>0</v>
      </c>
      <c r="CT143" s="51"/>
      <c r="CU143" s="51">
        <f t="shared" si="934"/>
        <v>0</v>
      </c>
      <c r="CV143" s="51">
        <v>0</v>
      </c>
      <c r="CW143" s="51">
        <f t="shared" si="935"/>
        <v>0</v>
      </c>
      <c r="CX143" s="51">
        <v>0</v>
      </c>
      <c r="CY143" s="51">
        <f t="shared" si="936"/>
        <v>0</v>
      </c>
      <c r="CZ143" s="51">
        <v>0</v>
      </c>
      <c r="DA143" s="51">
        <f t="shared" si="937"/>
        <v>0</v>
      </c>
      <c r="DB143" s="62">
        <f t="shared" si="938"/>
        <v>0</v>
      </c>
      <c r="DC143" s="62">
        <f t="shared" si="938"/>
        <v>0</v>
      </c>
    </row>
    <row r="144" spans="1:107" ht="30" x14ac:dyDescent="0.25">
      <c r="A144" s="24"/>
      <c r="B144" s="24">
        <v>98</v>
      </c>
      <c r="C144" s="22" t="s">
        <v>256</v>
      </c>
      <c r="D144" s="17">
        <f>D143</f>
        <v>10127</v>
      </c>
      <c r="E144" s="17">
        <v>10127</v>
      </c>
      <c r="F144" s="18">
        <v>9620</v>
      </c>
      <c r="G144" s="19">
        <v>2.17</v>
      </c>
      <c r="H144" s="19"/>
      <c r="I144" s="25">
        <v>1</v>
      </c>
      <c r="J144" s="26"/>
      <c r="K144" s="17">
        <v>1.4</v>
      </c>
      <c r="L144" s="17">
        <v>1.68</v>
      </c>
      <c r="M144" s="17">
        <v>2.23</v>
      </c>
      <c r="N144" s="17">
        <v>2.39</v>
      </c>
      <c r="O144" s="20">
        <v>2.57</v>
      </c>
      <c r="P144" s="51">
        <v>0</v>
      </c>
      <c r="Q144" s="51">
        <f t="shared" si="901"/>
        <v>0</v>
      </c>
      <c r="R144" s="51">
        <v>0</v>
      </c>
      <c r="S144" s="51">
        <f t="shared" si="901"/>
        <v>0</v>
      </c>
      <c r="T144" s="52"/>
      <c r="U144" s="51">
        <f t="shared" si="902"/>
        <v>0</v>
      </c>
      <c r="V144" s="51">
        <v>0</v>
      </c>
      <c r="W144" s="51">
        <f t="shared" si="903"/>
        <v>0</v>
      </c>
      <c r="X144" s="51">
        <v>0</v>
      </c>
      <c r="Y144" s="51">
        <f t="shared" si="904"/>
        <v>0</v>
      </c>
      <c r="Z144" s="51">
        <v>0</v>
      </c>
      <c r="AA144" s="51">
        <f t="shared" si="905"/>
        <v>0</v>
      </c>
      <c r="AB144" s="51"/>
      <c r="AC144" s="51">
        <f t="shared" si="906"/>
        <v>0</v>
      </c>
      <c r="AD144" s="51">
        <v>0</v>
      </c>
      <c r="AE144" s="51">
        <f t="shared" si="907"/>
        <v>0</v>
      </c>
      <c r="AF144" s="52"/>
      <c r="AG144" s="51">
        <f t="shared" si="908"/>
        <v>0</v>
      </c>
      <c r="AH144" s="51">
        <v>0</v>
      </c>
      <c r="AI144" s="51">
        <f t="shared" si="909"/>
        <v>0</v>
      </c>
      <c r="AJ144" s="51">
        <v>0</v>
      </c>
      <c r="AK144" s="51">
        <f t="shared" si="910"/>
        <v>0</v>
      </c>
      <c r="AL144" s="51"/>
      <c r="AM144" s="51">
        <f t="shared" si="910"/>
        <v>0</v>
      </c>
      <c r="AN144" s="51">
        <v>0</v>
      </c>
      <c r="AO144" s="51">
        <f t="shared" si="911"/>
        <v>0</v>
      </c>
      <c r="AP144" s="51">
        <v>0</v>
      </c>
      <c r="AQ144" s="51">
        <f t="shared" si="911"/>
        <v>0</v>
      </c>
      <c r="AR144" s="51">
        <v>0</v>
      </c>
      <c r="AS144" s="51">
        <f t="shared" si="912"/>
        <v>0</v>
      </c>
      <c r="AT144" s="51">
        <v>0</v>
      </c>
      <c r="AU144" s="51">
        <f t="shared" si="913"/>
        <v>0</v>
      </c>
      <c r="AV144" s="51">
        <v>0</v>
      </c>
      <c r="AW144" s="51">
        <f t="shared" si="914"/>
        <v>0</v>
      </c>
      <c r="AX144" s="51">
        <v>0</v>
      </c>
      <c r="AY144" s="51">
        <f t="shared" si="915"/>
        <v>0</v>
      </c>
      <c r="AZ144" s="51">
        <v>0</v>
      </c>
      <c r="BA144" s="51">
        <f t="shared" si="916"/>
        <v>0</v>
      </c>
      <c r="BB144" s="51">
        <v>0</v>
      </c>
      <c r="BC144" s="51">
        <f t="shared" si="917"/>
        <v>0</v>
      </c>
      <c r="BD144" s="51"/>
      <c r="BE144" s="51">
        <f t="shared" si="918"/>
        <v>0</v>
      </c>
      <c r="BF144" s="51"/>
      <c r="BG144" s="51">
        <f t="shared" si="919"/>
        <v>0</v>
      </c>
      <c r="BH144" s="51">
        <v>0</v>
      </c>
      <c r="BI144" s="51">
        <f t="shared" si="920"/>
        <v>0</v>
      </c>
      <c r="BJ144" s="51">
        <v>0</v>
      </c>
      <c r="BK144" s="51">
        <f t="shared" si="921"/>
        <v>0</v>
      </c>
      <c r="BL144" s="51">
        <v>0</v>
      </c>
      <c r="BM144" s="51">
        <f t="shared" si="922"/>
        <v>0</v>
      </c>
      <c r="BN144" s="51">
        <v>0</v>
      </c>
      <c r="BO144" s="51">
        <f t="shared" si="922"/>
        <v>0</v>
      </c>
      <c r="BP144" s="51"/>
      <c r="BQ144" s="51">
        <f t="shared" si="923"/>
        <v>0</v>
      </c>
      <c r="BR144" s="51"/>
      <c r="BS144" s="51">
        <f t="shared" si="924"/>
        <v>0</v>
      </c>
      <c r="BT144" s="51"/>
      <c r="BU144" s="51">
        <f t="shared" si="925"/>
        <v>0</v>
      </c>
      <c r="BV144" s="51">
        <v>0</v>
      </c>
      <c r="BW144" s="51">
        <f t="shared" si="926"/>
        <v>0</v>
      </c>
      <c r="BX144" s="51">
        <v>0</v>
      </c>
      <c r="BY144" s="51">
        <f t="shared" si="927"/>
        <v>0</v>
      </c>
      <c r="BZ144" s="51">
        <v>0</v>
      </c>
      <c r="CA144" s="51">
        <f t="shared" si="928"/>
        <v>0</v>
      </c>
      <c r="CB144" s="51">
        <v>0</v>
      </c>
      <c r="CC144" s="51">
        <v>0</v>
      </c>
      <c r="CD144" s="51"/>
      <c r="CE144" s="51">
        <f t="shared" si="655"/>
        <v>0</v>
      </c>
      <c r="CF144" s="51"/>
      <c r="CG144" s="51">
        <f t="shared" si="929"/>
        <v>0</v>
      </c>
      <c r="CH144" s="51">
        <v>0</v>
      </c>
      <c r="CI144" s="51">
        <f t="shared" si="930"/>
        <v>0</v>
      </c>
      <c r="CJ144" s="51">
        <v>0</v>
      </c>
      <c r="CK144" s="51">
        <f t="shared" si="930"/>
        <v>0</v>
      </c>
      <c r="CL144" s="51">
        <v>0</v>
      </c>
      <c r="CM144" s="51">
        <f t="shared" si="931"/>
        <v>0</v>
      </c>
      <c r="CN144" s="51"/>
      <c r="CO144" s="51">
        <f t="shared" si="932"/>
        <v>0</v>
      </c>
      <c r="CP144" s="51">
        <v>0</v>
      </c>
      <c r="CQ144" s="51">
        <f t="shared" si="933"/>
        <v>0</v>
      </c>
      <c r="CR144" s="51">
        <v>0</v>
      </c>
      <c r="CS144" s="51">
        <v>0</v>
      </c>
      <c r="CT144" s="51"/>
      <c r="CU144" s="51">
        <f t="shared" si="934"/>
        <v>0</v>
      </c>
      <c r="CV144" s="51">
        <v>0</v>
      </c>
      <c r="CW144" s="51">
        <f t="shared" si="935"/>
        <v>0</v>
      </c>
      <c r="CX144" s="51">
        <v>0</v>
      </c>
      <c r="CY144" s="51">
        <f t="shared" si="936"/>
        <v>0</v>
      </c>
      <c r="CZ144" s="51">
        <v>0</v>
      </c>
      <c r="DA144" s="51">
        <f t="shared" si="937"/>
        <v>0</v>
      </c>
      <c r="DB144" s="62">
        <f t="shared" si="938"/>
        <v>0</v>
      </c>
      <c r="DC144" s="62">
        <f t="shared" si="938"/>
        <v>0</v>
      </c>
    </row>
    <row r="145" spans="1:107" x14ac:dyDescent="0.25">
      <c r="A145" s="60">
        <v>33</v>
      </c>
      <c r="B145" s="60"/>
      <c r="C145" s="38" t="s">
        <v>257</v>
      </c>
      <c r="D145" s="45"/>
      <c r="E145" s="45"/>
      <c r="F145" s="43"/>
      <c r="G145" s="46"/>
      <c r="H145" s="46"/>
      <c r="I145" s="69"/>
      <c r="J145" s="70"/>
      <c r="K145" s="45"/>
      <c r="L145" s="45"/>
      <c r="M145" s="45"/>
      <c r="N145" s="45"/>
      <c r="O145" s="44">
        <v>2.57</v>
      </c>
      <c r="P145" s="54">
        <f t="shared" ref="P145:CK145" si="939">SUM(P146:P146)</f>
        <v>0</v>
      </c>
      <c r="Q145" s="54">
        <f t="shared" si="939"/>
        <v>0</v>
      </c>
      <c r="R145" s="54">
        <f t="shared" si="939"/>
        <v>0</v>
      </c>
      <c r="S145" s="54">
        <f t="shared" si="939"/>
        <v>0</v>
      </c>
      <c r="T145" s="54">
        <f t="shared" si="939"/>
        <v>0</v>
      </c>
      <c r="U145" s="54">
        <f t="shared" si="939"/>
        <v>0</v>
      </c>
      <c r="V145" s="54">
        <f t="shared" si="939"/>
        <v>0</v>
      </c>
      <c r="W145" s="54">
        <f t="shared" si="939"/>
        <v>0</v>
      </c>
      <c r="X145" s="54">
        <f t="shared" si="939"/>
        <v>0</v>
      </c>
      <c r="Y145" s="54">
        <f t="shared" si="939"/>
        <v>0</v>
      </c>
      <c r="Z145" s="54">
        <f t="shared" si="939"/>
        <v>0</v>
      </c>
      <c r="AA145" s="54">
        <f t="shared" si="939"/>
        <v>0</v>
      </c>
      <c r="AB145" s="54">
        <f t="shared" si="939"/>
        <v>0</v>
      </c>
      <c r="AC145" s="54">
        <f t="shared" si="939"/>
        <v>0</v>
      </c>
      <c r="AD145" s="54">
        <f t="shared" si="939"/>
        <v>0</v>
      </c>
      <c r="AE145" s="54">
        <f t="shared" si="939"/>
        <v>0</v>
      </c>
      <c r="AF145" s="54">
        <f t="shared" si="939"/>
        <v>0</v>
      </c>
      <c r="AG145" s="54">
        <f t="shared" si="939"/>
        <v>0</v>
      </c>
      <c r="AH145" s="54">
        <f t="shared" si="939"/>
        <v>0</v>
      </c>
      <c r="AI145" s="54">
        <f t="shared" si="939"/>
        <v>0</v>
      </c>
      <c r="AJ145" s="54">
        <f t="shared" si="939"/>
        <v>0</v>
      </c>
      <c r="AK145" s="54">
        <f t="shared" si="939"/>
        <v>0</v>
      </c>
      <c r="AL145" s="54">
        <f t="shared" si="939"/>
        <v>0</v>
      </c>
      <c r="AM145" s="54">
        <f t="shared" si="939"/>
        <v>0</v>
      </c>
      <c r="AN145" s="54">
        <f t="shared" si="939"/>
        <v>0</v>
      </c>
      <c r="AO145" s="54">
        <f t="shared" si="939"/>
        <v>0</v>
      </c>
      <c r="AP145" s="54">
        <f t="shared" si="939"/>
        <v>0</v>
      </c>
      <c r="AQ145" s="54">
        <f t="shared" si="939"/>
        <v>0</v>
      </c>
      <c r="AR145" s="54">
        <f t="shared" si="939"/>
        <v>0</v>
      </c>
      <c r="AS145" s="54">
        <f t="shared" si="939"/>
        <v>0</v>
      </c>
      <c r="AT145" s="54">
        <f t="shared" si="939"/>
        <v>0</v>
      </c>
      <c r="AU145" s="54">
        <f t="shared" si="939"/>
        <v>0</v>
      </c>
      <c r="AV145" s="54">
        <v>0</v>
      </c>
      <c r="AW145" s="54">
        <f t="shared" si="939"/>
        <v>0</v>
      </c>
      <c r="AX145" s="54">
        <v>1</v>
      </c>
      <c r="AY145" s="54">
        <f t="shared" si="939"/>
        <v>18428.690279999999</v>
      </c>
      <c r="AZ145" s="54">
        <f t="shared" si="939"/>
        <v>0</v>
      </c>
      <c r="BA145" s="54">
        <f t="shared" si="939"/>
        <v>0</v>
      </c>
      <c r="BB145" s="54">
        <f t="shared" si="939"/>
        <v>0</v>
      </c>
      <c r="BC145" s="54">
        <f t="shared" si="939"/>
        <v>0</v>
      </c>
      <c r="BD145" s="54">
        <f t="shared" si="939"/>
        <v>0</v>
      </c>
      <c r="BE145" s="54">
        <f t="shared" si="939"/>
        <v>0</v>
      </c>
      <c r="BF145" s="54">
        <f t="shared" si="939"/>
        <v>0</v>
      </c>
      <c r="BG145" s="54">
        <f t="shared" si="939"/>
        <v>0</v>
      </c>
      <c r="BH145" s="54">
        <f t="shared" si="939"/>
        <v>3</v>
      </c>
      <c r="BI145" s="54">
        <f t="shared" si="939"/>
        <v>41443.902500000004</v>
      </c>
      <c r="BJ145" s="54">
        <f t="shared" si="939"/>
        <v>0</v>
      </c>
      <c r="BK145" s="54">
        <f t="shared" si="939"/>
        <v>0</v>
      </c>
      <c r="BL145" s="54">
        <f t="shared" si="939"/>
        <v>0</v>
      </c>
      <c r="BM145" s="54">
        <f t="shared" si="939"/>
        <v>0</v>
      </c>
      <c r="BN145" s="54">
        <f t="shared" si="939"/>
        <v>1</v>
      </c>
      <c r="BO145" s="54">
        <f t="shared" si="939"/>
        <v>19291.071799999998</v>
      </c>
      <c r="BP145" s="54">
        <f t="shared" si="939"/>
        <v>0</v>
      </c>
      <c r="BQ145" s="54">
        <f t="shared" si="939"/>
        <v>0</v>
      </c>
      <c r="BR145" s="54">
        <f t="shared" si="939"/>
        <v>0</v>
      </c>
      <c r="BS145" s="54">
        <f t="shared" si="939"/>
        <v>0</v>
      </c>
      <c r="BT145" s="54">
        <f t="shared" si="939"/>
        <v>0</v>
      </c>
      <c r="BU145" s="54">
        <f t="shared" si="939"/>
        <v>0</v>
      </c>
      <c r="BV145" s="54">
        <f t="shared" si="939"/>
        <v>0</v>
      </c>
      <c r="BW145" s="54">
        <f t="shared" si="939"/>
        <v>0</v>
      </c>
      <c r="BX145" s="54">
        <f t="shared" si="939"/>
        <v>7</v>
      </c>
      <c r="BY145" s="54">
        <f t="shared" si="939"/>
        <v>106763.83718</v>
      </c>
      <c r="BZ145" s="54">
        <f t="shared" si="939"/>
        <v>2</v>
      </c>
      <c r="CA145" s="54">
        <f t="shared" si="939"/>
        <v>39942.078176000003</v>
      </c>
      <c r="CB145" s="54">
        <v>1</v>
      </c>
      <c r="CC145" s="54">
        <v>20586.98</v>
      </c>
      <c r="CD145" s="54">
        <f t="shared" ref="CD145:CE145" si="940">SUM(CD146:CD146)</f>
        <v>0</v>
      </c>
      <c r="CE145" s="54">
        <f t="shared" si="940"/>
        <v>0</v>
      </c>
      <c r="CF145" s="54">
        <f t="shared" si="939"/>
        <v>0</v>
      </c>
      <c r="CG145" s="54">
        <f t="shared" si="939"/>
        <v>0</v>
      </c>
      <c r="CH145" s="54">
        <f t="shared" si="939"/>
        <v>0</v>
      </c>
      <c r="CI145" s="54">
        <f t="shared" si="939"/>
        <v>0</v>
      </c>
      <c r="CJ145" s="54">
        <v>1</v>
      </c>
      <c r="CK145" s="54">
        <f t="shared" si="939"/>
        <v>19971.039088000001</v>
      </c>
      <c r="CL145" s="54">
        <v>0</v>
      </c>
      <c r="CM145" s="54">
        <f t="shared" ref="CM145:DC145" si="941">SUM(CM146:CM146)</f>
        <v>0</v>
      </c>
      <c r="CN145" s="54">
        <f t="shared" si="941"/>
        <v>0</v>
      </c>
      <c r="CO145" s="54">
        <f t="shared" si="941"/>
        <v>0</v>
      </c>
      <c r="CP145" s="54">
        <f t="shared" si="941"/>
        <v>0</v>
      </c>
      <c r="CQ145" s="54">
        <f t="shared" si="941"/>
        <v>0</v>
      </c>
      <c r="CR145" s="54">
        <v>0</v>
      </c>
      <c r="CS145" s="54">
        <v>0</v>
      </c>
      <c r="CT145" s="54">
        <f t="shared" si="941"/>
        <v>0</v>
      </c>
      <c r="CU145" s="54">
        <f t="shared" si="941"/>
        <v>0</v>
      </c>
      <c r="CV145" s="54">
        <f t="shared" si="941"/>
        <v>0</v>
      </c>
      <c r="CW145" s="54">
        <f t="shared" si="941"/>
        <v>0</v>
      </c>
      <c r="CX145" s="54">
        <f t="shared" si="941"/>
        <v>2</v>
      </c>
      <c r="CY145" s="54">
        <f t="shared" si="941"/>
        <v>81460.941466666671</v>
      </c>
      <c r="CZ145" s="54">
        <v>0</v>
      </c>
      <c r="DA145" s="54">
        <f t="shared" si="941"/>
        <v>0</v>
      </c>
      <c r="DB145" s="54">
        <f t="shared" si="941"/>
        <v>18</v>
      </c>
      <c r="DC145" s="54">
        <f t="shared" si="941"/>
        <v>347888.5404906667</v>
      </c>
    </row>
    <row r="146" spans="1:107" x14ac:dyDescent="0.25">
      <c r="A146" s="24"/>
      <c r="B146" s="24">
        <v>99</v>
      </c>
      <c r="C146" s="22" t="s">
        <v>258</v>
      </c>
      <c r="D146" s="17">
        <f>D144</f>
        <v>10127</v>
      </c>
      <c r="E146" s="17">
        <v>10127</v>
      </c>
      <c r="F146" s="18">
        <v>9620</v>
      </c>
      <c r="G146" s="19">
        <v>1.1000000000000001</v>
      </c>
      <c r="H146" s="19"/>
      <c r="I146" s="25">
        <v>1</v>
      </c>
      <c r="J146" s="26"/>
      <c r="K146" s="17">
        <v>1.4</v>
      </c>
      <c r="L146" s="17">
        <v>1.68</v>
      </c>
      <c r="M146" s="17">
        <v>2.23</v>
      </c>
      <c r="N146" s="17">
        <v>2.39</v>
      </c>
      <c r="O146" s="20">
        <v>2.57</v>
      </c>
      <c r="P146" s="51">
        <v>0</v>
      </c>
      <c r="Q146" s="51">
        <f>(P146/12*1*$D146*$G146*$I146*$K146*Q$9)+(P146/12*5*$E146*$G146*$I146*$K146*Q$10)+(P146/12*6*$F146*$G146*$I146*$K146*Q$10)</f>
        <v>0</v>
      </c>
      <c r="R146" s="51">
        <v>0</v>
      </c>
      <c r="S146" s="51">
        <f>(R146/12*1*$D146*$G146*$I146*$K146*S$9)+(R146/12*5*$E146*$G146*$I146*$K146*S$10)+(R146/12*6*$F146*$G146*$I146*$K146*S$10)</f>
        <v>0</v>
      </c>
      <c r="T146" s="52"/>
      <c r="U146" s="51">
        <f>(T146/12*1*$D146*$G146*$I146*$K146*U$9)+(T146/12*5*$E146*$G146*$I146*$K146*U$10)+(T146/12*6*$F146*$G146*$I146*$K146*U$10)</f>
        <v>0</v>
      </c>
      <c r="V146" s="51">
        <v>0</v>
      </c>
      <c r="W146" s="51">
        <f>(V146/12*1*$D146*$G146*$I146*$K146*W$9)+(V146/12*5*$E146*$G146*$I146*$K146*W$10)+(V146/12*6*$F146*$G146*$I146*$K146*W$10)</f>
        <v>0</v>
      </c>
      <c r="X146" s="51">
        <v>0</v>
      </c>
      <c r="Y146" s="51">
        <f>(X146/12*1*$D146*$G146*$I146*$K146*Y$9)+(X146/12*5*$E146*$G146*$I146*$K146*Y$10)+(X146/12*6*$F146*$G146*$I146*$K146*Y$10)</f>
        <v>0</v>
      </c>
      <c r="Z146" s="51">
        <v>0</v>
      </c>
      <c r="AA146" s="51">
        <f>(Z146/12*1*$D146*$G146*$I146*$K146*AA$9)+(Z146/12*5*$E146*$G146*$I146*$K146*AA$10)+(Z146/12*6*$F146*$G146*$I146*$K146*AA$10)</f>
        <v>0</v>
      </c>
      <c r="AB146" s="51"/>
      <c r="AC146" s="51">
        <f>(AB146/12*1*$D146*$G146*$I146*$K146*AC$9)+(AB146/12*5*$E146*$G146*$I146*$K146*AC$10)+(AB146/12*6*$F146*$G146*$I146*$K146*AC$10)</f>
        <v>0</v>
      </c>
      <c r="AD146" s="51">
        <v>0</v>
      </c>
      <c r="AE146" s="51">
        <f>(AD146/12*1*$D146*$G146*$I146*$K146*AE$9)+(AD146/12*5*$E146*$G146*$I146*$K146*AE$10)+(AD146/12*6*$F146*$G146*$I146*$K146*AE$10)</f>
        <v>0</v>
      </c>
      <c r="AF146" s="52"/>
      <c r="AG146" s="51">
        <f>(AF146/12*1*$D146*$G146*$I146*$K146*AG$9)+(AF146/12*5*$E146*$G146*$I146*$K146*AG$10)+(AF146/12*6*$F146*$G146*$I146*$K146*AG$10)</f>
        <v>0</v>
      </c>
      <c r="AH146" s="51">
        <v>0</v>
      </c>
      <c r="AI146" s="51">
        <f>(AH146/12*1*$D146*$G146*$I146*$K146*AI$9)+(AH146/12*5*$E146*$G146*$I146*$K146*AI$10)+(AH146/12*6*$F146*$G146*$I146*$K146*AI$10)</f>
        <v>0</v>
      </c>
      <c r="AJ146" s="51">
        <v>0</v>
      </c>
      <c r="AK146" s="51">
        <f>(AJ146/12*1*$D146*$G146*$I146*$K146*AK$9)+(AJ146/12*5*$E146*$G146*$I146*$K146*AK$10)+(AJ146/12*6*$F146*$G146*$I146*$K146*AK$10)</f>
        <v>0</v>
      </c>
      <c r="AL146" s="51"/>
      <c r="AM146" s="51">
        <f>(AL146/12*1*$D146*$G146*$I146*$K146*AM$9)+(AL146/12*5*$E146*$G146*$I146*$K146*AM$10)+(AL146/12*6*$F146*$G146*$I146*$K146*AM$10)</f>
        <v>0</v>
      </c>
      <c r="AN146" s="51">
        <v>0</v>
      </c>
      <c r="AO146" s="51">
        <f>(AN146/12*1*$D146*$G146*$I146*$L146*AO$9)+(AN146/12*5*$E146*$G146*$I146*$L146*AO$10)+(AN146/12*6*$F146*$G146*$I146*$L146*AO$10)</f>
        <v>0</v>
      </c>
      <c r="AP146" s="51">
        <v>0</v>
      </c>
      <c r="AQ146" s="51">
        <f>(AP146/12*1*$D146*$G146*$I146*$L146*AQ$9)+(AP146/12*5*$E146*$G146*$I146*$L146*AQ$10)+(AP146/12*6*$F146*$G146*$I146*$L146*AQ$10)</f>
        <v>0</v>
      </c>
      <c r="AR146" s="51">
        <v>0</v>
      </c>
      <c r="AS146" s="51">
        <f>(AR146/12*1*$D146*$G146*$I146*$L146*AS$9)+(AR146/12*5*$E146*$G146*$I146*$L146*AS$10)+(AR146/12*6*$F146*$G146*$I146*$L146*AS$10)</f>
        <v>0</v>
      </c>
      <c r="AT146" s="51">
        <v>0</v>
      </c>
      <c r="AU146" s="51">
        <f>(AT146/12*1*$D146*$G146*$I146*$L146*AU$9)+(AT146/12*5*$E146*$G146*$I146*$L146*AU$10)+(AT146/12*6*$F146*$G146*$I146*$L146*AU$10)</f>
        <v>0</v>
      </c>
      <c r="AV146" s="51">
        <v>0</v>
      </c>
      <c r="AW146" s="51">
        <f>(AV146/12*1*$D146*$G146*$I146*$L146*AW$9)+(AV146/12*5*$E146*$G146*$I146*$L146*AW$10)+(AV146/12*6*$F146*$G146*$I146*$L146*AW$10)</f>
        <v>0</v>
      </c>
      <c r="AX146" s="53">
        <v>1</v>
      </c>
      <c r="AY146" s="51">
        <f>(AX146/12*1*$D146*$G146*$I146*$L146*AY$9)+(AX146/12*5*$E146*$G146*$I146*$L146*AY$10)+(AX146/12*6*$F146*$G146*$I146*$L146*AY$10)</f>
        <v>18428.690279999999</v>
      </c>
      <c r="AZ146" s="51">
        <v>0</v>
      </c>
      <c r="BA146" s="51">
        <f>(AZ146/12*1*$D146*$G146*$I146*$L146*BA$9)+(AZ146/12*5*$E146*$G146*$I146*$L146*BA$10)+(AZ146/12*6*$F146*$G146*$I146*$L146*BA$10)</f>
        <v>0</v>
      </c>
      <c r="BB146" s="51">
        <v>0</v>
      </c>
      <c r="BC146" s="51">
        <f>(BB146/12*1*$D146*$G146*$I146*$K146*BC$9)+(BB146/12*5*$E146*$G146*$I146*$K146*BC$10)+(BB146/12*6*$F146*$G146*$I146*$K146*BC$10)</f>
        <v>0</v>
      </c>
      <c r="BD146" s="51"/>
      <c r="BE146" s="51">
        <f>(BD146/12*1*$D146*$G146*$I146*$K146*BE$9)+(BD146/12*5*$E146*$G146*$I146*$K146*BE$10)+(BD146/12*6*$F146*$G146*$I146*$K146*BE$10)</f>
        <v>0</v>
      </c>
      <c r="BF146" s="51"/>
      <c r="BG146" s="51">
        <f>(BF146/12*1*$D146*$G146*$I146*$K146*BG$9)+(BF146/12*4*$E146*$G146*$I146*$K146*BG$10)+(BF146/12*1*$E146*$G146*$I146*$K146*BG$11)+(BF146/12*6*$F146*$G146*$I146*$K146*BG$11)</f>
        <v>0</v>
      </c>
      <c r="BH146" s="51">
        <v>3</v>
      </c>
      <c r="BI146" s="51">
        <f>(BH146/12*1*$D146*$G146*$I146*$K146*BI$9)+(BH146/12*5*$E146*$G146*$I146*$K146*BI$10)+(BH146/12*6*$F146*$G146*$I146*$K146*BI$10)</f>
        <v>41443.902500000004</v>
      </c>
      <c r="BJ146" s="51">
        <v>0</v>
      </c>
      <c r="BK146" s="51">
        <f>(BJ146/12*1*$D146*$G146*$I146*$K146*BK$9)+(BJ146/12*5*$E146*$G146*$I146*$K146*BK$10)+(BJ146/12*6*$F146*$G146*$I146*$K146*BK$10)</f>
        <v>0</v>
      </c>
      <c r="BL146" s="51">
        <v>0</v>
      </c>
      <c r="BM146" s="51">
        <f>(BL146/12*1*$D146*$G146*$I146*$L146*BM$9)+(BL146/12*4*$E146*$G146*$I146*$L146*BM$10)+(BL146/12*1*$E146*$G146*$I146*$L146*BM$11)+(BL146/12*6*$F146*$G146*$I146*$L146*BM$11)</f>
        <v>0</v>
      </c>
      <c r="BN146" s="51">
        <v>1</v>
      </c>
      <c r="BO146" s="51">
        <f>(BN146/12*1*$D146*$G146*$I146*$L146*BO$9)+(BN146/12*4*$E146*$G146*$I146*$L146*BO$10)+(BN146/12*1*$E146*$G146*$I146*$L146*BO$11)+(BN146/12*6*$F146*$G146*$I146*$L146*BO$11)</f>
        <v>19291.071799999998</v>
      </c>
      <c r="BP146" s="51"/>
      <c r="BQ146" s="51">
        <f>(BP146/12*1*$D146*$G146*$I146*$K146*BQ$9)+(BP146/12*5*$E146*$G146*$I146*$K146*BQ$10)+(BP146/12*6*$F146*$G146*$I146*$K146*BQ$10)</f>
        <v>0</v>
      </c>
      <c r="BR146" s="51"/>
      <c r="BS146" s="51">
        <f>(BR146/12*1*$D146*$G146*$I146*$L146*BS$9)+(BR146/12*5*$E146*$G146*$I146*$L146*BS$10)+(BR146/12*6*$F146*$G146*$I146*$L146*BS$10)</f>
        <v>0</v>
      </c>
      <c r="BT146" s="51"/>
      <c r="BU146" s="51">
        <f>(BT146/12*1*$D146*$G146*$I146*BU$9)+(BT146/12*5*$E146*$G146*$I146*BU$10)+(BT146/12*6*$F146*$G146*$I146*BU$10)</f>
        <v>0</v>
      </c>
      <c r="BV146" s="51">
        <v>0</v>
      </c>
      <c r="BW146" s="51">
        <f>(BV146/12*1*$D146*$G146*$I146*$K146*BW$9)+(BV146/12*5*$E146*$G146*$I146*$K146*BW$10)+(BV146/12*6*$F146*$G146*$I146*$K146*BW$10)</f>
        <v>0</v>
      </c>
      <c r="BX146" s="51">
        <v>7</v>
      </c>
      <c r="BY146" s="51">
        <f>(BX146/12*1*$D146*$G146*$I146*$K146*BY$9)+(BX146/12*5*$E146*$G146*$I146*$K146*BY$10)+(BX146/12*6*$F146*$G146*$I146*$K146*BY$10)</f>
        <v>106763.83718</v>
      </c>
      <c r="BZ146" s="53">
        <v>2</v>
      </c>
      <c r="CA146" s="51">
        <f>(BZ146/12*1*$D146*$G146*$I146*$L146*CA$9)+(BZ146/12*5*$E146*$G146*$I146*$L146*CA$10)+(BZ146/12*6*$F146*$G146*$I146*$L146*CA$10)</f>
        <v>39942.078176000003</v>
      </c>
      <c r="CB146" s="51">
        <v>1</v>
      </c>
      <c r="CC146" s="51">
        <v>20586.98</v>
      </c>
      <c r="CD146" s="51"/>
      <c r="CE146" s="51">
        <f t="shared" si="655"/>
        <v>0</v>
      </c>
      <c r="CF146" s="51"/>
      <c r="CG146" s="51">
        <f>(CF146/12*1*$D146*$G146*$I146*$L146*CG$9)+(CF146/12*5*$E146*$G146*$I146*$L146*CG$10)+(CF146/12*6*$F146*$G146*$I146*$L146*CG$10)</f>
        <v>0</v>
      </c>
      <c r="CH146" s="51">
        <v>0</v>
      </c>
      <c r="CI146" s="51">
        <f>(CH146/12*1*$D146*$G146*$I146*$L146*CI$9)+(CH146/12*5*$E146*$G146*$I146*$L146*CI$10)+(CH146/12*6*$F146*$G146*$I146*$L146*CI$10)</f>
        <v>0</v>
      </c>
      <c r="CJ146" s="51">
        <v>1</v>
      </c>
      <c r="CK146" s="51">
        <f>(CJ146/12*1*$D146*$G146*$I146*$L146*CK$9)+(CJ146/12*5*$E146*$G146*$I146*$L146*CK$10)+(CJ146/12*6*$F146*$G146*$I146*$L146*CK$10)</f>
        <v>19971.039088000001</v>
      </c>
      <c r="CL146" s="51">
        <v>0</v>
      </c>
      <c r="CM146" s="51">
        <f>(CL146/12*1*$D146*$G146*$I146*$K146*CM$9)+(CL146/12*5*$E146*$G146*$I146*$K146*CM$10)+(CL146/12*6*$F146*$G146*$I146*$K146*CM$10)</f>
        <v>0</v>
      </c>
      <c r="CN146" s="51"/>
      <c r="CO146" s="51">
        <f>(CN146/12*1*$D146*$G146*$I146*$K146*CO$9)+(CN146/12*5*$E146*$G146*$I146*$K146*CO$10)+(CN146/12*6*$F146*$G146*$I146*$K146*CO$10)</f>
        <v>0</v>
      </c>
      <c r="CP146" s="51"/>
      <c r="CQ146" s="51">
        <f>(CP146/12*1*$D146*$G146*$I146*$K146*CQ$9)+(CP146/12*5*$E146*$G146*$I146*$K146*CQ$10)+(CP146/12*6*$F146*$G146*$I146*$K146*CQ$10)</f>
        <v>0</v>
      </c>
      <c r="CR146" s="51">
        <v>0</v>
      </c>
      <c r="CS146" s="51">
        <v>0</v>
      </c>
      <c r="CT146" s="51"/>
      <c r="CU146" s="51">
        <f>(CT146/12*1*$D146*$G146*$I146*$L146*CU$9)+(CT146/12*5*$E146*$G146*$I146*$L146*CU$10)+(CT146/12*6*$F146*$G146*$I146*$L146*CU$10)</f>
        <v>0</v>
      </c>
      <c r="CV146" s="51"/>
      <c r="CW146" s="51">
        <f>(CV146/12*1*$D146*$G146*$I146*$L146*CW$9)+(CV146/12*5*$E146*$G146*$I146*$L146*CW$10)+(CV146/12*6*$F146*$G146*$I146*$L146*CW$10)</f>
        <v>0</v>
      </c>
      <c r="CX146" s="51">
        <v>2</v>
      </c>
      <c r="CY146" s="51">
        <f>(CX146/12*1*$D146*$G146*$I146*$N146*CY$9)+(CX146/12*5*$E146*$G146*$I146*$O146*CY$10)+(CX146/12*6*$F146*$G146*$I146*$O146*CY$10)</f>
        <v>81460.941466666671</v>
      </c>
      <c r="CZ146" s="51">
        <v>0</v>
      </c>
      <c r="DA146" s="51">
        <f>(CZ146/12*1*$D146*$G146*$I146*$M146*DA$9)+(CZ146/12*5*$E146*$G146*$I146*$M146*DA$10)+(CZ146/12*6*$F146*$G146*$I146*$M146*DA$10)</f>
        <v>0</v>
      </c>
      <c r="DB146" s="62">
        <f>SUM(AF146,T146,V146,AD146,P146,X146,R146,BH146,BX146,CL146,CP146,BJ146,CN146,AH146,BB146,BD146,AJ146,BF146,BV146,AL146,Z146,CR146,CV146,BL146,CT146,BN146,CB146,CD146,CH146,BZ146,CF146,AN146,AP146,AR146,AT146,AV146,AZ146,AX146,BR146,CZ146,CX146,CJ146,AB146,BT146,BP146)</f>
        <v>18</v>
      </c>
      <c r="DC146" s="62">
        <f>SUM(AG146,U146,W146,AE146,Q146,Y146,S146,BI146,BY146,CM146,CQ146,BK146,CO146,AI146,BC146,BE146,AK146,BG146,BW146,AM146,AA146,CS146,CW146,BM146,CU146,BO146,CC146,CE146,CI146,CA146,CG146,AO146,AQ146,AS146,AU146,AW146,BA146,AY146,BS146,DA146,CY146,CK146,AC146,BU146,BQ146)</f>
        <v>347888.5404906667</v>
      </c>
    </row>
    <row r="147" spans="1:107" x14ac:dyDescent="0.25">
      <c r="A147" s="60">
        <v>34</v>
      </c>
      <c r="B147" s="60"/>
      <c r="C147" s="38" t="s">
        <v>259</v>
      </c>
      <c r="D147" s="45"/>
      <c r="E147" s="45"/>
      <c r="F147" s="43"/>
      <c r="G147" s="46"/>
      <c r="H147" s="46"/>
      <c r="I147" s="69"/>
      <c r="J147" s="70"/>
      <c r="K147" s="45"/>
      <c r="L147" s="45"/>
      <c r="M147" s="45"/>
      <c r="N147" s="45"/>
      <c r="O147" s="44">
        <v>2.57</v>
      </c>
      <c r="P147" s="54">
        <f t="shared" ref="P147:CA147" si="942">SUM(P148:P150)</f>
        <v>0</v>
      </c>
      <c r="Q147" s="54">
        <f t="shared" si="942"/>
        <v>0</v>
      </c>
      <c r="R147" s="54">
        <f t="shared" si="942"/>
        <v>0</v>
      </c>
      <c r="S147" s="54">
        <f t="shared" si="942"/>
        <v>0</v>
      </c>
      <c r="T147" s="54">
        <f t="shared" si="942"/>
        <v>0</v>
      </c>
      <c r="U147" s="54">
        <f t="shared" si="942"/>
        <v>0</v>
      </c>
      <c r="V147" s="54">
        <f t="shared" si="942"/>
        <v>0</v>
      </c>
      <c r="W147" s="54">
        <f t="shared" si="942"/>
        <v>0</v>
      </c>
      <c r="X147" s="54">
        <f t="shared" si="942"/>
        <v>0</v>
      </c>
      <c r="Y147" s="54">
        <f t="shared" si="942"/>
        <v>0</v>
      </c>
      <c r="Z147" s="54">
        <f t="shared" si="942"/>
        <v>0</v>
      </c>
      <c r="AA147" s="54">
        <f t="shared" si="942"/>
        <v>0</v>
      </c>
      <c r="AB147" s="54">
        <f t="shared" si="942"/>
        <v>0</v>
      </c>
      <c r="AC147" s="54">
        <f t="shared" si="942"/>
        <v>0</v>
      </c>
      <c r="AD147" s="54">
        <f t="shared" si="942"/>
        <v>0</v>
      </c>
      <c r="AE147" s="54">
        <f t="shared" si="942"/>
        <v>0</v>
      </c>
      <c r="AF147" s="54">
        <f t="shared" si="942"/>
        <v>0</v>
      </c>
      <c r="AG147" s="54">
        <f t="shared" si="942"/>
        <v>0</v>
      </c>
      <c r="AH147" s="54">
        <f t="shared" si="942"/>
        <v>244</v>
      </c>
      <c r="AI147" s="54">
        <f t="shared" si="942"/>
        <v>3681270.4947199998</v>
      </c>
      <c r="AJ147" s="54">
        <f t="shared" si="942"/>
        <v>0</v>
      </c>
      <c r="AK147" s="54">
        <f t="shared" si="942"/>
        <v>0</v>
      </c>
      <c r="AL147" s="54">
        <f t="shared" si="942"/>
        <v>0</v>
      </c>
      <c r="AM147" s="54">
        <f t="shared" si="942"/>
        <v>0</v>
      </c>
      <c r="AN147" s="54">
        <f t="shared" si="942"/>
        <v>0</v>
      </c>
      <c r="AO147" s="54">
        <f t="shared" si="942"/>
        <v>0</v>
      </c>
      <c r="AP147" s="54">
        <f t="shared" si="942"/>
        <v>0</v>
      </c>
      <c r="AQ147" s="54">
        <f t="shared" si="942"/>
        <v>0</v>
      </c>
      <c r="AR147" s="54">
        <f t="shared" si="942"/>
        <v>0</v>
      </c>
      <c r="AS147" s="54">
        <f t="shared" si="942"/>
        <v>0</v>
      </c>
      <c r="AT147" s="54">
        <f t="shared" si="942"/>
        <v>98</v>
      </c>
      <c r="AU147" s="54">
        <f t="shared" si="942"/>
        <v>1817403.9287039998</v>
      </c>
      <c r="AV147" s="54">
        <v>0</v>
      </c>
      <c r="AW147" s="54">
        <f t="shared" ref="AW147" si="943">SUM(AW148:AW150)</f>
        <v>0</v>
      </c>
      <c r="AX147" s="54">
        <v>0</v>
      </c>
      <c r="AY147" s="54">
        <f t="shared" ref="AY147" si="944">SUM(AY148:AY150)</f>
        <v>0</v>
      </c>
      <c r="AZ147" s="54">
        <f t="shared" si="942"/>
        <v>0</v>
      </c>
      <c r="BA147" s="54">
        <f t="shared" si="942"/>
        <v>0</v>
      </c>
      <c r="BB147" s="54">
        <f t="shared" si="942"/>
        <v>0</v>
      </c>
      <c r="BC147" s="54">
        <f t="shared" si="942"/>
        <v>0</v>
      </c>
      <c r="BD147" s="54">
        <f t="shared" si="942"/>
        <v>0</v>
      </c>
      <c r="BE147" s="54">
        <f t="shared" si="942"/>
        <v>0</v>
      </c>
      <c r="BF147" s="54">
        <f t="shared" si="942"/>
        <v>0</v>
      </c>
      <c r="BG147" s="54">
        <f t="shared" si="942"/>
        <v>0</v>
      </c>
      <c r="BH147" s="54">
        <f t="shared" si="942"/>
        <v>0</v>
      </c>
      <c r="BI147" s="54">
        <f t="shared" si="942"/>
        <v>0</v>
      </c>
      <c r="BJ147" s="54">
        <f t="shared" si="942"/>
        <v>0</v>
      </c>
      <c r="BK147" s="54">
        <f t="shared" si="942"/>
        <v>0</v>
      </c>
      <c r="BL147" s="54">
        <f t="shared" si="942"/>
        <v>0</v>
      </c>
      <c r="BM147" s="54">
        <f t="shared" si="942"/>
        <v>0</v>
      </c>
      <c r="BN147" s="54">
        <f t="shared" si="942"/>
        <v>2</v>
      </c>
      <c r="BO147" s="54">
        <f t="shared" si="942"/>
        <v>30865.71488</v>
      </c>
      <c r="BP147" s="54">
        <f t="shared" si="942"/>
        <v>0</v>
      </c>
      <c r="BQ147" s="54">
        <f t="shared" si="942"/>
        <v>0</v>
      </c>
      <c r="BR147" s="54">
        <f t="shared" si="942"/>
        <v>0</v>
      </c>
      <c r="BS147" s="54">
        <f t="shared" si="942"/>
        <v>0</v>
      </c>
      <c r="BT147" s="54">
        <f t="shared" si="942"/>
        <v>0</v>
      </c>
      <c r="BU147" s="54">
        <f t="shared" si="942"/>
        <v>0</v>
      </c>
      <c r="BV147" s="54">
        <f t="shared" si="942"/>
        <v>0</v>
      </c>
      <c r="BW147" s="54">
        <f t="shared" si="942"/>
        <v>0</v>
      </c>
      <c r="BX147" s="54">
        <f t="shared" si="942"/>
        <v>0</v>
      </c>
      <c r="BY147" s="54">
        <f t="shared" si="942"/>
        <v>0</v>
      </c>
      <c r="BZ147" s="54">
        <f t="shared" si="942"/>
        <v>12</v>
      </c>
      <c r="CA147" s="54">
        <f t="shared" si="942"/>
        <v>191721.97524479998</v>
      </c>
      <c r="CB147" s="54">
        <v>0</v>
      </c>
      <c r="CC147" s="54">
        <v>0</v>
      </c>
      <c r="CD147" s="54"/>
      <c r="CE147" s="54"/>
      <c r="CF147" s="54">
        <f t="shared" ref="CF147:DC147" si="945">SUM(CF148:CF150)</f>
        <v>0</v>
      </c>
      <c r="CG147" s="54">
        <f t="shared" si="945"/>
        <v>0</v>
      </c>
      <c r="CH147" s="54">
        <f t="shared" si="945"/>
        <v>2</v>
      </c>
      <c r="CI147" s="54">
        <f t="shared" si="945"/>
        <v>56485.884000000005</v>
      </c>
      <c r="CJ147" s="54">
        <v>0</v>
      </c>
      <c r="CK147" s="54">
        <f t="shared" ref="CK147" si="946">SUM(CK148:CK150)</f>
        <v>0</v>
      </c>
      <c r="CL147" s="54">
        <v>0</v>
      </c>
      <c r="CM147" s="54">
        <f t="shared" si="945"/>
        <v>0</v>
      </c>
      <c r="CN147" s="54">
        <f t="shared" si="945"/>
        <v>0</v>
      </c>
      <c r="CO147" s="54">
        <f t="shared" si="945"/>
        <v>0</v>
      </c>
      <c r="CP147" s="54">
        <f t="shared" si="945"/>
        <v>0</v>
      </c>
      <c r="CQ147" s="54">
        <f t="shared" si="945"/>
        <v>0</v>
      </c>
      <c r="CR147" s="54">
        <v>0</v>
      </c>
      <c r="CS147" s="54">
        <v>0</v>
      </c>
      <c r="CT147" s="54">
        <f t="shared" si="945"/>
        <v>0</v>
      </c>
      <c r="CU147" s="54">
        <f t="shared" si="945"/>
        <v>0</v>
      </c>
      <c r="CV147" s="54">
        <f t="shared" si="945"/>
        <v>0</v>
      </c>
      <c r="CW147" s="54">
        <f t="shared" si="945"/>
        <v>0</v>
      </c>
      <c r="CX147" s="54">
        <f t="shared" si="945"/>
        <v>4</v>
      </c>
      <c r="CY147" s="54">
        <f t="shared" si="945"/>
        <v>130337.50634666666</v>
      </c>
      <c r="CZ147" s="54">
        <v>0</v>
      </c>
      <c r="DA147" s="54">
        <f t="shared" si="945"/>
        <v>0</v>
      </c>
      <c r="DB147" s="54">
        <f t="shared" si="945"/>
        <v>362</v>
      </c>
      <c r="DC147" s="54">
        <f t="shared" si="945"/>
        <v>5908085.5038954671</v>
      </c>
    </row>
    <row r="148" spans="1:107" ht="45" x14ac:dyDescent="0.25">
      <c r="A148" s="24"/>
      <c r="B148" s="24">
        <v>100</v>
      </c>
      <c r="C148" s="16" t="s">
        <v>260</v>
      </c>
      <c r="D148" s="17">
        <f>D146</f>
        <v>10127</v>
      </c>
      <c r="E148" s="17">
        <v>10127</v>
      </c>
      <c r="F148" s="18">
        <v>9620</v>
      </c>
      <c r="G148" s="19">
        <v>0.88</v>
      </c>
      <c r="H148" s="19"/>
      <c r="I148" s="25">
        <v>1</v>
      </c>
      <c r="J148" s="26"/>
      <c r="K148" s="17">
        <v>1.4</v>
      </c>
      <c r="L148" s="17">
        <v>1.68</v>
      </c>
      <c r="M148" s="17">
        <v>2.23</v>
      </c>
      <c r="N148" s="17">
        <v>2.39</v>
      </c>
      <c r="O148" s="20">
        <v>2.57</v>
      </c>
      <c r="P148" s="51">
        <v>0</v>
      </c>
      <c r="Q148" s="51">
        <f t="shared" ref="Q148:S150" si="947">(P148/12*1*$D148*$G148*$I148*$K148*Q$9)+(P148/12*5*$E148*$G148*$I148*$K148*Q$10)+(P148/12*6*$F148*$G148*$I148*$K148*Q$10)</f>
        <v>0</v>
      </c>
      <c r="R148" s="51">
        <v>0</v>
      </c>
      <c r="S148" s="51">
        <f t="shared" si="947"/>
        <v>0</v>
      </c>
      <c r="T148" s="52"/>
      <c r="U148" s="51">
        <f t="shared" ref="U148:U150" si="948">(T148/12*1*$D148*$G148*$I148*$K148*U$9)+(T148/12*5*$E148*$G148*$I148*$K148*U$10)+(T148/12*6*$F148*$G148*$I148*$K148*U$10)</f>
        <v>0</v>
      </c>
      <c r="V148" s="51">
        <v>0</v>
      </c>
      <c r="W148" s="51">
        <f t="shared" ref="W148:W150" si="949">(V148/12*1*$D148*$G148*$I148*$K148*W$9)+(V148/12*5*$E148*$G148*$I148*$K148*W$10)+(V148/12*6*$F148*$G148*$I148*$K148*W$10)</f>
        <v>0</v>
      </c>
      <c r="X148" s="51">
        <v>0</v>
      </c>
      <c r="Y148" s="51">
        <f t="shared" ref="Y148:Y150" si="950">(X148/12*1*$D148*$G148*$I148*$K148*Y$9)+(X148/12*5*$E148*$G148*$I148*$K148*Y$10)+(X148/12*6*$F148*$G148*$I148*$K148*Y$10)</f>
        <v>0</v>
      </c>
      <c r="Z148" s="51">
        <v>0</v>
      </c>
      <c r="AA148" s="51">
        <f t="shared" ref="AA148:AA150" si="951">(Z148/12*1*$D148*$G148*$I148*$K148*AA$9)+(Z148/12*5*$E148*$G148*$I148*$K148*AA$10)+(Z148/12*6*$F148*$G148*$I148*$K148*AA$10)</f>
        <v>0</v>
      </c>
      <c r="AB148" s="51"/>
      <c r="AC148" s="51">
        <f t="shared" ref="AC148:AC150" si="952">(AB148/12*1*$D148*$G148*$I148*$K148*AC$9)+(AB148/12*5*$E148*$G148*$I148*$K148*AC$10)+(AB148/12*6*$F148*$G148*$I148*$K148*AC$10)</f>
        <v>0</v>
      </c>
      <c r="AD148" s="51">
        <v>0</v>
      </c>
      <c r="AE148" s="51">
        <f t="shared" ref="AE148:AE150" si="953">(AD148/12*1*$D148*$G148*$I148*$K148*AE$9)+(AD148/12*5*$E148*$G148*$I148*$K148*AE$10)+(AD148/12*6*$F148*$G148*$I148*$K148*AE$10)</f>
        <v>0</v>
      </c>
      <c r="AF148" s="52"/>
      <c r="AG148" s="51">
        <f t="shared" ref="AG148:AG150" si="954">(AF148/12*1*$D148*$G148*$I148*$K148*AG$9)+(AF148/12*5*$E148*$G148*$I148*$K148*AG$10)+(AF148/12*6*$F148*$G148*$I148*$K148*AG$10)</f>
        <v>0</v>
      </c>
      <c r="AH148" s="51">
        <v>108</v>
      </c>
      <c r="AI148" s="51">
        <f t="shared" ref="AI148:AI150" si="955">(AH148/12*1*$D148*$G148*$I148*$K148*AI$9)+(AH148/12*5*$E148*$G148*$I148*$K148*AI$10)+(AH148/12*6*$F148*$G148*$I148*$K148*AI$10)</f>
        <v>1326865.70016</v>
      </c>
      <c r="AJ148" s="51">
        <v>0</v>
      </c>
      <c r="AK148" s="51">
        <f t="shared" ref="AK148:AM150" si="956">(AJ148/12*1*$D148*$G148*$I148*$K148*AK$9)+(AJ148/12*5*$E148*$G148*$I148*$K148*AK$10)+(AJ148/12*6*$F148*$G148*$I148*$K148*AK$10)</f>
        <v>0</v>
      </c>
      <c r="AL148" s="51"/>
      <c r="AM148" s="51">
        <f t="shared" si="956"/>
        <v>0</v>
      </c>
      <c r="AN148" s="51">
        <v>0</v>
      </c>
      <c r="AO148" s="51">
        <f t="shared" ref="AO148:AQ150" si="957">(AN148/12*1*$D148*$G148*$I148*$L148*AO$9)+(AN148/12*5*$E148*$G148*$I148*$L148*AO$10)+(AN148/12*6*$F148*$G148*$I148*$L148*AO$10)</f>
        <v>0</v>
      </c>
      <c r="AP148" s="51">
        <v>0</v>
      </c>
      <c r="AQ148" s="51">
        <f t="shared" si="957"/>
        <v>0</v>
      </c>
      <c r="AR148" s="51">
        <v>0</v>
      </c>
      <c r="AS148" s="51">
        <f t="shared" ref="AS148:AS150" si="958">(AR148/12*1*$D148*$G148*$I148*$L148*AS$9)+(AR148/12*5*$E148*$G148*$I148*$L148*AS$10)+(AR148/12*6*$F148*$G148*$I148*$L148*AS$10)</f>
        <v>0</v>
      </c>
      <c r="AT148" s="53">
        <v>54</v>
      </c>
      <c r="AU148" s="51">
        <f t="shared" ref="AU148:AU150" si="959">(AT148/12*1*$D148*$G148*$I148*$L148*AU$9)+(AT148/12*5*$E148*$G148*$I148*$L148*AU$10)+(AT148/12*6*$F148*$G148*$I148*$L148*AU$10)</f>
        <v>796119.42009599996</v>
      </c>
      <c r="AV148" s="51">
        <v>0</v>
      </c>
      <c r="AW148" s="51">
        <f t="shared" ref="AW148:AW150" si="960">(AV148/12*1*$D148*$G148*$I148*$L148*AW$9)+(AV148/12*5*$E148*$G148*$I148*$L148*AW$10)+(AV148/12*6*$F148*$G148*$I148*$L148*AW$10)</f>
        <v>0</v>
      </c>
      <c r="AX148" s="51">
        <v>0</v>
      </c>
      <c r="AY148" s="51">
        <f t="shared" ref="AY148:AY150" si="961">(AX148/12*1*$D148*$G148*$I148*$L148*AY$9)+(AX148/12*5*$E148*$G148*$I148*$L148*AY$10)+(AX148/12*6*$F148*$G148*$I148*$L148*AY$10)</f>
        <v>0</v>
      </c>
      <c r="AZ148" s="51">
        <v>0</v>
      </c>
      <c r="BA148" s="51">
        <f t="shared" ref="BA148:BA150" si="962">(AZ148/12*1*$D148*$G148*$I148*$L148*BA$9)+(AZ148/12*5*$E148*$G148*$I148*$L148*BA$10)+(AZ148/12*6*$F148*$G148*$I148*$L148*BA$10)</f>
        <v>0</v>
      </c>
      <c r="BB148" s="51">
        <v>0</v>
      </c>
      <c r="BC148" s="51">
        <f t="shared" ref="BC148:BC150" si="963">(BB148/12*1*$D148*$G148*$I148*$K148*BC$9)+(BB148/12*5*$E148*$G148*$I148*$K148*BC$10)+(BB148/12*6*$F148*$G148*$I148*$K148*BC$10)</f>
        <v>0</v>
      </c>
      <c r="BD148" s="51"/>
      <c r="BE148" s="51">
        <f t="shared" ref="BE148:BE150" si="964">(BD148/12*1*$D148*$G148*$I148*$K148*BE$9)+(BD148/12*5*$E148*$G148*$I148*$K148*BE$10)+(BD148/12*6*$F148*$G148*$I148*$K148*BE$10)</f>
        <v>0</v>
      </c>
      <c r="BF148" s="51"/>
      <c r="BG148" s="51">
        <f t="shared" ref="BG148:BG150" si="965">(BF148/12*1*$D148*$G148*$I148*$K148*BG$9)+(BF148/12*4*$E148*$G148*$I148*$K148*BG$10)+(BF148/12*1*$E148*$G148*$I148*$K148*BG$11)+(BF148/12*6*$F148*$G148*$I148*$K148*BG$11)</f>
        <v>0</v>
      </c>
      <c r="BH148" s="51">
        <v>0</v>
      </c>
      <c r="BI148" s="51">
        <f t="shared" ref="BI148:BI150" si="966">(BH148/12*1*$D148*$G148*$I148*$K148*BI$9)+(BH148/12*5*$E148*$G148*$I148*$K148*BI$10)+(BH148/12*6*$F148*$G148*$I148*$K148*BI$10)</f>
        <v>0</v>
      </c>
      <c r="BJ148" s="51">
        <v>0</v>
      </c>
      <c r="BK148" s="51">
        <f t="shared" ref="BK148:BK150" si="967">(BJ148/12*1*$D148*$G148*$I148*$K148*BK$9)+(BJ148/12*5*$E148*$G148*$I148*$K148*BK$10)+(BJ148/12*6*$F148*$G148*$I148*$K148*BK$10)</f>
        <v>0</v>
      </c>
      <c r="BL148" s="51"/>
      <c r="BM148" s="51">
        <f t="shared" ref="BM148:BO150" si="968">(BL148/12*1*$D148*$G148*$I148*$L148*BM$9)+(BL148/12*4*$E148*$G148*$I148*$L148*BM$10)+(BL148/12*1*$E148*$G148*$I148*$L148*BM$11)+(BL148/12*6*$F148*$G148*$I148*$L148*BM$11)</f>
        <v>0</v>
      </c>
      <c r="BN148" s="51">
        <v>2</v>
      </c>
      <c r="BO148" s="51">
        <f t="shared" si="968"/>
        <v>30865.71488</v>
      </c>
      <c r="BP148" s="51"/>
      <c r="BQ148" s="51">
        <f t="shared" ref="BQ148:BQ150" si="969">(BP148/12*1*$D148*$G148*$I148*$K148*BQ$9)+(BP148/12*5*$E148*$G148*$I148*$K148*BQ$10)+(BP148/12*6*$F148*$G148*$I148*$K148*BQ$10)</f>
        <v>0</v>
      </c>
      <c r="BR148" s="51"/>
      <c r="BS148" s="51">
        <f t="shared" ref="BS148:BS150" si="970">(BR148/12*1*$D148*$G148*$I148*$L148*BS$9)+(BR148/12*5*$E148*$G148*$I148*$L148*BS$10)+(BR148/12*6*$F148*$G148*$I148*$L148*BS$10)</f>
        <v>0</v>
      </c>
      <c r="BT148" s="51"/>
      <c r="BU148" s="51">
        <f t="shared" ref="BU148:BU150" si="971">(BT148/12*1*$D148*$G148*$I148*BU$9)+(BT148/12*5*$E148*$G148*$I148*BU$10)+(BT148/12*6*$F148*$G148*$I148*BU$10)</f>
        <v>0</v>
      </c>
      <c r="BV148" s="51">
        <v>0</v>
      </c>
      <c r="BW148" s="51">
        <f t="shared" ref="BW148:BW150" si="972">(BV148/12*1*$D148*$G148*$I148*$K148*BW$9)+(BV148/12*5*$E148*$G148*$I148*$K148*BW$10)+(BV148/12*6*$F148*$G148*$I148*$K148*BW$10)</f>
        <v>0</v>
      </c>
      <c r="BX148" s="51">
        <v>0</v>
      </c>
      <c r="BY148" s="51">
        <f t="shared" ref="BY148:BY150" si="973">(BX148/12*1*$D148*$G148*$I148*$K148*BY$9)+(BX148/12*5*$E148*$G148*$I148*$K148*BY$10)+(BX148/12*6*$F148*$G148*$I148*$K148*BY$10)</f>
        <v>0</v>
      </c>
      <c r="BZ148" s="53">
        <v>12</v>
      </c>
      <c r="CA148" s="51">
        <f t="shared" ref="CA148:CA150" si="974">(BZ148/12*1*$D148*$G148*$I148*$L148*CA$9)+(BZ148/12*5*$E148*$G148*$I148*$L148*CA$10)+(BZ148/12*6*$F148*$G148*$I148*$L148*CA$10)</f>
        <v>191721.97524479998</v>
      </c>
      <c r="CB148" s="51">
        <v>0</v>
      </c>
      <c r="CC148" s="51">
        <v>0</v>
      </c>
      <c r="CD148" s="51"/>
      <c r="CE148" s="51">
        <f t="shared" si="655"/>
        <v>0</v>
      </c>
      <c r="CF148" s="51"/>
      <c r="CG148" s="51">
        <f t="shared" ref="CG148:CG150" si="975">(CF148/12*1*$D148*$G148*$I148*$L148*CG$9)+(CF148/12*5*$E148*$G148*$I148*$L148*CG$10)+(CF148/12*6*$F148*$G148*$I148*$L148*CG$10)</f>
        <v>0</v>
      </c>
      <c r="CH148" s="51">
        <v>0</v>
      </c>
      <c r="CI148" s="51">
        <f t="shared" ref="CI148:CK150" si="976">(CH148/12*1*$D148*$G148*$I148*$L148*CI$9)+(CH148/12*5*$E148*$G148*$I148*$L148*CI$10)+(CH148/12*6*$F148*$G148*$I148*$L148*CI$10)</f>
        <v>0</v>
      </c>
      <c r="CJ148" s="51">
        <v>0</v>
      </c>
      <c r="CK148" s="51">
        <f t="shared" si="976"/>
        <v>0</v>
      </c>
      <c r="CL148" s="51">
        <v>0</v>
      </c>
      <c r="CM148" s="51">
        <f t="shared" ref="CM148:CM150" si="977">(CL148/12*1*$D148*$G148*$I148*$K148*CM$9)+(CL148/12*5*$E148*$G148*$I148*$K148*CM$10)+(CL148/12*6*$F148*$G148*$I148*$K148*CM$10)</f>
        <v>0</v>
      </c>
      <c r="CN148" s="51"/>
      <c r="CO148" s="51">
        <f t="shared" ref="CO148:CO150" si="978">(CN148/12*1*$D148*$G148*$I148*$K148*CO$9)+(CN148/12*5*$E148*$G148*$I148*$K148*CO$10)+(CN148/12*6*$F148*$G148*$I148*$K148*CO$10)</f>
        <v>0</v>
      </c>
      <c r="CP148" s="51">
        <v>0</v>
      </c>
      <c r="CQ148" s="51">
        <f t="shared" ref="CQ148:CQ150" si="979">(CP148/12*1*$D148*$G148*$I148*$K148*CQ$9)+(CP148/12*5*$E148*$G148*$I148*$K148*CQ$10)+(CP148/12*6*$F148*$G148*$I148*$K148*CQ$10)</f>
        <v>0</v>
      </c>
      <c r="CR148" s="51">
        <v>0</v>
      </c>
      <c r="CS148" s="51">
        <v>0</v>
      </c>
      <c r="CT148" s="51"/>
      <c r="CU148" s="51">
        <f t="shared" ref="CU148:CU150" si="980">(CT148/12*1*$D148*$G148*$I148*$L148*CU$9)+(CT148/12*5*$E148*$G148*$I148*$L148*CU$10)+(CT148/12*6*$F148*$G148*$I148*$L148*CU$10)</f>
        <v>0</v>
      </c>
      <c r="CV148" s="51">
        <v>0</v>
      </c>
      <c r="CW148" s="51">
        <f t="shared" ref="CW148:CW150" si="981">(CV148/12*1*$D148*$G148*$I148*$L148*CW$9)+(CV148/12*5*$E148*$G148*$I148*$L148*CW$10)+(CV148/12*6*$F148*$G148*$I148*$L148*CW$10)</f>
        <v>0</v>
      </c>
      <c r="CX148" s="53">
        <v>4</v>
      </c>
      <c r="CY148" s="51">
        <f t="shared" ref="CY148:CY150" si="982">(CX148/12*1*$D148*$G148*$I148*$N148*CY$9)+(CX148/12*5*$E148*$G148*$I148*$O148*CY$10)+(CX148/12*6*$F148*$G148*$I148*$O148*CY$10)</f>
        <v>130337.50634666666</v>
      </c>
      <c r="CZ148" s="51"/>
      <c r="DA148" s="51">
        <f t="shared" ref="DA148:DA150" si="983">(CZ148/12*1*$D148*$G148*$I148*$M148*DA$9)+(CZ148/12*5*$E148*$G148*$I148*$M148*DA$10)+(CZ148/12*6*$F148*$G148*$I148*$M148*DA$10)</f>
        <v>0</v>
      </c>
      <c r="DB148" s="62">
        <f t="shared" ref="DB148:DC150" si="984">SUM(AF148,T148,V148,AD148,P148,X148,R148,BH148,BX148,CL148,CP148,BJ148,CN148,AH148,BB148,BD148,AJ148,BF148,BV148,AL148,Z148,CR148,CV148,BL148,CT148,BN148,CB148,CD148,CH148,BZ148,CF148,AN148,AP148,AR148,AT148,AV148,AZ148,AX148,BR148,CZ148,CX148,CJ148,AB148,BT148,BP148)</f>
        <v>180</v>
      </c>
      <c r="DC148" s="62">
        <f t="shared" si="984"/>
        <v>2475910.3167274664</v>
      </c>
    </row>
    <row r="149" spans="1:107" ht="30" x14ac:dyDescent="0.25">
      <c r="A149" s="24"/>
      <c r="B149" s="24">
        <v>101</v>
      </c>
      <c r="C149" s="16" t="s">
        <v>261</v>
      </c>
      <c r="D149" s="17">
        <f>D148</f>
        <v>10127</v>
      </c>
      <c r="E149" s="17">
        <v>10127</v>
      </c>
      <c r="F149" s="18">
        <v>9620</v>
      </c>
      <c r="G149" s="19">
        <v>0.92</v>
      </c>
      <c r="H149" s="19"/>
      <c r="I149" s="25">
        <v>1</v>
      </c>
      <c r="J149" s="26"/>
      <c r="K149" s="17">
        <v>1.4</v>
      </c>
      <c r="L149" s="17">
        <v>1.68</v>
      </c>
      <c r="M149" s="17">
        <v>2.23</v>
      </c>
      <c r="N149" s="17">
        <v>2.39</v>
      </c>
      <c r="O149" s="20">
        <v>2.57</v>
      </c>
      <c r="P149" s="51">
        <v>0</v>
      </c>
      <c r="Q149" s="51">
        <f t="shared" si="947"/>
        <v>0</v>
      </c>
      <c r="R149" s="51">
        <v>0</v>
      </c>
      <c r="S149" s="51">
        <f t="shared" si="947"/>
        <v>0</v>
      </c>
      <c r="T149" s="52"/>
      <c r="U149" s="51">
        <f t="shared" si="948"/>
        <v>0</v>
      </c>
      <c r="V149" s="51">
        <v>0</v>
      </c>
      <c r="W149" s="51">
        <f t="shared" si="949"/>
        <v>0</v>
      </c>
      <c r="X149" s="51">
        <v>0</v>
      </c>
      <c r="Y149" s="51">
        <f t="shared" si="950"/>
        <v>0</v>
      </c>
      <c r="Z149" s="51">
        <v>0</v>
      </c>
      <c r="AA149" s="51">
        <f t="shared" si="951"/>
        <v>0</v>
      </c>
      <c r="AB149" s="51"/>
      <c r="AC149" s="51">
        <f t="shared" si="952"/>
        <v>0</v>
      </c>
      <c r="AD149" s="51">
        <v>0</v>
      </c>
      <c r="AE149" s="51">
        <f t="shared" si="953"/>
        <v>0</v>
      </c>
      <c r="AF149" s="52"/>
      <c r="AG149" s="51">
        <f t="shared" si="954"/>
        <v>0</v>
      </c>
      <c r="AH149" s="51">
        <v>68</v>
      </c>
      <c r="AI149" s="51">
        <f t="shared" si="955"/>
        <v>873408.23024000006</v>
      </c>
      <c r="AJ149" s="51">
        <v>0</v>
      </c>
      <c r="AK149" s="51">
        <f t="shared" si="956"/>
        <v>0</v>
      </c>
      <c r="AL149" s="51"/>
      <c r="AM149" s="51">
        <f t="shared" si="956"/>
        <v>0</v>
      </c>
      <c r="AN149" s="51">
        <v>0</v>
      </c>
      <c r="AO149" s="51">
        <f t="shared" si="957"/>
        <v>0</v>
      </c>
      <c r="AP149" s="51">
        <v>0</v>
      </c>
      <c r="AQ149" s="51">
        <f t="shared" si="957"/>
        <v>0</v>
      </c>
      <c r="AR149" s="51">
        <v>0</v>
      </c>
      <c r="AS149" s="51">
        <f t="shared" si="958"/>
        <v>0</v>
      </c>
      <c r="AT149" s="53">
        <v>12</v>
      </c>
      <c r="AU149" s="51">
        <f t="shared" si="959"/>
        <v>184957.03699200001</v>
      </c>
      <c r="AV149" s="51">
        <v>0</v>
      </c>
      <c r="AW149" s="51">
        <f t="shared" si="960"/>
        <v>0</v>
      </c>
      <c r="AX149" s="51">
        <v>0</v>
      </c>
      <c r="AY149" s="51">
        <f t="shared" si="961"/>
        <v>0</v>
      </c>
      <c r="AZ149" s="51">
        <v>0</v>
      </c>
      <c r="BA149" s="51">
        <f t="shared" si="962"/>
        <v>0</v>
      </c>
      <c r="BB149" s="51">
        <v>0</v>
      </c>
      <c r="BC149" s="51">
        <f t="shared" si="963"/>
        <v>0</v>
      </c>
      <c r="BD149" s="51"/>
      <c r="BE149" s="51">
        <f t="shared" si="964"/>
        <v>0</v>
      </c>
      <c r="BF149" s="51"/>
      <c r="BG149" s="51">
        <f t="shared" si="965"/>
        <v>0</v>
      </c>
      <c r="BH149" s="51">
        <v>0</v>
      </c>
      <c r="BI149" s="51">
        <f t="shared" si="966"/>
        <v>0</v>
      </c>
      <c r="BJ149" s="51">
        <v>0</v>
      </c>
      <c r="BK149" s="51">
        <f t="shared" si="967"/>
        <v>0</v>
      </c>
      <c r="BL149" s="51">
        <v>0</v>
      </c>
      <c r="BM149" s="51">
        <f t="shared" si="968"/>
        <v>0</v>
      </c>
      <c r="BN149" s="51">
        <v>0</v>
      </c>
      <c r="BO149" s="51">
        <f t="shared" si="968"/>
        <v>0</v>
      </c>
      <c r="BP149" s="51"/>
      <c r="BQ149" s="51">
        <f t="shared" si="969"/>
        <v>0</v>
      </c>
      <c r="BR149" s="51"/>
      <c r="BS149" s="51">
        <f t="shared" si="970"/>
        <v>0</v>
      </c>
      <c r="BT149" s="51"/>
      <c r="BU149" s="51">
        <f t="shared" si="971"/>
        <v>0</v>
      </c>
      <c r="BV149" s="51">
        <v>0</v>
      </c>
      <c r="BW149" s="51">
        <f t="shared" si="972"/>
        <v>0</v>
      </c>
      <c r="BX149" s="51">
        <v>0</v>
      </c>
      <c r="BY149" s="51">
        <f t="shared" si="973"/>
        <v>0</v>
      </c>
      <c r="BZ149" s="51">
        <v>0</v>
      </c>
      <c r="CA149" s="51">
        <f t="shared" si="974"/>
        <v>0</v>
      </c>
      <c r="CB149" s="51">
        <v>0</v>
      </c>
      <c r="CC149" s="51">
        <v>0</v>
      </c>
      <c r="CD149" s="51"/>
      <c r="CE149" s="51">
        <f t="shared" si="655"/>
        <v>0</v>
      </c>
      <c r="CF149" s="51"/>
      <c r="CG149" s="51">
        <f t="shared" si="975"/>
        <v>0</v>
      </c>
      <c r="CH149" s="51">
        <v>0</v>
      </c>
      <c r="CI149" s="51">
        <f t="shared" si="976"/>
        <v>0</v>
      </c>
      <c r="CJ149" s="51">
        <v>0</v>
      </c>
      <c r="CK149" s="51">
        <f t="shared" si="976"/>
        <v>0</v>
      </c>
      <c r="CL149" s="51">
        <v>0</v>
      </c>
      <c r="CM149" s="51">
        <f t="shared" si="977"/>
        <v>0</v>
      </c>
      <c r="CN149" s="51"/>
      <c r="CO149" s="51">
        <f t="shared" si="978"/>
        <v>0</v>
      </c>
      <c r="CP149" s="51">
        <v>0</v>
      </c>
      <c r="CQ149" s="51">
        <f t="shared" si="979"/>
        <v>0</v>
      </c>
      <c r="CR149" s="51">
        <v>0</v>
      </c>
      <c r="CS149" s="51">
        <v>0</v>
      </c>
      <c r="CT149" s="51"/>
      <c r="CU149" s="51">
        <f t="shared" si="980"/>
        <v>0</v>
      </c>
      <c r="CV149" s="51">
        <v>0</v>
      </c>
      <c r="CW149" s="51">
        <f t="shared" si="981"/>
        <v>0</v>
      </c>
      <c r="CX149" s="51">
        <v>0</v>
      </c>
      <c r="CY149" s="51">
        <f t="shared" si="982"/>
        <v>0</v>
      </c>
      <c r="CZ149" s="51">
        <v>0</v>
      </c>
      <c r="DA149" s="51">
        <f t="shared" si="983"/>
        <v>0</v>
      </c>
      <c r="DB149" s="62">
        <f t="shared" si="984"/>
        <v>80</v>
      </c>
      <c r="DC149" s="62">
        <f t="shared" si="984"/>
        <v>1058365.2672320001</v>
      </c>
    </row>
    <row r="150" spans="1:107" ht="30" x14ac:dyDescent="0.25">
      <c r="A150" s="24"/>
      <c r="B150" s="24">
        <v>102</v>
      </c>
      <c r="C150" s="16" t="s">
        <v>262</v>
      </c>
      <c r="D150" s="17">
        <f t="shared" ref="D150:D159" si="985">D149</f>
        <v>10127</v>
      </c>
      <c r="E150" s="17">
        <v>10127</v>
      </c>
      <c r="F150" s="18">
        <v>9620</v>
      </c>
      <c r="G150" s="19">
        <v>1.56</v>
      </c>
      <c r="H150" s="19"/>
      <c r="I150" s="25">
        <v>1</v>
      </c>
      <c r="J150" s="26"/>
      <c r="K150" s="17">
        <v>1.4</v>
      </c>
      <c r="L150" s="17">
        <v>1.68</v>
      </c>
      <c r="M150" s="17">
        <v>2.23</v>
      </c>
      <c r="N150" s="17">
        <v>2.39</v>
      </c>
      <c r="O150" s="20">
        <v>2.57</v>
      </c>
      <c r="P150" s="51">
        <v>0</v>
      </c>
      <c r="Q150" s="51">
        <f t="shared" si="947"/>
        <v>0</v>
      </c>
      <c r="R150" s="51">
        <v>0</v>
      </c>
      <c r="S150" s="51">
        <f t="shared" si="947"/>
        <v>0</v>
      </c>
      <c r="T150" s="52"/>
      <c r="U150" s="51">
        <f t="shared" si="948"/>
        <v>0</v>
      </c>
      <c r="V150" s="51">
        <v>0</v>
      </c>
      <c r="W150" s="51">
        <f t="shared" si="949"/>
        <v>0</v>
      </c>
      <c r="X150" s="51">
        <v>0</v>
      </c>
      <c r="Y150" s="51">
        <f t="shared" si="950"/>
        <v>0</v>
      </c>
      <c r="Z150" s="51">
        <v>0</v>
      </c>
      <c r="AA150" s="51">
        <f t="shared" si="951"/>
        <v>0</v>
      </c>
      <c r="AB150" s="51"/>
      <c r="AC150" s="51">
        <f t="shared" si="952"/>
        <v>0</v>
      </c>
      <c r="AD150" s="51">
        <v>0</v>
      </c>
      <c r="AE150" s="51">
        <f t="shared" si="953"/>
        <v>0</v>
      </c>
      <c r="AF150" s="52"/>
      <c r="AG150" s="51">
        <f t="shared" si="954"/>
        <v>0</v>
      </c>
      <c r="AH150" s="51">
        <v>68</v>
      </c>
      <c r="AI150" s="51">
        <f t="shared" si="955"/>
        <v>1480996.5643199999</v>
      </c>
      <c r="AJ150" s="51">
        <v>0</v>
      </c>
      <c r="AK150" s="51">
        <f t="shared" si="956"/>
        <v>0</v>
      </c>
      <c r="AL150" s="51"/>
      <c r="AM150" s="51">
        <f t="shared" si="956"/>
        <v>0</v>
      </c>
      <c r="AN150" s="51">
        <v>0</v>
      </c>
      <c r="AO150" s="51">
        <f t="shared" si="957"/>
        <v>0</v>
      </c>
      <c r="AP150" s="51">
        <v>0</v>
      </c>
      <c r="AQ150" s="51">
        <f t="shared" si="957"/>
        <v>0</v>
      </c>
      <c r="AR150" s="51">
        <v>0</v>
      </c>
      <c r="AS150" s="51">
        <f t="shared" si="958"/>
        <v>0</v>
      </c>
      <c r="AT150" s="53">
        <v>32</v>
      </c>
      <c r="AU150" s="51">
        <f t="shared" si="959"/>
        <v>836327.47161599994</v>
      </c>
      <c r="AV150" s="51">
        <v>0</v>
      </c>
      <c r="AW150" s="51">
        <f t="shared" si="960"/>
        <v>0</v>
      </c>
      <c r="AX150" s="51">
        <v>0</v>
      </c>
      <c r="AY150" s="51">
        <f t="shared" si="961"/>
        <v>0</v>
      </c>
      <c r="AZ150" s="51">
        <v>0</v>
      </c>
      <c r="BA150" s="51">
        <f t="shared" si="962"/>
        <v>0</v>
      </c>
      <c r="BB150" s="51">
        <v>0</v>
      </c>
      <c r="BC150" s="51">
        <f t="shared" si="963"/>
        <v>0</v>
      </c>
      <c r="BD150" s="51"/>
      <c r="BE150" s="51">
        <f t="shared" si="964"/>
        <v>0</v>
      </c>
      <c r="BF150" s="51"/>
      <c r="BG150" s="51">
        <f t="shared" si="965"/>
        <v>0</v>
      </c>
      <c r="BH150" s="51">
        <v>0</v>
      </c>
      <c r="BI150" s="51">
        <f t="shared" si="966"/>
        <v>0</v>
      </c>
      <c r="BJ150" s="51">
        <v>0</v>
      </c>
      <c r="BK150" s="51">
        <f t="shared" si="967"/>
        <v>0</v>
      </c>
      <c r="BL150" s="51">
        <v>0</v>
      </c>
      <c r="BM150" s="51">
        <f t="shared" si="968"/>
        <v>0</v>
      </c>
      <c r="BN150" s="51">
        <v>0</v>
      </c>
      <c r="BO150" s="51">
        <f t="shared" si="968"/>
        <v>0</v>
      </c>
      <c r="BP150" s="51"/>
      <c r="BQ150" s="51">
        <f t="shared" si="969"/>
        <v>0</v>
      </c>
      <c r="BR150" s="51"/>
      <c r="BS150" s="51">
        <f t="shared" si="970"/>
        <v>0</v>
      </c>
      <c r="BT150" s="51"/>
      <c r="BU150" s="51">
        <f t="shared" si="971"/>
        <v>0</v>
      </c>
      <c r="BV150" s="51">
        <v>0</v>
      </c>
      <c r="BW150" s="51">
        <f t="shared" si="972"/>
        <v>0</v>
      </c>
      <c r="BX150" s="51">
        <v>0</v>
      </c>
      <c r="BY150" s="51">
        <f t="shared" si="973"/>
        <v>0</v>
      </c>
      <c r="BZ150" s="51">
        <v>0</v>
      </c>
      <c r="CA150" s="51">
        <f t="shared" si="974"/>
        <v>0</v>
      </c>
      <c r="CB150" s="51">
        <v>0</v>
      </c>
      <c r="CC150" s="51">
        <v>0</v>
      </c>
      <c r="CD150" s="51"/>
      <c r="CE150" s="51">
        <f t="shared" si="655"/>
        <v>0</v>
      </c>
      <c r="CF150" s="51"/>
      <c r="CG150" s="51">
        <f t="shared" si="975"/>
        <v>0</v>
      </c>
      <c r="CH150" s="53">
        <v>2</v>
      </c>
      <c r="CI150" s="51">
        <f t="shared" si="976"/>
        <v>56485.884000000005</v>
      </c>
      <c r="CJ150" s="51">
        <v>0</v>
      </c>
      <c r="CK150" s="51">
        <f t="shared" si="976"/>
        <v>0</v>
      </c>
      <c r="CL150" s="51">
        <v>0</v>
      </c>
      <c r="CM150" s="51">
        <f t="shared" si="977"/>
        <v>0</v>
      </c>
      <c r="CN150" s="51"/>
      <c r="CO150" s="51">
        <f t="shared" si="978"/>
        <v>0</v>
      </c>
      <c r="CP150" s="51">
        <v>0</v>
      </c>
      <c r="CQ150" s="51">
        <f t="shared" si="979"/>
        <v>0</v>
      </c>
      <c r="CR150" s="51">
        <v>0</v>
      </c>
      <c r="CS150" s="51">
        <v>0</v>
      </c>
      <c r="CT150" s="51"/>
      <c r="CU150" s="51">
        <f t="shared" si="980"/>
        <v>0</v>
      </c>
      <c r="CV150" s="51">
        <v>0</v>
      </c>
      <c r="CW150" s="51">
        <f t="shared" si="981"/>
        <v>0</v>
      </c>
      <c r="CX150" s="51">
        <v>0</v>
      </c>
      <c r="CY150" s="51">
        <f t="shared" si="982"/>
        <v>0</v>
      </c>
      <c r="CZ150" s="51">
        <v>0</v>
      </c>
      <c r="DA150" s="51">
        <f t="shared" si="983"/>
        <v>0</v>
      </c>
      <c r="DB150" s="62">
        <f t="shared" si="984"/>
        <v>102</v>
      </c>
      <c r="DC150" s="62">
        <f t="shared" si="984"/>
        <v>2373809.9199359999</v>
      </c>
    </row>
    <row r="151" spans="1:107" x14ac:dyDescent="0.25">
      <c r="A151" s="60">
        <v>35</v>
      </c>
      <c r="B151" s="60"/>
      <c r="C151" s="38" t="s">
        <v>263</v>
      </c>
      <c r="D151" s="45"/>
      <c r="E151" s="45"/>
      <c r="F151" s="43"/>
      <c r="G151" s="46"/>
      <c r="H151" s="46"/>
      <c r="I151" s="69"/>
      <c r="J151" s="70"/>
      <c r="K151" s="45"/>
      <c r="L151" s="45"/>
      <c r="M151" s="45"/>
      <c r="N151" s="45"/>
      <c r="O151" s="44">
        <v>2.57</v>
      </c>
      <c r="P151" s="54">
        <f t="shared" ref="P151:CA151" si="986">SUM(P152:P155)</f>
        <v>0</v>
      </c>
      <c r="Q151" s="54">
        <f t="shared" si="986"/>
        <v>0</v>
      </c>
      <c r="R151" s="54">
        <f t="shared" si="986"/>
        <v>95</v>
      </c>
      <c r="S151" s="54">
        <f t="shared" si="986"/>
        <v>1617136.1997699998</v>
      </c>
      <c r="T151" s="54">
        <f t="shared" si="986"/>
        <v>0</v>
      </c>
      <c r="U151" s="54">
        <f t="shared" si="986"/>
        <v>0</v>
      </c>
      <c r="V151" s="54">
        <f t="shared" si="986"/>
        <v>0</v>
      </c>
      <c r="W151" s="54">
        <f t="shared" si="986"/>
        <v>0</v>
      </c>
      <c r="X151" s="54">
        <f t="shared" si="986"/>
        <v>0</v>
      </c>
      <c r="Y151" s="54">
        <f t="shared" si="986"/>
        <v>0</v>
      </c>
      <c r="Z151" s="54">
        <f t="shared" si="986"/>
        <v>0</v>
      </c>
      <c r="AA151" s="54">
        <f t="shared" si="986"/>
        <v>0</v>
      </c>
      <c r="AB151" s="54">
        <f t="shared" si="986"/>
        <v>0</v>
      </c>
      <c r="AC151" s="54">
        <f t="shared" si="986"/>
        <v>0</v>
      </c>
      <c r="AD151" s="54">
        <f t="shared" si="986"/>
        <v>0</v>
      </c>
      <c r="AE151" s="54">
        <f t="shared" si="986"/>
        <v>0</v>
      </c>
      <c r="AF151" s="54">
        <f t="shared" si="986"/>
        <v>27</v>
      </c>
      <c r="AG151" s="54">
        <f t="shared" si="986"/>
        <v>531500.18102999986</v>
      </c>
      <c r="AH151" s="54">
        <f t="shared" si="986"/>
        <v>0</v>
      </c>
      <c r="AI151" s="54">
        <f t="shared" si="986"/>
        <v>0</v>
      </c>
      <c r="AJ151" s="54">
        <f t="shared" si="986"/>
        <v>0</v>
      </c>
      <c r="AK151" s="54">
        <f t="shared" si="986"/>
        <v>0</v>
      </c>
      <c r="AL151" s="54">
        <f t="shared" si="986"/>
        <v>0</v>
      </c>
      <c r="AM151" s="54">
        <f t="shared" si="986"/>
        <v>0</v>
      </c>
      <c r="AN151" s="54">
        <f t="shared" si="986"/>
        <v>0</v>
      </c>
      <c r="AO151" s="54">
        <f t="shared" si="986"/>
        <v>0</v>
      </c>
      <c r="AP151" s="54">
        <f t="shared" si="986"/>
        <v>8</v>
      </c>
      <c r="AQ151" s="54">
        <f t="shared" si="986"/>
        <v>188977.84214399997</v>
      </c>
      <c r="AR151" s="54">
        <f t="shared" si="986"/>
        <v>0</v>
      </c>
      <c r="AS151" s="54">
        <f t="shared" si="986"/>
        <v>0</v>
      </c>
      <c r="AT151" s="54">
        <f t="shared" si="986"/>
        <v>8</v>
      </c>
      <c r="AU151" s="54">
        <f t="shared" si="986"/>
        <v>188977.84214399997</v>
      </c>
      <c r="AV151" s="54">
        <v>0</v>
      </c>
      <c r="AW151" s="54">
        <f t="shared" ref="AW151" si="987">SUM(AW152:AW155)</f>
        <v>0</v>
      </c>
      <c r="AX151" s="54">
        <v>30</v>
      </c>
      <c r="AY151" s="54">
        <f t="shared" ref="AY151" si="988">SUM(AY152:AY155)</f>
        <v>542808.69552000007</v>
      </c>
      <c r="AZ151" s="54">
        <f t="shared" si="986"/>
        <v>0</v>
      </c>
      <c r="BA151" s="54">
        <f t="shared" si="986"/>
        <v>0</v>
      </c>
      <c r="BB151" s="54">
        <f t="shared" si="986"/>
        <v>0</v>
      </c>
      <c r="BC151" s="54">
        <f t="shared" si="986"/>
        <v>0</v>
      </c>
      <c r="BD151" s="54">
        <f t="shared" si="986"/>
        <v>0</v>
      </c>
      <c r="BE151" s="54">
        <f t="shared" si="986"/>
        <v>0</v>
      </c>
      <c r="BF151" s="54">
        <f t="shared" si="986"/>
        <v>0</v>
      </c>
      <c r="BG151" s="54">
        <f t="shared" si="986"/>
        <v>0</v>
      </c>
      <c r="BH151" s="54">
        <f t="shared" si="986"/>
        <v>21</v>
      </c>
      <c r="BI151" s="54">
        <f t="shared" si="986"/>
        <v>284832.63899999997</v>
      </c>
      <c r="BJ151" s="54">
        <f t="shared" si="986"/>
        <v>0</v>
      </c>
      <c r="BK151" s="54">
        <f t="shared" si="986"/>
        <v>0</v>
      </c>
      <c r="BL151" s="54">
        <f t="shared" si="986"/>
        <v>47</v>
      </c>
      <c r="BM151" s="54">
        <f t="shared" si="986"/>
        <v>923010.59214000008</v>
      </c>
      <c r="BN151" s="54">
        <f t="shared" si="986"/>
        <v>110</v>
      </c>
      <c r="BO151" s="54">
        <f t="shared" si="986"/>
        <v>2245480.75752</v>
      </c>
      <c r="BP151" s="54">
        <f t="shared" si="986"/>
        <v>0</v>
      </c>
      <c r="BQ151" s="54">
        <f t="shared" si="986"/>
        <v>0</v>
      </c>
      <c r="BR151" s="54">
        <f t="shared" si="986"/>
        <v>2</v>
      </c>
      <c r="BS151" s="54">
        <f t="shared" si="986"/>
        <v>35939.203372799995</v>
      </c>
      <c r="BT151" s="54">
        <f t="shared" si="986"/>
        <v>0</v>
      </c>
      <c r="BU151" s="54">
        <f t="shared" si="986"/>
        <v>0</v>
      </c>
      <c r="BV151" s="54">
        <f t="shared" si="986"/>
        <v>0</v>
      </c>
      <c r="BW151" s="54">
        <f t="shared" si="986"/>
        <v>0</v>
      </c>
      <c r="BX151" s="54">
        <f t="shared" si="986"/>
        <v>1</v>
      </c>
      <c r="BY151" s="54">
        <f t="shared" si="986"/>
        <v>14974.668071999999</v>
      </c>
      <c r="BZ151" s="54">
        <f t="shared" si="986"/>
        <v>25</v>
      </c>
      <c r="CA151" s="54">
        <f t="shared" si="986"/>
        <v>490198.23216000013</v>
      </c>
      <c r="CB151" s="54">
        <v>2</v>
      </c>
      <c r="CC151" s="54">
        <v>39412.649999999994</v>
      </c>
      <c r="CD151" s="54">
        <f t="shared" ref="CD151:DC151" si="989">SUM(CD152:CD155)</f>
        <v>10</v>
      </c>
      <c r="CE151" s="54">
        <f t="shared" si="989"/>
        <v>191999.80800000002</v>
      </c>
      <c r="CF151" s="54">
        <f t="shared" si="989"/>
        <v>15</v>
      </c>
      <c r="CG151" s="54">
        <f t="shared" si="989"/>
        <v>294118.939296</v>
      </c>
      <c r="CH151" s="54">
        <f t="shared" si="989"/>
        <v>30</v>
      </c>
      <c r="CI151" s="54">
        <f t="shared" si="989"/>
        <v>586584.17999999993</v>
      </c>
      <c r="CJ151" s="54">
        <v>37</v>
      </c>
      <c r="CK151" s="54">
        <f t="shared" si="989"/>
        <v>737476.00704960001</v>
      </c>
      <c r="CL151" s="54">
        <v>32</v>
      </c>
      <c r="CM151" s="54">
        <f t="shared" ref="CM151" si="990">SUM(CM152:CM155)</f>
        <v>521816.48063999997</v>
      </c>
      <c r="CN151" s="54">
        <f t="shared" si="989"/>
        <v>22</v>
      </c>
      <c r="CO151" s="54">
        <f t="shared" si="989"/>
        <v>358748.83044000005</v>
      </c>
      <c r="CP151" s="54">
        <f t="shared" si="989"/>
        <v>0</v>
      </c>
      <c r="CQ151" s="54">
        <f t="shared" si="989"/>
        <v>0</v>
      </c>
      <c r="CR151" s="54">
        <v>1</v>
      </c>
      <c r="CS151" s="54">
        <v>27562.73</v>
      </c>
      <c r="CT151" s="54">
        <f t="shared" si="989"/>
        <v>59</v>
      </c>
      <c r="CU151" s="54">
        <f t="shared" si="989"/>
        <v>1621507.86252</v>
      </c>
      <c r="CV151" s="54">
        <f t="shared" si="989"/>
        <v>4</v>
      </c>
      <c r="CW151" s="54">
        <f t="shared" si="989"/>
        <v>106261.90847999998</v>
      </c>
      <c r="CX151" s="54">
        <f t="shared" si="989"/>
        <v>3</v>
      </c>
      <c r="CY151" s="54">
        <f t="shared" si="989"/>
        <v>119969.75016000001</v>
      </c>
      <c r="CZ151" s="54">
        <f t="shared" si="989"/>
        <v>4</v>
      </c>
      <c r="DA151" s="54">
        <f t="shared" si="989"/>
        <v>141050.03328</v>
      </c>
      <c r="DB151" s="54">
        <f t="shared" si="989"/>
        <v>593</v>
      </c>
      <c r="DC151" s="54">
        <f t="shared" si="989"/>
        <v>11810346.032738399</v>
      </c>
    </row>
    <row r="152" spans="1:107" x14ac:dyDescent="0.25">
      <c r="A152" s="24"/>
      <c r="B152" s="24">
        <v>103</v>
      </c>
      <c r="C152" s="22" t="s">
        <v>264</v>
      </c>
      <c r="D152" s="17">
        <f>D150</f>
        <v>10127</v>
      </c>
      <c r="E152" s="17">
        <v>10127</v>
      </c>
      <c r="F152" s="18">
        <v>9620</v>
      </c>
      <c r="G152" s="19">
        <v>1.08</v>
      </c>
      <c r="H152" s="19"/>
      <c r="I152" s="25">
        <v>1</v>
      </c>
      <c r="J152" s="26"/>
      <c r="K152" s="17">
        <v>1.4</v>
      </c>
      <c r="L152" s="17">
        <v>1.68</v>
      </c>
      <c r="M152" s="17">
        <v>2.23</v>
      </c>
      <c r="N152" s="17">
        <v>2.39</v>
      </c>
      <c r="O152" s="20">
        <v>2.57</v>
      </c>
      <c r="P152" s="51">
        <v>0</v>
      </c>
      <c r="Q152" s="51">
        <f t="shared" ref="Q152:S155" si="991">(P152/12*1*$D152*$G152*$I152*$K152*Q$9)+(P152/12*5*$E152*$G152*$I152*$K152*Q$10)+(P152/12*6*$F152*$G152*$I152*$K152*Q$10)</f>
        <v>0</v>
      </c>
      <c r="R152" s="51">
        <v>52</v>
      </c>
      <c r="S152" s="51">
        <f t="shared" si="991"/>
        <v>777621.10607999994</v>
      </c>
      <c r="T152" s="52"/>
      <c r="U152" s="51">
        <f t="shared" ref="U152:U155" si="992">(T152/12*1*$D152*$G152*$I152*$K152*U$9)+(T152/12*5*$E152*$G152*$I152*$K152*U$10)+(T152/12*6*$F152*$G152*$I152*$K152*U$10)</f>
        <v>0</v>
      </c>
      <c r="V152" s="51">
        <v>0</v>
      </c>
      <c r="W152" s="51">
        <f t="shared" ref="W152:W155" si="993">(V152/12*1*$D152*$G152*$I152*$K152*W$9)+(V152/12*5*$E152*$G152*$I152*$K152*W$10)+(V152/12*6*$F152*$G152*$I152*$K152*W$10)</f>
        <v>0</v>
      </c>
      <c r="X152" s="51">
        <v>0</v>
      </c>
      <c r="Y152" s="51">
        <f t="shared" ref="Y152:Y155" si="994">(X152/12*1*$D152*$G152*$I152*$K152*Y$9)+(X152/12*5*$E152*$G152*$I152*$K152*Y$10)+(X152/12*6*$F152*$G152*$I152*$K152*Y$10)</f>
        <v>0</v>
      </c>
      <c r="Z152" s="51">
        <v>0</v>
      </c>
      <c r="AA152" s="51">
        <f t="shared" ref="AA152:AA155" si="995">(Z152/12*1*$D152*$G152*$I152*$K152*AA$9)+(Z152/12*5*$E152*$G152*$I152*$K152*AA$10)+(Z152/12*6*$F152*$G152*$I152*$K152*AA$10)</f>
        <v>0</v>
      </c>
      <c r="AB152" s="51"/>
      <c r="AC152" s="51">
        <f t="shared" ref="AC152:AC155" si="996">(AB152/12*1*$D152*$G152*$I152*$K152*AC$9)+(AB152/12*5*$E152*$G152*$I152*$K152*AC$10)+(AB152/12*6*$F152*$G152*$I152*$K152*AC$10)</f>
        <v>0</v>
      </c>
      <c r="AD152" s="51">
        <v>0</v>
      </c>
      <c r="AE152" s="51">
        <f t="shared" ref="AE152:AE155" si="997">(AD152/12*1*$D152*$G152*$I152*$K152*AE$9)+(AD152/12*5*$E152*$G152*$I152*$K152*AE$10)+(AD152/12*6*$F152*$G152*$I152*$K152*AE$10)</f>
        <v>0</v>
      </c>
      <c r="AF152" s="52"/>
      <c r="AG152" s="51">
        <f t="shared" ref="AG152:AG155" si="998">(AF152/12*1*$D152*$G152*$I152*$K152*AG$9)+(AF152/12*5*$E152*$G152*$I152*$K152*AG$10)+(AF152/12*6*$F152*$G152*$I152*$K152*AG$10)</f>
        <v>0</v>
      </c>
      <c r="AH152" s="51">
        <v>0</v>
      </c>
      <c r="AI152" s="51">
        <f t="shared" ref="AI152:AI155" si="999">(AH152/12*1*$D152*$G152*$I152*$K152*AI$9)+(AH152/12*5*$E152*$G152*$I152*$K152*AI$10)+(AH152/12*6*$F152*$G152*$I152*$K152*AI$10)</f>
        <v>0</v>
      </c>
      <c r="AJ152" s="51">
        <v>0</v>
      </c>
      <c r="AK152" s="51">
        <f t="shared" ref="AK152:AM155" si="1000">(AJ152/12*1*$D152*$G152*$I152*$K152*AK$9)+(AJ152/12*5*$E152*$G152*$I152*$K152*AK$10)+(AJ152/12*6*$F152*$G152*$I152*$K152*AK$10)</f>
        <v>0</v>
      </c>
      <c r="AL152" s="51"/>
      <c r="AM152" s="51">
        <f t="shared" si="1000"/>
        <v>0</v>
      </c>
      <c r="AN152" s="51">
        <v>0</v>
      </c>
      <c r="AO152" s="51">
        <f t="shared" ref="AO152:AQ155" si="1001">(AN152/12*1*$D152*$G152*$I152*$L152*AO$9)+(AN152/12*5*$E152*$G152*$I152*$L152*AO$10)+(AN152/12*6*$F152*$G152*$I152*$L152*AO$10)</f>
        <v>0</v>
      </c>
      <c r="AP152" s="51">
        <v>0</v>
      </c>
      <c r="AQ152" s="51">
        <f t="shared" si="1001"/>
        <v>0</v>
      </c>
      <c r="AR152" s="51">
        <v>0</v>
      </c>
      <c r="AS152" s="51">
        <f t="shared" ref="AS152:AS155" si="1002">(AR152/12*1*$D152*$G152*$I152*$L152*AS$9)+(AR152/12*5*$E152*$G152*$I152*$L152*AS$10)+(AR152/12*6*$F152*$G152*$I152*$L152*AS$10)</f>
        <v>0</v>
      </c>
      <c r="AT152" s="51"/>
      <c r="AU152" s="51">
        <f t="shared" ref="AU152:AU155" si="1003">(AT152/12*1*$D152*$G152*$I152*$L152*AU$9)+(AT152/12*5*$E152*$G152*$I152*$L152*AU$10)+(AT152/12*6*$F152*$G152*$I152*$L152*AU$10)</f>
        <v>0</v>
      </c>
      <c r="AV152" s="51">
        <v>0</v>
      </c>
      <c r="AW152" s="51">
        <f t="shared" ref="AW152:AW155" si="1004">(AV152/12*1*$D152*$G152*$I152*$L152*AW$9)+(AV152/12*5*$E152*$G152*$I152*$L152*AW$10)+(AV152/12*6*$F152*$G152*$I152*$L152*AW$10)</f>
        <v>0</v>
      </c>
      <c r="AX152" s="53">
        <v>30</v>
      </c>
      <c r="AY152" s="51">
        <f t="shared" ref="AY152:AY155" si="1005">(AX152/12*1*$D152*$G152*$I152*$L152*AY$9)+(AX152/12*5*$E152*$G152*$I152*$L152*AY$10)+(AX152/12*6*$F152*$G152*$I152*$L152*AY$10)</f>
        <v>542808.69552000007</v>
      </c>
      <c r="AZ152" s="51">
        <v>0</v>
      </c>
      <c r="BA152" s="51">
        <f t="shared" ref="BA152:BA155" si="1006">(AZ152/12*1*$D152*$G152*$I152*$L152*BA$9)+(AZ152/12*5*$E152*$G152*$I152*$L152*BA$10)+(AZ152/12*6*$F152*$G152*$I152*$L152*BA$10)</f>
        <v>0</v>
      </c>
      <c r="BB152" s="51"/>
      <c r="BC152" s="51">
        <f t="shared" ref="BC152:BC155" si="1007">(BB152/12*1*$D152*$G152*$I152*$K152*BC$9)+(BB152/12*5*$E152*$G152*$I152*$K152*BC$10)+(BB152/12*6*$F152*$G152*$I152*$K152*BC$10)</f>
        <v>0</v>
      </c>
      <c r="BD152" s="51"/>
      <c r="BE152" s="51">
        <f t="shared" ref="BE152:BE155" si="1008">(BD152/12*1*$D152*$G152*$I152*$K152*BE$9)+(BD152/12*5*$E152*$G152*$I152*$K152*BE$10)+(BD152/12*6*$F152*$G152*$I152*$K152*BE$10)</f>
        <v>0</v>
      </c>
      <c r="BF152" s="51"/>
      <c r="BG152" s="51">
        <f t="shared" ref="BG152:BG155" si="1009">(BF152/12*1*$D152*$G152*$I152*$K152*BG$9)+(BF152/12*4*$E152*$G152*$I152*$K152*BG$10)+(BF152/12*1*$E152*$G152*$I152*$K152*BG$11)+(BF152/12*6*$F152*$G152*$I152*$K152*BG$11)</f>
        <v>0</v>
      </c>
      <c r="BH152" s="51">
        <v>21</v>
      </c>
      <c r="BI152" s="51">
        <f t="shared" ref="BI152:BI155" si="1010">(BH152/12*1*$D152*$G152*$I152*$K152*BI$9)+(BH152/12*5*$E152*$G152*$I152*$K152*BI$10)+(BH152/12*6*$F152*$G152*$I152*$K152*BI$10)</f>
        <v>284832.63899999997</v>
      </c>
      <c r="BJ152" s="51">
        <v>0</v>
      </c>
      <c r="BK152" s="51">
        <f t="shared" ref="BK152:BK155" si="1011">(BJ152/12*1*$D152*$G152*$I152*$K152*BK$9)+(BJ152/12*5*$E152*$G152*$I152*$K152*BK$10)+(BJ152/12*6*$F152*$G152*$I152*$K152*BK$10)</f>
        <v>0</v>
      </c>
      <c r="BL152" s="51">
        <v>36</v>
      </c>
      <c r="BM152" s="51">
        <f t="shared" ref="BM152:BO155" si="1012">(BL152/12*1*$D152*$G152*$I152*$L152*BM$9)+(BL152/12*4*$E152*$G152*$I152*$L152*BM$10)+(BL152/12*1*$E152*$G152*$I152*$L152*BM$11)+(BL152/12*6*$F152*$G152*$I152*$L152*BM$11)</f>
        <v>659802.38688000012</v>
      </c>
      <c r="BN152" s="51">
        <v>82</v>
      </c>
      <c r="BO152" s="51">
        <f t="shared" si="1012"/>
        <v>1553106.65328</v>
      </c>
      <c r="BP152" s="51"/>
      <c r="BQ152" s="51">
        <f t="shared" ref="BQ152:BQ155" si="1013">(BP152/12*1*$D152*$G152*$I152*$K152*BQ$9)+(BP152/12*5*$E152*$G152*$I152*$K152*BQ$10)+(BP152/12*6*$F152*$G152*$I152*$K152*BQ$10)</f>
        <v>0</v>
      </c>
      <c r="BR152" s="53">
        <v>2</v>
      </c>
      <c r="BS152" s="51">
        <f t="shared" ref="BS152:BS155" si="1014">(BR152/12*1*$D152*$G152*$I152*$L152*BS$9)+(BR152/12*5*$E152*$G152*$I152*$L152*BS$10)+(BR152/12*6*$F152*$G152*$I152*$L152*BS$10)</f>
        <v>35939.203372799995</v>
      </c>
      <c r="BT152" s="51"/>
      <c r="BU152" s="51">
        <f t="shared" ref="BU152:BU155" si="1015">(BT152/12*1*$D152*$G152*$I152*BU$9)+(BT152/12*5*$E152*$G152*$I152*BU$10)+(BT152/12*6*$F152*$G152*$I152*BU$10)</f>
        <v>0</v>
      </c>
      <c r="BV152" s="51">
        <v>0</v>
      </c>
      <c r="BW152" s="51">
        <f t="shared" ref="BW152:BW155" si="1016">(BV152/12*1*$D152*$G152*$I152*$K152*BW$9)+(BV152/12*5*$E152*$G152*$I152*$K152*BW$10)+(BV152/12*6*$F152*$G152*$I152*$K152*BW$10)</f>
        <v>0</v>
      </c>
      <c r="BX152" s="51">
        <v>1</v>
      </c>
      <c r="BY152" s="51">
        <f t="shared" ref="BY152:BY155" si="1017">(BX152/12*1*$D152*$G152*$I152*$K152*BY$9)+(BX152/12*5*$E152*$G152*$I152*$K152*BY$10)+(BX152/12*6*$F152*$G152*$I152*$K152*BY$10)</f>
        <v>14974.668071999999</v>
      </c>
      <c r="BZ152" s="53">
        <v>25</v>
      </c>
      <c r="CA152" s="51">
        <f t="shared" ref="CA152:CA155" si="1018">(BZ152/12*1*$D152*$G152*$I152*$L152*CA$9)+(BZ152/12*5*$E152*$G152*$I152*$L152*CA$10)+(BZ152/12*6*$F152*$G152*$I152*$L152*CA$10)</f>
        <v>490198.23216000013</v>
      </c>
      <c r="CB152" s="53">
        <v>2</v>
      </c>
      <c r="CC152" s="51">
        <v>39412.649999999994</v>
      </c>
      <c r="CD152" s="51">
        <v>10</v>
      </c>
      <c r="CE152" s="51">
        <f t="shared" si="655"/>
        <v>191999.80800000002</v>
      </c>
      <c r="CF152" s="53">
        <v>15</v>
      </c>
      <c r="CG152" s="51">
        <f t="shared" ref="CG152:CG155" si="1019">(CF152/12*1*$D152*$G152*$I152*$L152*CG$9)+(CF152/12*5*$E152*$G152*$I152*$L152*CG$10)+(CF152/12*6*$F152*$G152*$I152*$L152*CG$10)</f>
        <v>294118.939296</v>
      </c>
      <c r="CH152" s="53">
        <v>30</v>
      </c>
      <c r="CI152" s="51">
        <f t="shared" ref="CI152:CK155" si="1020">(CH152/12*1*$D152*$G152*$I152*$L152*CI$9)+(CH152/12*5*$E152*$G152*$I152*$L152*CI$10)+(CH152/12*6*$F152*$G152*$I152*$L152*CI$10)</f>
        <v>586584.17999999993</v>
      </c>
      <c r="CJ152" s="51">
        <v>35</v>
      </c>
      <c r="CK152" s="51">
        <f t="shared" si="1020"/>
        <v>686277.52502399997</v>
      </c>
      <c r="CL152" s="51">
        <v>32</v>
      </c>
      <c r="CM152" s="51">
        <f t="shared" ref="CM152:CM155" si="1021">(CL152/12*1*$D152*$G152*$I152*$K152*CM$9)+(CL152/12*5*$E152*$G152*$I152*$K152*CM$10)+(CL152/12*6*$F152*$G152*$I152*$K152*CM$10)</f>
        <v>521816.48063999997</v>
      </c>
      <c r="CN152" s="51">
        <f>22</f>
        <v>22</v>
      </c>
      <c r="CO152" s="51">
        <f t="shared" ref="CO152:CO155" si="1022">(CN152/12*1*$D152*$G152*$I152*$K152*CO$9)+(CN152/12*5*$E152*$G152*$I152*$K152*CO$10)+(CN152/12*6*$F152*$G152*$I152*$K152*CO$10)</f>
        <v>358748.83044000005</v>
      </c>
      <c r="CP152" s="51">
        <v>0</v>
      </c>
      <c r="CQ152" s="51">
        <f t="shared" ref="CQ152:CQ155" si="1023">(CP152/12*1*$D152*$G152*$I152*$K152*CQ$9)+(CP152/12*5*$E152*$G152*$I152*$K152*CQ$10)+(CP152/12*6*$F152*$G152*$I152*$K152*CQ$10)</f>
        <v>0</v>
      </c>
      <c r="CR152" s="51">
        <v>1</v>
      </c>
      <c r="CS152" s="51">
        <v>27562.73</v>
      </c>
      <c r="CT152" s="51">
        <f>42+8</f>
        <v>50</v>
      </c>
      <c r="CU152" s="51">
        <f t="shared" ref="CU152:CU155" si="1024">(CT152/12*1*$D152*$G152*$I152*$L152*CU$9)+(CT152/12*5*$E152*$G152*$I152*$L152*CU$10)+(CT152/12*6*$F152*$G152*$I152*$L152*CU$10)</f>
        <v>1312961.8319999999</v>
      </c>
      <c r="CV152" s="51">
        <v>4</v>
      </c>
      <c r="CW152" s="51">
        <f t="shared" ref="CW152:CW155" si="1025">(CV152/12*1*$D152*$G152*$I152*$L152*CW$9)+(CV152/12*5*$E152*$G152*$I152*$L152*CW$10)+(CV152/12*6*$F152*$G152*$I152*$L152*CW$10)</f>
        <v>106261.90847999998</v>
      </c>
      <c r="CX152" s="53">
        <v>3</v>
      </c>
      <c r="CY152" s="51">
        <f t="shared" ref="CY152:CY155" si="1026">(CX152/12*1*$D152*$G152*$I152*$N152*CY$9)+(CX152/12*5*$E152*$G152*$I152*$O152*CY$10)+(CX152/12*6*$F152*$G152*$I152*$O152*CY$10)</f>
        <v>119969.75016000001</v>
      </c>
      <c r="CZ152" s="53">
        <v>4</v>
      </c>
      <c r="DA152" s="51">
        <f t="shared" ref="DA152:DA155" si="1027">(CZ152/12*1*$D152*$G152*$I152*$M152*DA$9)+(CZ152/12*5*$E152*$G152*$I152*$M152*DA$10)+(CZ152/12*6*$F152*$G152*$I152*$M152*DA$10)</f>
        <v>141050.03328</v>
      </c>
      <c r="DB152" s="62">
        <f t="shared" ref="DB152:DC155" si="1028">SUM(AF152,T152,V152,AD152,P152,X152,R152,BH152,BX152,CL152,CP152,BJ152,CN152,AH152,BB152,BD152,AJ152,BF152,BV152,AL152,Z152,CR152,CV152,BL152,CT152,BN152,CB152,CD152,CH152,BZ152,CF152,AN152,AP152,AR152,AT152,AV152,AZ152,AX152,BR152,CZ152,CX152,CJ152,AB152,BT152,BP152)</f>
        <v>457</v>
      </c>
      <c r="DC152" s="62">
        <f t="shared" si="1028"/>
        <v>8746048.2516847998</v>
      </c>
    </row>
    <row r="153" spans="1:107" ht="75" x14ac:dyDescent="0.25">
      <c r="A153" s="24"/>
      <c r="B153" s="24">
        <v>104</v>
      </c>
      <c r="C153" s="22" t="s">
        <v>265</v>
      </c>
      <c r="D153" s="17">
        <f>D44</f>
        <v>10127</v>
      </c>
      <c r="E153" s="17">
        <v>10127</v>
      </c>
      <c r="F153" s="18">
        <v>9620</v>
      </c>
      <c r="G153" s="19">
        <v>1.41</v>
      </c>
      <c r="H153" s="19"/>
      <c r="I153" s="25">
        <v>1</v>
      </c>
      <c r="J153" s="26"/>
      <c r="K153" s="17">
        <v>1.4</v>
      </c>
      <c r="L153" s="17">
        <v>1.68</v>
      </c>
      <c r="M153" s="17">
        <v>2.23</v>
      </c>
      <c r="N153" s="17">
        <v>2.39</v>
      </c>
      <c r="O153" s="20">
        <v>2.57</v>
      </c>
      <c r="P153" s="51">
        <v>0</v>
      </c>
      <c r="Q153" s="51">
        <f t="shared" si="991"/>
        <v>0</v>
      </c>
      <c r="R153" s="51">
        <v>43</v>
      </c>
      <c r="S153" s="51">
        <f t="shared" si="991"/>
        <v>839515.09369000001</v>
      </c>
      <c r="T153" s="52"/>
      <c r="U153" s="51">
        <f t="shared" si="992"/>
        <v>0</v>
      </c>
      <c r="V153" s="51">
        <v>0</v>
      </c>
      <c r="W153" s="51">
        <f t="shared" si="993"/>
        <v>0</v>
      </c>
      <c r="X153" s="51">
        <v>0</v>
      </c>
      <c r="Y153" s="51">
        <f t="shared" si="994"/>
        <v>0</v>
      </c>
      <c r="Z153" s="51"/>
      <c r="AA153" s="51">
        <f t="shared" si="995"/>
        <v>0</v>
      </c>
      <c r="AB153" s="51"/>
      <c r="AC153" s="51">
        <f t="shared" si="996"/>
        <v>0</v>
      </c>
      <c r="AD153" s="51"/>
      <c r="AE153" s="51">
        <f t="shared" si="997"/>
        <v>0</v>
      </c>
      <c r="AF153" s="52">
        <v>27</v>
      </c>
      <c r="AG153" s="51">
        <f t="shared" si="998"/>
        <v>531500.18102999986</v>
      </c>
      <c r="AH153" s="51">
        <v>0</v>
      </c>
      <c r="AI153" s="51">
        <f t="shared" si="999"/>
        <v>0</v>
      </c>
      <c r="AJ153" s="51">
        <v>0</v>
      </c>
      <c r="AK153" s="51">
        <f t="shared" si="1000"/>
        <v>0</v>
      </c>
      <c r="AL153" s="51"/>
      <c r="AM153" s="51">
        <f t="shared" si="1000"/>
        <v>0</v>
      </c>
      <c r="AN153" s="51">
        <v>0</v>
      </c>
      <c r="AO153" s="51">
        <f t="shared" si="1001"/>
        <v>0</v>
      </c>
      <c r="AP153" s="53">
        <v>8</v>
      </c>
      <c r="AQ153" s="51">
        <f t="shared" si="1001"/>
        <v>188977.84214399997</v>
      </c>
      <c r="AR153" s="51">
        <v>0</v>
      </c>
      <c r="AS153" s="51">
        <f t="shared" si="1002"/>
        <v>0</v>
      </c>
      <c r="AT153" s="53">
        <v>8</v>
      </c>
      <c r="AU153" s="51">
        <f t="shared" si="1003"/>
        <v>188977.84214399997</v>
      </c>
      <c r="AV153" s="51">
        <v>0</v>
      </c>
      <c r="AW153" s="51">
        <f t="shared" si="1004"/>
        <v>0</v>
      </c>
      <c r="AX153" s="51"/>
      <c r="AY153" s="51">
        <f t="shared" si="1005"/>
        <v>0</v>
      </c>
      <c r="AZ153" s="51"/>
      <c r="BA153" s="51">
        <f t="shared" si="1006"/>
        <v>0</v>
      </c>
      <c r="BB153" s="51"/>
      <c r="BC153" s="51">
        <f t="shared" si="1007"/>
        <v>0</v>
      </c>
      <c r="BD153" s="51"/>
      <c r="BE153" s="51">
        <f t="shared" si="1008"/>
        <v>0</v>
      </c>
      <c r="BF153" s="51"/>
      <c r="BG153" s="51">
        <f t="shared" si="1009"/>
        <v>0</v>
      </c>
      <c r="BH153" s="51">
        <v>0</v>
      </c>
      <c r="BI153" s="51">
        <f t="shared" si="1010"/>
        <v>0</v>
      </c>
      <c r="BJ153" s="51">
        <v>0</v>
      </c>
      <c r="BK153" s="51">
        <f t="shared" si="1011"/>
        <v>0</v>
      </c>
      <c r="BL153" s="51">
        <f>9+2</f>
        <v>11</v>
      </c>
      <c r="BM153" s="51">
        <f t="shared" si="1012"/>
        <v>263208.20525999996</v>
      </c>
      <c r="BN153" s="51">
        <v>28</v>
      </c>
      <c r="BO153" s="51">
        <f t="shared" si="1012"/>
        <v>692374.10424000002</v>
      </c>
      <c r="BP153" s="51"/>
      <c r="BQ153" s="51">
        <f t="shared" si="1013"/>
        <v>0</v>
      </c>
      <c r="BR153" s="51"/>
      <c r="BS153" s="51">
        <f t="shared" si="1014"/>
        <v>0</v>
      </c>
      <c r="BT153" s="51"/>
      <c r="BU153" s="51">
        <f t="shared" si="1015"/>
        <v>0</v>
      </c>
      <c r="BV153" s="51">
        <v>0</v>
      </c>
      <c r="BW153" s="51">
        <f t="shared" si="1016"/>
        <v>0</v>
      </c>
      <c r="BX153" s="51">
        <v>0</v>
      </c>
      <c r="BY153" s="51">
        <f t="shared" si="1017"/>
        <v>0</v>
      </c>
      <c r="BZ153" s="51">
        <v>0</v>
      </c>
      <c r="CA153" s="51">
        <f t="shared" si="1018"/>
        <v>0</v>
      </c>
      <c r="CB153" s="51"/>
      <c r="CC153" s="51">
        <v>0</v>
      </c>
      <c r="CD153" s="51"/>
      <c r="CE153" s="51">
        <f t="shared" si="655"/>
        <v>0</v>
      </c>
      <c r="CF153" s="51"/>
      <c r="CG153" s="51">
        <f t="shared" si="1019"/>
        <v>0</v>
      </c>
      <c r="CH153" s="51">
        <v>0</v>
      </c>
      <c r="CI153" s="51">
        <f t="shared" si="1020"/>
        <v>0</v>
      </c>
      <c r="CJ153" s="51">
        <v>2</v>
      </c>
      <c r="CK153" s="51">
        <f t="shared" si="1020"/>
        <v>51198.482025599995</v>
      </c>
      <c r="CL153" s="51">
        <v>0</v>
      </c>
      <c r="CM153" s="51">
        <f t="shared" si="1021"/>
        <v>0</v>
      </c>
      <c r="CN153" s="51"/>
      <c r="CO153" s="51">
        <f t="shared" si="1022"/>
        <v>0</v>
      </c>
      <c r="CP153" s="51">
        <v>0</v>
      </c>
      <c r="CQ153" s="51">
        <f t="shared" si="1023"/>
        <v>0</v>
      </c>
      <c r="CR153" s="51">
        <v>0</v>
      </c>
      <c r="CS153" s="51">
        <v>0</v>
      </c>
      <c r="CT153" s="51">
        <v>9</v>
      </c>
      <c r="CU153" s="51">
        <f t="shared" si="1024"/>
        <v>308546.03051999997</v>
      </c>
      <c r="CV153" s="51">
        <v>0</v>
      </c>
      <c r="CW153" s="51">
        <f t="shared" si="1025"/>
        <v>0</v>
      </c>
      <c r="CX153" s="51">
        <v>0</v>
      </c>
      <c r="CY153" s="51">
        <f t="shared" si="1026"/>
        <v>0</v>
      </c>
      <c r="CZ153" s="51">
        <v>0</v>
      </c>
      <c r="DA153" s="51">
        <f t="shared" si="1027"/>
        <v>0</v>
      </c>
      <c r="DB153" s="62">
        <f t="shared" si="1028"/>
        <v>136</v>
      </c>
      <c r="DC153" s="62">
        <f t="shared" si="1028"/>
        <v>3064297.7810535999</v>
      </c>
    </row>
    <row r="154" spans="1:107" x14ac:dyDescent="0.25">
      <c r="A154" s="24"/>
      <c r="B154" s="24">
        <v>105</v>
      </c>
      <c r="C154" s="22" t="s">
        <v>266</v>
      </c>
      <c r="D154" s="17">
        <f>D153</f>
        <v>10127</v>
      </c>
      <c r="E154" s="17">
        <v>10127</v>
      </c>
      <c r="F154" s="18">
        <v>9620</v>
      </c>
      <c r="G154" s="19">
        <v>2.58</v>
      </c>
      <c r="H154" s="19"/>
      <c r="I154" s="25">
        <v>1</v>
      </c>
      <c r="J154" s="26"/>
      <c r="K154" s="17">
        <v>1.4</v>
      </c>
      <c r="L154" s="17">
        <v>1.68</v>
      </c>
      <c r="M154" s="17">
        <v>2.23</v>
      </c>
      <c r="N154" s="17">
        <v>2.39</v>
      </c>
      <c r="O154" s="20">
        <v>2.57</v>
      </c>
      <c r="P154" s="52"/>
      <c r="Q154" s="51">
        <f t="shared" si="991"/>
        <v>0</v>
      </c>
      <c r="R154" s="52"/>
      <c r="S154" s="51">
        <f t="shared" si="991"/>
        <v>0</v>
      </c>
      <c r="T154" s="52"/>
      <c r="U154" s="51">
        <f t="shared" si="992"/>
        <v>0</v>
      </c>
      <c r="V154" s="52"/>
      <c r="W154" s="51">
        <f t="shared" si="993"/>
        <v>0</v>
      </c>
      <c r="X154" s="52"/>
      <c r="Y154" s="51">
        <f t="shared" si="994"/>
        <v>0</v>
      </c>
      <c r="Z154" s="52"/>
      <c r="AA154" s="51">
        <f t="shared" si="995"/>
        <v>0</v>
      </c>
      <c r="AB154" s="51"/>
      <c r="AC154" s="51">
        <f t="shared" si="996"/>
        <v>0</v>
      </c>
      <c r="AD154" s="52"/>
      <c r="AE154" s="51">
        <f t="shared" si="997"/>
        <v>0</v>
      </c>
      <c r="AF154" s="52"/>
      <c r="AG154" s="51">
        <f t="shared" si="998"/>
        <v>0</v>
      </c>
      <c r="AH154" s="52"/>
      <c r="AI154" s="51">
        <f t="shared" si="999"/>
        <v>0</v>
      </c>
      <c r="AJ154" s="52"/>
      <c r="AK154" s="51">
        <f t="shared" si="1000"/>
        <v>0</v>
      </c>
      <c r="AL154" s="52"/>
      <c r="AM154" s="51">
        <f t="shared" si="1000"/>
        <v>0</v>
      </c>
      <c r="AN154" s="52"/>
      <c r="AO154" s="51">
        <f t="shared" si="1001"/>
        <v>0</v>
      </c>
      <c r="AP154" s="52"/>
      <c r="AQ154" s="51">
        <f t="shared" si="1001"/>
        <v>0</v>
      </c>
      <c r="AR154" s="52"/>
      <c r="AS154" s="51">
        <f t="shared" si="1002"/>
        <v>0</v>
      </c>
      <c r="AT154" s="52"/>
      <c r="AU154" s="51">
        <f t="shared" si="1003"/>
        <v>0</v>
      </c>
      <c r="AV154" s="52"/>
      <c r="AW154" s="51">
        <f t="shared" si="1004"/>
        <v>0</v>
      </c>
      <c r="AX154" s="52"/>
      <c r="AY154" s="51">
        <f t="shared" si="1005"/>
        <v>0</v>
      </c>
      <c r="AZ154" s="52"/>
      <c r="BA154" s="51">
        <f t="shared" si="1006"/>
        <v>0</v>
      </c>
      <c r="BB154" s="52"/>
      <c r="BC154" s="51">
        <f t="shared" si="1007"/>
        <v>0</v>
      </c>
      <c r="BD154" s="52"/>
      <c r="BE154" s="51">
        <f t="shared" si="1008"/>
        <v>0</v>
      </c>
      <c r="BF154" s="52"/>
      <c r="BG154" s="51">
        <f t="shared" si="1009"/>
        <v>0</v>
      </c>
      <c r="BH154" s="52"/>
      <c r="BI154" s="51">
        <f t="shared" si="1010"/>
        <v>0</v>
      </c>
      <c r="BJ154" s="52"/>
      <c r="BK154" s="51">
        <f t="shared" si="1011"/>
        <v>0</v>
      </c>
      <c r="BL154" s="52"/>
      <c r="BM154" s="51">
        <f t="shared" si="1012"/>
        <v>0</v>
      </c>
      <c r="BN154" s="52"/>
      <c r="BO154" s="51">
        <f t="shared" si="1012"/>
        <v>0</v>
      </c>
      <c r="BP154" s="51"/>
      <c r="BQ154" s="51">
        <f t="shared" si="1013"/>
        <v>0</v>
      </c>
      <c r="BR154" s="52"/>
      <c r="BS154" s="51">
        <f t="shared" si="1014"/>
        <v>0</v>
      </c>
      <c r="BT154" s="51"/>
      <c r="BU154" s="51">
        <f t="shared" si="1015"/>
        <v>0</v>
      </c>
      <c r="BV154" s="52"/>
      <c r="BW154" s="51">
        <f t="shared" si="1016"/>
        <v>0</v>
      </c>
      <c r="BX154" s="52"/>
      <c r="BY154" s="51">
        <f t="shared" si="1017"/>
        <v>0</v>
      </c>
      <c r="BZ154" s="52"/>
      <c r="CA154" s="51">
        <f t="shared" si="1018"/>
        <v>0</v>
      </c>
      <c r="CB154" s="52"/>
      <c r="CC154" s="51">
        <v>0</v>
      </c>
      <c r="CD154" s="52"/>
      <c r="CE154" s="51">
        <f t="shared" si="655"/>
        <v>0</v>
      </c>
      <c r="CF154" s="51"/>
      <c r="CG154" s="51">
        <f t="shared" si="1019"/>
        <v>0</v>
      </c>
      <c r="CH154" s="52"/>
      <c r="CI154" s="51">
        <f t="shared" si="1020"/>
        <v>0</v>
      </c>
      <c r="CJ154" s="52"/>
      <c r="CK154" s="51">
        <f t="shared" si="1020"/>
        <v>0</v>
      </c>
      <c r="CL154" s="52"/>
      <c r="CM154" s="51">
        <f t="shared" si="1021"/>
        <v>0</v>
      </c>
      <c r="CN154" s="51"/>
      <c r="CO154" s="51">
        <f t="shared" si="1022"/>
        <v>0</v>
      </c>
      <c r="CP154" s="52"/>
      <c r="CQ154" s="51">
        <f t="shared" si="1023"/>
        <v>0</v>
      </c>
      <c r="CR154" s="52"/>
      <c r="CS154" s="51">
        <v>0</v>
      </c>
      <c r="CT154" s="51"/>
      <c r="CU154" s="51">
        <f t="shared" si="1024"/>
        <v>0</v>
      </c>
      <c r="CV154" s="52"/>
      <c r="CW154" s="51">
        <f t="shared" si="1025"/>
        <v>0</v>
      </c>
      <c r="CX154" s="52"/>
      <c r="CY154" s="51">
        <f t="shared" si="1026"/>
        <v>0</v>
      </c>
      <c r="CZ154" s="52"/>
      <c r="DA154" s="51">
        <f t="shared" si="1027"/>
        <v>0</v>
      </c>
      <c r="DB154" s="62">
        <f t="shared" si="1028"/>
        <v>0</v>
      </c>
      <c r="DC154" s="62">
        <f t="shared" si="1028"/>
        <v>0</v>
      </c>
    </row>
    <row r="155" spans="1:107" ht="30" x14ac:dyDescent="0.25">
      <c r="A155" s="24"/>
      <c r="B155" s="24">
        <v>106</v>
      </c>
      <c r="C155" s="22" t="s">
        <v>267</v>
      </c>
      <c r="D155" s="17">
        <f>D154</f>
        <v>10127</v>
      </c>
      <c r="E155" s="17">
        <v>10127</v>
      </c>
      <c r="F155" s="18">
        <v>9620</v>
      </c>
      <c r="G155" s="23">
        <v>12.27</v>
      </c>
      <c r="H155" s="23"/>
      <c r="I155" s="25">
        <v>1</v>
      </c>
      <c r="J155" s="26"/>
      <c r="K155" s="17">
        <v>1.4</v>
      </c>
      <c r="L155" s="17">
        <v>1.68</v>
      </c>
      <c r="M155" s="17">
        <v>2.23</v>
      </c>
      <c r="N155" s="17">
        <v>2.39</v>
      </c>
      <c r="O155" s="20">
        <v>2.57</v>
      </c>
      <c r="P155" s="52"/>
      <c r="Q155" s="51">
        <f t="shared" si="991"/>
        <v>0</v>
      </c>
      <c r="R155" s="52"/>
      <c r="S155" s="51">
        <f t="shared" si="991"/>
        <v>0</v>
      </c>
      <c r="T155" s="52"/>
      <c r="U155" s="51">
        <f t="shared" si="992"/>
        <v>0</v>
      </c>
      <c r="V155" s="52"/>
      <c r="W155" s="51">
        <f t="shared" si="993"/>
        <v>0</v>
      </c>
      <c r="X155" s="52"/>
      <c r="Y155" s="51">
        <f t="shared" si="994"/>
        <v>0</v>
      </c>
      <c r="Z155" s="52"/>
      <c r="AA155" s="51">
        <f t="shared" si="995"/>
        <v>0</v>
      </c>
      <c r="AB155" s="51"/>
      <c r="AC155" s="51">
        <f t="shared" si="996"/>
        <v>0</v>
      </c>
      <c r="AD155" s="52"/>
      <c r="AE155" s="51">
        <f t="shared" si="997"/>
        <v>0</v>
      </c>
      <c r="AF155" s="52"/>
      <c r="AG155" s="51">
        <f t="shared" si="998"/>
        <v>0</v>
      </c>
      <c r="AH155" s="52"/>
      <c r="AI155" s="51">
        <f t="shared" si="999"/>
        <v>0</v>
      </c>
      <c r="AJ155" s="52"/>
      <c r="AK155" s="51">
        <f t="shared" si="1000"/>
        <v>0</v>
      </c>
      <c r="AL155" s="52"/>
      <c r="AM155" s="51">
        <f t="shared" si="1000"/>
        <v>0</v>
      </c>
      <c r="AN155" s="52"/>
      <c r="AO155" s="51">
        <f t="shared" si="1001"/>
        <v>0</v>
      </c>
      <c r="AP155" s="52"/>
      <c r="AQ155" s="51">
        <f t="shared" si="1001"/>
        <v>0</v>
      </c>
      <c r="AR155" s="52"/>
      <c r="AS155" s="51">
        <f t="shared" si="1002"/>
        <v>0</v>
      </c>
      <c r="AT155" s="52"/>
      <c r="AU155" s="51">
        <f t="shared" si="1003"/>
        <v>0</v>
      </c>
      <c r="AV155" s="52"/>
      <c r="AW155" s="51">
        <f t="shared" si="1004"/>
        <v>0</v>
      </c>
      <c r="AX155" s="52"/>
      <c r="AY155" s="51">
        <f t="shared" si="1005"/>
        <v>0</v>
      </c>
      <c r="AZ155" s="52"/>
      <c r="BA155" s="51">
        <f t="shared" si="1006"/>
        <v>0</v>
      </c>
      <c r="BB155" s="52"/>
      <c r="BC155" s="51">
        <f t="shared" si="1007"/>
        <v>0</v>
      </c>
      <c r="BD155" s="52"/>
      <c r="BE155" s="51">
        <f t="shared" si="1008"/>
        <v>0</v>
      </c>
      <c r="BF155" s="52"/>
      <c r="BG155" s="51">
        <f t="shared" si="1009"/>
        <v>0</v>
      </c>
      <c r="BH155" s="52"/>
      <c r="BI155" s="51">
        <f t="shared" si="1010"/>
        <v>0</v>
      </c>
      <c r="BJ155" s="52"/>
      <c r="BK155" s="51">
        <f t="shared" si="1011"/>
        <v>0</v>
      </c>
      <c r="BL155" s="52"/>
      <c r="BM155" s="51">
        <f t="shared" si="1012"/>
        <v>0</v>
      </c>
      <c r="BN155" s="52"/>
      <c r="BO155" s="51">
        <f t="shared" si="1012"/>
        <v>0</v>
      </c>
      <c r="BP155" s="52"/>
      <c r="BQ155" s="51">
        <f t="shared" si="1013"/>
        <v>0</v>
      </c>
      <c r="BR155" s="52"/>
      <c r="BS155" s="51">
        <f t="shared" si="1014"/>
        <v>0</v>
      </c>
      <c r="BT155" s="52"/>
      <c r="BU155" s="51">
        <f t="shared" si="1015"/>
        <v>0</v>
      </c>
      <c r="BV155" s="52"/>
      <c r="BW155" s="51">
        <f t="shared" si="1016"/>
        <v>0</v>
      </c>
      <c r="BX155" s="52"/>
      <c r="BY155" s="51">
        <f t="shared" si="1017"/>
        <v>0</v>
      </c>
      <c r="BZ155" s="52"/>
      <c r="CA155" s="51">
        <f t="shared" si="1018"/>
        <v>0</v>
      </c>
      <c r="CB155" s="52"/>
      <c r="CC155" s="51">
        <v>0</v>
      </c>
      <c r="CD155" s="52"/>
      <c r="CE155" s="51">
        <f t="shared" si="655"/>
        <v>0</v>
      </c>
      <c r="CF155" s="52"/>
      <c r="CG155" s="51">
        <f t="shared" si="1019"/>
        <v>0</v>
      </c>
      <c r="CH155" s="52"/>
      <c r="CI155" s="51">
        <f t="shared" si="1020"/>
        <v>0</v>
      </c>
      <c r="CJ155" s="52"/>
      <c r="CK155" s="51">
        <f t="shared" si="1020"/>
        <v>0</v>
      </c>
      <c r="CL155" s="52"/>
      <c r="CM155" s="51">
        <f t="shared" si="1021"/>
        <v>0</v>
      </c>
      <c r="CN155" s="52"/>
      <c r="CO155" s="51">
        <f t="shared" si="1022"/>
        <v>0</v>
      </c>
      <c r="CP155" s="52"/>
      <c r="CQ155" s="51">
        <f t="shared" si="1023"/>
        <v>0</v>
      </c>
      <c r="CR155" s="52"/>
      <c r="CS155" s="51">
        <v>0</v>
      </c>
      <c r="CT155" s="52"/>
      <c r="CU155" s="51">
        <f t="shared" si="1024"/>
        <v>0</v>
      </c>
      <c r="CV155" s="52"/>
      <c r="CW155" s="51">
        <f t="shared" si="1025"/>
        <v>0</v>
      </c>
      <c r="CX155" s="52"/>
      <c r="CY155" s="51">
        <f t="shared" si="1026"/>
        <v>0</v>
      </c>
      <c r="CZ155" s="52"/>
      <c r="DA155" s="51">
        <f t="shared" si="1027"/>
        <v>0</v>
      </c>
      <c r="DB155" s="62">
        <f t="shared" si="1028"/>
        <v>0</v>
      </c>
      <c r="DC155" s="62">
        <f t="shared" si="1028"/>
        <v>0</v>
      </c>
    </row>
    <row r="156" spans="1:107" x14ac:dyDescent="0.25">
      <c r="A156" s="60">
        <v>36</v>
      </c>
      <c r="B156" s="60"/>
      <c r="C156" s="38" t="s">
        <v>268</v>
      </c>
      <c r="D156" s="45"/>
      <c r="E156" s="45"/>
      <c r="F156" s="43"/>
      <c r="G156" s="47"/>
      <c r="H156" s="47"/>
      <c r="I156" s="69"/>
      <c r="J156" s="70"/>
      <c r="K156" s="45"/>
      <c r="L156" s="45"/>
      <c r="M156" s="45"/>
      <c r="N156" s="45"/>
      <c r="O156" s="44">
        <v>2.57</v>
      </c>
      <c r="P156" s="54">
        <f t="shared" ref="P156:CA156" si="1029">SUM(P157:P160)</f>
        <v>0</v>
      </c>
      <c r="Q156" s="54">
        <f t="shared" si="1029"/>
        <v>0</v>
      </c>
      <c r="R156" s="54">
        <f t="shared" si="1029"/>
        <v>0</v>
      </c>
      <c r="S156" s="54">
        <f t="shared" si="1029"/>
        <v>0</v>
      </c>
      <c r="T156" s="54">
        <f t="shared" si="1029"/>
        <v>0</v>
      </c>
      <c r="U156" s="54">
        <f t="shared" si="1029"/>
        <v>0</v>
      </c>
      <c r="V156" s="54">
        <f t="shared" si="1029"/>
        <v>0</v>
      </c>
      <c r="W156" s="54">
        <f t="shared" si="1029"/>
        <v>0</v>
      </c>
      <c r="X156" s="54">
        <f t="shared" si="1029"/>
        <v>0</v>
      </c>
      <c r="Y156" s="54">
        <f t="shared" si="1029"/>
        <v>0</v>
      </c>
      <c r="Z156" s="54">
        <f t="shared" si="1029"/>
        <v>0</v>
      </c>
      <c r="AA156" s="54">
        <f t="shared" si="1029"/>
        <v>0</v>
      </c>
      <c r="AB156" s="54">
        <f t="shared" si="1029"/>
        <v>0</v>
      </c>
      <c r="AC156" s="54">
        <f t="shared" si="1029"/>
        <v>0</v>
      </c>
      <c r="AD156" s="54">
        <f t="shared" si="1029"/>
        <v>0</v>
      </c>
      <c r="AE156" s="54">
        <f t="shared" si="1029"/>
        <v>0</v>
      </c>
      <c r="AF156" s="54">
        <f t="shared" si="1029"/>
        <v>0</v>
      </c>
      <c r="AG156" s="54">
        <f t="shared" si="1029"/>
        <v>0</v>
      </c>
      <c r="AH156" s="54">
        <f t="shared" si="1029"/>
        <v>0</v>
      </c>
      <c r="AI156" s="54">
        <f t="shared" si="1029"/>
        <v>0</v>
      </c>
      <c r="AJ156" s="54">
        <f t="shared" si="1029"/>
        <v>0</v>
      </c>
      <c r="AK156" s="54">
        <f t="shared" si="1029"/>
        <v>0</v>
      </c>
      <c r="AL156" s="54">
        <f t="shared" si="1029"/>
        <v>0</v>
      </c>
      <c r="AM156" s="54">
        <f t="shared" si="1029"/>
        <v>0</v>
      </c>
      <c r="AN156" s="54">
        <f t="shared" si="1029"/>
        <v>0</v>
      </c>
      <c r="AO156" s="54">
        <f t="shared" si="1029"/>
        <v>0</v>
      </c>
      <c r="AP156" s="54">
        <f t="shared" si="1029"/>
        <v>0</v>
      </c>
      <c r="AQ156" s="54">
        <f t="shared" si="1029"/>
        <v>0</v>
      </c>
      <c r="AR156" s="54">
        <f t="shared" si="1029"/>
        <v>0</v>
      </c>
      <c r="AS156" s="54">
        <f t="shared" si="1029"/>
        <v>0</v>
      </c>
      <c r="AT156" s="54">
        <f t="shared" si="1029"/>
        <v>0</v>
      </c>
      <c r="AU156" s="54">
        <f t="shared" si="1029"/>
        <v>0</v>
      </c>
      <c r="AV156" s="54">
        <v>0</v>
      </c>
      <c r="AW156" s="54">
        <f t="shared" ref="AW156" si="1030">SUM(AW157:AW160)</f>
        <v>0</v>
      </c>
      <c r="AX156" s="54">
        <v>0</v>
      </c>
      <c r="AY156" s="54">
        <f t="shared" ref="AY156" si="1031">SUM(AY157:AY160)</f>
        <v>0</v>
      </c>
      <c r="AZ156" s="54">
        <f t="shared" si="1029"/>
        <v>0</v>
      </c>
      <c r="BA156" s="54">
        <f t="shared" si="1029"/>
        <v>0</v>
      </c>
      <c r="BB156" s="54">
        <f t="shared" si="1029"/>
        <v>0</v>
      </c>
      <c r="BC156" s="54">
        <f t="shared" si="1029"/>
        <v>0</v>
      </c>
      <c r="BD156" s="54">
        <f t="shared" si="1029"/>
        <v>0</v>
      </c>
      <c r="BE156" s="54">
        <f t="shared" si="1029"/>
        <v>0</v>
      </c>
      <c r="BF156" s="54">
        <f t="shared" si="1029"/>
        <v>0</v>
      </c>
      <c r="BG156" s="54">
        <f t="shared" si="1029"/>
        <v>0</v>
      </c>
      <c r="BH156" s="54">
        <f t="shared" si="1029"/>
        <v>0</v>
      </c>
      <c r="BI156" s="54">
        <f t="shared" si="1029"/>
        <v>0</v>
      </c>
      <c r="BJ156" s="54">
        <f t="shared" si="1029"/>
        <v>0</v>
      </c>
      <c r="BK156" s="54">
        <f t="shared" si="1029"/>
        <v>0</v>
      </c>
      <c r="BL156" s="54">
        <f t="shared" si="1029"/>
        <v>0</v>
      </c>
      <c r="BM156" s="54">
        <f t="shared" si="1029"/>
        <v>0</v>
      </c>
      <c r="BN156" s="54">
        <f t="shared" si="1029"/>
        <v>0</v>
      </c>
      <c r="BO156" s="54">
        <f t="shared" si="1029"/>
        <v>0</v>
      </c>
      <c r="BP156" s="54">
        <f t="shared" si="1029"/>
        <v>0</v>
      </c>
      <c r="BQ156" s="54">
        <f t="shared" si="1029"/>
        <v>0</v>
      </c>
      <c r="BR156" s="54">
        <f t="shared" si="1029"/>
        <v>0</v>
      </c>
      <c r="BS156" s="54">
        <f t="shared" si="1029"/>
        <v>0</v>
      </c>
      <c r="BT156" s="54">
        <f t="shared" si="1029"/>
        <v>0</v>
      </c>
      <c r="BU156" s="54">
        <f t="shared" si="1029"/>
        <v>0</v>
      </c>
      <c r="BV156" s="54">
        <f t="shared" si="1029"/>
        <v>0</v>
      </c>
      <c r="BW156" s="54">
        <f t="shared" si="1029"/>
        <v>0</v>
      </c>
      <c r="BX156" s="54">
        <f t="shared" si="1029"/>
        <v>0</v>
      </c>
      <c r="BY156" s="54">
        <f t="shared" si="1029"/>
        <v>0</v>
      </c>
      <c r="BZ156" s="54">
        <f t="shared" si="1029"/>
        <v>4</v>
      </c>
      <c r="CA156" s="54">
        <f t="shared" si="1029"/>
        <v>33406.101747199995</v>
      </c>
      <c r="CB156" s="54">
        <v>0</v>
      </c>
      <c r="CC156" s="54">
        <v>0</v>
      </c>
      <c r="CD156" s="54"/>
      <c r="CE156" s="54"/>
      <c r="CF156" s="54">
        <f t="shared" ref="CF156:DC156" si="1032">SUM(CF157:CF160)</f>
        <v>0</v>
      </c>
      <c r="CG156" s="54">
        <f t="shared" si="1032"/>
        <v>0</v>
      </c>
      <c r="CH156" s="54">
        <f t="shared" si="1032"/>
        <v>10</v>
      </c>
      <c r="CI156" s="54">
        <f t="shared" si="1032"/>
        <v>83280.47</v>
      </c>
      <c r="CJ156" s="54">
        <v>0</v>
      </c>
      <c r="CK156" s="54">
        <f t="shared" si="1032"/>
        <v>0</v>
      </c>
      <c r="CL156" s="54">
        <v>0</v>
      </c>
      <c r="CM156" s="54">
        <f t="shared" ref="CM156" si="1033">SUM(CM157:CM160)</f>
        <v>0</v>
      </c>
      <c r="CN156" s="54">
        <f t="shared" si="1032"/>
        <v>0</v>
      </c>
      <c r="CO156" s="54">
        <f t="shared" si="1032"/>
        <v>0</v>
      </c>
      <c r="CP156" s="54">
        <f t="shared" si="1032"/>
        <v>0</v>
      </c>
      <c r="CQ156" s="54">
        <f t="shared" si="1032"/>
        <v>0</v>
      </c>
      <c r="CR156" s="54">
        <v>0</v>
      </c>
      <c r="CS156" s="54">
        <v>0</v>
      </c>
      <c r="CT156" s="54">
        <f t="shared" si="1032"/>
        <v>0</v>
      </c>
      <c r="CU156" s="54">
        <f t="shared" si="1032"/>
        <v>0</v>
      </c>
      <c r="CV156" s="54">
        <f t="shared" si="1032"/>
        <v>0</v>
      </c>
      <c r="CW156" s="54">
        <f t="shared" si="1032"/>
        <v>0</v>
      </c>
      <c r="CX156" s="54">
        <f t="shared" si="1032"/>
        <v>0</v>
      </c>
      <c r="CY156" s="54">
        <f t="shared" si="1032"/>
        <v>0</v>
      </c>
      <c r="CZ156" s="54">
        <v>0</v>
      </c>
      <c r="DA156" s="54">
        <f t="shared" si="1032"/>
        <v>0</v>
      </c>
      <c r="DB156" s="54">
        <f t="shared" si="1032"/>
        <v>14</v>
      </c>
      <c r="DC156" s="54">
        <f t="shared" si="1032"/>
        <v>116686.5717472</v>
      </c>
    </row>
    <row r="157" spans="1:107" ht="45" x14ac:dyDescent="0.25">
      <c r="A157" s="24"/>
      <c r="B157" s="24">
        <v>107</v>
      </c>
      <c r="C157" s="16" t="s">
        <v>269</v>
      </c>
      <c r="D157" s="17">
        <f>D155</f>
        <v>10127</v>
      </c>
      <c r="E157" s="17">
        <v>10127</v>
      </c>
      <c r="F157" s="18">
        <v>9620</v>
      </c>
      <c r="G157" s="19">
        <v>0.56000000000000005</v>
      </c>
      <c r="H157" s="19"/>
      <c r="I157" s="25">
        <v>1</v>
      </c>
      <c r="J157" s="26"/>
      <c r="K157" s="17">
        <v>1.4</v>
      </c>
      <c r="L157" s="17">
        <v>1.68</v>
      </c>
      <c r="M157" s="17">
        <v>2.23</v>
      </c>
      <c r="N157" s="17">
        <v>2.39</v>
      </c>
      <c r="O157" s="20">
        <v>2.57</v>
      </c>
      <c r="P157" s="51">
        <v>0</v>
      </c>
      <c r="Q157" s="51">
        <f t="shared" ref="Q157:S160" si="1034">(P157/12*1*$D157*$G157*$I157*$K157*Q$9)+(P157/12*5*$E157*$G157*$I157*$K157*Q$10)+(P157/12*6*$F157*$G157*$I157*$K157*Q$10)</f>
        <v>0</v>
      </c>
      <c r="R157" s="51">
        <v>0</v>
      </c>
      <c r="S157" s="51">
        <f t="shared" si="1034"/>
        <v>0</v>
      </c>
      <c r="T157" s="52"/>
      <c r="U157" s="51">
        <f t="shared" ref="U157:U160" si="1035">(T157/12*1*$D157*$G157*$I157*$K157*U$9)+(T157/12*5*$E157*$G157*$I157*$K157*U$10)+(T157/12*6*$F157*$G157*$I157*$K157*U$10)</f>
        <v>0</v>
      </c>
      <c r="V157" s="51"/>
      <c r="W157" s="51">
        <f t="shared" ref="W157:W160" si="1036">(V157/12*1*$D157*$G157*$I157*$K157*W$9)+(V157/12*5*$E157*$G157*$I157*$K157*W$10)+(V157/12*6*$F157*$G157*$I157*$K157*W$10)</f>
        <v>0</v>
      </c>
      <c r="X157" s="51">
        <v>0</v>
      </c>
      <c r="Y157" s="51">
        <f t="shared" ref="Y157:Y160" si="1037">(X157/12*1*$D157*$G157*$I157*$K157*Y$9)+(X157/12*5*$E157*$G157*$I157*$K157*Y$10)+(X157/12*6*$F157*$G157*$I157*$K157*Y$10)</f>
        <v>0</v>
      </c>
      <c r="Z157" s="51">
        <v>0</v>
      </c>
      <c r="AA157" s="51">
        <f t="shared" ref="AA157:AA160" si="1038">(Z157/12*1*$D157*$G157*$I157*$K157*AA$9)+(Z157/12*5*$E157*$G157*$I157*$K157*AA$10)+(Z157/12*6*$F157*$G157*$I157*$K157*AA$10)</f>
        <v>0</v>
      </c>
      <c r="AB157" s="51"/>
      <c r="AC157" s="51">
        <f t="shared" ref="AC157:AC160" si="1039">(AB157/12*1*$D157*$G157*$I157*$K157*AC$9)+(AB157/12*5*$E157*$G157*$I157*$K157*AC$10)+(AB157/12*6*$F157*$G157*$I157*$K157*AC$10)</f>
        <v>0</v>
      </c>
      <c r="AD157" s="51"/>
      <c r="AE157" s="51">
        <f t="shared" ref="AE157:AE160" si="1040">(AD157/12*1*$D157*$G157*$I157*$K157*AE$9)+(AD157/12*5*$E157*$G157*$I157*$K157*AE$10)+(AD157/12*6*$F157*$G157*$I157*$K157*AE$10)</f>
        <v>0</v>
      </c>
      <c r="AF157" s="52"/>
      <c r="AG157" s="51">
        <f t="shared" ref="AG157:AG160" si="1041">(AF157/12*1*$D157*$G157*$I157*$K157*AG$9)+(AF157/12*5*$E157*$G157*$I157*$K157*AG$10)+(AF157/12*6*$F157*$G157*$I157*$K157*AG$10)</f>
        <v>0</v>
      </c>
      <c r="AH157" s="51">
        <v>0</v>
      </c>
      <c r="AI157" s="51">
        <f t="shared" ref="AI157:AI160" si="1042">(AH157/12*1*$D157*$G157*$I157*$K157*AI$9)+(AH157/12*5*$E157*$G157*$I157*$K157*AI$10)+(AH157/12*6*$F157*$G157*$I157*$K157*AI$10)</f>
        <v>0</v>
      </c>
      <c r="AJ157" s="51">
        <v>0</v>
      </c>
      <c r="AK157" s="51">
        <f t="shared" ref="AK157:AM160" si="1043">(AJ157/12*1*$D157*$G157*$I157*$K157*AK$9)+(AJ157/12*5*$E157*$G157*$I157*$K157*AK$10)+(AJ157/12*6*$F157*$G157*$I157*$K157*AK$10)</f>
        <v>0</v>
      </c>
      <c r="AL157" s="51"/>
      <c r="AM157" s="51">
        <f t="shared" si="1043"/>
        <v>0</v>
      </c>
      <c r="AN157" s="51">
        <v>0</v>
      </c>
      <c r="AO157" s="51">
        <f t="shared" ref="AO157:AQ160" si="1044">(AN157/12*1*$D157*$G157*$I157*$L157*AO$9)+(AN157/12*5*$E157*$G157*$I157*$L157*AO$10)+(AN157/12*6*$F157*$G157*$I157*$L157*AO$10)</f>
        <v>0</v>
      </c>
      <c r="AP157" s="51">
        <v>0</v>
      </c>
      <c r="AQ157" s="51">
        <f t="shared" si="1044"/>
        <v>0</v>
      </c>
      <c r="AR157" s="51">
        <v>0</v>
      </c>
      <c r="AS157" s="51">
        <f t="shared" ref="AS157:AS160" si="1045">(AR157/12*1*$D157*$G157*$I157*$L157*AS$9)+(AR157/12*5*$E157*$G157*$I157*$L157*AS$10)+(AR157/12*6*$F157*$G157*$I157*$L157*AS$10)</f>
        <v>0</v>
      </c>
      <c r="AT157" s="51">
        <v>0</v>
      </c>
      <c r="AU157" s="51">
        <f t="shared" ref="AU157:AU160" si="1046">(AT157/12*1*$D157*$G157*$I157*$L157*AU$9)+(AT157/12*5*$E157*$G157*$I157*$L157*AU$10)+(AT157/12*6*$F157*$G157*$I157*$L157*AU$10)</f>
        <v>0</v>
      </c>
      <c r="AV157" s="51">
        <v>0</v>
      </c>
      <c r="AW157" s="51">
        <f t="shared" ref="AW157:AW160" si="1047">(AV157/12*1*$D157*$G157*$I157*$L157*AW$9)+(AV157/12*5*$E157*$G157*$I157*$L157*AW$10)+(AV157/12*6*$F157*$G157*$I157*$L157*AW$10)</f>
        <v>0</v>
      </c>
      <c r="AX157" s="51">
        <v>0</v>
      </c>
      <c r="AY157" s="51">
        <f t="shared" ref="AY157:AY160" si="1048">(AX157/12*1*$D157*$G157*$I157*$L157*AY$9)+(AX157/12*5*$E157*$G157*$I157*$L157*AY$10)+(AX157/12*6*$F157*$G157*$I157*$L157*AY$10)</f>
        <v>0</v>
      </c>
      <c r="AZ157" s="51">
        <v>0</v>
      </c>
      <c r="BA157" s="51">
        <f t="shared" ref="BA157:BA160" si="1049">(AZ157/12*1*$D157*$G157*$I157*$L157*BA$9)+(AZ157/12*5*$E157*$G157*$I157*$L157*BA$10)+(AZ157/12*6*$F157*$G157*$I157*$L157*BA$10)</f>
        <v>0</v>
      </c>
      <c r="BB157" s="51"/>
      <c r="BC157" s="51">
        <f t="shared" ref="BC157:BC160" si="1050">(BB157/12*1*$D157*$G157*$I157*$K157*BC$9)+(BB157/12*5*$E157*$G157*$I157*$K157*BC$10)+(BB157/12*6*$F157*$G157*$I157*$K157*BC$10)</f>
        <v>0</v>
      </c>
      <c r="BD157" s="51"/>
      <c r="BE157" s="51">
        <f t="shared" ref="BE157:BE160" si="1051">(BD157/12*1*$D157*$G157*$I157*$K157*BE$9)+(BD157/12*5*$E157*$G157*$I157*$K157*BE$10)+(BD157/12*6*$F157*$G157*$I157*$K157*BE$10)</f>
        <v>0</v>
      </c>
      <c r="BF157" s="51"/>
      <c r="BG157" s="51">
        <f t="shared" ref="BG157:BG160" si="1052">(BF157/12*1*$D157*$G157*$I157*$K157*BG$9)+(BF157/12*4*$E157*$G157*$I157*$K157*BG$10)+(BF157/12*1*$E157*$G157*$I157*$K157*BG$11)+(BF157/12*6*$F157*$G157*$I157*$K157*BG$11)</f>
        <v>0</v>
      </c>
      <c r="BH157" s="51">
        <v>0</v>
      </c>
      <c r="BI157" s="51">
        <f t="shared" ref="BI157:BI160" si="1053">(BH157/12*1*$D157*$G157*$I157*$K157*BI$9)+(BH157/12*5*$E157*$G157*$I157*$K157*BI$10)+(BH157/12*6*$F157*$G157*$I157*$K157*BI$10)</f>
        <v>0</v>
      </c>
      <c r="BJ157" s="51">
        <v>0</v>
      </c>
      <c r="BK157" s="51">
        <f t="shared" ref="BK157:BK160" si="1054">(BJ157/12*1*$D157*$G157*$I157*$K157*BK$9)+(BJ157/12*5*$E157*$G157*$I157*$K157*BK$10)+(BJ157/12*6*$F157*$G157*$I157*$K157*BK$10)</f>
        <v>0</v>
      </c>
      <c r="BL157" s="51"/>
      <c r="BM157" s="51">
        <f t="shared" ref="BM157:BO160" si="1055">(BL157/12*1*$D157*$G157*$I157*$L157*BM$9)+(BL157/12*4*$E157*$G157*$I157*$L157*BM$10)+(BL157/12*1*$E157*$G157*$I157*$L157*BM$11)+(BL157/12*6*$F157*$G157*$I157*$L157*BM$11)</f>
        <v>0</v>
      </c>
      <c r="BN157" s="51"/>
      <c r="BO157" s="51">
        <f t="shared" si="1055"/>
        <v>0</v>
      </c>
      <c r="BP157" s="51"/>
      <c r="BQ157" s="51">
        <f t="shared" ref="BQ157:BQ160" si="1056">(BP157/12*1*$D157*$G157*$I157*$K157*BQ$9)+(BP157/12*5*$E157*$G157*$I157*$K157*BQ$10)+(BP157/12*6*$F157*$G157*$I157*$K157*BQ$10)</f>
        <v>0</v>
      </c>
      <c r="BR157" s="51"/>
      <c r="BS157" s="51">
        <f t="shared" ref="BS157:BS160" si="1057">(BR157/12*1*$D157*$G157*$I157*$L157*BS$9)+(BR157/12*5*$E157*$G157*$I157*$L157*BS$10)+(BR157/12*6*$F157*$G157*$I157*$L157*BS$10)</f>
        <v>0</v>
      </c>
      <c r="BT157" s="51"/>
      <c r="BU157" s="51">
        <f t="shared" ref="BU157:BU160" si="1058">(BT157/12*1*$D157*$G157*$I157*BU$9)+(BT157/12*5*$E157*$G157*$I157*BU$10)+(BT157/12*6*$F157*$G157*$I157*BU$10)</f>
        <v>0</v>
      </c>
      <c r="BV157" s="51">
        <v>0</v>
      </c>
      <c r="BW157" s="51">
        <f t="shared" ref="BW157:BW160" si="1059">(BV157/12*1*$D157*$G157*$I157*$K157*BW$9)+(BV157/12*5*$E157*$G157*$I157*$K157*BW$10)+(BV157/12*6*$F157*$G157*$I157*$K157*BW$10)</f>
        <v>0</v>
      </c>
      <c r="BX157" s="51">
        <v>0</v>
      </c>
      <c r="BY157" s="51">
        <f t="shared" ref="BY157:BY160" si="1060">(BX157/12*1*$D157*$G157*$I157*$K157*BY$9)+(BX157/12*5*$E157*$G157*$I157*$K157*BY$10)+(BX157/12*6*$F157*$G157*$I157*$K157*BY$10)</f>
        <v>0</v>
      </c>
      <c r="BZ157" s="51"/>
      <c r="CA157" s="51">
        <f t="shared" ref="CA157:CA160" si="1061">(BZ157/12*1*$D157*$G157*$I157*$L157*CA$9)+(BZ157/12*5*$E157*$G157*$I157*$L157*CA$10)+(BZ157/12*6*$F157*$G157*$I157*$L157*CA$10)</f>
        <v>0</v>
      </c>
      <c r="CB157" s="51">
        <v>0</v>
      </c>
      <c r="CC157" s="51">
        <v>0</v>
      </c>
      <c r="CD157" s="51"/>
      <c r="CE157" s="51">
        <f t="shared" si="655"/>
        <v>0</v>
      </c>
      <c r="CF157" s="51"/>
      <c r="CG157" s="51">
        <f t="shared" ref="CG157:CG160" si="1062">(CF157/12*1*$D157*$G157*$I157*$L157*CG$9)+(CF157/12*5*$E157*$G157*$I157*$L157*CG$10)+(CF157/12*6*$F157*$G157*$I157*$L157*CG$10)</f>
        <v>0</v>
      </c>
      <c r="CH157" s="51"/>
      <c r="CI157" s="51">
        <f t="shared" ref="CI157:CK160" si="1063">(CH157/12*1*$D157*$G157*$I157*$L157*CI$9)+(CH157/12*5*$E157*$G157*$I157*$L157*CI$10)+(CH157/12*6*$F157*$G157*$I157*$L157*CI$10)</f>
        <v>0</v>
      </c>
      <c r="CJ157" s="51"/>
      <c r="CK157" s="51">
        <f t="shared" si="1063"/>
        <v>0</v>
      </c>
      <c r="CL157" s="51">
        <v>0</v>
      </c>
      <c r="CM157" s="51">
        <f t="shared" ref="CM157:CM160" si="1064">(CL157/12*1*$D157*$G157*$I157*$K157*CM$9)+(CL157/12*5*$E157*$G157*$I157*$K157*CM$10)+(CL157/12*6*$F157*$G157*$I157*$K157*CM$10)</f>
        <v>0</v>
      </c>
      <c r="CN157" s="51"/>
      <c r="CO157" s="51">
        <f t="shared" ref="CO157:CO160" si="1065">(CN157/12*1*$D157*$G157*$I157*$K157*CO$9)+(CN157/12*5*$E157*$G157*$I157*$K157*CO$10)+(CN157/12*6*$F157*$G157*$I157*$K157*CO$10)</f>
        <v>0</v>
      </c>
      <c r="CP157" s="51">
        <v>0</v>
      </c>
      <c r="CQ157" s="51">
        <f t="shared" ref="CQ157:CQ160" si="1066">(CP157/12*1*$D157*$G157*$I157*$K157*CQ$9)+(CP157/12*5*$E157*$G157*$I157*$K157*CQ$10)+(CP157/12*6*$F157*$G157*$I157*$K157*CQ$10)</f>
        <v>0</v>
      </c>
      <c r="CR157" s="51">
        <v>0</v>
      </c>
      <c r="CS157" s="51">
        <v>0</v>
      </c>
      <c r="CT157" s="51"/>
      <c r="CU157" s="51">
        <f t="shared" ref="CU157:CU160" si="1067">(CT157/12*1*$D157*$G157*$I157*$L157*CU$9)+(CT157/12*5*$E157*$G157*$I157*$L157*CU$10)+(CT157/12*6*$F157*$G157*$I157*$L157*CU$10)</f>
        <v>0</v>
      </c>
      <c r="CV157" s="51">
        <v>0</v>
      </c>
      <c r="CW157" s="51">
        <f t="shared" ref="CW157:CW160" si="1068">(CV157/12*1*$D157*$G157*$I157*$L157*CW$9)+(CV157/12*5*$E157*$G157*$I157*$L157*CW$10)+(CV157/12*6*$F157*$G157*$I157*$L157*CW$10)</f>
        <v>0</v>
      </c>
      <c r="CX157" s="51">
        <v>0</v>
      </c>
      <c r="CY157" s="51">
        <f t="shared" ref="CY157:CY160" si="1069">(CX157/12*1*$D157*$G157*$I157*$N157*CY$9)+(CX157/12*5*$E157*$G157*$I157*$O157*CY$10)+(CX157/12*6*$F157*$G157*$I157*$O157*CY$10)</f>
        <v>0</v>
      </c>
      <c r="CZ157" s="51">
        <v>0</v>
      </c>
      <c r="DA157" s="51">
        <f t="shared" ref="DA157:DA160" si="1070">(CZ157/12*1*$D157*$G157*$I157*$M157*DA$9)+(CZ157/12*5*$E157*$G157*$I157*$M157*DA$10)+(CZ157/12*6*$F157*$G157*$I157*$M157*DA$10)</f>
        <v>0</v>
      </c>
      <c r="DB157" s="62">
        <f t="shared" ref="DB157:DC160" si="1071">SUM(AF157,T157,V157,AD157,P157,X157,R157,BH157,BX157,CL157,CP157,BJ157,CN157,AH157,BB157,BD157,AJ157,BF157,BV157,AL157,Z157,CR157,CV157,BL157,CT157,BN157,CB157,CD157,CH157,BZ157,CF157,AN157,AP157,AR157,AT157,AV157,AZ157,AX157,BR157,CZ157,CX157,CJ157,AB157,BT157,BP157)</f>
        <v>0</v>
      </c>
      <c r="DC157" s="62">
        <f t="shared" si="1071"/>
        <v>0</v>
      </c>
    </row>
    <row r="158" spans="1:107" ht="60" x14ac:dyDescent="0.25">
      <c r="A158" s="24"/>
      <c r="B158" s="24">
        <v>108</v>
      </c>
      <c r="C158" s="22" t="s">
        <v>270</v>
      </c>
      <c r="D158" s="17">
        <f t="shared" si="985"/>
        <v>10127</v>
      </c>
      <c r="E158" s="17">
        <v>10127</v>
      </c>
      <c r="F158" s="18">
        <v>9620</v>
      </c>
      <c r="G158" s="19">
        <v>0.46</v>
      </c>
      <c r="H158" s="19"/>
      <c r="I158" s="25">
        <v>1</v>
      </c>
      <c r="J158" s="26"/>
      <c r="K158" s="17">
        <v>1.4</v>
      </c>
      <c r="L158" s="17">
        <v>1.68</v>
      </c>
      <c r="M158" s="17">
        <v>2.23</v>
      </c>
      <c r="N158" s="17">
        <v>2.39</v>
      </c>
      <c r="O158" s="20">
        <v>2.57</v>
      </c>
      <c r="P158" s="51">
        <v>0</v>
      </c>
      <c r="Q158" s="51">
        <f t="shared" si="1034"/>
        <v>0</v>
      </c>
      <c r="R158" s="51">
        <v>0</v>
      </c>
      <c r="S158" s="51">
        <f t="shared" si="1034"/>
        <v>0</v>
      </c>
      <c r="T158" s="52"/>
      <c r="U158" s="51">
        <f t="shared" si="1035"/>
        <v>0</v>
      </c>
      <c r="V158" s="51">
        <v>0</v>
      </c>
      <c r="W158" s="51">
        <f t="shared" si="1036"/>
        <v>0</v>
      </c>
      <c r="X158" s="51">
        <v>0</v>
      </c>
      <c r="Y158" s="51">
        <f t="shared" si="1037"/>
        <v>0</v>
      </c>
      <c r="Z158" s="51">
        <v>0</v>
      </c>
      <c r="AA158" s="51">
        <f t="shared" si="1038"/>
        <v>0</v>
      </c>
      <c r="AB158" s="51"/>
      <c r="AC158" s="51">
        <f t="shared" si="1039"/>
        <v>0</v>
      </c>
      <c r="AD158" s="51">
        <v>0</v>
      </c>
      <c r="AE158" s="51">
        <f t="shared" si="1040"/>
        <v>0</v>
      </c>
      <c r="AF158" s="52"/>
      <c r="AG158" s="51">
        <f t="shared" si="1041"/>
        <v>0</v>
      </c>
      <c r="AH158" s="51">
        <v>0</v>
      </c>
      <c r="AI158" s="51">
        <f t="shared" si="1042"/>
        <v>0</v>
      </c>
      <c r="AJ158" s="51">
        <v>0</v>
      </c>
      <c r="AK158" s="51">
        <f t="shared" si="1043"/>
        <v>0</v>
      </c>
      <c r="AL158" s="51"/>
      <c r="AM158" s="51">
        <f t="shared" si="1043"/>
        <v>0</v>
      </c>
      <c r="AN158" s="51">
        <v>0</v>
      </c>
      <c r="AO158" s="51">
        <f t="shared" si="1044"/>
        <v>0</v>
      </c>
      <c r="AP158" s="51">
        <v>0</v>
      </c>
      <c r="AQ158" s="51">
        <f t="shared" si="1044"/>
        <v>0</v>
      </c>
      <c r="AR158" s="51">
        <v>0</v>
      </c>
      <c r="AS158" s="51">
        <f t="shared" si="1045"/>
        <v>0</v>
      </c>
      <c r="AT158" s="51">
        <v>0</v>
      </c>
      <c r="AU158" s="51">
        <f t="shared" si="1046"/>
        <v>0</v>
      </c>
      <c r="AV158" s="51">
        <v>0</v>
      </c>
      <c r="AW158" s="51">
        <f t="shared" si="1047"/>
        <v>0</v>
      </c>
      <c r="AX158" s="51"/>
      <c r="AY158" s="51">
        <f t="shared" si="1048"/>
        <v>0</v>
      </c>
      <c r="AZ158" s="51">
        <v>0</v>
      </c>
      <c r="BA158" s="51">
        <f t="shared" si="1049"/>
        <v>0</v>
      </c>
      <c r="BB158" s="51"/>
      <c r="BC158" s="51">
        <f t="shared" si="1050"/>
        <v>0</v>
      </c>
      <c r="BD158" s="51"/>
      <c r="BE158" s="51">
        <f t="shared" si="1051"/>
        <v>0</v>
      </c>
      <c r="BF158" s="51"/>
      <c r="BG158" s="51">
        <f t="shared" si="1052"/>
        <v>0</v>
      </c>
      <c r="BH158" s="51">
        <v>0</v>
      </c>
      <c r="BI158" s="51">
        <f t="shared" si="1053"/>
        <v>0</v>
      </c>
      <c r="BJ158" s="51">
        <v>0</v>
      </c>
      <c r="BK158" s="51">
        <f t="shared" si="1054"/>
        <v>0</v>
      </c>
      <c r="BL158" s="51"/>
      <c r="BM158" s="51">
        <f t="shared" si="1055"/>
        <v>0</v>
      </c>
      <c r="BN158" s="51"/>
      <c r="BO158" s="51">
        <f t="shared" si="1055"/>
        <v>0</v>
      </c>
      <c r="BP158" s="51"/>
      <c r="BQ158" s="51">
        <f t="shared" si="1056"/>
        <v>0</v>
      </c>
      <c r="BR158" s="51"/>
      <c r="BS158" s="51">
        <f t="shared" si="1057"/>
        <v>0</v>
      </c>
      <c r="BT158" s="51"/>
      <c r="BU158" s="51">
        <f t="shared" si="1058"/>
        <v>0</v>
      </c>
      <c r="BV158" s="51">
        <v>0</v>
      </c>
      <c r="BW158" s="51">
        <f t="shared" si="1059"/>
        <v>0</v>
      </c>
      <c r="BX158" s="51">
        <v>0</v>
      </c>
      <c r="BY158" s="51">
        <f t="shared" si="1060"/>
        <v>0</v>
      </c>
      <c r="BZ158" s="53">
        <v>4</v>
      </c>
      <c r="CA158" s="51">
        <f t="shared" si="1061"/>
        <v>33406.101747199995</v>
      </c>
      <c r="CB158" s="51">
        <v>0</v>
      </c>
      <c r="CC158" s="51">
        <v>0</v>
      </c>
      <c r="CD158" s="51"/>
      <c r="CE158" s="51">
        <f t="shared" si="655"/>
        <v>0</v>
      </c>
      <c r="CF158" s="51"/>
      <c r="CG158" s="51">
        <f t="shared" si="1062"/>
        <v>0</v>
      </c>
      <c r="CH158" s="53">
        <v>10</v>
      </c>
      <c r="CI158" s="51">
        <f t="shared" si="1063"/>
        <v>83280.47</v>
      </c>
      <c r="CJ158" s="51"/>
      <c r="CK158" s="51">
        <f t="shared" si="1063"/>
        <v>0</v>
      </c>
      <c r="CL158" s="51">
        <v>0</v>
      </c>
      <c r="CM158" s="51">
        <f t="shared" si="1064"/>
        <v>0</v>
      </c>
      <c r="CN158" s="51"/>
      <c r="CO158" s="51">
        <f t="shared" si="1065"/>
        <v>0</v>
      </c>
      <c r="CP158" s="51">
        <v>0</v>
      </c>
      <c r="CQ158" s="51">
        <f t="shared" si="1066"/>
        <v>0</v>
      </c>
      <c r="CR158" s="51">
        <v>0</v>
      </c>
      <c r="CS158" s="51">
        <v>0</v>
      </c>
      <c r="CT158" s="51"/>
      <c r="CU158" s="51">
        <f t="shared" si="1067"/>
        <v>0</v>
      </c>
      <c r="CV158" s="51"/>
      <c r="CW158" s="51">
        <f t="shared" si="1068"/>
        <v>0</v>
      </c>
      <c r="CX158" s="51"/>
      <c r="CY158" s="51">
        <f t="shared" si="1069"/>
        <v>0</v>
      </c>
      <c r="CZ158" s="51"/>
      <c r="DA158" s="51">
        <f t="shared" si="1070"/>
        <v>0</v>
      </c>
      <c r="DB158" s="62">
        <f t="shared" si="1071"/>
        <v>14</v>
      </c>
      <c r="DC158" s="62">
        <f t="shared" si="1071"/>
        <v>116686.5717472</v>
      </c>
    </row>
    <row r="159" spans="1:107" ht="30" x14ac:dyDescent="0.25">
      <c r="A159" s="24"/>
      <c r="B159" s="24">
        <v>109</v>
      </c>
      <c r="C159" s="22" t="s">
        <v>271</v>
      </c>
      <c r="D159" s="17">
        <f t="shared" si="985"/>
        <v>10127</v>
      </c>
      <c r="E159" s="17">
        <v>10127</v>
      </c>
      <c r="F159" s="18">
        <v>9620</v>
      </c>
      <c r="G159" s="19">
        <v>9.74</v>
      </c>
      <c r="H159" s="19"/>
      <c r="I159" s="25">
        <v>1</v>
      </c>
      <c r="J159" s="26"/>
      <c r="K159" s="17">
        <v>1.4</v>
      </c>
      <c r="L159" s="17">
        <v>1.68</v>
      </c>
      <c r="M159" s="17">
        <v>2.23</v>
      </c>
      <c r="N159" s="17">
        <v>2.39</v>
      </c>
      <c r="O159" s="20">
        <v>2.57</v>
      </c>
      <c r="P159" s="52"/>
      <c r="Q159" s="51">
        <f t="shared" si="1034"/>
        <v>0</v>
      </c>
      <c r="R159" s="52"/>
      <c r="S159" s="51">
        <f t="shared" si="1034"/>
        <v>0</v>
      </c>
      <c r="T159" s="52"/>
      <c r="U159" s="51">
        <f t="shared" si="1035"/>
        <v>0</v>
      </c>
      <c r="V159" s="52"/>
      <c r="W159" s="51">
        <f t="shared" si="1036"/>
        <v>0</v>
      </c>
      <c r="X159" s="52"/>
      <c r="Y159" s="51">
        <f t="shared" si="1037"/>
        <v>0</v>
      </c>
      <c r="Z159" s="52"/>
      <c r="AA159" s="51">
        <f t="shared" si="1038"/>
        <v>0</v>
      </c>
      <c r="AB159" s="51"/>
      <c r="AC159" s="51">
        <f t="shared" si="1039"/>
        <v>0</v>
      </c>
      <c r="AD159" s="52"/>
      <c r="AE159" s="51">
        <f t="shared" si="1040"/>
        <v>0</v>
      </c>
      <c r="AF159" s="52"/>
      <c r="AG159" s="51">
        <f t="shared" si="1041"/>
        <v>0</v>
      </c>
      <c r="AH159" s="52"/>
      <c r="AI159" s="51">
        <f t="shared" si="1042"/>
        <v>0</v>
      </c>
      <c r="AJ159" s="52"/>
      <c r="AK159" s="51">
        <f t="shared" si="1043"/>
        <v>0</v>
      </c>
      <c r="AL159" s="52"/>
      <c r="AM159" s="51">
        <f t="shared" si="1043"/>
        <v>0</v>
      </c>
      <c r="AN159" s="52"/>
      <c r="AO159" s="51">
        <f t="shared" si="1044"/>
        <v>0</v>
      </c>
      <c r="AP159" s="52"/>
      <c r="AQ159" s="51">
        <f t="shared" si="1044"/>
        <v>0</v>
      </c>
      <c r="AR159" s="52"/>
      <c r="AS159" s="51">
        <f t="shared" si="1045"/>
        <v>0</v>
      </c>
      <c r="AT159" s="52"/>
      <c r="AU159" s="51">
        <f t="shared" si="1046"/>
        <v>0</v>
      </c>
      <c r="AV159" s="52"/>
      <c r="AW159" s="51">
        <f t="shared" si="1047"/>
        <v>0</v>
      </c>
      <c r="AX159" s="52"/>
      <c r="AY159" s="51">
        <f t="shared" si="1048"/>
        <v>0</v>
      </c>
      <c r="AZ159" s="52"/>
      <c r="BA159" s="51">
        <f t="shared" si="1049"/>
        <v>0</v>
      </c>
      <c r="BB159" s="52"/>
      <c r="BC159" s="51">
        <f t="shared" si="1050"/>
        <v>0</v>
      </c>
      <c r="BD159" s="52"/>
      <c r="BE159" s="51">
        <f t="shared" si="1051"/>
        <v>0</v>
      </c>
      <c r="BF159" s="52"/>
      <c r="BG159" s="51">
        <f t="shared" si="1052"/>
        <v>0</v>
      </c>
      <c r="BH159" s="52"/>
      <c r="BI159" s="51">
        <f t="shared" si="1053"/>
        <v>0</v>
      </c>
      <c r="BJ159" s="52"/>
      <c r="BK159" s="51">
        <f t="shared" si="1054"/>
        <v>0</v>
      </c>
      <c r="BL159" s="52"/>
      <c r="BM159" s="51">
        <f t="shared" si="1055"/>
        <v>0</v>
      </c>
      <c r="BN159" s="52"/>
      <c r="BO159" s="51">
        <f t="shared" si="1055"/>
        <v>0</v>
      </c>
      <c r="BP159" s="51"/>
      <c r="BQ159" s="51">
        <f t="shared" si="1056"/>
        <v>0</v>
      </c>
      <c r="BR159" s="52"/>
      <c r="BS159" s="51">
        <f t="shared" si="1057"/>
        <v>0</v>
      </c>
      <c r="BT159" s="51"/>
      <c r="BU159" s="51">
        <f t="shared" si="1058"/>
        <v>0</v>
      </c>
      <c r="BV159" s="52"/>
      <c r="BW159" s="51">
        <f t="shared" si="1059"/>
        <v>0</v>
      </c>
      <c r="BX159" s="52"/>
      <c r="BY159" s="51">
        <f t="shared" si="1060"/>
        <v>0</v>
      </c>
      <c r="BZ159" s="52"/>
      <c r="CA159" s="51">
        <f t="shared" si="1061"/>
        <v>0</v>
      </c>
      <c r="CB159" s="52"/>
      <c r="CC159" s="51">
        <v>0</v>
      </c>
      <c r="CD159" s="52"/>
      <c r="CE159" s="51">
        <f t="shared" si="655"/>
        <v>0</v>
      </c>
      <c r="CF159" s="51"/>
      <c r="CG159" s="51">
        <f t="shared" si="1062"/>
        <v>0</v>
      </c>
      <c r="CH159" s="52"/>
      <c r="CI159" s="51">
        <f t="shared" si="1063"/>
        <v>0</v>
      </c>
      <c r="CJ159" s="52"/>
      <c r="CK159" s="51">
        <f t="shared" si="1063"/>
        <v>0</v>
      </c>
      <c r="CL159" s="52"/>
      <c r="CM159" s="51">
        <f t="shared" si="1064"/>
        <v>0</v>
      </c>
      <c r="CN159" s="51"/>
      <c r="CO159" s="51">
        <f t="shared" si="1065"/>
        <v>0</v>
      </c>
      <c r="CP159" s="52"/>
      <c r="CQ159" s="51">
        <f t="shared" si="1066"/>
        <v>0</v>
      </c>
      <c r="CR159" s="52"/>
      <c r="CS159" s="51">
        <v>0</v>
      </c>
      <c r="CT159" s="51"/>
      <c r="CU159" s="51">
        <f t="shared" si="1067"/>
        <v>0</v>
      </c>
      <c r="CV159" s="52"/>
      <c r="CW159" s="51">
        <f t="shared" si="1068"/>
        <v>0</v>
      </c>
      <c r="CX159" s="52"/>
      <c r="CY159" s="51">
        <f t="shared" si="1069"/>
        <v>0</v>
      </c>
      <c r="CZ159" s="52"/>
      <c r="DA159" s="51">
        <f t="shared" si="1070"/>
        <v>0</v>
      </c>
      <c r="DB159" s="62">
        <f t="shared" si="1071"/>
        <v>0</v>
      </c>
      <c r="DC159" s="62">
        <f t="shared" si="1071"/>
        <v>0</v>
      </c>
    </row>
    <row r="160" spans="1:107" ht="30" x14ac:dyDescent="0.25">
      <c r="A160" s="24"/>
      <c r="B160" s="24">
        <v>110</v>
      </c>
      <c r="C160" s="22" t="s">
        <v>272</v>
      </c>
      <c r="D160" s="17">
        <f>D159</f>
        <v>10127</v>
      </c>
      <c r="E160" s="17">
        <v>10127</v>
      </c>
      <c r="F160" s="18">
        <v>9620</v>
      </c>
      <c r="G160" s="23">
        <v>7.4</v>
      </c>
      <c r="H160" s="23"/>
      <c r="I160" s="25">
        <v>1</v>
      </c>
      <c r="J160" s="26"/>
      <c r="K160" s="17">
        <v>1.4</v>
      </c>
      <c r="L160" s="17">
        <v>1.68</v>
      </c>
      <c r="M160" s="17">
        <v>2.23</v>
      </c>
      <c r="N160" s="17">
        <v>2.39</v>
      </c>
      <c r="O160" s="20">
        <v>2.57</v>
      </c>
      <c r="P160" s="52"/>
      <c r="Q160" s="51">
        <f t="shared" si="1034"/>
        <v>0</v>
      </c>
      <c r="R160" s="52"/>
      <c r="S160" s="51">
        <f t="shared" si="1034"/>
        <v>0</v>
      </c>
      <c r="T160" s="52"/>
      <c r="U160" s="51">
        <f t="shared" si="1035"/>
        <v>0</v>
      </c>
      <c r="V160" s="52"/>
      <c r="W160" s="51">
        <f t="shared" si="1036"/>
        <v>0</v>
      </c>
      <c r="X160" s="52"/>
      <c r="Y160" s="51">
        <f t="shared" si="1037"/>
        <v>0</v>
      </c>
      <c r="Z160" s="52"/>
      <c r="AA160" s="51">
        <f t="shared" si="1038"/>
        <v>0</v>
      </c>
      <c r="AB160" s="51"/>
      <c r="AC160" s="51">
        <f t="shared" si="1039"/>
        <v>0</v>
      </c>
      <c r="AD160" s="52"/>
      <c r="AE160" s="51">
        <f t="shared" si="1040"/>
        <v>0</v>
      </c>
      <c r="AF160" s="52"/>
      <c r="AG160" s="51">
        <f t="shared" si="1041"/>
        <v>0</v>
      </c>
      <c r="AH160" s="52"/>
      <c r="AI160" s="51">
        <f t="shared" si="1042"/>
        <v>0</v>
      </c>
      <c r="AJ160" s="52"/>
      <c r="AK160" s="51">
        <f t="shared" si="1043"/>
        <v>0</v>
      </c>
      <c r="AL160" s="52"/>
      <c r="AM160" s="51">
        <f t="shared" si="1043"/>
        <v>0</v>
      </c>
      <c r="AN160" s="52"/>
      <c r="AO160" s="51">
        <f t="shared" si="1044"/>
        <v>0</v>
      </c>
      <c r="AP160" s="52"/>
      <c r="AQ160" s="51">
        <f t="shared" si="1044"/>
        <v>0</v>
      </c>
      <c r="AR160" s="52"/>
      <c r="AS160" s="51">
        <f t="shared" si="1045"/>
        <v>0</v>
      </c>
      <c r="AT160" s="52"/>
      <c r="AU160" s="51">
        <f t="shared" si="1046"/>
        <v>0</v>
      </c>
      <c r="AV160" s="52"/>
      <c r="AW160" s="51">
        <f t="shared" si="1047"/>
        <v>0</v>
      </c>
      <c r="AX160" s="52"/>
      <c r="AY160" s="51">
        <f t="shared" si="1048"/>
        <v>0</v>
      </c>
      <c r="AZ160" s="52"/>
      <c r="BA160" s="51">
        <f t="shared" si="1049"/>
        <v>0</v>
      </c>
      <c r="BB160" s="52"/>
      <c r="BC160" s="51">
        <f t="shared" si="1050"/>
        <v>0</v>
      </c>
      <c r="BD160" s="52"/>
      <c r="BE160" s="51">
        <f t="shared" si="1051"/>
        <v>0</v>
      </c>
      <c r="BF160" s="52"/>
      <c r="BG160" s="51">
        <f t="shared" si="1052"/>
        <v>0</v>
      </c>
      <c r="BH160" s="52"/>
      <c r="BI160" s="51">
        <f t="shared" si="1053"/>
        <v>0</v>
      </c>
      <c r="BJ160" s="52"/>
      <c r="BK160" s="51">
        <f t="shared" si="1054"/>
        <v>0</v>
      </c>
      <c r="BL160" s="52"/>
      <c r="BM160" s="51">
        <f t="shared" si="1055"/>
        <v>0</v>
      </c>
      <c r="BN160" s="52"/>
      <c r="BO160" s="51">
        <f t="shared" si="1055"/>
        <v>0</v>
      </c>
      <c r="BP160" s="51"/>
      <c r="BQ160" s="51">
        <f t="shared" si="1056"/>
        <v>0</v>
      </c>
      <c r="BR160" s="52"/>
      <c r="BS160" s="51">
        <f t="shared" si="1057"/>
        <v>0</v>
      </c>
      <c r="BT160" s="51"/>
      <c r="BU160" s="51">
        <f t="shared" si="1058"/>
        <v>0</v>
      </c>
      <c r="BV160" s="52"/>
      <c r="BW160" s="51">
        <f t="shared" si="1059"/>
        <v>0</v>
      </c>
      <c r="BX160" s="52"/>
      <c r="BY160" s="51">
        <f t="shared" si="1060"/>
        <v>0</v>
      </c>
      <c r="BZ160" s="52"/>
      <c r="CA160" s="51">
        <f t="shared" si="1061"/>
        <v>0</v>
      </c>
      <c r="CB160" s="52"/>
      <c r="CC160" s="51">
        <v>0</v>
      </c>
      <c r="CD160" s="52"/>
      <c r="CE160" s="51">
        <f t="shared" ref="CE160" si="1072">SUM(CD160*$F160*$G160*$I160*$L160*$CE$12)</f>
        <v>0</v>
      </c>
      <c r="CF160" s="51"/>
      <c r="CG160" s="51">
        <f t="shared" si="1062"/>
        <v>0</v>
      </c>
      <c r="CH160" s="52"/>
      <c r="CI160" s="51">
        <f t="shared" si="1063"/>
        <v>0</v>
      </c>
      <c r="CJ160" s="52"/>
      <c r="CK160" s="51">
        <f t="shared" si="1063"/>
        <v>0</v>
      </c>
      <c r="CL160" s="52"/>
      <c r="CM160" s="51">
        <f t="shared" si="1064"/>
        <v>0</v>
      </c>
      <c r="CN160" s="51"/>
      <c r="CO160" s="51">
        <f t="shared" si="1065"/>
        <v>0</v>
      </c>
      <c r="CP160" s="52"/>
      <c r="CQ160" s="51">
        <f t="shared" si="1066"/>
        <v>0</v>
      </c>
      <c r="CR160" s="52"/>
      <c r="CS160" s="51">
        <v>0</v>
      </c>
      <c r="CT160" s="51"/>
      <c r="CU160" s="51">
        <f t="shared" si="1067"/>
        <v>0</v>
      </c>
      <c r="CV160" s="52"/>
      <c r="CW160" s="51">
        <f t="shared" si="1068"/>
        <v>0</v>
      </c>
      <c r="CX160" s="52"/>
      <c r="CY160" s="51">
        <f t="shared" si="1069"/>
        <v>0</v>
      </c>
      <c r="CZ160" s="52"/>
      <c r="DA160" s="51">
        <f t="shared" si="1070"/>
        <v>0</v>
      </c>
      <c r="DB160" s="62">
        <f t="shared" si="1071"/>
        <v>0</v>
      </c>
      <c r="DC160" s="62">
        <f t="shared" si="1071"/>
        <v>0</v>
      </c>
    </row>
    <row r="161" spans="1:107" x14ac:dyDescent="0.25">
      <c r="A161" s="60">
        <v>37</v>
      </c>
      <c r="B161" s="60"/>
      <c r="C161" s="38" t="s">
        <v>273</v>
      </c>
      <c r="D161" s="45"/>
      <c r="E161" s="45"/>
      <c r="F161" s="43"/>
      <c r="G161" s="47"/>
      <c r="H161" s="47"/>
      <c r="I161" s="69"/>
      <c r="J161" s="70"/>
      <c r="K161" s="45"/>
      <c r="L161" s="45"/>
      <c r="M161" s="45"/>
      <c r="N161" s="45"/>
      <c r="O161" s="44">
        <v>2.57</v>
      </c>
      <c r="P161" s="54">
        <f t="shared" ref="P161:CA161" si="1073">SUM(P162:P169)</f>
        <v>0</v>
      </c>
      <c r="Q161" s="54">
        <f t="shared" si="1073"/>
        <v>0</v>
      </c>
      <c r="R161" s="54">
        <f t="shared" si="1073"/>
        <v>0</v>
      </c>
      <c r="S161" s="54">
        <f t="shared" si="1073"/>
        <v>0</v>
      </c>
      <c r="T161" s="54">
        <f t="shared" si="1073"/>
        <v>0</v>
      </c>
      <c r="U161" s="54">
        <f t="shared" si="1073"/>
        <v>0</v>
      </c>
      <c r="V161" s="54">
        <f t="shared" si="1073"/>
        <v>0</v>
      </c>
      <c r="W161" s="54">
        <f t="shared" si="1073"/>
        <v>0</v>
      </c>
      <c r="X161" s="54">
        <f t="shared" si="1073"/>
        <v>0</v>
      </c>
      <c r="Y161" s="54">
        <f t="shared" si="1073"/>
        <v>0</v>
      </c>
      <c r="Z161" s="54">
        <f t="shared" si="1073"/>
        <v>0</v>
      </c>
      <c r="AA161" s="54">
        <f t="shared" si="1073"/>
        <v>0</v>
      </c>
      <c r="AB161" s="54">
        <f t="shared" si="1073"/>
        <v>0</v>
      </c>
      <c r="AC161" s="54">
        <f t="shared" si="1073"/>
        <v>0</v>
      </c>
      <c r="AD161" s="54">
        <f t="shared" si="1073"/>
        <v>0</v>
      </c>
      <c r="AE161" s="54">
        <f t="shared" si="1073"/>
        <v>0</v>
      </c>
      <c r="AF161" s="54">
        <f t="shared" si="1073"/>
        <v>0</v>
      </c>
      <c r="AG161" s="54">
        <f t="shared" si="1073"/>
        <v>0</v>
      </c>
      <c r="AH161" s="54">
        <f t="shared" si="1073"/>
        <v>0</v>
      </c>
      <c r="AI161" s="54">
        <f t="shared" si="1073"/>
        <v>0</v>
      </c>
      <c r="AJ161" s="54">
        <f t="shared" si="1073"/>
        <v>0</v>
      </c>
      <c r="AK161" s="54">
        <f t="shared" si="1073"/>
        <v>0</v>
      </c>
      <c r="AL161" s="54">
        <f t="shared" si="1073"/>
        <v>360</v>
      </c>
      <c r="AM161" s="54">
        <f t="shared" si="1073"/>
        <v>4934785.7650000006</v>
      </c>
      <c r="AN161" s="54">
        <f t="shared" si="1073"/>
        <v>0</v>
      </c>
      <c r="AO161" s="54">
        <f t="shared" si="1073"/>
        <v>0</v>
      </c>
      <c r="AP161" s="54">
        <f t="shared" si="1073"/>
        <v>0</v>
      </c>
      <c r="AQ161" s="54">
        <f t="shared" si="1073"/>
        <v>0</v>
      </c>
      <c r="AR161" s="54">
        <f t="shared" si="1073"/>
        <v>0</v>
      </c>
      <c r="AS161" s="54">
        <f t="shared" si="1073"/>
        <v>0</v>
      </c>
      <c r="AT161" s="54">
        <f t="shared" si="1073"/>
        <v>0</v>
      </c>
      <c r="AU161" s="54">
        <f t="shared" si="1073"/>
        <v>0</v>
      </c>
      <c r="AV161" s="54">
        <v>0</v>
      </c>
      <c r="AW161" s="54">
        <f t="shared" ref="AW161" si="1074">SUM(AW162:AW169)</f>
        <v>0</v>
      </c>
      <c r="AX161" s="54">
        <v>0</v>
      </c>
      <c r="AY161" s="54">
        <f t="shared" ref="AY161" si="1075">SUM(AY162:AY169)</f>
        <v>0</v>
      </c>
      <c r="AZ161" s="54">
        <f t="shared" si="1073"/>
        <v>0</v>
      </c>
      <c r="BA161" s="54">
        <f t="shared" si="1073"/>
        <v>0</v>
      </c>
      <c r="BB161" s="54">
        <f t="shared" si="1073"/>
        <v>0</v>
      </c>
      <c r="BC161" s="54">
        <f t="shared" si="1073"/>
        <v>0</v>
      </c>
      <c r="BD161" s="54">
        <f t="shared" si="1073"/>
        <v>0</v>
      </c>
      <c r="BE161" s="54">
        <f t="shared" si="1073"/>
        <v>0</v>
      </c>
      <c r="BF161" s="54">
        <f t="shared" si="1073"/>
        <v>0</v>
      </c>
      <c r="BG161" s="54">
        <f t="shared" si="1073"/>
        <v>0</v>
      </c>
      <c r="BH161" s="54">
        <f t="shared" si="1073"/>
        <v>0</v>
      </c>
      <c r="BI161" s="54">
        <f t="shared" si="1073"/>
        <v>0</v>
      </c>
      <c r="BJ161" s="54">
        <f t="shared" si="1073"/>
        <v>0</v>
      </c>
      <c r="BK161" s="54">
        <f t="shared" si="1073"/>
        <v>0</v>
      </c>
      <c r="BL161" s="54">
        <f t="shared" si="1073"/>
        <v>0</v>
      </c>
      <c r="BM161" s="54">
        <f t="shared" si="1073"/>
        <v>0</v>
      </c>
      <c r="BN161" s="54">
        <f t="shared" si="1073"/>
        <v>0</v>
      </c>
      <c r="BO161" s="54">
        <f t="shared" si="1073"/>
        <v>0</v>
      </c>
      <c r="BP161" s="54">
        <f t="shared" si="1073"/>
        <v>0</v>
      </c>
      <c r="BQ161" s="54">
        <f t="shared" si="1073"/>
        <v>0</v>
      </c>
      <c r="BR161" s="54">
        <f t="shared" si="1073"/>
        <v>0</v>
      </c>
      <c r="BS161" s="54">
        <f t="shared" si="1073"/>
        <v>0</v>
      </c>
      <c r="BT161" s="54">
        <f t="shared" si="1073"/>
        <v>0</v>
      </c>
      <c r="BU161" s="54">
        <f t="shared" si="1073"/>
        <v>0</v>
      </c>
      <c r="BV161" s="54">
        <f t="shared" si="1073"/>
        <v>0</v>
      </c>
      <c r="BW161" s="54">
        <f t="shared" si="1073"/>
        <v>0</v>
      </c>
      <c r="BX161" s="54">
        <f t="shared" si="1073"/>
        <v>0</v>
      </c>
      <c r="BY161" s="54">
        <f t="shared" si="1073"/>
        <v>0</v>
      </c>
      <c r="BZ161" s="54">
        <f t="shared" si="1073"/>
        <v>0</v>
      </c>
      <c r="CA161" s="54">
        <f t="shared" si="1073"/>
        <v>0</v>
      </c>
      <c r="CB161" s="54">
        <v>0</v>
      </c>
      <c r="CC161" s="54">
        <v>0</v>
      </c>
      <c r="CD161" s="54"/>
      <c r="CE161" s="54"/>
      <c r="CF161" s="54">
        <f t="shared" ref="CF161:DC161" si="1076">SUM(CF162:CF169)</f>
        <v>0</v>
      </c>
      <c r="CG161" s="54">
        <f t="shared" si="1076"/>
        <v>0</v>
      </c>
      <c r="CH161" s="54">
        <f t="shared" si="1076"/>
        <v>0</v>
      </c>
      <c r="CI161" s="54">
        <f t="shared" si="1076"/>
        <v>0</v>
      </c>
      <c r="CJ161" s="54">
        <v>0</v>
      </c>
      <c r="CK161" s="54">
        <f t="shared" si="1076"/>
        <v>0</v>
      </c>
      <c r="CL161" s="54">
        <v>0</v>
      </c>
      <c r="CM161" s="54">
        <f t="shared" ref="CM161" si="1077">SUM(CM162:CM169)</f>
        <v>0</v>
      </c>
      <c r="CN161" s="54">
        <f t="shared" si="1076"/>
        <v>0</v>
      </c>
      <c r="CO161" s="54">
        <f t="shared" si="1076"/>
        <v>0</v>
      </c>
      <c r="CP161" s="54">
        <f t="shared" si="1076"/>
        <v>0</v>
      </c>
      <c r="CQ161" s="54">
        <f t="shared" si="1076"/>
        <v>0</v>
      </c>
      <c r="CR161" s="54">
        <v>0</v>
      </c>
      <c r="CS161" s="54">
        <v>0</v>
      </c>
      <c r="CT161" s="54">
        <f t="shared" si="1076"/>
        <v>0</v>
      </c>
      <c r="CU161" s="54">
        <f t="shared" si="1076"/>
        <v>0</v>
      </c>
      <c r="CV161" s="54">
        <f t="shared" si="1076"/>
        <v>0</v>
      </c>
      <c r="CW161" s="54">
        <f t="shared" si="1076"/>
        <v>0</v>
      </c>
      <c r="CX161" s="54">
        <f t="shared" si="1076"/>
        <v>0</v>
      </c>
      <c r="CY161" s="54">
        <f t="shared" si="1076"/>
        <v>0</v>
      </c>
      <c r="CZ161" s="54">
        <v>0</v>
      </c>
      <c r="DA161" s="54">
        <f t="shared" si="1076"/>
        <v>0</v>
      </c>
      <c r="DB161" s="54">
        <f t="shared" si="1076"/>
        <v>360</v>
      </c>
      <c r="DC161" s="54">
        <f t="shared" si="1076"/>
        <v>4934785.7650000006</v>
      </c>
    </row>
    <row r="162" spans="1:107" x14ac:dyDescent="0.25">
      <c r="A162" s="24"/>
      <c r="B162" s="24">
        <v>111</v>
      </c>
      <c r="C162" s="22" t="s">
        <v>274</v>
      </c>
      <c r="D162" s="17">
        <f>D160</f>
        <v>10127</v>
      </c>
      <c r="E162" s="17">
        <v>10127</v>
      </c>
      <c r="F162" s="18">
        <v>9620</v>
      </c>
      <c r="G162" s="19">
        <v>3</v>
      </c>
      <c r="H162" s="19"/>
      <c r="I162" s="25">
        <v>1</v>
      </c>
      <c r="J162" s="26"/>
      <c r="K162" s="17">
        <v>1.4</v>
      </c>
      <c r="L162" s="17">
        <v>1.68</v>
      </c>
      <c r="M162" s="17">
        <v>2.23</v>
      </c>
      <c r="N162" s="17">
        <v>2.39</v>
      </c>
      <c r="O162" s="20">
        <v>2.57</v>
      </c>
      <c r="P162" s="51"/>
      <c r="Q162" s="51">
        <f t="shared" ref="Q162:S165" si="1078">(P162/12*1*$D162*$G162*$I162*$K162*Q$9)+(P162/12*5*$E162*$G162*$I162*$K162*Q$10)+(P162/12*6*$F162*$G162*$I162*$K162*Q$10)</f>
        <v>0</v>
      </c>
      <c r="R162" s="51"/>
      <c r="S162" s="51">
        <f t="shared" si="1078"/>
        <v>0</v>
      </c>
      <c r="T162" s="52"/>
      <c r="U162" s="51">
        <f t="shared" ref="U162:U165" si="1079">(T162/12*1*$D162*$G162*$I162*$K162*U$9)+(T162/12*5*$E162*$G162*$I162*$K162*U$10)+(T162/12*6*$F162*$G162*$I162*$K162*U$10)</f>
        <v>0</v>
      </c>
      <c r="V162" s="51"/>
      <c r="W162" s="51">
        <f t="shared" ref="W162:W165" si="1080">(V162/12*1*$D162*$G162*$I162*$K162*W$9)+(V162/12*5*$E162*$G162*$I162*$K162*W$10)+(V162/12*6*$F162*$G162*$I162*$K162*W$10)</f>
        <v>0</v>
      </c>
      <c r="X162" s="51"/>
      <c r="Y162" s="51">
        <f t="shared" ref="Y162:Y165" si="1081">(X162/12*1*$D162*$G162*$I162*$K162*Y$9)+(X162/12*5*$E162*$G162*$I162*$K162*Y$10)+(X162/12*6*$F162*$G162*$I162*$K162*Y$10)</f>
        <v>0</v>
      </c>
      <c r="Z162" s="51"/>
      <c r="AA162" s="51">
        <f t="shared" ref="AA162:AA165" si="1082">(Z162/12*1*$D162*$G162*$I162*$K162*AA$9)+(Z162/12*5*$E162*$G162*$I162*$K162*AA$10)+(Z162/12*6*$F162*$G162*$I162*$K162*AA$10)</f>
        <v>0</v>
      </c>
      <c r="AB162" s="51"/>
      <c r="AC162" s="51">
        <f t="shared" ref="AC162:AC165" si="1083">(AB162/12*1*$D162*$G162*$I162*$K162*AC$9)+(AB162/12*5*$E162*$G162*$I162*$K162*AC$10)+(AB162/12*6*$F162*$G162*$I162*$K162*AC$10)</f>
        <v>0</v>
      </c>
      <c r="AD162" s="51"/>
      <c r="AE162" s="51">
        <f t="shared" ref="AE162:AE165" si="1084">(AD162/12*1*$D162*$G162*$I162*$K162*AE$9)+(AD162/12*5*$E162*$G162*$I162*$K162*AE$10)+(AD162/12*6*$F162*$G162*$I162*$K162*AE$10)</f>
        <v>0</v>
      </c>
      <c r="AF162" s="52"/>
      <c r="AG162" s="51">
        <f t="shared" ref="AG162:AG165" si="1085">(AF162/12*1*$D162*$G162*$I162*$K162*AG$9)+(AF162/12*5*$E162*$G162*$I162*$K162*AG$10)+(AF162/12*6*$F162*$G162*$I162*$K162*AG$10)</f>
        <v>0</v>
      </c>
      <c r="AH162" s="51"/>
      <c r="AI162" s="51">
        <f t="shared" ref="AI162:AI165" si="1086">(AH162/12*1*$D162*$G162*$I162*$K162*AI$9)+(AH162/12*5*$E162*$G162*$I162*$K162*AI$10)+(AH162/12*6*$F162*$G162*$I162*$K162*AI$10)</f>
        <v>0</v>
      </c>
      <c r="AJ162" s="51"/>
      <c r="AK162" s="51">
        <f t="shared" ref="AK162:AM165" si="1087">(AJ162/12*1*$D162*$G162*$I162*$K162*AK$9)+(AJ162/12*5*$E162*$G162*$I162*$K162*AK$10)+(AJ162/12*6*$F162*$G162*$I162*$K162*AK$10)</f>
        <v>0</v>
      </c>
      <c r="AL162" s="51"/>
      <c r="AM162" s="51">
        <f t="shared" si="1087"/>
        <v>0</v>
      </c>
      <c r="AN162" s="51"/>
      <c r="AO162" s="51">
        <f t="shared" ref="AO162:AQ165" si="1088">(AN162/12*1*$D162*$G162*$I162*$L162*AO$9)+(AN162/12*5*$E162*$G162*$I162*$L162*AO$10)+(AN162/12*6*$F162*$G162*$I162*$L162*AO$10)</f>
        <v>0</v>
      </c>
      <c r="AP162" s="51"/>
      <c r="AQ162" s="51">
        <f t="shared" si="1088"/>
        <v>0</v>
      </c>
      <c r="AR162" s="51"/>
      <c r="AS162" s="51">
        <f t="shared" ref="AS162:AS165" si="1089">(AR162/12*1*$D162*$G162*$I162*$L162*AS$9)+(AR162/12*5*$E162*$G162*$I162*$L162*AS$10)+(AR162/12*6*$F162*$G162*$I162*$L162*AS$10)</f>
        <v>0</v>
      </c>
      <c r="AT162" s="51"/>
      <c r="AU162" s="51">
        <f t="shared" ref="AU162:AU165" si="1090">(AT162/12*1*$D162*$G162*$I162*$L162*AU$9)+(AT162/12*5*$E162*$G162*$I162*$L162*AU$10)+(AT162/12*6*$F162*$G162*$I162*$L162*AU$10)</f>
        <v>0</v>
      </c>
      <c r="AV162" s="51"/>
      <c r="AW162" s="51">
        <f t="shared" ref="AW162:AW165" si="1091">(AV162/12*1*$D162*$G162*$I162*$L162*AW$9)+(AV162/12*5*$E162*$G162*$I162*$L162*AW$10)+(AV162/12*6*$F162*$G162*$I162*$L162*AW$10)</f>
        <v>0</v>
      </c>
      <c r="AX162" s="51"/>
      <c r="AY162" s="51">
        <f t="shared" ref="AY162:AY165" si="1092">(AX162/12*1*$D162*$G162*$I162*$L162*AY$9)+(AX162/12*5*$E162*$G162*$I162*$L162*AY$10)+(AX162/12*6*$F162*$G162*$I162*$L162*AY$10)</f>
        <v>0</v>
      </c>
      <c r="AZ162" s="51"/>
      <c r="BA162" s="51">
        <f t="shared" ref="BA162:BA165" si="1093">(AZ162/12*1*$D162*$G162*$I162*$L162*BA$9)+(AZ162/12*5*$E162*$G162*$I162*$L162*BA$10)+(AZ162/12*6*$F162*$G162*$I162*$L162*BA$10)</f>
        <v>0</v>
      </c>
      <c r="BB162" s="51"/>
      <c r="BC162" s="51">
        <f t="shared" ref="BC162:BC165" si="1094">(BB162/12*1*$D162*$G162*$I162*$K162*BC$9)+(BB162/12*5*$E162*$G162*$I162*$K162*BC$10)+(BB162/12*6*$F162*$G162*$I162*$K162*BC$10)</f>
        <v>0</v>
      </c>
      <c r="BD162" s="51"/>
      <c r="BE162" s="51">
        <f t="shared" ref="BE162:BE165" si="1095">(BD162/12*1*$D162*$G162*$I162*$K162*BE$9)+(BD162/12*5*$E162*$G162*$I162*$K162*BE$10)+(BD162/12*6*$F162*$G162*$I162*$K162*BE$10)</f>
        <v>0</v>
      </c>
      <c r="BF162" s="51"/>
      <c r="BG162" s="51">
        <f t="shared" ref="BG162:BG169" si="1096">(BF162/12*1*$D162*$G162*$I162*$K162*BG$9)+(BF162/12*4*$E162*$G162*$I162*$K162*BG$10)+(BF162/12*1*$E162*$G162*$I162*$K162*BG$11)+(BF162/12*6*$F162*$G162*$I162*$K162*BG$11)</f>
        <v>0</v>
      </c>
      <c r="BH162" s="51"/>
      <c r="BI162" s="51">
        <f t="shared" ref="BI162:BI165" si="1097">(BH162/12*1*$D162*$G162*$I162*$K162*BI$9)+(BH162/12*5*$E162*$G162*$I162*$K162*BI$10)+(BH162/12*6*$F162*$G162*$I162*$K162*BI$10)</f>
        <v>0</v>
      </c>
      <c r="BJ162" s="51"/>
      <c r="BK162" s="51">
        <f t="shared" ref="BK162:BK165" si="1098">(BJ162/12*1*$D162*$G162*$I162*$K162*BK$9)+(BJ162/12*5*$E162*$G162*$I162*$K162*BK$10)+(BJ162/12*6*$F162*$G162*$I162*$K162*BK$10)</f>
        <v>0</v>
      </c>
      <c r="BL162" s="51"/>
      <c r="BM162" s="51">
        <f t="shared" ref="BM162:BO169" si="1099">(BL162/12*1*$D162*$G162*$I162*$L162*BM$9)+(BL162/12*4*$E162*$G162*$I162*$L162*BM$10)+(BL162/12*1*$E162*$G162*$I162*$L162*BM$11)+(BL162/12*6*$F162*$G162*$I162*$L162*BM$11)</f>
        <v>0</v>
      </c>
      <c r="BN162" s="51"/>
      <c r="BO162" s="51">
        <f t="shared" si="1099"/>
        <v>0</v>
      </c>
      <c r="BP162" s="51"/>
      <c r="BQ162" s="51">
        <f t="shared" ref="BQ162:BQ165" si="1100">(BP162/12*1*$D162*$G162*$I162*$K162*BQ$9)+(BP162/12*5*$E162*$G162*$I162*$K162*BQ$10)+(BP162/12*6*$F162*$G162*$I162*$K162*BQ$10)</f>
        <v>0</v>
      </c>
      <c r="BR162" s="51"/>
      <c r="BS162" s="51">
        <f t="shared" ref="BS162:BS165" si="1101">(BR162/12*1*$D162*$G162*$I162*$L162*BS$9)+(BR162/12*5*$E162*$G162*$I162*$L162*BS$10)+(BR162/12*6*$F162*$G162*$I162*$L162*BS$10)</f>
        <v>0</v>
      </c>
      <c r="BT162" s="51"/>
      <c r="BU162" s="51">
        <f t="shared" ref="BU162:BU165" si="1102">(BT162/12*1*$D162*$G162*$I162*BU$9)+(BT162/12*5*$E162*$G162*$I162*BU$10)+(BT162/12*6*$F162*$G162*$I162*BU$10)</f>
        <v>0</v>
      </c>
      <c r="BV162" s="51"/>
      <c r="BW162" s="51">
        <f t="shared" ref="BW162:BW165" si="1103">(BV162/12*1*$D162*$G162*$I162*$K162*BW$9)+(BV162/12*5*$E162*$G162*$I162*$K162*BW$10)+(BV162/12*6*$F162*$G162*$I162*$K162*BW$10)</f>
        <v>0</v>
      </c>
      <c r="BX162" s="51"/>
      <c r="BY162" s="51">
        <f t="shared" ref="BY162:BY165" si="1104">(BX162/12*1*$D162*$G162*$I162*$K162*BY$9)+(BX162/12*5*$E162*$G162*$I162*$K162*BY$10)+(BX162/12*6*$F162*$G162*$I162*$K162*BY$10)</f>
        <v>0</v>
      </c>
      <c r="BZ162" s="51"/>
      <c r="CA162" s="51">
        <f t="shared" ref="CA162:CA165" si="1105">(BZ162/12*1*$D162*$G162*$I162*$L162*CA$9)+(BZ162/12*5*$E162*$G162*$I162*$L162*CA$10)+(BZ162/12*6*$F162*$G162*$I162*$L162*CA$10)</f>
        <v>0</v>
      </c>
      <c r="CB162" s="51"/>
      <c r="CC162" s="51">
        <v>0</v>
      </c>
      <c r="CD162" s="51"/>
      <c r="CE162" s="51">
        <f t="shared" ref="CE162:CE169" si="1106">SUM(CD162*$F162*$G162*$I162*$L162*$CE$12)</f>
        <v>0</v>
      </c>
      <c r="CF162" s="51"/>
      <c r="CG162" s="51">
        <f t="shared" ref="CG162:CG165" si="1107">(CF162/12*1*$D162*$G162*$I162*$L162*CG$9)+(CF162/12*5*$E162*$G162*$I162*$L162*CG$10)+(CF162/12*6*$F162*$G162*$I162*$L162*CG$10)</f>
        <v>0</v>
      </c>
      <c r="CH162" s="51"/>
      <c r="CI162" s="51">
        <f t="shared" ref="CI162:CK165" si="1108">(CH162/12*1*$D162*$G162*$I162*$L162*CI$9)+(CH162/12*5*$E162*$G162*$I162*$L162*CI$10)+(CH162/12*6*$F162*$G162*$I162*$L162*CI$10)</f>
        <v>0</v>
      </c>
      <c r="CJ162" s="51"/>
      <c r="CK162" s="51">
        <f t="shared" si="1108"/>
        <v>0</v>
      </c>
      <c r="CL162" s="51"/>
      <c r="CM162" s="51">
        <f t="shared" ref="CM162:CM165" si="1109">(CL162/12*1*$D162*$G162*$I162*$K162*CM$9)+(CL162/12*5*$E162*$G162*$I162*$K162*CM$10)+(CL162/12*6*$F162*$G162*$I162*$K162*CM$10)</f>
        <v>0</v>
      </c>
      <c r="CN162" s="51"/>
      <c r="CO162" s="51">
        <f t="shared" ref="CO162:CO165" si="1110">(CN162/12*1*$D162*$G162*$I162*$K162*CO$9)+(CN162/12*5*$E162*$G162*$I162*$K162*CO$10)+(CN162/12*6*$F162*$G162*$I162*$K162*CO$10)</f>
        <v>0</v>
      </c>
      <c r="CP162" s="51"/>
      <c r="CQ162" s="51">
        <f t="shared" ref="CQ162:CQ165" si="1111">(CP162/12*1*$D162*$G162*$I162*$K162*CQ$9)+(CP162/12*5*$E162*$G162*$I162*$K162*CQ$10)+(CP162/12*6*$F162*$G162*$I162*$K162*CQ$10)</f>
        <v>0</v>
      </c>
      <c r="CR162" s="51"/>
      <c r="CS162" s="51">
        <v>0</v>
      </c>
      <c r="CT162" s="51"/>
      <c r="CU162" s="51">
        <f t="shared" ref="CU162:CU165" si="1112">(CT162/12*1*$D162*$G162*$I162*$L162*CU$9)+(CT162/12*5*$E162*$G162*$I162*$L162*CU$10)+(CT162/12*6*$F162*$G162*$I162*$L162*CU$10)</f>
        <v>0</v>
      </c>
      <c r="CV162" s="51"/>
      <c r="CW162" s="51">
        <f t="shared" ref="CW162:CW165" si="1113">(CV162/12*1*$D162*$G162*$I162*$L162*CW$9)+(CV162/12*5*$E162*$G162*$I162*$L162*CW$10)+(CV162/12*6*$F162*$G162*$I162*$L162*CW$10)</f>
        <v>0</v>
      </c>
      <c r="CX162" s="51"/>
      <c r="CY162" s="51">
        <f t="shared" ref="CY162:CY165" si="1114">(CX162/12*1*$D162*$G162*$I162*$N162*CY$9)+(CX162/12*5*$E162*$G162*$I162*$O162*CY$10)+(CX162/12*6*$F162*$G162*$I162*$O162*CY$10)</f>
        <v>0</v>
      </c>
      <c r="CZ162" s="51"/>
      <c r="DA162" s="51">
        <f t="shared" ref="DA162:DA165" si="1115">(CZ162/12*1*$D162*$G162*$I162*$M162*DA$9)+(CZ162/12*5*$E162*$G162*$I162*$M162*DA$10)+(CZ162/12*6*$F162*$G162*$I162*$M162*DA$10)</f>
        <v>0</v>
      </c>
      <c r="DB162" s="62">
        <f t="shared" ref="DB162:DC167" si="1116">SUM(AF162,T162,V162,AD162,P162,X162,R162,BH162,BX162,CL162,CP162,BJ162,CN162,AH162,BB162,BD162,AJ162,BF162,BV162,AL162,Z162,CR162,CV162,BL162,CT162,BN162,CB162,CD162,CH162,BZ162,CF162,AN162,AP162,AR162,AT162,AV162,AZ162,AX162,BR162,CZ162,CX162,CJ162,AB162,BT162,BP162)</f>
        <v>0</v>
      </c>
      <c r="DC162" s="62">
        <f t="shared" si="1116"/>
        <v>0</v>
      </c>
    </row>
    <row r="163" spans="1:107" x14ac:dyDescent="0.25">
      <c r="A163" s="24"/>
      <c r="B163" s="24">
        <v>112</v>
      </c>
      <c r="C163" s="22" t="s">
        <v>275</v>
      </c>
      <c r="D163" s="17">
        <f>D162</f>
        <v>10127</v>
      </c>
      <c r="E163" s="17">
        <v>10127</v>
      </c>
      <c r="F163" s="18">
        <v>9620</v>
      </c>
      <c r="G163" s="19">
        <v>1.5</v>
      </c>
      <c r="H163" s="19"/>
      <c r="I163" s="25">
        <v>1</v>
      </c>
      <c r="J163" s="26"/>
      <c r="K163" s="17">
        <v>1.4</v>
      </c>
      <c r="L163" s="17">
        <v>1.68</v>
      </c>
      <c r="M163" s="17">
        <v>2.23</v>
      </c>
      <c r="N163" s="17">
        <v>2.39</v>
      </c>
      <c r="O163" s="20">
        <v>2.57</v>
      </c>
      <c r="P163" s="51"/>
      <c r="Q163" s="51">
        <f t="shared" si="1078"/>
        <v>0</v>
      </c>
      <c r="R163" s="51"/>
      <c r="S163" s="51">
        <f t="shared" si="1078"/>
        <v>0</v>
      </c>
      <c r="T163" s="52"/>
      <c r="U163" s="51">
        <f t="shared" si="1079"/>
        <v>0</v>
      </c>
      <c r="V163" s="51"/>
      <c r="W163" s="51">
        <f t="shared" si="1080"/>
        <v>0</v>
      </c>
      <c r="X163" s="51"/>
      <c r="Y163" s="51">
        <f t="shared" si="1081"/>
        <v>0</v>
      </c>
      <c r="Z163" s="51"/>
      <c r="AA163" s="51">
        <f t="shared" si="1082"/>
        <v>0</v>
      </c>
      <c r="AB163" s="51"/>
      <c r="AC163" s="51">
        <f t="shared" si="1083"/>
        <v>0</v>
      </c>
      <c r="AD163" s="51"/>
      <c r="AE163" s="51">
        <f t="shared" si="1084"/>
        <v>0</v>
      </c>
      <c r="AF163" s="52"/>
      <c r="AG163" s="51">
        <f t="shared" si="1085"/>
        <v>0</v>
      </c>
      <c r="AH163" s="51"/>
      <c r="AI163" s="51">
        <f t="shared" si="1086"/>
        <v>0</v>
      </c>
      <c r="AJ163" s="51"/>
      <c r="AK163" s="51">
        <f t="shared" si="1087"/>
        <v>0</v>
      </c>
      <c r="AL163" s="51">
        <v>10</v>
      </c>
      <c r="AM163" s="51">
        <f t="shared" si="1087"/>
        <v>209416.935</v>
      </c>
      <c r="AN163" s="51"/>
      <c r="AO163" s="51">
        <f t="shared" si="1088"/>
        <v>0</v>
      </c>
      <c r="AP163" s="51"/>
      <c r="AQ163" s="51">
        <f t="shared" si="1088"/>
        <v>0</v>
      </c>
      <c r="AR163" s="51"/>
      <c r="AS163" s="51">
        <f t="shared" si="1089"/>
        <v>0</v>
      </c>
      <c r="AT163" s="51"/>
      <c r="AU163" s="51">
        <f t="shared" si="1090"/>
        <v>0</v>
      </c>
      <c r="AV163" s="51"/>
      <c r="AW163" s="51">
        <f t="shared" si="1091"/>
        <v>0</v>
      </c>
      <c r="AX163" s="51"/>
      <c r="AY163" s="51">
        <f t="shared" si="1092"/>
        <v>0</v>
      </c>
      <c r="AZ163" s="51"/>
      <c r="BA163" s="51">
        <f t="shared" si="1093"/>
        <v>0</v>
      </c>
      <c r="BB163" s="51"/>
      <c r="BC163" s="51">
        <f t="shared" si="1094"/>
        <v>0</v>
      </c>
      <c r="BD163" s="51"/>
      <c r="BE163" s="51">
        <f t="shared" si="1095"/>
        <v>0</v>
      </c>
      <c r="BF163" s="51"/>
      <c r="BG163" s="51">
        <f t="shared" si="1096"/>
        <v>0</v>
      </c>
      <c r="BH163" s="51"/>
      <c r="BI163" s="51">
        <f t="shared" si="1097"/>
        <v>0</v>
      </c>
      <c r="BJ163" s="51"/>
      <c r="BK163" s="51">
        <f t="shared" si="1098"/>
        <v>0</v>
      </c>
      <c r="BL163" s="51"/>
      <c r="BM163" s="51">
        <f t="shared" si="1099"/>
        <v>0</v>
      </c>
      <c r="BN163" s="51"/>
      <c r="BO163" s="51">
        <f t="shared" si="1099"/>
        <v>0</v>
      </c>
      <c r="BP163" s="51"/>
      <c r="BQ163" s="51">
        <f t="shared" si="1100"/>
        <v>0</v>
      </c>
      <c r="BR163" s="51"/>
      <c r="BS163" s="51">
        <f t="shared" si="1101"/>
        <v>0</v>
      </c>
      <c r="BT163" s="51"/>
      <c r="BU163" s="51">
        <f t="shared" si="1102"/>
        <v>0</v>
      </c>
      <c r="BV163" s="51"/>
      <c r="BW163" s="51">
        <f t="shared" si="1103"/>
        <v>0</v>
      </c>
      <c r="BX163" s="51"/>
      <c r="BY163" s="51">
        <f t="shared" si="1104"/>
        <v>0</v>
      </c>
      <c r="BZ163" s="51"/>
      <c r="CA163" s="51">
        <f t="shared" si="1105"/>
        <v>0</v>
      </c>
      <c r="CB163" s="51"/>
      <c r="CC163" s="51">
        <v>0</v>
      </c>
      <c r="CD163" s="51"/>
      <c r="CE163" s="51">
        <f t="shared" si="1106"/>
        <v>0</v>
      </c>
      <c r="CF163" s="51"/>
      <c r="CG163" s="51">
        <f t="shared" si="1107"/>
        <v>0</v>
      </c>
      <c r="CH163" s="51"/>
      <c r="CI163" s="51">
        <f t="shared" si="1108"/>
        <v>0</v>
      </c>
      <c r="CJ163" s="51"/>
      <c r="CK163" s="51">
        <f t="shared" si="1108"/>
        <v>0</v>
      </c>
      <c r="CL163" s="51"/>
      <c r="CM163" s="51">
        <f t="shared" si="1109"/>
        <v>0</v>
      </c>
      <c r="CN163" s="51"/>
      <c r="CO163" s="51">
        <f t="shared" si="1110"/>
        <v>0</v>
      </c>
      <c r="CP163" s="51"/>
      <c r="CQ163" s="51">
        <f t="shared" si="1111"/>
        <v>0</v>
      </c>
      <c r="CR163" s="51"/>
      <c r="CS163" s="51">
        <v>0</v>
      </c>
      <c r="CT163" s="51"/>
      <c r="CU163" s="51">
        <f t="shared" si="1112"/>
        <v>0</v>
      </c>
      <c r="CV163" s="51"/>
      <c r="CW163" s="51">
        <f t="shared" si="1113"/>
        <v>0</v>
      </c>
      <c r="CX163" s="51"/>
      <c r="CY163" s="51">
        <f t="shared" si="1114"/>
        <v>0</v>
      </c>
      <c r="CZ163" s="51"/>
      <c r="DA163" s="51">
        <f t="shared" si="1115"/>
        <v>0</v>
      </c>
      <c r="DB163" s="62">
        <f t="shared" si="1116"/>
        <v>10</v>
      </c>
      <c r="DC163" s="62">
        <f t="shared" si="1116"/>
        <v>209416.935</v>
      </c>
    </row>
    <row r="164" spans="1:107" ht="45" x14ac:dyDescent="0.25">
      <c r="A164" s="24"/>
      <c r="B164" s="24">
        <v>113</v>
      </c>
      <c r="C164" s="22" t="s">
        <v>276</v>
      </c>
      <c r="D164" s="17">
        <f t="shared" ref="D164:D169" si="1117">D163</f>
        <v>10127</v>
      </c>
      <c r="E164" s="17">
        <v>10127</v>
      </c>
      <c r="F164" s="18">
        <v>9620</v>
      </c>
      <c r="G164" s="19">
        <v>2.25</v>
      </c>
      <c r="H164" s="19"/>
      <c r="I164" s="25">
        <v>1</v>
      </c>
      <c r="J164" s="26"/>
      <c r="K164" s="17">
        <v>1.4</v>
      </c>
      <c r="L164" s="17">
        <v>1.68</v>
      </c>
      <c r="M164" s="17">
        <v>2.23</v>
      </c>
      <c r="N164" s="17">
        <v>2.39</v>
      </c>
      <c r="O164" s="20">
        <v>2.57</v>
      </c>
      <c r="P164" s="51"/>
      <c r="Q164" s="51">
        <f t="shared" si="1078"/>
        <v>0</v>
      </c>
      <c r="R164" s="51"/>
      <c r="S164" s="51">
        <f t="shared" si="1078"/>
        <v>0</v>
      </c>
      <c r="T164" s="52"/>
      <c r="U164" s="51">
        <f t="shared" si="1079"/>
        <v>0</v>
      </c>
      <c r="V164" s="51"/>
      <c r="W164" s="51">
        <f t="shared" si="1080"/>
        <v>0</v>
      </c>
      <c r="X164" s="51"/>
      <c r="Y164" s="51">
        <f t="shared" si="1081"/>
        <v>0</v>
      </c>
      <c r="Z164" s="51"/>
      <c r="AA164" s="51">
        <f t="shared" si="1082"/>
        <v>0</v>
      </c>
      <c r="AB164" s="51"/>
      <c r="AC164" s="51">
        <f t="shared" si="1083"/>
        <v>0</v>
      </c>
      <c r="AD164" s="51"/>
      <c r="AE164" s="51">
        <f t="shared" si="1084"/>
        <v>0</v>
      </c>
      <c r="AF164" s="52"/>
      <c r="AG164" s="51">
        <f t="shared" si="1085"/>
        <v>0</v>
      </c>
      <c r="AH164" s="51"/>
      <c r="AI164" s="51">
        <f t="shared" si="1086"/>
        <v>0</v>
      </c>
      <c r="AJ164" s="51"/>
      <c r="AK164" s="51">
        <f t="shared" si="1087"/>
        <v>0</v>
      </c>
      <c r="AL164" s="51">
        <v>40</v>
      </c>
      <c r="AM164" s="51">
        <f t="shared" si="1087"/>
        <v>1256501.6099999999</v>
      </c>
      <c r="AN164" s="51"/>
      <c r="AO164" s="51">
        <f t="shared" si="1088"/>
        <v>0</v>
      </c>
      <c r="AP164" s="51"/>
      <c r="AQ164" s="51">
        <f t="shared" si="1088"/>
        <v>0</v>
      </c>
      <c r="AR164" s="51"/>
      <c r="AS164" s="51">
        <f t="shared" si="1089"/>
        <v>0</v>
      </c>
      <c r="AT164" s="51"/>
      <c r="AU164" s="51">
        <f t="shared" si="1090"/>
        <v>0</v>
      </c>
      <c r="AV164" s="51"/>
      <c r="AW164" s="51">
        <f t="shared" si="1091"/>
        <v>0</v>
      </c>
      <c r="AX164" s="51"/>
      <c r="AY164" s="51">
        <f t="shared" si="1092"/>
        <v>0</v>
      </c>
      <c r="AZ164" s="51"/>
      <c r="BA164" s="51">
        <f t="shared" si="1093"/>
        <v>0</v>
      </c>
      <c r="BB164" s="51"/>
      <c r="BC164" s="51">
        <f t="shared" si="1094"/>
        <v>0</v>
      </c>
      <c r="BD164" s="51"/>
      <c r="BE164" s="51">
        <f t="shared" si="1095"/>
        <v>0</v>
      </c>
      <c r="BF164" s="51"/>
      <c r="BG164" s="51">
        <f t="shared" si="1096"/>
        <v>0</v>
      </c>
      <c r="BH164" s="51"/>
      <c r="BI164" s="51">
        <f t="shared" si="1097"/>
        <v>0</v>
      </c>
      <c r="BJ164" s="51"/>
      <c r="BK164" s="51">
        <f t="shared" si="1098"/>
        <v>0</v>
      </c>
      <c r="BL164" s="51"/>
      <c r="BM164" s="51">
        <f t="shared" si="1099"/>
        <v>0</v>
      </c>
      <c r="BN164" s="51"/>
      <c r="BO164" s="51">
        <f t="shared" si="1099"/>
        <v>0</v>
      </c>
      <c r="BP164" s="51"/>
      <c r="BQ164" s="51">
        <f t="shared" si="1100"/>
        <v>0</v>
      </c>
      <c r="BR164" s="51"/>
      <c r="BS164" s="51">
        <f t="shared" si="1101"/>
        <v>0</v>
      </c>
      <c r="BT164" s="51"/>
      <c r="BU164" s="51">
        <f t="shared" si="1102"/>
        <v>0</v>
      </c>
      <c r="BV164" s="51"/>
      <c r="BW164" s="51">
        <f t="shared" si="1103"/>
        <v>0</v>
      </c>
      <c r="BX164" s="51"/>
      <c r="BY164" s="51">
        <f t="shared" si="1104"/>
        <v>0</v>
      </c>
      <c r="BZ164" s="51"/>
      <c r="CA164" s="51">
        <f t="shared" si="1105"/>
        <v>0</v>
      </c>
      <c r="CB164" s="51"/>
      <c r="CC164" s="51">
        <v>0</v>
      </c>
      <c r="CD164" s="51"/>
      <c r="CE164" s="51">
        <f t="shared" si="1106"/>
        <v>0</v>
      </c>
      <c r="CF164" s="51"/>
      <c r="CG164" s="51">
        <f t="shared" si="1107"/>
        <v>0</v>
      </c>
      <c r="CH164" s="51"/>
      <c r="CI164" s="51">
        <f t="shared" si="1108"/>
        <v>0</v>
      </c>
      <c r="CJ164" s="51"/>
      <c r="CK164" s="51">
        <f t="shared" si="1108"/>
        <v>0</v>
      </c>
      <c r="CL164" s="51"/>
      <c r="CM164" s="51">
        <f t="shared" si="1109"/>
        <v>0</v>
      </c>
      <c r="CN164" s="51"/>
      <c r="CO164" s="51">
        <f t="shared" si="1110"/>
        <v>0</v>
      </c>
      <c r="CP164" s="51"/>
      <c r="CQ164" s="51">
        <f t="shared" si="1111"/>
        <v>0</v>
      </c>
      <c r="CR164" s="51"/>
      <c r="CS164" s="51">
        <v>0</v>
      </c>
      <c r="CT164" s="51"/>
      <c r="CU164" s="51">
        <f t="shared" si="1112"/>
        <v>0</v>
      </c>
      <c r="CV164" s="51"/>
      <c r="CW164" s="51">
        <f t="shared" si="1113"/>
        <v>0</v>
      </c>
      <c r="CX164" s="51"/>
      <c r="CY164" s="51">
        <f t="shared" si="1114"/>
        <v>0</v>
      </c>
      <c r="CZ164" s="51"/>
      <c r="DA164" s="51">
        <f t="shared" si="1115"/>
        <v>0</v>
      </c>
      <c r="DB164" s="62">
        <f t="shared" si="1116"/>
        <v>40</v>
      </c>
      <c r="DC164" s="62">
        <f t="shared" si="1116"/>
        <v>1256501.6099999999</v>
      </c>
    </row>
    <row r="165" spans="1:107" ht="45" x14ac:dyDescent="0.25">
      <c r="A165" s="24"/>
      <c r="B165" s="24">
        <v>114</v>
      </c>
      <c r="C165" s="22" t="s">
        <v>277</v>
      </c>
      <c r="D165" s="17">
        <f t="shared" si="1117"/>
        <v>10127</v>
      </c>
      <c r="E165" s="17">
        <v>10127</v>
      </c>
      <c r="F165" s="18">
        <v>9620</v>
      </c>
      <c r="G165" s="19">
        <v>1.5</v>
      </c>
      <c r="H165" s="19"/>
      <c r="I165" s="25">
        <v>1</v>
      </c>
      <c r="J165" s="26"/>
      <c r="K165" s="17">
        <v>1.4</v>
      </c>
      <c r="L165" s="17">
        <v>1.68</v>
      </c>
      <c r="M165" s="17">
        <v>2.23</v>
      </c>
      <c r="N165" s="17">
        <v>2.39</v>
      </c>
      <c r="O165" s="20">
        <v>2.57</v>
      </c>
      <c r="P165" s="51"/>
      <c r="Q165" s="51">
        <f t="shared" si="1078"/>
        <v>0</v>
      </c>
      <c r="R165" s="51"/>
      <c r="S165" s="51">
        <f t="shared" si="1078"/>
        <v>0</v>
      </c>
      <c r="T165" s="52"/>
      <c r="U165" s="51">
        <f t="shared" si="1079"/>
        <v>0</v>
      </c>
      <c r="V165" s="51"/>
      <c r="W165" s="51">
        <f t="shared" si="1080"/>
        <v>0</v>
      </c>
      <c r="X165" s="51"/>
      <c r="Y165" s="51">
        <f t="shared" si="1081"/>
        <v>0</v>
      </c>
      <c r="Z165" s="51"/>
      <c r="AA165" s="51">
        <f t="shared" si="1082"/>
        <v>0</v>
      </c>
      <c r="AB165" s="51"/>
      <c r="AC165" s="51">
        <f t="shared" si="1083"/>
        <v>0</v>
      </c>
      <c r="AD165" s="51"/>
      <c r="AE165" s="51">
        <f t="shared" si="1084"/>
        <v>0</v>
      </c>
      <c r="AF165" s="52"/>
      <c r="AG165" s="51">
        <f t="shared" si="1085"/>
        <v>0</v>
      </c>
      <c r="AH165" s="51"/>
      <c r="AI165" s="51">
        <f t="shared" si="1086"/>
        <v>0</v>
      </c>
      <c r="AJ165" s="51"/>
      <c r="AK165" s="51">
        <f t="shared" si="1087"/>
        <v>0</v>
      </c>
      <c r="AL165" s="51"/>
      <c r="AM165" s="51">
        <f t="shared" si="1087"/>
        <v>0</v>
      </c>
      <c r="AN165" s="51"/>
      <c r="AO165" s="51">
        <f t="shared" si="1088"/>
        <v>0</v>
      </c>
      <c r="AP165" s="51"/>
      <c r="AQ165" s="51">
        <f t="shared" si="1088"/>
        <v>0</v>
      </c>
      <c r="AR165" s="51"/>
      <c r="AS165" s="51">
        <f t="shared" si="1089"/>
        <v>0</v>
      </c>
      <c r="AT165" s="51"/>
      <c r="AU165" s="51">
        <f t="shared" si="1090"/>
        <v>0</v>
      </c>
      <c r="AV165" s="51"/>
      <c r="AW165" s="51">
        <f t="shared" si="1091"/>
        <v>0</v>
      </c>
      <c r="AX165" s="51"/>
      <c r="AY165" s="51">
        <f t="shared" si="1092"/>
        <v>0</v>
      </c>
      <c r="AZ165" s="51"/>
      <c r="BA165" s="51">
        <f t="shared" si="1093"/>
        <v>0</v>
      </c>
      <c r="BB165" s="51"/>
      <c r="BC165" s="51">
        <f t="shared" si="1094"/>
        <v>0</v>
      </c>
      <c r="BD165" s="51"/>
      <c r="BE165" s="51">
        <f t="shared" si="1095"/>
        <v>0</v>
      </c>
      <c r="BF165" s="51"/>
      <c r="BG165" s="51">
        <f t="shared" si="1096"/>
        <v>0</v>
      </c>
      <c r="BH165" s="51"/>
      <c r="BI165" s="51">
        <f t="shared" si="1097"/>
        <v>0</v>
      </c>
      <c r="BJ165" s="51"/>
      <c r="BK165" s="51">
        <f t="shared" si="1098"/>
        <v>0</v>
      </c>
      <c r="BL165" s="51"/>
      <c r="BM165" s="51">
        <f t="shared" si="1099"/>
        <v>0</v>
      </c>
      <c r="BN165" s="51"/>
      <c r="BO165" s="51">
        <f t="shared" si="1099"/>
        <v>0</v>
      </c>
      <c r="BP165" s="51"/>
      <c r="BQ165" s="51">
        <f t="shared" si="1100"/>
        <v>0</v>
      </c>
      <c r="BR165" s="51"/>
      <c r="BS165" s="51">
        <f t="shared" si="1101"/>
        <v>0</v>
      </c>
      <c r="BT165" s="51"/>
      <c r="BU165" s="51">
        <f t="shared" si="1102"/>
        <v>0</v>
      </c>
      <c r="BV165" s="51"/>
      <c r="BW165" s="51">
        <f t="shared" si="1103"/>
        <v>0</v>
      </c>
      <c r="BX165" s="51"/>
      <c r="BY165" s="51">
        <f t="shared" si="1104"/>
        <v>0</v>
      </c>
      <c r="BZ165" s="51"/>
      <c r="CA165" s="51">
        <f t="shared" si="1105"/>
        <v>0</v>
      </c>
      <c r="CB165" s="51"/>
      <c r="CC165" s="51">
        <v>0</v>
      </c>
      <c r="CD165" s="51"/>
      <c r="CE165" s="51">
        <f t="shared" si="1106"/>
        <v>0</v>
      </c>
      <c r="CF165" s="51"/>
      <c r="CG165" s="51">
        <f t="shared" si="1107"/>
        <v>0</v>
      </c>
      <c r="CH165" s="51"/>
      <c r="CI165" s="51">
        <f t="shared" si="1108"/>
        <v>0</v>
      </c>
      <c r="CJ165" s="51"/>
      <c r="CK165" s="51">
        <f t="shared" si="1108"/>
        <v>0</v>
      </c>
      <c r="CL165" s="51"/>
      <c r="CM165" s="51">
        <f t="shared" si="1109"/>
        <v>0</v>
      </c>
      <c r="CN165" s="51"/>
      <c r="CO165" s="51">
        <f t="shared" si="1110"/>
        <v>0</v>
      </c>
      <c r="CP165" s="51"/>
      <c r="CQ165" s="51">
        <f t="shared" si="1111"/>
        <v>0</v>
      </c>
      <c r="CR165" s="51"/>
      <c r="CS165" s="51">
        <v>0</v>
      </c>
      <c r="CT165" s="51"/>
      <c r="CU165" s="51">
        <f t="shared" si="1112"/>
        <v>0</v>
      </c>
      <c r="CV165" s="51"/>
      <c r="CW165" s="51">
        <f t="shared" si="1113"/>
        <v>0</v>
      </c>
      <c r="CX165" s="51"/>
      <c r="CY165" s="51">
        <f t="shared" si="1114"/>
        <v>0</v>
      </c>
      <c r="CZ165" s="51"/>
      <c r="DA165" s="51">
        <f t="shared" si="1115"/>
        <v>0</v>
      </c>
      <c r="DB165" s="62">
        <f t="shared" si="1116"/>
        <v>0</v>
      </c>
      <c r="DC165" s="62">
        <f t="shared" si="1116"/>
        <v>0</v>
      </c>
    </row>
    <row r="166" spans="1:107" ht="30" x14ac:dyDescent="0.25">
      <c r="A166" s="24"/>
      <c r="B166" s="24">
        <v>115</v>
      </c>
      <c r="C166" s="22" t="s">
        <v>278</v>
      </c>
      <c r="D166" s="17">
        <f t="shared" si="1117"/>
        <v>10127</v>
      </c>
      <c r="E166" s="17">
        <v>10127</v>
      </c>
      <c r="F166" s="18">
        <v>9620</v>
      </c>
      <c r="G166" s="19">
        <v>0.5</v>
      </c>
      <c r="H166" s="36"/>
      <c r="I166" s="25">
        <v>1</v>
      </c>
      <c r="J166" s="64"/>
      <c r="K166" s="17">
        <v>1.4</v>
      </c>
      <c r="L166" s="17">
        <v>1.68</v>
      </c>
      <c r="M166" s="17">
        <v>2.23</v>
      </c>
      <c r="N166" s="17">
        <v>2.39</v>
      </c>
      <c r="O166" s="20">
        <v>2.57</v>
      </c>
      <c r="P166" s="51"/>
      <c r="Q166" s="51">
        <f t="shared" ref="Q166:AM166" si="1118">(P166/12*1*$D166*$G166*$I166*$K166*Q$9)+(P166/12*11*$E166*$G166*$I166*$K166*Q$10)</f>
        <v>0</v>
      </c>
      <c r="R166" s="51"/>
      <c r="S166" s="51">
        <f t="shared" si="1118"/>
        <v>0</v>
      </c>
      <c r="T166" s="52"/>
      <c r="U166" s="51">
        <f t="shared" si="1118"/>
        <v>0</v>
      </c>
      <c r="V166" s="51"/>
      <c r="W166" s="51">
        <f t="shared" si="1118"/>
        <v>0</v>
      </c>
      <c r="X166" s="51"/>
      <c r="Y166" s="51">
        <f t="shared" si="1118"/>
        <v>0</v>
      </c>
      <c r="Z166" s="51"/>
      <c r="AA166" s="51">
        <f t="shared" si="1118"/>
        <v>0</v>
      </c>
      <c r="AB166" s="51"/>
      <c r="AC166" s="51">
        <f t="shared" si="1118"/>
        <v>0</v>
      </c>
      <c r="AD166" s="51"/>
      <c r="AE166" s="51">
        <f t="shared" si="1118"/>
        <v>0</v>
      </c>
      <c r="AF166" s="52"/>
      <c r="AG166" s="51">
        <f t="shared" si="1118"/>
        <v>0</v>
      </c>
      <c r="AH166" s="51"/>
      <c r="AI166" s="51">
        <f t="shared" si="1118"/>
        <v>0</v>
      </c>
      <c r="AJ166" s="51"/>
      <c r="AK166" s="51">
        <f t="shared" si="1118"/>
        <v>0</v>
      </c>
      <c r="AL166" s="51">
        <v>270</v>
      </c>
      <c r="AM166" s="51">
        <f t="shared" si="1118"/>
        <v>1933143.03</v>
      </c>
      <c r="AN166" s="51"/>
      <c r="AO166" s="51">
        <f t="shared" ref="AO166:BA166" si="1119">(AN166/12*1*$D166*$G166*$I166*$L166*AO$9)+(AN166/12*11*$E166*$G166*$I166*$L166*AO$10)</f>
        <v>0</v>
      </c>
      <c r="AP166" s="51"/>
      <c r="AQ166" s="51">
        <f t="shared" si="1119"/>
        <v>0</v>
      </c>
      <c r="AR166" s="51"/>
      <c r="AS166" s="51">
        <f t="shared" si="1119"/>
        <v>0</v>
      </c>
      <c r="AT166" s="51"/>
      <c r="AU166" s="51">
        <f t="shared" si="1119"/>
        <v>0</v>
      </c>
      <c r="AV166" s="51"/>
      <c r="AW166" s="51">
        <f t="shared" si="1119"/>
        <v>0</v>
      </c>
      <c r="AX166" s="51"/>
      <c r="AY166" s="51">
        <f t="shared" si="1119"/>
        <v>0</v>
      </c>
      <c r="AZ166" s="51"/>
      <c r="BA166" s="51">
        <f t="shared" si="1119"/>
        <v>0</v>
      </c>
      <c r="BB166" s="51"/>
      <c r="BC166" s="51">
        <f t="shared" ref="BC166" si="1120">(BB166/12*1*$D166*$G166*$I166*$K166*BC$9)+(BB166/12*11*$E166*$G166*$I166*$K166*BC$10)</f>
        <v>0</v>
      </c>
      <c r="BD166" s="51"/>
      <c r="BE166" s="51">
        <f t="shared" ref="BE166" si="1121">(BD166/12*1*$D166*$G166*$I166*$K166*BE$9)+(BD166/12*11*$E166*$G166*$I166*$K166*BE$10)</f>
        <v>0</v>
      </c>
      <c r="BF166" s="51"/>
      <c r="BG166" s="51">
        <f t="shared" si="1096"/>
        <v>0</v>
      </c>
      <c r="BH166" s="51"/>
      <c r="BI166" s="51">
        <f t="shared" ref="BI166" si="1122">(BH166/12*1*$D166*$G166*$I166*$K166*BI$9)+(BH166/12*11*$E166*$G166*$I166*$K166*BI$10)</f>
        <v>0</v>
      </c>
      <c r="BJ166" s="51"/>
      <c r="BK166" s="51">
        <f t="shared" ref="BK166" si="1123">(BJ166/12*1*$D166*$G166*$I166*$K166*BK$9)+(BJ166/12*11*$E166*$G166*$I166*$K166*BK$10)</f>
        <v>0</v>
      </c>
      <c r="BL166" s="51"/>
      <c r="BM166" s="51">
        <f t="shared" si="1099"/>
        <v>0</v>
      </c>
      <c r="BN166" s="51"/>
      <c r="BO166" s="51">
        <f t="shared" si="1099"/>
        <v>0</v>
      </c>
      <c r="BP166" s="51"/>
      <c r="BQ166" s="51">
        <f t="shared" ref="BQ166" si="1124">(BP166/12*1*$D166*$G166*$I166*$K166*BQ$9)+(BP166/12*11*$E166*$G166*$I166*$K166*BQ$10)</f>
        <v>0</v>
      </c>
      <c r="BR166" s="51"/>
      <c r="BS166" s="51">
        <f t="shared" ref="BS166" si="1125">(BR166/12*1*$D166*$G166*$I166*$L166*BS$9)+(BR166/12*11*$E166*$G166*$I166*$L166*BS$10)</f>
        <v>0</v>
      </c>
      <c r="BT166" s="51"/>
      <c r="BU166" s="51">
        <f t="shared" ref="BU166" si="1126">(BT166/12*1*$D166*$G166*$I166*BU$9)+(BT166/12*11*$E166*$G166*$I166*BU$10)</f>
        <v>0</v>
      </c>
      <c r="BV166" s="51"/>
      <c r="BW166" s="51">
        <f t="shared" ref="BW166" si="1127">(BV166/12*1*$D166*$G166*$I166*$K166*BW$9)+(BV166/12*11*$E166*$G166*$I166*$K166*BW$10)</f>
        <v>0</v>
      </c>
      <c r="BX166" s="51"/>
      <c r="BY166" s="51">
        <f t="shared" ref="BY166" si="1128">(BX166/12*1*$D166*$G166*$I166*$K166*BY$9)+(BX166/12*11*$E166*$G166*$I166*$K166*BY$10)</f>
        <v>0</v>
      </c>
      <c r="BZ166" s="51"/>
      <c r="CA166" s="51">
        <f t="shared" ref="CA166:CK166" si="1129">(BZ166/12*1*$D166*$G166*$I166*$L166*CA$9)+(BZ166/12*11*$E166*$G166*$I166*$L166*CA$10)</f>
        <v>0</v>
      </c>
      <c r="CB166" s="51"/>
      <c r="CC166" s="51">
        <v>0</v>
      </c>
      <c r="CD166" s="51"/>
      <c r="CE166" s="51">
        <f t="shared" si="1106"/>
        <v>0</v>
      </c>
      <c r="CF166" s="51"/>
      <c r="CG166" s="51">
        <f t="shared" si="1129"/>
        <v>0</v>
      </c>
      <c r="CH166" s="51"/>
      <c r="CI166" s="51">
        <f t="shared" si="1129"/>
        <v>0</v>
      </c>
      <c r="CJ166" s="51"/>
      <c r="CK166" s="51">
        <f t="shared" si="1129"/>
        <v>0</v>
      </c>
      <c r="CL166" s="51"/>
      <c r="CM166" s="51">
        <f t="shared" ref="CM166" si="1130">(CL166/12*1*$D166*$G166*$I166*$K166*CM$9)+(CL166/12*11*$E166*$G166*$I166*$K166*CM$10)</f>
        <v>0</v>
      </c>
      <c r="CN166" s="51"/>
      <c r="CO166" s="51">
        <f t="shared" ref="CO166" si="1131">(CN166/12*1*$D166*$G166*$I166*$K166*CO$9)+(CN166/12*11*$E166*$G166*$I166*$K166*CO$10)</f>
        <v>0</v>
      </c>
      <c r="CP166" s="51"/>
      <c r="CQ166" s="51">
        <f t="shared" ref="CQ166" si="1132">(CP166/12*1*$D166*$G166*$I166*$K166*CQ$9)+(CP166/12*11*$E166*$G166*$I166*$K166*CQ$10)</f>
        <v>0</v>
      </c>
      <c r="CR166" s="51"/>
      <c r="CS166" s="51">
        <v>0</v>
      </c>
      <c r="CT166" s="51"/>
      <c r="CU166" s="51">
        <f t="shared" ref="CU166" si="1133">(CT166/12*1*$D166*$G166*$I166*$L166*CU$9)+(CT166/12*11*$E166*$G166*$I166*$L166*CU$10)</f>
        <v>0</v>
      </c>
      <c r="CV166" s="51"/>
      <c r="CW166" s="51">
        <f t="shared" ref="CW166" si="1134">(CV166/12*1*$D166*$G166*$I166*$L166*CW$9)+(CV166/12*11*$E166*$G166*$I166*$L166*CW$10)</f>
        <v>0</v>
      </c>
      <c r="CX166" s="51"/>
      <c r="CY166" s="51">
        <f t="shared" ref="CY166" si="1135">(CX166/12*1*$D166*$G166*$I166*$N166*CY$9)+(CX166/12*11*$E166*$G166*$I166*$O166*CY$10)</f>
        <v>0</v>
      </c>
      <c r="CZ166" s="51"/>
      <c r="DA166" s="51">
        <f t="shared" ref="DA166" si="1136">(CZ166/12*1*$D166*$G166*$I166*$M166*DA$9)+(CZ166/12*11*$E166*$G166*$I166*$M166*DA$10)</f>
        <v>0</v>
      </c>
      <c r="DB166" s="62">
        <f t="shared" si="1116"/>
        <v>270</v>
      </c>
      <c r="DC166" s="62">
        <f t="shared" si="1116"/>
        <v>1933143.03</v>
      </c>
    </row>
    <row r="167" spans="1:107" ht="45" x14ac:dyDescent="0.25">
      <c r="A167" s="24"/>
      <c r="B167" s="24">
        <v>116</v>
      </c>
      <c r="C167" s="22" t="s">
        <v>279</v>
      </c>
      <c r="D167" s="17">
        <f t="shared" si="1117"/>
        <v>10127</v>
      </c>
      <c r="E167" s="17">
        <v>10127</v>
      </c>
      <c r="F167" s="18">
        <v>9620</v>
      </c>
      <c r="G167" s="19">
        <v>1.8</v>
      </c>
      <c r="H167" s="19"/>
      <c r="I167" s="25">
        <v>1</v>
      </c>
      <c r="J167" s="26"/>
      <c r="K167" s="17">
        <v>1.4</v>
      </c>
      <c r="L167" s="17">
        <v>1.68</v>
      </c>
      <c r="M167" s="17">
        <v>2.23</v>
      </c>
      <c r="N167" s="17">
        <v>2.39</v>
      </c>
      <c r="O167" s="20">
        <v>2.57</v>
      </c>
      <c r="P167" s="51"/>
      <c r="Q167" s="51">
        <f t="shared" ref="Q167:S169" si="1137">(P167/12*1*$D167*$G167*$I167*$K167*Q$9)+(P167/12*5*$E167*$G167*$I167*$K167*Q$10)+(P167/12*6*$F167*$G167*$I167*$K167*Q$10)</f>
        <v>0</v>
      </c>
      <c r="R167" s="51"/>
      <c r="S167" s="51">
        <f t="shared" si="1137"/>
        <v>0</v>
      </c>
      <c r="T167" s="52"/>
      <c r="U167" s="51">
        <f t="shared" ref="U167:U169" si="1138">(T167/12*1*$D167*$G167*$I167*$K167*U$9)+(T167/12*5*$E167*$G167*$I167*$K167*U$10)+(T167/12*6*$F167*$G167*$I167*$K167*U$10)</f>
        <v>0</v>
      </c>
      <c r="V167" s="51"/>
      <c r="W167" s="51">
        <f t="shared" ref="W167:W169" si="1139">(V167/12*1*$D167*$G167*$I167*$K167*W$9)+(V167/12*5*$E167*$G167*$I167*$K167*W$10)+(V167/12*6*$F167*$G167*$I167*$K167*W$10)</f>
        <v>0</v>
      </c>
      <c r="X167" s="51"/>
      <c r="Y167" s="51">
        <f t="shared" ref="Y167:Y169" si="1140">(X167/12*1*$D167*$G167*$I167*$K167*Y$9)+(X167/12*5*$E167*$G167*$I167*$K167*Y$10)+(X167/12*6*$F167*$G167*$I167*$K167*Y$10)</f>
        <v>0</v>
      </c>
      <c r="Z167" s="51"/>
      <c r="AA167" s="51">
        <f t="shared" ref="AA167:AA169" si="1141">(Z167/12*1*$D167*$G167*$I167*$K167*AA$9)+(Z167/12*5*$E167*$G167*$I167*$K167*AA$10)+(Z167/12*6*$F167*$G167*$I167*$K167*AA$10)</f>
        <v>0</v>
      </c>
      <c r="AB167" s="51"/>
      <c r="AC167" s="51">
        <f t="shared" ref="AC167:AC169" si="1142">(AB167/12*1*$D167*$G167*$I167*$K167*AC$9)+(AB167/12*5*$E167*$G167*$I167*$K167*AC$10)+(AB167/12*6*$F167*$G167*$I167*$K167*AC$10)</f>
        <v>0</v>
      </c>
      <c r="AD167" s="51"/>
      <c r="AE167" s="51">
        <f t="shared" ref="AE167:AE169" si="1143">(AD167/12*1*$D167*$G167*$I167*$K167*AE$9)+(AD167/12*5*$E167*$G167*$I167*$K167*AE$10)+(AD167/12*6*$F167*$G167*$I167*$K167*AE$10)</f>
        <v>0</v>
      </c>
      <c r="AF167" s="52"/>
      <c r="AG167" s="51">
        <f t="shared" ref="AG167:AG169" si="1144">(AF167/12*1*$D167*$G167*$I167*$K167*AG$9)+(AF167/12*5*$E167*$G167*$I167*$K167*AG$10)+(AF167/12*6*$F167*$G167*$I167*$K167*AG$10)</f>
        <v>0</v>
      </c>
      <c r="AH167" s="51"/>
      <c r="AI167" s="51">
        <f t="shared" ref="AI167:AI169" si="1145">(AH167/12*1*$D167*$G167*$I167*$K167*AI$9)+(AH167/12*5*$E167*$G167*$I167*$K167*AI$10)+(AH167/12*6*$F167*$G167*$I167*$K167*AI$10)</f>
        <v>0</v>
      </c>
      <c r="AJ167" s="51"/>
      <c r="AK167" s="51">
        <f t="shared" ref="AK167:AM169" si="1146">(AJ167/12*1*$D167*$G167*$I167*$K167*AK$9)+(AJ167/12*5*$E167*$G167*$I167*$K167*AK$10)+(AJ167/12*6*$F167*$G167*$I167*$K167*AK$10)</f>
        <v>0</v>
      </c>
      <c r="AL167" s="51"/>
      <c r="AM167" s="51">
        <f t="shared" si="1146"/>
        <v>0</v>
      </c>
      <c r="AN167" s="51"/>
      <c r="AO167" s="51">
        <f t="shared" ref="AO167:AQ169" si="1147">(AN167/12*1*$D167*$G167*$I167*$L167*AO$9)+(AN167/12*5*$E167*$G167*$I167*$L167*AO$10)+(AN167/12*6*$F167*$G167*$I167*$L167*AO$10)</f>
        <v>0</v>
      </c>
      <c r="AP167" s="51"/>
      <c r="AQ167" s="51">
        <f t="shared" si="1147"/>
        <v>0</v>
      </c>
      <c r="AR167" s="51"/>
      <c r="AS167" s="51">
        <f t="shared" ref="AS167:AS169" si="1148">(AR167/12*1*$D167*$G167*$I167*$L167*AS$9)+(AR167/12*5*$E167*$G167*$I167*$L167*AS$10)+(AR167/12*6*$F167*$G167*$I167*$L167*AS$10)</f>
        <v>0</v>
      </c>
      <c r="AT167" s="51"/>
      <c r="AU167" s="51">
        <f t="shared" ref="AU167:AU169" si="1149">(AT167/12*1*$D167*$G167*$I167*$L167*AU$9)+(AT167/12*5*$E167*$G167*$I167*$L167*AU$10)+(AT167/12*6*$F167*$G167*$I167*$L167*AU$10)</f>
        <v>0</v>
      </c>
      <c r="AV167" s="51"/>
      <c r="AW167" s="51">
        <f t="shared" ref="AW167:AW169" si="1150">(AV167/12*1*$D167*$G167*$I167*$L167*AW$9)+(AV167/12*5*$E167*$G167*$I167*$L167*AW$10)+(AV167/12*6*$F167*$G167*$I167*$L167*AW$10)</f>
        <v>0</v>
      </c>
      <c r="AX167" s="51"/>
      <c r="AY167" s="51">
        <f t="shared" ref="AY167:AY169" si="1151">(AX167/12*1*$D167*$G167*$I167*$L167*AY$9)+(AX167/12*5*$E167*$G167*$I167*$L167*AY$10)+(AX167/12*6*$F167*$G167*$I167*$L167*AY$10)</f>
        <v>0</v>
      </c>
      <c r="AZ167" s="51"/>
      <c r="BA167" s="51">
        <f t="shared" ref="BA167:BA169" si="1152">(AZ167/12*1*$D167*$G167*$I167*$L167*BA$9)+(AZ167/12*5*$E167*$G167*$I167*$L167*BA$10)+(AZ167/12*6*$F167*$G167*$I167*$L167*BA$10)</f>
        <v>0</v>
      </c>
      <c r="BB167" s="51"/>
      <c r="BC167" s="51">
        <f t="shared" ref="BC167:BC169" si="1153">(BB167/12*1*$D167*$G167*$I167*$K167*BC$9)+(BB167/12*5*$E167*$G167*$I167*$K167*BC$10)+(BB167/12*6*$F167*$G167*$I167*$K167*BC$10)</f>
        <v>0</v>
      </c>
      <c r="BD167" s="51"/>
      <c r="BE167" s="51">
        <f t="shared" ref="BE167:BE169" si="1154">(BD167/12*1*$D167*$G167*$I167*$K167*BE$9)+(BD167/12*5*$E167*$G167*$I167*$K167*BE$10)+(BD167/12*6*$F167*$G167*$I167*$K167*BE$10)</f>
        <v>0</v>
      </c>
      <c r="BF167" s="51"/>
      <c r="BG167" s="51">
        <f t="shared" si="1096"/>
        <v>0</v>
      </c>
      <c r="BH167" s="51"/>
      <c r="BI167" s="51">
        <f t="shared" ref="BI167:BI169" si="1155">(BH167/12*1*$D167*$G167*$I167*$K167*BI$9)+(BH167/12*5*$E167*$G167*$I167*$K167*BI$10)+(BH167/12*6*$F167*$G167*$I167*$K167*BI$10)</f>
        <v>0</v>
      </c>
      <c r="BJ167" s="51"/>
      <c r="BK167" s="51">
        <f t="shared" ref="BK167:BK169" si="1156">(BJ167/12*1*$D167*$G167*$I167*$K167*BK$9)+(BJ167/12*5*$E167*$G167*$I167*$K167*BK$10)+(BJ167/12*6*$F167*$G167*$I167*$K167*BK$10)</f>
        <v>0</v>
      </c>
      <c r="BL167" s="51"/>
      <c r="BM167" s="51">
        <f t="shared" si="1099"/>
        <v>0</v>
      </c>
      <c r="BN167" s="51"/>
      <c r="BO167" s="51">
        <f t="shared" si="1099"/>
        <v>0</v>
      </c>
      <c r="BP167" s="51"/>
      <c r="BQ167" s="51">
        <f t="shared" ref="BQ167:BQ169" si="1157">(BP167/12*1*$D167*$G167*$I167*$K167*BQ$9)+(BP167/12*5*$E167*$G167*$I167*$K167*BQ$10)+(BP167/12*6*$F167*$G167*$I167*$K167*BQ$10)</f>
        <v>0</v>
      </c>
      <c r="BR167" s="51"/>
      <c r="BS167" s="51">
        <f t="shared" ref="BS167:BS169" si="1158">(BR167/12*1*$D167*$G167*$I167*$L167*BS$9)+(BR167/12*5*$E167*$G167*$I167*$L167*BS$10)+(BR167/12*6*$F167*$G167*$I167*$L167*BS$10)</f>
        <v>0</v>
      </c>
      <c r="BT167" s="51"/>
      <c r="BU167" s="51">
        <f t="shared" ref="BU167:BU169" si="1159">(BT167/12*1*$D167*$G167*$I167*BU$9)+(BT167/12*5*$E167*$G167*$I167*BU$10)+(BT167/12*6*$F167*$G167*$I167*BU$10)</f>
        <v>0</v>
      </c>
      <c r="BV167" s="51"/>
      <c r="BW167" s="51">
        <f t="shared" ref="BW167:BW169" si="1160">(BV167/12*1*$D167*$G167*$I167*$K167*BW$9)+(BV167/12*5*$E167*$G167*$I167*$K167*BW$10)+(BV167/12*6*$F167*$G167*$I167*$K167*BW$10)</f>
        <v>0</v>
      </c>
      <c r="BX167" s="51"/>
      <c r="BY167" s="51">
        <f t="shared" ref="BY167:BY169" si="1161">(BX167/12*1*$D167*$G167*$I167*$K167*BY$9)+(BX167/12*5*$E167*$G167*$I167*$K167*BY$10)+(BX167/12*6*$F167*$G167*$I167*$K167*BY$10)</f>
        <v>0</v>
      </c>
      <c r="BZ167" s="51"/>
      <c r="CA167" s="51">
        <f t="shared" ref="CA167:CA169" si="1162">(BZ167/12*1*$D167*$G167*$I167*$L167*CA$9)+(BZ167/12*5*$E167*$G167*$I167*$L167*CA$10)+(BZ167/12*6*$F167*$G167*$I167*$L167*CA$10)</f>
        <v>0</v>
      </c>
      <c r="CB167" s="51"/>
      <c r="CC167" s="51">
        <v>0</v>
      </c>
      <c r="CD167" s="51"/>
      <c r="CE167" s="51">
        <f t="shared" si="1106"/>
        <v>0</v>
      </c>
      <c r="CF167" s="51"/>
      <c r="CG167" s="51">
        <f t="shared" ref="CG167:CG169" si="1163">(CF167/12*1*$D167*$G167*$I167*$L167*CG$9)+(CF167/12*5*$E167*$G167*$I167*$L167*CG$10)+(CF167/12*6*$F167*$G167*$I167*$L167*CG$10)</f>
        <v>0</v>
      </c>
      <c r="CH167" s="51"/>
      <c r="CI167" s="51">
        <f t="shared" ref="CI167:CK169" si="1164">(CH167/12*1*$D167*$G167*$I167*$L167*CI$9)+(CH167/12*5*$E167*$G167*$I167*$L167*CI$10)+(CH167/12*6*$F167*$G167*$I167*$L167*CI$10)</f>
        <v>0</v>
      </c>
      <c r="CJ167" s="51"/>
      <c r="CK167" s="51">
        <f t="shared" si="1164"/>
        <v>0</v>
      </c>
      <c r="CL167" s="51"/>
      <c r="CM167" s="51">
        <f t="shared" ref="CM167:CM169" si="1165">(CL167/12*1*$D167*$G167*$I167*$K167*CM$9)+(CL167/12*5*$E167*$G167*$I167*$K167*CM$10)+(CL167/12*6*$F167*$G167*$I167*$K167*CM$10)</f>
        <v>0</v>
      </c>
      <c r="CN167" s="51"/>
      <c r="CO167" s="51">
        <f t="shared" ref="CO167:CO169" si="1166">(CN167/12*1*$D167*$G167*$I167*$K167*CO$9)+(CN167/12*5*$E167*$G167*$I167*$K167*CO$10)+(CN167/12*6*$F167*$G167*$I167*$K167*CO$10)</f>
        <v>0</v>
      </c>
      <c r="CP167" s="51"/>
      <c r="CQ167" s="51">
        <f t="shared" ref="CQ167:CQ169" si="1167">(CP167/12*1*$D167*$G167*$I167*$K167*CQ$9)+(CP167/12*5*$E167*$G167*$I167*$K167*CQ$10)+(CP167/12*6*$F167*$G167*$I167*$K167*CQ$10)</f>
        <v>0</v>
      </c>
      <c r="CR167" s="51"/>
      <c r="CS167" s="51">
        <v>0</v>
      </c>
      <c r="CT167" s="51"/>
      <c r="CU167" s="51">
        <f t="shared" ref="CU167:CU169" si="1168">(CT167/12*1*$D167*$G167*$I167*$L167*CU$9)+(CT167/12*5*$E167*$G167*$I167*$L167*CU$10)+(CT167/12*6*$F167*$G167*$I167*$L167*CU$10)</f>
        <v>0</v>
      </c>
      <c r="CV167" s="51"/>
      <c r="CW167" s="51">
        <f t="shared" ref="CW167:CW169" si="1169">(CV167/12*1*$D167*$G167*$I167*$L167*CW$9)+(CV167/12*5*$E167*$G167*$I167*$L167*CW$10)+(CV167/12*6*$F167*$G167*$I167*$L167*CW$10)</f>
        <v>0</v>
      </c>
      <c r="CX167" s="51"/>
      <c r="CY167" s="51">
        <f t="shared" ref="CY167:CY169" si="1170">(CX167/12*1*$D167*$G167*$I167*$N167*CY$9)+(CX167/12*5*$E167*$G167*$I167*$O167*CY$10)+(CX167/12*6*$F167*$G167*$I167*$O167*CY$10)</f>
        <v>0</v>
      </c>
      <c r="CZ167" s="51"/>
      <c r="DA167" s="51">
        <f t="shared" ref="DA167:DA169" si="1171">(CZ167/12*1*$D167*$G167*$I167*$M167*DA$9)+(CZ167/12*5*$E167*$G167*$I167*$M167*DA$10)+(CZ167/12*6*$F167*$G167*$I167*$M167*DA$10)</f>
        <v>0</v>
      </c>
      <c r="DB167" s="62">
        <f t="shared" si="1116"/>
        <v>0</v>
      </c>
      <c r="DC167" s="62">
        <f t="shared" si="1116"/>
        <v>0</v>
      </c>
    </row>
    <row r="168" spans="1:107" ht="30" x14ac:dyDescent="0.25">
      <c r="A168" s="24"/>
      <c r="B168" s="24">
        <v>117</v>
      </c>
      <c r="C168" s="22" t="s">
        <v>280</v>
      </c>
      <c r="D168" s="17">
        <f t="shared" si="1117"/>
        <v>10127</v>
      </c>
      <c r="E168" s="17">
        <v>10127</v>
      </c>
      <c r="F168" s="18">
        <v>9620</v>
      </c>
      <c r="G168" s="19">
        <v>2.75</v>
      </c>
      <c r="H168" s="19"/>
      <c r="I168" s="25">
        <v>1</v>
      </c>
      <c r="J168" s="26"/>
      <c r="K168" s="17">
        <v>1.4</v>
      </c>
      <c r="L168" s="17">
        <v>1.68</v>
      </c>
      <c r="M168" s="17">
        <v>2.23</v>
      </c>
      <c r="N168" s="17">
        <v>2.39</v>
      </c>
      <c r="O168" s="20">
        <v>2.57</v>
      </c>
      <c r="P168" s="51"/>
      <c r="Q168" s="51">
        <f t="shared" si="1137"/>
        <v>0</v>
      </c>
      <c r="R168" s="51"/>
      <c r="S168" s="51">
        <f t="shared" si="1137"/>
        <v>0</v>
      </c>
      <c r="T168" s="52"/>
      <c r="U168" s="51">
        <f t="shared" si="1138"/>
        <v>0</v>
      </c>
      <c r="V168" s="51"/>
      <c r="W168" s="51">
        <f t="shared" si="1139"/>
        <v>0</v>
      </c>
      <c r="X168" s="51"/>
      <c r="Y168" s="51">
        <f t="shared" si="1140"/>
        <v>0</v>
      </c>
      <c r="Z168" s="51"/>
      <c r="AA168" s="51">
        <f t="shared" si="1141"/>
        <v>0</v>
      </c>
      <c r="AB168" s="51"/>
      <c r="AC168" s="51">
        <f t="shared" si="1142"/>
        <v>0</v>
      </c>
      <c r="AD168" s="51"/>
      <c r="AE168" s="51">
        <f t="shared" si="1143"/>
        <v>0</v>
      </c>
      <c r="AF168" s="52"/>
      <c r="AG168" s="51">
        <f t="shared" si="1144"/>
        <v>0</v>
      </c>
      <c r="AH168" s="51"/>
      <c r="AI168" s="51">
        <f t="shared" si="1145"/>
        <v>0</v>
      </c>
      <c r="AJ168" s="51"/>
      <c r="AK168" s="51">
        <f t="shared" si="1146"/>
        <v>0</v>
      </c>
      <c r="AL168" s="51">
        <v>40</v>
      </c>
      <c r="AM168" s="51">
        <f t="shared" si="1146"/>
        <v>1535724.19</v>
      </c>
      <c r="AN168" s="51"/>
      <c r="AO168" s="51">
        <f t="shared" si="1147"/>
        <v>0</v>
      </c>
      <c r="AP168" s="51"/>
      <c r="AQ168" s="51">
        <f t="shared" si="1147"/>
        <v>0</v>
      </c>
      <c r="AR168" s="51"/>
      <c r="AS168" s="51">
        <f t="shared" si="1148"/>
        <v>0</v>
      </c>
      <c r="AT168" s="51"/>
      <c r="AU168" s="51">
        <f t="shared" si="1149"/>
        <v>0</v>
      </c>
      <c r="AV168" s="51"/>
      <c r="AW168" s="51">
        <f t="shared" si="1150"/>
        <v>0</v>
      </c>
      <c r="AX168" s="51"/>
      <c r="AY168" s="51">
        <f t="shared" si="1151"/>
        <v>0</v>
      </c>
      <c r="AZ168" s="51"/>
      <c r="BA168" s="51">
        <f t="shared" si="1152"/>
        <v>0</v>
      </c>
      <c r="BB168" s="51"/>
      <c r="BC168" s="51">
        <f t="shared" si="1153"/>
        <v>0</v>
      </c>
      <c r="BD168" s="51"/>
      <c r="BE168" s="51">
        <f t="shared" si="1154"/>
        <v>0</v>
      </c>
      <c r="BF168" s="51"/>
      <c r="BG168" s="51">
        <f t="shared" si="1096"/>
        <v>0</v>
      </c>
      <c r="BH168" s="51"/>
      <c r="BI168" s="51">
        <f t="shared" si="1155"/>
        <v>0</v>
      </c>
      <c r="BJ168" s="51"/>
      <c r="BK168" s="51">
        <f t="shared" si="1156"/>
        <v>0</v>
      </c>
      <c r="BL168" s="51"/>
      <c r="BM168" s="51">
        <f t="shared" si="1099"/>
        <v>0</v>
      </c>
      <c r="BN168" s="51"/>
      <c r="BO168" s="51">
        <f t="shared" si="1099"/>
        <v>0</v>
      </c>
      <c r="BP168" s="51"/>
      <c r="BQ168" s="51">
        <f t="shared" si="1157"/>
        <v>0</v>
      </c>
      <c r="BR168" s="51"/>
      <c r="BS168" s="51">
        <f t="shared" si="1158"/>
        <v>0</v>
      </c>
      <c r="BT168" s="51"/>
      <c r="BU168" s="51">
        <f t="shared" si="1159"/>
        <v>0</v>
      </c>
      <c r="BV168" s="51"/>
      <c r="BW168" s="51">
        <f t="shared" si="1160"/>
        <v>0</v>
      </c>
      <c r="BX168" s="51"/>
      <c r="BY168" s="51">
        <f t="shared" si="1161"/>
        <v>0</v>
      </c>
      <c r="BZ168" s="51"/>
      <c r="CA168" s="51">
        <f t="shared" si="1162"/>
        <v>0</v>
      </c>
      <c r="CB168" s="51"/>
      <c r="CC168" s="51">
        <v>0</v>
      </c>
      <c r="CD168" s="51"/>
      <c r="CE168" s="51">
        <f t="shared" si="1106"/>
        <v>0</v>
      </c>
      <c r="CF168" s="51"/>
      <c r="CG168" s="51">
        <f t="shared" si="1163"/>
        <v>0</v>
      </c>
      <c r="CH168" s="51"/>
      <c r="CI168" s="51">
        <f t="shared" si="1164"/>
        <v>0</v>
      </c>
      <c r="CJ168" s="51"/>
      <c r="CK168" s="51">
        <f t="shared" si="1164"/>
        <v>0</v>
      </c>
      <c r="CL168" s="51"/>
      <c r="CM168" s="51">
        <f t="shared" si="1165"/>
        <v>0</v>
      </c>
      <c r="CN168" s="51"/>
      <c r="CO168" s="51">
        <f t="shared" si="1166"/>
        <v>0</v>
      </c>
      <c r="CP168" s="51"/>
      <c r="CQ168" s="51">
        <f t="shared" si="1167"/>
        <v>0</v>
      </c>
      <c r="CR168" s="51"/>
      <c r="CS168" s="51">
        <v>0</v>
      </c>
      <c r="CT168" s="51"/>
      <c r="CU168" s="51">
        <f t="shared" si="1168"/>
        <v>0</v>
      </c>
      <c r="CV168" s="51"/>
      <c r="CW168" s="51">
        <f t="shared" si="1169"/>
        <v>0</v>
      </c>
      <c r="CX168" s="51"/>
      <c r="CY168" s="51">
        <f t="shared" si="1170"/>
        <v>0</v>
      </c>
      <c r="CZ168" s="51"/>
      <c r="DA168" s="51">
        <f t="shared" si="1171"/>
        <v>0</v>
      </c>
      <c r="DB168" s="71">
        <f>SUM(AF168,T168,V168,AD168,P168,X168,R168,BH168,BX168,CL168,CP168,BJ168,CN168,AH168,BB168,BD168,AJ168,BF168,BV168,AL168,Z168,CR168,CV168,BL168,CT168,BN168,CB168,CH168,BZ168,CF168,AN168,AP168,AR168,AT168,AV168,AZ168,AX168,BR168,CZ168,CX168,CJ168,AB168,BT168,BP168)</f>
        <v>40</v>
      </c>
      <c r="DC168" s="71">
        <f>SUM(AG168,U168,W168,AE168,Q168,Y168,S168,BI168,BY168,CM168,CQ168,BK168,CO168,AI168,BC168,BE168,AK168,BG168,BW168,AM168,AA168,CS168,CW168,BM168,CU168,BO168,CC168,CI168,CA168,CG168,AO168,AQ168,AS168,AU168,AW168,BA168,AY168,BS168,DA168,CY168,CK168,AC168,BU168,BQ168)</f>
        <v>1535724.19</v>
      </c>
    </row>
    <row r="169" spans="1:107" ht="45" x14ac:dyDescent="0.25">
      <c r="A169" s="24"/>
      <c r="B169" s="24">
        <v>118</v>
      </c>
      <c r="C169" s="22" t="s">
        <v>281</v>
      </c>
      <c r="D169" s="17">
        <f t="shared" si="1117"/>
        <v>10127</v>
      </c>
      <c r="E169" s="17">
        <v>10127</v>
      </c>
      <c r="F169" s="18">
        <v>9620</v>
      </c>
      <c r="G169" s="19">
        <v>2.35</v>
      </c>
      <c r="H169" s="19"/>
      <c r="I169" s="25">
        <v>1</v>
      </c>
      <c r="J169" s="26"/>
      <c r="K169" s="17">
        <v>1.4</v>
      </c>
      <c r="L169" s="17">
        <v>1.68</v>
      </c>
      <c r="M169" s="17">
        <v>2.23</v>
      </c>
      <c r="N169" s="17">
        <v>2.39</v>
      </c>
      <c r="O169" s="20">
        <v>2.57</v>
      </c>
      <c r="P169" s="51"/>
      <c r="Q169" s="51">
        <f t="shared" si="1137"/>
        <v>0</v>
      </c>
      <c r="R169" s="51"/>
      <c r="S169" s="51">
        <f t="shared" si="1137"/>
        <v>0</v>
      </c>
      <c r="T169" s="52"/>
      <c r="U169" s="51">
        <f t="shared" si="1138"/>
        <v>0</v>
      </c>
      <c r="V169" s="51"/>
      <c r="W169" s="51">
        <f t="shared" si="1139"/>
        <v>0</v>
      </c>
      <c r="X169" s="51"/>
      <c r="Y169" s="51">
        <f t="shared" si="1140"/>
        <v>0</v>
      </c>
      <c r="Z169" s="51"/>
      <c r="AA169" s="51">
        <f t="shared" si="1141"/>
        <v>0</v>
      </c>
      <c r="AB169" s="58"/>
      <c r="AC169" s="51">
        <f t="shared" si="1142"/>
        <v>0</v>
      </c>
      <c r="AD169" s="51"/>
      <c r="AE169" s="51">
        <f t="shared" si="1143"/>
        <v>0</v>
      </c>
      <c r="AF169" s="52"/>
      <c r="AG169" s="51">
        <f t="shared" si="1144"/>
        <v>0</v>
      </c>
      <c r="AH169" s="51"/>
      <c r="AI169" s="51">
        <f t="shared" si="1145"/>
        <v>0</v>
      </c>
      <c r="AJ169" s="51"/>
      <c r="AK169" s="51">
        <f t="shared" si="1146"/>
        <v>0</v>
      </c>
      <c r="AL169" s="51"/>
      <c r="AM169" s="51">
        <f t="shared" si="1146"/>
        <v>0</v>
      </c>
      <c r="AN169" s="51"/>
      <c r="AO169" s="51">
        <f t="shared" si="1147"/>
        <v>0</v>
      </c>
      <c r="AP169" s="51"/>
      <c r="AQ169" s="51">
        <f t="shared" si="1147"/>
        <v>0</v>
      </c>
      <c r="AR169" s="51"/>
      <c r="AS169" s="51">
        <f t="shared" si="1148"/>
        <v>0</v>
      </c>
      <c r="AT169" s="51"/>
      <c r="AU169" s="51">
        <f t="shared" si="1149"/>
        <v>0</v>
      </c>
      <c r="AV169" s="51"/>
      <c r="AW169" s="51">
        <f t="shared" si="1150"/>
        <v>0</v>
      </c>
      <c r="AX169" s="51"/>
      <c r="AY169" s="51">
        <f t="shared" si="1151"/>
        <v>0</v>
      </c>
      <c r="AZ169" s="51"/>
      <c r="BA169" s="51">
        <f t="shared" si="1152"/>
        <v>0</v>
      </c>
      <c r="BB169" s="51"/>
      <c r="BC169" s="51">
        <f t="shared" si="1153"/>
        <v>0</v>
      </c>
      <c r="BD169" s="51"/>
      <c r="BE169" s="51">
        <f t="shared" si="1154"/>
        <v>0</v>
      </c>
      <c r="BF169" s="51"/>
      <c r="BG169" s="51">
        <f t="shared" si="1096"/>
        <v>0</v>
      </c>
      <c r="BH169" s="51"/>
      <c r="BI169" s="51">
        <f t="shared" si="1155"/>
        <v>0</v>
      </c>
      <c r="BJ169" s="51"/>
      <c r="BK169" s="51">
        <f t="shared" si="1156"/>
        <v>0</v>
      </c>
      <c r="BL169" s="51"/>
      <c r="BM169" s="51">
        <f t="shared" si="1099"/>
        <v>0</v>
      </c>
      <c r="BN169" s="51"/>
      <c r="BO169" s="51">
        <f t="shared" si="1099"/>
        <v>0</v>
      </c>
      <c r="BP169" s="51"/>
      <c r="BQ169" s="51">
        <f t="shared" si="1157"/>
        <v>0</v>
      </c>
      <c r="BR169" s="51"/>
      <c r="BS169" s="51">
        <f t="shared" si="1158"/>
        <v>0</v>
      </c>
      <c r="BT169" s="51"/>
      <c r="BU169" s="51">
        <f t="shared" si="1159"/>
        <v>0</v>
      </c>
      <c r="BV169" s="51"/>
      <c r="BW169" s="51">
        <f t="shared" si="1160"/>
        <v>0</v>
      </c>
      <c r="BX169" s="51"/>
      <c r="BY169" s="51">
        <f t="shared" si="1161"/>
        <v>0</v>
      </c>
      <c r="BZ169" s="51"/>
      <c r="CA169" s="51">
        <f t="shared" si="1162"/>
        <v>0</v>
      </c>
      <c r="CB169" s="51"/>
      <c r="CC169" s="51">
        <v>0</v>
      </c>
      <c r="CD169" s="51"/>
      <c r="CE169" s="51">
        <f t="shared" si="1106"/>
        <v>0</v>
      </c>
      <c r="CF169" s="51"/>
      <c r="CG169" s="51">
        <f t="shared" si="1163"/>
        <v>0</v>
      </c>
      <c r="CH169" s="51"/>
      <c r="CI169" s="51">
        <f t="shared" si="1164"/>
        <v>0</v>
      </c>
      <c r="CJ169" s="51"/>
      <c r="CK169" s="51">
        <f t="shared" si="1164"/>
        <v>0</v>
      </c>
      <c r="CL169" s="51"/>
      <c r="CM169" s="51">
        <f t="shared" si="1165"/>
        <v>0</v>
      </c>
      <c r="CN169" s="51"/>
      <c r="CO169" s="51">
        <f t="shared" si="1166"/>
        <v>0</v>
      </c>
      <c r="CP169" s="51"/>
      <c r="CQ169" s="51">
        <f t="shared" si="1167"/>
        <v>0</v>
      </c>
      <c r="CR169" s="51"/>
      <c r="CS169" s="51">
        <v>0</v>
      </c>
      <c r="CT169" s="51"/>
      <c r="CU169" s="51">
        <f t="shared" si="1168"/>
        <v>0</v>
      </c>
      <c r="CV169" s="51"/>
      <c r="CW169" s="51">
        <f t="shared" si="1169"/>
        <v>0</v>
      </c>
      <c r="CX169" s="51"/>
      <c r="CY169" s="51">
        <f t="shared" si="1170"/>
        <v>0</v>
      </c>
      <c r="CZ169" s="51"/>
      <c r="DA169" s="51">
        <f t="shared" si="1171"/>
        <v>0</v>
      </c>
      <c r="DB169" s="62">
        <f>SUM(AF169,T169,V169,AD169,P169,X169,R169,BH169,BX169,CL169,CP169,BJ169,CN169,AH169,BB169,BD169,AJ169,BF169,BV169,AL169,Z169,CR169,CV169,BL169,CT169,BN169,CB169,CD169,CH169,BZ169,CF169,AN169,AP169,AR169,AT169,AV169,AZ169,AX169,BR169,CZ169,CX169,CJ169,AB169,BT169,BP169)</f>
        <v>0</v>
      </c>
      <c r="DC169" s="62">
        <f>SUM(AG169,U169,W169,AE169,Q169,Y169,S169,BI169,BY169,CM169,CQ169,BK169,CO169,AI169,BC169,BE169,AK169,BG169,BW169,AM169,AA169,CS169,CW169,BM169,CU169,BO169,CC169,CE169,CI169,CA169,CG169,AO169,AQ169,AS169,AU169,AW169,BA169,AY169,BS169,DA169,CY169,CK169,AC169,BU169,BQ169)</f>
        <v>0</v>
      </c>
    </row>
    <row r="170" spans="1:107" x14ac:dyDescent="0.25">
      <c r="A170" s="24"/>
      <c r="B170" s="24"/>
      <c r="C170" s="37" t="s">
        <v>286</v>
      </c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57">
        <f t="shared" ref="P170:CA170" si="1172">P13+P14+P24+P26+P28+P30+P32+P34+P38+P41+P43+P46+P56+P59+P62+P66+P69+P71+P76+P88+P95+P102+P105+P107+P109+P113+P115+P117+P119+P124+P131+P137+P145+P147+P151+P156+P161</f>
        <v>200</v>
      </c>
      <c r="Q170" s="57">
        <f t="shared" si="1172"/>
        <v>4116019.4087133333</v>
      </c>
      <c r="R170" s="57">
        <f t="shared" si="1172"/>
        <v>737</v>
      </c>
      <c r="S170" s="57">
        <f t="shared" si="1172"/>
        <v>9899714.8504799996</v>
      </c>
      <c r="T170" s="57">
        <f t="shared" si="1172"/>
        <v>200</v>
      </c>
      <c r="U170" s="57">
        <f t="shared" si="1172"/>
        <v>1096617.3400000001</v>
      </c>
      <c r="V170" s="57">
        <f t="shared" si="1172"/>
        <v>735</v>
      </c>
      <c r="W170" s="57">
        <f t="shared" si="1172"/>
        <v>29849361.626933333</v>
      </c>
      <c r="X170" s="57">
        <f t="shared" si="1172"/>
        <v>55</v>
      </c>
      <c r="Y170" s="57">
        <f t="shared" si="1172"/>
        <v>3340969.4317999994</v>
      </c>
      <c r="Z170" s="57">
        <f t="shared" si="1172"/>
        <v>310</v>
      </c>
      <c r="AA170" s="57">
        <f t="shared" si="1172"/>
        <v>4169336.4342933334</v>
      </c>
      <c r="AB170" s="72">
        <f t="shared" si="1172"/>
        <v>661</v>
      </c>
      <c r="AC170" s="57">
        <f t="shared" si="1172"/>
        <v>15814073.116660001</v>
      </c>
      <c r="AD170" s="57">
        <f t="shared" si="1172"/>
        <v>577</v>
      </c>
      <c r="AE170" s="57">
        <f t="shared" si="1172"/>
        <v>77249283.220199987</v>
      </c>
      <c r="AF170" s="57">
        <f t="shared" si="1172"/>
        <v>200</v>
      </c>
      <c r="AG170" s="57">
        <f t="shared" si="1172"/>
        <v>2685004.3292800002</v>
      </c>
      <c r="AH170" s="57">
        <f t="shared" si="1172"/>
        <v>1280</v>
      </c>
      <c r="AI170" s="57">
        <f t="shared" si="1172"/>
        <v>17430609.167789999</v>
      </c>
      <c r="AJ170" s="57">
        <f t="shared" si="1172"/>
        <v>1210</v>
      </c>
      <c r="AK170" s="57">
        <f t="shared" si="1172"/>
        <v>14021161.854699997</v>
      </c>
      <c r="AL170" s="57">
        <f t="shared" si="1172"/>
        <v>360</v>
      </c>
      <c r="AM170" s="57">
        <f t="shared" si="1172"/>
        <v>4934785.7650000006</v>
      </c>
      <c r="AN170" s="72">
        <f t="shared" si="1172"/>
        <v>70</v>
      </c>
      <c r="AO170" s="72">
        <f t="shared" si="1172"/>
        <v>1213277.9546159999</v>
      </c>
      <c r="AP170" s="72">
        <f t="shared" si="1172"/>
        <v>650</v>
      </c>
      <c r="AQ170" s="72">
        <f t="shared" si="1172"/>
        <v>15010335.766608</v>
      </c>
      <c r="AR170" s="72">
        <f t="shared" si="1172"/>
        <v>940</v>
      </c>
      <c r="AS170" s="72">
        <f t="shared" si="1172"/>
        <v>12108654.715248002</v>
      </c>
      <c r="AT170" s="72">
        <f t="shared" si="1172"/>
        <v>420</v>
      </c>
      <c r="AU170" s="72">
        <f t="shared" si="1172"/>
        <v>7406490.623532</v>
      </c>
      <c r="AV170" s="57">
        <f t="shared" si="1172"/>
        <v>190</v>
      </c>
      <c r="AW170" s="72">
        <f t="shared" si="1172"/>
        <v>13943649.666492</v>
      </c>
      <c r="AX170" s="72">
        <f t="shared" si="1172"/>
        <v>878</v>
      </c>
      <c r="AY170" s="72">
        <f t="shared" si="1172"/>
        <v>12540891.269087998</v>
      </c>
      <c r="AZ170" s="72">
        <f t="shared" si="1172"/>
        <v>274</v>
      </c>
      <c r="BA170" s="72">
        <f t="shared" si="1172"/>
        <v>4919957.7041159999</v>
      </c>
      <c r="BB170" s="57">
        <f t="shared" si="1172"/>
        <v>404</v>
      </c>
      <c r="BC170" s="57">
        <f t="shared" si="1172"/>
        <v>5968492.6255499991</v>
      </c>
      <c r="BD170" s="57">
        <f t="shared" si="1172"/>
        <v>1590</v>
      </c>
      <c r="BE170" s="57">
        <f t="shared" si="1172"/>
        <v>11654054.554263333</v>
      </c>
      <c r="BF170" s="57">
        <f t="shared" si="1172"/>
        <v>100</v>
      </c>
      <c r="BG170" s="57">
        <f t="shared" si="1172"/>
        <v>3064416.8282000003</v>
      </c>
      <c r="BH170" s="57">
        <f t="shared" si="1172"/>
        <v>691</v>
      </c>
      <c r="BI170" s="57">
        <f t="shared" si="1172"/>
        <v>8286143.1607499998</v>
      </c>
      <c r="BJ170" s="57">
        <f t="shared" si="1172"/>
        <v>20</v>
      </c>
      <c r="BK170" s="57">
        <f t="shared" si="1172"/>
        <v>209731.26416666666</v>
      </c>
      <c r="BL170" s="57">
        <f t="shared" si="1172"/>
        <v>546</v>
      </c>
      <c r="BM170" s="57">
        <f t="shared" si="1172"/>
        <v>8846918.2183200009</v>
      </c>
      <c r="BN170" s="57">
        <f t="shared" si="1172"/>
        <v>865</v>
      </c>
      <c r="BO170" s="57">
        <f t="shared" si="1172"/>
        <v>14461288.914799998</v>
      </c>
      <c r="BP170" s="57">
        <f t="shared" si="1172"/>
        <v>50</v>
      </c>
      <c r="BQ170" s="57">
        <f t="shared" si="1172"/>
        <v>552916</v>
      </c>
      <c r="BR170" s="72">
        <f t="shared" si="1172"/>
        <v>200</v>
      </c>
      <c r="BS170" s="72">
        <f t="shared" si="1172"/>
        <v>3132700.5606624</v>
      </c>
      <c r="BT170" s="72">
        <f t="shared" si="1172"/>
        <v>5</v>
      </c>
      <c r="BU170" s="72">
        <f t="shared" si="1172"/>
        <v>502874.63525000005</v>
      </c>
      <c r="BV170" s="57">
        <f t="shared" si="1172"/>
        <v>260</v>
      </c>
      <c r="BW170" s="57">
        <f t="shared" si="1172"/>
        <v>3234558.6</v>
      </c>
      <c r="BX170" s="57">
        <f t="shared" si="1172"/>
        <v>390</v>
      </c>
      <c r="BY170" s="57">
        <f t="shared" si="1172"/>
        <v>5073916.6983960001</v>
      </c>
      <c r="BZ170" s="72">
        <f t="shared" si="1172"/>
        <v>745</v>
      </c>
      <c r="CA170" s="72">
        <f t="shared" si="1172"/>
        <v>11797074.344182402</v>
      </c>
      <c r="CB170" s="72">
        <f t="shared" ref="CB170:DC170" si="1173">CB13+CB14+CB24+CB26+CB28+CB30+CB32+CB34+CB38+CB41+CB43+CB46+CB56+CB59+CB62+CB66+CB69+CB71+CB76+CB88+CB95+CB102+CB105+CB107+CB109+CB113+CB115+CB117+CB119+CB124+CB131+CB137+CB145+CB147+CB151+CB156+CB161</f>
        <v>168</v>
      </c>
      <c r="CC170" s="72">
        <f t="shared" si="1173"/>
        <v>2746191.2999999993</v>
      </c>
      <c r="CD170" s="72">
        <f t="shared" si="1173"/>
        <v>108</v>
      </c>
      <c r="CE170" s="57">
        <f t="shared" si="1173"/>
        <v>1679109.432</v>
      </c>
      <c r="CF170" s="72">
        <f t="shared" si="1173"/>
        <v>195</v>
      </c>
      <c r="CG170" s="72">
        <f t="shared" si="1173"/>
        <v>3323544.0140448008</v>
      </c>
      <c r="CH170" s="72">
        <f t="shared" si="1173"/>
        <v>1545</v>
      </c>
      <c r="CI170" s="72">
        <f t="shared" si="1173"/>
        <v>25310926.322500005</v>
      </c>
      <c r="CJ170" s="57">
        <f t="shared" si="1173"/>
        <v>1230</v>
      </c>
      <c r="CK170" s="72">
        <f t="shared" si="1173"/>
        <v>20479392.81024</v>
      </c>
      <c r="CL170" s="57">
        <f t="shared" si="1173"/>
        <v>540</v>
      </c>
      <c r="CM170" s="57">
        <f t="shared" si="1173"/>
        <v>7186602.7283049989</v>
      </c>
      <c r="CN170" s="57">
        <f t="shared" si="1173"/>
        <v>1355</v>
      </c>
      <c r="CO170" s="57">
        <f t="shared" si="1173"/>
        <v>18865266.253925003</v>
      </c>
      <c r="CP170" s="57">
        <f t="shared" si="1173"/>
        <v>820</v>
      </c>
      <c r="CQ170" s="57">
        <f t="shared" si="1173"/>
        <v>9624313.1102300007</v>
      </c>
      <c r="CR170" s="57">
        <v>51</v>
      </c>
      <c r="CS170" s="72">
        <v>1131771.3099999998</v>
      </c>
      <c r="CT170" s="57">
        <f t="shared" si="1173"/>
        <v>830</v>
      </c>
      <c r="CU170" s="72">
        <f t="shared" si="1173"/>
        <v>19303213.482280001</v>
      </c>
      <c r="CV170" s="57">
        <f t="shared" si="1173"/>
        <v>120</v>
      </c>
      <c r="CW170" s="72">
        <f t="shared" si="1173"/>
        <v>2762071.6905599991</v>
      </c>
      <c r="CX170" s="72">
        <f t="shared" si="1173"/>
        <v>385</v>
      </c>
      <c r="CY170" s="72">
        <f t="shared" si="1173"/>
        <v>13274800.966006666</v>
      </c>
      <c r="CZ170" s="72">
        <f t="shared" si="1173"/>
        <v>427</v>
      </c>
      <c r="DA170" s="72">
        <f t="shared" si="1173"/>
        <v>12960604.331133334</v>
      </c>
      <c r="DB170" s="73">
        <f t="shared" si="1173"/>
        <v>23587</v>
      </c>
      <c r="DC170" s="73">
        <f t="shared" si="1173"/>
        <v>467183088.40131551</v>
      </c>
    </row>
  </sheetData>
  <autoFilter ref="A13:DC170"/>
  <mergeCells count="201">
    <mergeCell ref="A4:A8"/>
    <mergeCell ref="B4:B8"/>
    <mergeCell ref="C4:C8"/>
    <mergeCell ref="D4:D8"/>
    <mergeCell ref="E4:E8"/>
    <mergeCell ref="F4:F8"/>
    <mergeCell ref="R4:S4"/>
    <mergeCell ref="T4:U4"/>
    <mergeCell ref="V4:W4"/>
    <mergeCell ref="X4:Y4"/>
    <mergeCell ref="Z4:AA4"/>
    <mergeCell ref="AB4:AC4"/>
    <mergeCell ref="G4:G8"/>
    <mergeCell ref="H4:H8"/>
    <mergeCell ref="I4:I8"/>
    <mergeCell ref="J4:J8"/>
    <mergeCell ref="K4:O4"/>
    <mergeCell ref="P4:Q4"/>
    <mergeCell ref="AP4:AQ4"/>
    <mergeCell ref="AR4:AS4"/>
    <mergeCell ref="AT4:AU4"/>
    <mergeCell ref="AV4:AW4"/>
    <mergeCell ref="AX4:AY4"/>
    <mergeCell ref="AZ4:BA4"/>
    <mergeCell ref="AD4:AE4"/>
    <mergeCell ref="AF4:AG4"/>
    <mergeCell ref="AH4:AI4"/>
    <mergeCell ref="AJ4:AK4"/>
    <mergeCell ref="AL4:AM4"/>
    <mergeCell ref="AN4:AO4"/>
    <mergeCell ref="BR4:BS4"/>
    <mergeCell ref="BT4:BU4"/>
    <mergeCell ref="BV4:BW4"/>
    <mergeCell ref="BX4:BY4"/>
    <mergeCell ref="BB4:BC4"/>
    <mergeCell ref="BD4:BE4"/>
    <mergeCell ref="BF4:BG4"/>
    <mergeCell ref="BH4:BI4"/>
    <mergeCell ref="BJ4:BK4"/>
    <mergeCell ref="BL4:BM4"/>
    <mergeCell ref="CX4:CY4"/>
    <mergeCell ref="CZ4:DA4"/>
    <mergeCell ref="DB4:DC4"/>
    <mergeCell ref="K5:N5"/>
    <mergeCell ref="P5:Q5"/>
    <mergeCell ref="R5:S5"/>
    <mergeCell ref="T5:U5"/>
    <mergeCell ref="V5:W5"/>
    <mergeCell ref="X5:Y5"/>
    <mergeCell ref="Z5:AA5"/>
    <mergeCell ref="CL4:CM4"/>
    <mergeCell ref="CN4:CO4"/>
    <mergeCell ref="CP4:CQ4"/>
    <mergeCell ref="CR4:CS4"/>
    <mergeCell ref="CT4:CU4"/>
    <mergeCell ref="CV4:CW4"/>
    <mergeCell ref="BZ4:CA4"/>
    <mergeCell ref="CB4:CC4"/>
    <mergeCell ref="CD4:CE4"/>
    <mergeCell ref="CF4:CG4"/>
    <mergeCell ref="CH4:CI4"/>
    <mergeCell ref="CJ4:CK4"/>
    <mergeCell ref="BN4:BO4"/>
    <mergeCell ref="BP4:BQ4"/>
    <mergeCell ref="AN5:AO5"/>
    <mergeCell ref="AP5:AQ5"/>
    <mergeCell ref="AR5:AS5"/>
    <mergeCell ref="AT5:AU5"/>
    <mergeCell ref="AV5:AW5"/>
    <mergeCell ref="AX5:AY5"/>
    <mergeCell ref="AB5:AC5"/>
    <mergeCell ref="AD5:AE5"/>
    <mergeCell ref="AF5:AG5"/>
    <mergeCell ref="AH5:AI5"/>
    <mergeCell ref="AJ5:AK5"/>
    <mergeCell ref="AL5:AM5"/>
    <mergeCell ref="BP5:BQ5"/>
    <mergeCell ref="BR5:BS5"/>
    <mergeCell ref="BT5:BU5"/>
    <mergeCell ref="BV5:BW5"/>
    <mergeCell ref="AZ5:BA5"/>
    <mergeCell ref="BB5:BC5"/>
    <mergeCell ref="BD5:BE5"/>
    <mergeCell ref="BF5:BG5"/>
    <mergeCell ref="BH5:BI5"/>
    <mergeCell ref="BJ5:BK5"/>
    <mergeCell ref="CV5:CW5"/>
    <mergeCell ref="CX5:CY5"/>
    <mergeCell ref="CZ5:DA5"/>
    <mergeCell ref="K6:K8"/>
    <mergeCell ref="L6:L8"/>
    <mergeCell ref="M6:M8"/>
    <mergeCell ref="N6:N8"/>
    <mergeCell ref="O6:O8"/>
    <mergeCell ref="P6:Q6"/>
    <mergeCell ref="R6:S6"/>
    <mergeCell ref="CJ5:CK5"/>
    <mergeCell ref="CL5:CM5"/>
    <mergeCell ref="CN5:CO5"/>
    <mergeCell ref="CP5:CQ5"/>
    <mergeCell ref="CR5:CS5"/>
    <mergeCell ref="CT5:CU5"/>
    <mergeCell ref="BX5:BY5"/>
    <mergeCell ref="BZ5:CA5"/>
    <mergeCell ref="CB5:CC5"/>
    <mergeCell ref="CD5:CE5"/>
    <mergeCell ref="CF5:CG5"/>
    <mergeCell ref="CH5:CI5"/>
    <mergeCell ref="BL5:BM5"/>
    <mergeCell ref="BN5:BO5"/>
    <mergeCell ref="AF6:AG6"/>
    <mergeCell ref="AH6:AI6"/>
    <mergeCell ref="AJ6:AK6"/>
    <mergeCell ref="AL6:AM6"/>
    <mergeCell ref="AN6:AO6"/>
    <mergeCell ref="AP6:AQ6"/>
    <mergeCell ref="T6:U6"/>
    <mergeCell ref="V6:W6"/>
    <mergeCell ref="X6:Y6"/>
    <mergeCell ref="Z6:AA6"/>
    <mergeCell ref="AB6:AC6"/>
    <mergeCell ref="AD6:AE6"/>
    <mergeCell ref="BD6:BE6"/>
    <mergeCell ref="BF6:BG6"/>
    <mergeCell ref="BH6:BI6"/>
    <mergeCell ref="BJ6:BK6"/>
    <mergeCell ref="BL6:BM6"/>
    <mergeCell ref="BN6:BO6"/>
    <mergeCell ref="AR6:AS6"/>
    <mergeCell ref="AT6:AU6"/>
    <mergeCell ref="AV6:AW6"/>
    <mergeCell ref="AX6:AY6"/>
    <mergeCell ref="AZ6:BA6"/>
    <mergeCell ref="BB6:BC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AH7:AI7"/>
    <mergeCell ref="AJ7:AK7"/>
    <mergeCell ref="AL7:AM7"/>
    <mergeCell ref="AN7:AO7"/>
    <mergeCell ref="AP7:AQ7"/>
    <mergeCell ref="AR7:AS7"/>
    <mergeCell ref="CZ6:DA6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CN6:CO6"/>
    <mergeCell ref="CP6:CQ6"/>
    <mergeCell ref="CR6:CS6"/>
    <mergeCell ref="CT6:CU6"/>
    <mergeCell ref="CV6:CW6"/>
    <mergeCell ref="CX6:CY6"/>
    <mergeCell ref="CB6:CC6"/>
    <mergeCell ref="CD6:CE6"/>
    <mergeCell ref="BL7:BM7"/>
    <mergeCell ref="BN7:BO7"/>
    <mergeCell ref="BP7:BQ7"/>
    <mergeCell ref="AT7:AU7"/>
    <mergeCell ref="AV7:AW7"/>
    <mergeCell ref="AX7:AY7"/>
    <mergeCell ref="AZ7:BA7"/>
    <mergeCell ref="BB7:BC7"/>
    <mergeCell ref="BD7:BE7"/>
    <mergeCell ref="DB7:DC7"/>
    <mergeCell ref="K1:O1"/>
    <mergeCell ref="K2:O2"/>
    <mergeCell ref="CP7:CQ7"/>
    <mergeCell ref="CR7:CS7"/>
    <mergeCell ref="CT7:CU7"/>
    <mergeCell ref="CV7:CW7"/>
    <mergeCell ref="CX7:CY7"/>
    <mergeCell ref="CZ7:DA7"/>
    <mergeCell ref="CD7:CE7"/>
    <mergeCell ref="CF7:CG7"/>
    <mergeCell ref="CH7:CI7"/>
    <mergeCell ref="CJ7:CK7"/>
    <mergeCell ref="CL7:CM7"/>
    <mergeCell ref="CN7:CO7"/>
    <mergeCell ref="BR7:BS7"/>
    <mergeCell ref="BT7:BU7"/>
    <mergeCell ref="BV7:BW7"/>
    <mergeCell ref="BX7:BY7"/>
    <mergeCell ref="BZ7:CA7"/>
    <mergeCell ref="CB7:CC7"/>
    <mergeCell ref="BF7:BG7"/>
    <mergeCell ref="BH7:BI7"/>
    <mergeCell ref="BJ7:BK7"/>
  </mergeCells>
  <pageMargins left="0" right="0" top="0.39370078740157483" bottom="0.19685039370078741" header="0.11811023622047245" footer="0.11811023622047245"/>
  <pageSetup paperSize="9" scale="7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2016-11-03T02:23:49Z</cp:lastPrinted>
  <dcterms:created xsi:type="dcterms:W3CDTF">2016-11-03T00:30:42Z</dcterms:created>
  <dcterms:modified xsi:type="dcterms:W3CDTF">2018-06-21T00:43:42Z</dcterms:modified>
</cp:coreProperties>
</file>