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60" windowWidth="27315" windowHeight="11760"/>
  </bookViews>
  <sheets>
    <sheet name="Хабаровск-2" sheetId="1" r:id="rId1"/>
  </sheets>
  <externalReferences>
    <externalReference r:id="rId2"/>
    <externalReference r:id="rId3"/>
  </externalReferences>
  <definedNames>
    <definedName name="_xlnm._FilterDatabase" localSheetId="0" hidden="1">'Хабаровск-2'!$A$10:$G$1210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'Хабаровск-2'!$5:$8</definedName>
    <definedName name="_xlnm.Print_Area" localSheetId="0">'Хабаровск-2'!$A$1:$G$1210</definedName>
  </definedNames>
  <calcPr calcId="145621"/>
</workbook>
</file>

<file path=xl/calcChain.xml><?xml version="1.0" encoding="utf-8"?>
<calcChain xmlns="http://schemas.openxmlformats.org/spreadsheetml/2006/main">
  <c r="D1208" i="1" l="1"/>
  <c r="G1208" i="1" s="1"/>
  <c r="G1209" i="1" s="1"/>
  <c r="G1207" i="1"/>
  <c r="F1207" i="1"/>
  <c r="F1208" i="1" s="1"/>
  <c r="F1209" i="1" s="1"/>
  <c r="E1204" i="1"/>
  <c r="D1204" i="1"/>
  <c r="G1203" i="1"/>
  <c r="G1204" i="1" s="1"/>
  <c r="D1198" i="1"/>
  <c r="D1199" i="1" s="1"/>
  <c r="G1197" i="1"/>
  <c r="G1198" i="1" s="1"/>
  <c r="F1197" i="1"/>
  <c r="F1198" i="1" s="1"/>
  <c r="F1199" i="1" s="1"/>
  <c r="D1179" i="1"/>
  <c r="D1174" i="1"/>
  <c r="D1172" i="1" s="1"/>
  <c r="D1193" i="1" s="1"/>
  <c r="D1170" i="1"/>
  <c r="D1194" i="1" s="1"/>
  <c r="D1163" i="1"/>
  <c r="D1156" i="1"/>
  <c r="D1153" i="1" s="1"/>
  <c r="D1154" i="1"/>
  <c r="D1150" i="1"/>
  <c r="D1151" i="1" s="1"/>
  <c r="G1149" i="1"/>
  <c r="F1149" i="1"/>
  <c r="G1148" i="1"/>
  <c r="G1150" i="1" s="1"/>
  <c r="F1148" i="1"/>
  <c r="F1150" i="1" s="1"/>
  <c r="F1151" i="1" s="1"/>
  <c r="D1130" i="1"/>
  <c r="D1125" i="1"/>
  <c r="D1123" i="1" s="1"/>
  <c r="D1144" i="1" s="1"/>
  <c r="D1121" i="1"/>
  <c r="D1114" i="1"/>
  <c r="D1112" i="1"/>
  <c r="G1111" i="1"/>
  <c r="F1111" i="1" s="1"/>
  <c r="G1110" i="1"/>
  <c r="F1110" i="1" s="1"/>
  <c r="G1109" i="1"/>
  <c r="F1109" i="1" s="1"/>
  <c r="G1108" i="1"/>
  <c r="F1108" i="1" s="1"/>
  <c r="D1103" i="1"/>
  <c r="D1104" i="1" s="1"/>
  <c r="G1102" i="1"/>
  <c r="G1103" i="1" s="1"/>
  <c r="D1079" i="1"/>
  <c r="D1072" i="1" s="1"/>
  <c r="D1093" i="1" s="1"/>
  <c r="D1074" i="1"/>
  <c r="D1063" i="1"/>
  <c r="D1070" i="1" s="1"/>
  <c r="D1057" i="1"/>
  <c r="D1058" i="1" s="1"/>
  <c r="G1056" i="1"/>
  <c r="G1057" i="1" s="1"/>
  <c r="F1056" i="1"/>
  <c r="F1057" i="1" s="1"/>
  <c r="F1058" i="1" s="1"/>
  <c r="D1038" i="1"/>
  <c r="D1033" i="1"/>
  <c r="D1031" i="1" s="1"/>
  <c r="D1052" i="1" s="1"/>
  <c r="D1029" i="1"/>
  <c r="D1053" i="1" s="1"/>
  <c r="D1022" i="1"/>
  <c r="D1015" i="1"/>
  <c r="G1014" i="1"/>
  <c r="F1014" i="1" s="1"/>
  <c r="G1013" i="1"/>
  <c r="G1015" i="1" s="1"/>
  <c r="E1015" i="1" s="1"/>
  <c r="D1011" i="1"/>
  <c r="D1016" i="1" s="1"/>
  <c r="G1010" i="1"/>
  <c r="F1010" i="1" s="1"/>
  <c r="G1009" i="1"/>
  <c r="F1009" i="1" s="1"/>
  <c r="G1008" i="1"/>
  <c r="F1008" i="1" s="1"/>
  <c r="G1007" i="1"/>
  <c r="F1007" i="1" s="1"/>
  <c r="G1006" i="1"/>
  <c r="G1011" i="1" s="1"/>
  <c r="D975" i="1"/>
  <c r="D968" i="1" s="1"/>
  <c r="D990" i="1" s="1"/>
  <c r="D970" i="1"/>
  <c r="D959" i="1"/>
  <c r="D966" i="1" s="1"/>
  <c r="D991" i="1" s="1"/>
  <c r="D957" i="1"/>
  <c r="G956" i="1"/>
  <c r="F956" i="1"/>
  <c r="G955" i="1"/>
  <c r="F955" i="1"/>
  <c r="G954" i="1"/>
  <c r="F954" i="1"/>
  <c r="G953" i="1"/>
  <c r="F953" i="1"/>
  <c r="G952" i="1"/>
  <c r="F952" i="1"/>
  <c r="G951" i="1"/>
  <c r="F951" i="1"/>
  <c r="G950" i="1"/>
  <c r="F950" i="1"/>
  <c r="G949" i="1"/>
  <c r="F949" i="1"/>
  <c r="G948" i="1"/>
  <c r="F948" i="1"/>
  <c r="G947" i="1"/>
  <c r="F947" i="1"/>
  <c r="G946" i="1"/>
  <c r="G957" i="1" s="1"/>
  <c r="E957" i="1" s="1"/>
  <c r="F946" i="1"/>
  <c r="G945" i="1"/>
  <c r="F945" i="1"/>
  <c r="F957" i="1" s="1"/>
  <c r="E940" i="1"/>
  <c r="E941" i="1" s="1"/>
  <c r="D940" i="1"/>
  <c r="D941" i="1" s="1"/>
  <c r="G939" i="1"/>
  <c r="G940" i="1" s="1"/>
  <c r="G941" i="1" s="1"/>
  <c r="F939" i="1"/>
  <c r="F940" i="1" s="1"/>
  <c r="F941" i="1" s="1"/>
  <c r="D921" i="1"/>
  <c r="D916" i="1"/>
  <c r="D914" i="1" s="1"/>
  <c r="D935" i="1" s="1"/>
  <c r="D912" i="1"/>
  <c r="D905" i="1"/>
  <c r="D886" i="1"/>
  <c r="D881" i="1"/>
  <c r="D879" i="1" s="1"/>
  <c r="D900" i="1" s="1"/>
  <c r="E873" i="1"/>
  <c r="E874" i="1" s="1"/>
  <c r="D873" i="1"/>
  <c r="D874" i="1" s="1"/>
  <c r="G872" i="1"/>
  <c r="G873" i="1" s="1"/>
  <c r="G874" i="1" s="1"/>
  <c r="D854" i="1"/>
  <c r="D849" i="1"/>
  <c r="D847" i="1"/>
  <c r="D868" i="1" s="1"/>
  <c r="D838" i="1"/>
  <c r="D845" i="1" s="1"/>
  <c r="E832" i="1"/>
  <c r="E833" i="1" s="1"/>
  <c r="D832" i="1"/>
  <c r="D833" i="1" s="1"/>
  <c r="G831" i="1"/>
  <c r="G832" i="1" s="1"/>
  <c r="G833" i="1" s="1"/>
  <c r="F831" i="1"/>
  <c r="F832" i="1" s="1"/>
  <c r="F833" i="1" s="1"/>
  <c r="D813" i="1"/>
  <c r="D808" i="1"/>
  <c r="D806" i="1" s="1"/>
  <c r="D827" i="1" s="1"/>
  <c r="D804" i="1"/>
  <c r="D828" i="1" s="1"/>
  <c r="D797" i="1"/>
  <c r="D791" i="1"/>
  <c r="D792" i="1" s="1"/>
  <c r="G790" i="1"/>
  <c r="G791" i="1" s="1"/>
  <c r="G789" i="1"/>
  <c r="F789" i="1" s="1"/>
  <c r="D769" i="1"/>
  <c r="D764" i="1"/>
  <c r="D762" i="1"/>
  <c r="D783" i="1" s="1"/>
  <c r="D753" i="1"/>
  <c r="D760" i="1" s="1"/>
  <c r="D784" i="1" s="1"/>
  <c r="D735" i="1"/>
  <c r="D728" i="1" s="1"/>
  <c r="D749" i="1" s="1"/>
  <c r="D730" i="1"/>
  <c r="D708" i="1"/>
  <c r="D701" i="1" s="1"/>
  <c r="D722" i="1" s="1"/>
  <c r="D703" i="1"/>
  <c r="D682" i="1"/>
  <c r="D675" i="1" s="1"/>
  <c r="D696" i="1" s="1"/>
  <c r="D677" i="1"/>
  <c r="E669" i="1"/>
  <c r="E670" i="1" s="1"/>
  <c r="D669" i="1"/>
  <c r="D670" i="1" s="1"/>
  <c r="G668" i="1"/>
  <c r="G669" i="1" s="1"/>
  <c r="G670" i="1" s="1"/>
  <c r="F668" i="1"/>
  <c r="F669" i="1" s="1"/>
  <c r="F670" i="1" s="1"/>
  <c r="D650" i="1"/>
  <c r="D645" i="1"/>
  <c r="D643" i="1" s="1"/>
  <c r="D664" i="1" s="1"/>
  <c r="D641" i="1"/>
  <c r="D634" i="1"/>
  <c r="E628" i="1"/>
  <c r="E629" i="1" s="1"/>
  <c r="D628" i="1"/>
  <c r="D629" i="1" s="1"/>
  <c r="G627" i="1"/>
  <c r="G628" i="1" s="1"/>
  <c r="G629" i="1" s="1"/>
  <c r="D609" i="1"/>
  <c r="D602" i="1" s="1"/>
  <c r="D623" i="1" s="1"/>
  <c r="D604" i="1"/>
  <c r="D593" i="1"/>
  <c r="D600" i="1" s="1"/>
  <c r="E588" i="1"/>
  <c r="E589" i="1" s="1"/>
  <c r="D588" i="1"/>
  <c r="D589" i="1" s="1"/>
  <c r="G587" i="1"/>
  <c r="G588" i="1" s="1"/>
  <c r="G589" i="1" s="1"/>
  <c r="F587" i="1"/>
  <c r="F588" i="1" s="1"/>
  <c r="F589" i="1" s="1"/>
  <c r="D567" i="1"/>
  <c r="D562" i="1"/>
  <c r="D560" i="1" s="1"/>
  <c r="D581" i="1" s="1"/>
  <c r="D558" i="1"/>
  <c r="D551" i="1"/>
  <c r="E545" i="1"/>
  <c r="E546" i="1" s="1"/>
  <c r="D545" i="1"/>
  <c r="D546" i="1" s="1"/>
  <c r="G544" i="1"/>
  <c r="G545" i="1" s="1"/>
  <c r="G546" i="1" s="1"/>
  <c r="D526" i="1"/>
  <c r="D521" i="1"/>
  <c r="D519" i="1"/>
  <c r="D540" i="1" s="1"/>
  <c r="D510" i="1"/>
  <c r="D517" i="1" s="1"/>
  <c r="E505" i="1"/>
  <c r="E506" i="1" s="1"/>
  <c r="D505" i="1"/>
  <c r="D506" i="1" s="1"/>
  <c r="G504" i="1"/>
  <c r="G505" i="1" s="1"/>
  <c r="G506" i="1" s="1"/>
  <c r="F504" i="1"/>
  <c r="F505" i="1" s="1"/>
  <c r="F506" i="1" s="1"/>
  <c r="D486" i="1"/>
  <c r="D481" i="1"/>
  <c r="D479" i="1" s="1"/>
  <c r="D500" i="1" s="1"/>
  <c r="D477" i="1"/>
  <c r="D501" i="1" s="1"/>
  <c r="D470" i="1"/>
  <c r="D464" i="1"/>
  <c r="D465" i="1" s="1"/>
  <c r="G463" i="1"/>
  <c r="F463" i="1" s="1"/>
  <c r="G462" i="1"/>
  <c r="F462" i="1" s="1"/>
  <c r="F464" i="1" s="1"/>
  <c r="F465" i="1" s="1"/>
  <c r="D432" i="1"/>
  <c r="D427" i="1"/>
  <c r="D425" i="1"/>
  <c r="D446" i="1" s="1"/>
  <c r="D416" i="1"/>
  <c r="D423" i="1" s="1"/>
  <c r="D447" i="1" s="1"/>
  <c r="F414" i="1"/>
  <c r="D414" i="1"/>
  <c r="G413" i="1"/>
  <c r="F413" i="1"/>
  <c r="G412" i="1"/>
  <c r="G414" i="1" s="1"/>
  <c r="E414" i="1" s="1"/>
  <c r="F412" i="1"/>
  <c r="F406" i="1"/>
  <c r="F407" i="1" s="1"/>
  <c r="D406" i="1"/>
  <c r="D407" i="1" s="1"/>
  <c r="G405" i="1"/>
  <c r="G406" i="1" s="1"/>
  <c r="F405" i="1"/>
  <c r="D401" i="1"/>
  <c r="D387" i="1"/>
  <c r="D382" i="1"/>
  <c r="D380" i="1" s="1"/>
  <c r="D378" i="1"/>
  <c r="D371" i="1"/>
  <c r="D365" i="1"/>
  <c r="D366" i="1" s="1"/>
  <c r="G364" i="1"/>
  <c r="F364" i="1" s="1"/>
  <c r="G363" i="1"/>
  <c r="F363" i="1" s="1"/>
  <c r="D345" i="1"/>
  <c r="D338" i="1" s="1"/>
  <c r="D359" i="1" s="1"/>
  <c r="D340" i="1"/>
  <c r="D329" i="1"/>
  <c r="D336" i="1" s="1"/>
  <c r="D360" i="1" s="1"/>
  <c r="D323" i="1"/>
  <c r="D324" i="1" s="1"/>
  <c r="G322" i="1"/>
  <c r="G323" i="1" s="1"/>
  <c r="F322" i="1"/>
  <c r="F323" i="1" s="1"/>
  <c r="F324" i="1" s="1"/>
  <c r="D303" i="1"/>
  <c r="D298" i="1"/>
  <c r="D296" i="1"/>
  <c r="D317" i="1" s="1"/>
  <c r="F294" i="1"/>
  <c r="D294" i="1"/>
  <c r="G293" i="1"/>
  <c r="G294" i="1" s="1"/>
  <c r="E294" i="1" s="1"/>
  <c r="F293" i="1"/>
  <c r="G292" i="1"/>
  <c r="F292" i="1"/>
  <c r="G286" i="1"/>
  <c r="D286" i="1"/>
  <c r="D287" i="1" s="1"/>
  <c r="G285" i="1"/>
  <c r="F285" i="1"/>
  <c r="F286" i="1" s="1"/>
  <c r="F287" i="1" s="1"/>
  <c r="D268" i="1"/>
  <c r="D263" i="1"/>
  <c r="D261" i="1" s="1"/>
  <c r="D282" i="1" s="1"/>
  <c r="D259" i="1"/>
  <c r="G258" i="1"/>
  <c r="F258" i="1"/>
  <c r="G257" i="1"/>
  <c r="G259" i="1" s="1"/>
  <c r="E259" i="1" s="1"/>
  <c r="F257" i="1"/>
  <c r="F259" i="1" s="1"/>
  <c r="D251" i="1"/>
  <c r="G250" i="1"/>
  <c r="F250" i="1"/>
  <c r="F251" i="1" s="1"/>
  <c r="G249" i="1"/>
  <c r="G251" i="1" s="1"/>
  <c r="E251" i="1" s="1"/>
  <c r="F249" i="1"/>
  <c r="E247" i="1"/>
  <c r="D247" i="1"/>
  <c r="D252" i="1" s="1"/>
  <c r="G246" i="1"/>
  <c r="G247" i="1" s="1"/>
  <c r="G252" i="1" s="1"/>
  <c r="F246" i="1"/>
  <c r="F247" i="1" s="1"/>
  <c r="F252" i="1" s="1"/>
  <c r="D229" i="1"/>
  <c r="D222" i="1" s="1"/>
  <c r="D243" i="1" s="1"/>
  <c r="D224" i="1"/>
  <c r="G220" i="1"/>
  <c r="E220" i="1" s="1"/>
  <c r="D220" i="1"/>
  <c r="G219" i="1"/>
  <c r="F219" i="1"/>
  <c r="D219" i="1"/>
  <c r="G218" i="1"/>
  <c r="F218" i="1" s="1"/>
  <c r="F220" i="1" s="1"/>
  <c r="D214" i="1"/>
  <c r="E213" i="1"/>
  <c r="D213" i="1"/>
  <c r="G212" i="1"/>
  <c r="F212" i="1" s="1"/>
  <c r="F213" i="1" s="1"/>
  <c r="D210" i="1"/>
  <c r="G209" i="1"/>
  <c r="G210" i="1" s="1"/>
  <c r="F209" i="1"/>
  <c r="F210" i="1" s="1"/>
  <c r="F214" i="1" s="1"/>
  <c r="D190" i="1"/>
  <c r="D185" i="1"/>
  <c r="D183" i="1"/>
  <c r="D205" i="1" s="1"/>
  <c r="D174" i="1"/>
  <c r="D181" i="1" s="1"/>
  <c r="D206" i="1" s="1"/>
  <c r="G172" i="1"/>
  <c r="D172" i="1"/>
  <c r="G171" i="1"/>
  <c r="F171" i="1"/>
  <c r="F172" i="1" s="1"/>
  <c r="E166" i="1"/>
  <c r="D166" i="1"/>
  <c r="G165" i="1"/>
  <c r="G166" i="1" s="1"/>
  <c r="F165" i="1"/>
  <c r="F166" i="1" s="1"/>
  <c r="E163" i="1"/>
  <c r="D163" i="1"/>
  <c r="D167" i="1" s="1"/>
  <c r="G162" i="1"/>
  <c r="G163" i="1" s="1"/>
  <c r="G167" i="1" s="1"/>
  <c r="F162" i="1"/>
  <c r="F163" i="1" s="1"/>
  <c r="F167" i="1" s="1"/>
  <c r="D140" i="1"/>
  <c r="D135" i="1"/>
  <c r="D131" i="1"/>
  <c r="D124" i="1"/>
  <c r="D122" i="1"/>
  <c r="G121" i="1"/>
  <c r="F121" i="1" s="1"/>
  <c r="G120" i="1"/>
  <c r="F120" i="1" s="1"/>
  <c r="G119" i="1"/>
  <c r="F119" i="1" s="1"/>
  <c r="D114" i="1"/>
  <c r="D115" i="1" s="1"/>
  <c r="G113" i="1"/>
  <c r="F113" i="1" s="1"/>
  <c r="G112" i="1"/>
  <c r="F112" i="1" s="1"/>
  <c r="D103" i="1"/>
  <c r="D106" i="1" s="1"/>
  <c r="D101" i="1"/>
  <c r="G100" i="1"/>
  <c r="F100" i="1" s="1"/>
  <c r="G99" i="1"/>
  <c r="F99" i="1"/>
  <c r="G98" i="1"/>
  <c r="F98" i="1" s="1"/>
  <c r="G97" i="1"/>
  <c r="F97" i="1" s="1"/>
  <c r="G96" i="1"/>
  <c r="F96" i="1" s="1"/>
  <c r="G95" i="1"/>
  <c r="F95" i="1"/>
  <c r="G94" i="1"/>
  <c r="G101" i="1" s="1"/>
  <c r="E101" i="1" s="1"/>
  <c r="F94" i="1"/>
  <c r="G88" i="1"/>
  <c r="F88" i="1"/>
  <c r="D86" i="1"/>
  <c r="D89" i="1" s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G86" i="1" s="1"/>
  <c r="F79" i="1"/>
  <c r="G78" i="1"/>
  <c r="F78" i="1"/>
  <c r="F86" i="1" s="1"/>
  <c r="F89" i="1" s="1"/>
  <c r="D67" i="1"/>
  <c r="D55" i="1"/>
  <c r="D48" i="1" s="1"/>
  <c r="D70" i="1" s="1"/>
  <c r="D50" i="1"/>
  <c r="D39" i="1"/>
  <c r="D46" i="1" s="1"/>
  <c r="D71" i="1" s="1"/>
  <c r="D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G37" i="1" s="1"/>
  <c r="E37" i="1" s="1"/>
  <c r="F28" i="1"/>
  <c r="F37" i="1" s="1"/>
  <c r="D22" i="1"/>
  <c r="D23" i="1" s="1"/>
  <c r="G21" i="1"/>
  <c r="F21" i="1"/>
  <c r="F22" i="1" s="1"/>
  <c r="F23" i="1" s="1"/>
  <c r="G20" i="1"/>
  <c r="G22" i="1" s="1"/>
  <c r="F20" i="1"/>
  <c r="D17" i="1"/>
  <c r="D14" i="1"/>
  <c r="G13" i="1"/>
  <c r="F13" i="1" s="1"/>
  <c r="G12" i="1"/>
  <c r="F12" i="1" s="1"/>
  <c r="F14" i="1" s="1"/>
  <c r="E22" i="1" l="1"/>
  <c r="E23" i="1" s="1"/>
  <c r="G23" i="1"/>
  <c r="E252" i="1"/>
  <c r="G89" i="1"/>
  <c r="E89" i="1" s="1"/>
  <c r="E86" i="1"/>
  <c r="F114" i="1"/>
  <c r="F115" i="1" s="1"/>
  <c r="E167" i="1"/>
  <c r="E210" i="1"/>
  <c r="G114" i="1"/>
  <c r="F122" i="1"/>
  <c r="E1057" i="1"/>
  <c r="E1058" i="1" s="1"/>
  <c r="G1058" i="1"/>
  <c r="E1198" i="1"/>
  <c r="E1199" i="1" s="1"/>
  <c r="G1199" i="1"/>
  <c r="D133" i="1"/>
  <c r="D154" i="1" s="1"/>
  <c r="D155" i="1" s="1"/>
  <c r="G213" i="1"/>
  <c r="G214" i="1" s="1"/>
  <c r="E214" i="1" s="1"/>
  <c r="F365" i="1"/>
  <c r="F366" i="1" s="1"/>
  <c r="G365" i="1"/>
  <c r="D402" i="1"/>
  <c r="G464" i="1"/>
  <c r="D665" i="1"/>
  <c r="D869" i="1"/>
  <c r="E1103" i="1"/>
  <c r="E1104" i="1" s="1"/>
  <c r="G1104" i="1"/>
  <c r="D1145" i="1"/>
  <c r="E1150" i="1"/>
  <c r="E1151" i="1" s="1"/>
  <c r="G1151" i="1"/>
  <c r="F101" i="1"/>
  <c r="G122" i="1"/>
  <c r="E122" i="1" s="1"/>
  <c r="E172" i="1"/>
  <c r="G287" i="1"/>
  <c r="E287" i="1" s="1"/>
  <c r="E286" i="1"/>
  <c r="E406" i="1"/>
  <c r="E407" i="1" s="1"/>
  <c r="G407" i="1"/>
  <c r="D624" i="1"/>
  <c r="F791" i="1"/>
  <c r="F792" i="1" s="1"/>
  <c r="G1016" i="1"/>
  <c r="E1016" i="1" s="1"/>
  <c r="E1011" i="1"/>
  <c r="D1094" i="1"/>
  <c r="G14" i="1"/>
  <c r="E14" i="1" s="1"/>
  <c r="E323" i="1"/>
  <c r="G324" i="1"/>
  <c r="E324" i="1" s="1"/>
  <c r="D541" i="1"/>
  <c r="D582" i="1"/>
  <c r="G792" i="1"/>
  <c r="E791" i="1"/>
  <c r="E792" i="1" s="1"/>
  <c r="D936" i="1"/>
  <c r="F1112" i="1"/>
  <c r="E1209" i="1"/>
  <c r="F544" i="1"/>
  <c r="F545" i="1" s="1"/>
  <c r="F546" i="1" s="1"/>
  <c r="F872" i="1"/>
  <c r="F873" i="1" s="1"/>
  <c r="F874" i="1" s="1"/>
  <c r="F1013" i="1"/>
  <c r="F1015" i="1" s="1"/>
  <c r="F1102" i="1"/>
  <c r="F1103" i="1" s="1"/>
  <c r="F1104" i="1" s="1"/>
  <c r="D1209" i="1"/>
  <c r="G1112" i="1"/>
  <c r="E1112" i="1" s="1"/>
  <c r="F1203" i="1"/>
  <c r="F1204" i="1" s="1"/>
  <c r="F627" i="1"/>
  <c r="F628" i="1" s="1"/>
  <c r="F629" i="1" s="1"/>
  <c r="F790" i="1"/>
  <c r="F1006" i="1"/>
  <c r="F1011" i="1" s="1"/>
  <c r="E464" i="1" l="1"/>
  <c r="E465" i="1" s="1"/>
  <c r="G465" i="1"/>
  <c r="G115" i="1"/>
  <c r="E114" i="1"/>
  <c r="E115" i="1" s="1"/>
  <c r="F1016" i="1"/>
  <c r="G366" i="1"/>
  <c r="E365" i="1"/>
  <c r="E366" i="1" s="1"/>
</calcChain>
</file>

<file path=xl/sharedStrings.xml><?xml version="1.0" encoding="utf-8"?>
<sst xmlns="http://schemas.openxmlformats.org/spreadsheetml/2006/main" count="1190" uniqueCount="151">
  <si>
    <t>Объемы медицинской помощи в рамках Территориальной программы обязательного медицинского страхования на 2016 год по условиям предоставления медицинской помощи</t>
  </si>
  <si>
    <t>Наименование МО</t>
  </si>
  <si>
    <t>Занятость койки (дни)</t>
  </si>
  <si>
    <t>Число законченных случаев по диспансеризации, профосмотрам</t>
  </si>
  <si>
    <t>Объемы медицинской помощи (чел., посещ.)</t>
  </si>
  <si>
    <t>Средняя длительность пребывания  (дни)</t>
  </si>
  <si>
    <t>Кол-во коек (ОМС)</t>
  </si>
  <si>
    <t>Койко-дни ОМС</t>
  </si>
  <si>
    <t>( профиль коек)</t>
  </si>
  <si>
    <t>1. КГБУЗ "Городская больница № 2" им. Д.Н.Матвеева  МЗХК</t>
  </si>
  <si>
    <t>Круглосуточный стационар</t>
  </si>
  <si>
    <t>отоларингологические</t>
  </si>
  <si>
    <t>челюстно-лицевой хирургии</t>
  </si>
  <si>
    <t>Итого по круглосуточному стационару</t>
  </si>
  <si>
    <t>Поликлиника (по самостоятельным тарифам)</t>
  </si>
  <si>
    <t>Посещения в связи с оказанием неотложной помощи в приемных отделениях</t>
  </si>
  <si>
    <t>ИТОГО по поликлинике (посещений)</t>
  </si>
  <si>
    <t>Дневные стационары всех типов</t>
  </si>
  <si>
    <t>Стационар дневного пребывания</t>
  </si>
  <si>
    <t>Итого по СДП</t>
  </si>
  <si>
    <t xml:space="preserve">Итого по дневным стационарам всех типов </t>
  </si>
  <si>
    <t>Всего по ЛПУ</t>
  </si>
  <si>
    <t>2. КГБУЗ "Городская клиническая больница № 10" МЗХК</t>
  </si>
  <si>
    <t>терапевтическое</t>
  </si>
  <si>
    <t>хирургические</t>
  </si>
  <si>
    <t>инфекционные</t>
  </si>
  <si>
    <t>урологические</t>
  </si>
  <si>
    <t>гинекологические</t>
  </si>
  <si>
    <t xml:space="preserve">офтальмологические </t>
  </si>
  <si>
    <t>проктологические</t>
  </si>
  <si>
    <t>пульмонологические</t>
  </si>
  <si>
    <t>токсикологические</t>
  </si>
  <si>
    <t>Поликлиника (по подушевому нормативу)</t>
  </si>
  <si>
    <t>1. Посещения с профилактической целью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</si>
  <si>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</si>
  <si>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</si>
  <si>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</si>
  <si>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</si>
  <si>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2. Обращения по поводу заболевания</t>
  </si>
  <si>
    <t>в т.ч. стоматология (УЕТ)</t>
  </si>
  <si>
    <t>Всего посещений (по подушевому нормативу)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</si>
  <si>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</si>
  <si>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</si>
  <si>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</si>
  <si>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(законченный случай)</t>
  </si>
  <si>
    <t>1.2.4. диспансеризация детей-сирот, находящихся в семьях (законченный случай)</t>
  </si>
  <si>
    <t>1.3. Посещения в связи с профилактическими медицинскими осмотрами в соответствии с порядками, утверждаемыми МЗ РФ,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</si>
  <si>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</si>
  <si>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РФ, всего</t>
  </si>
  <si>
    <t>1.3.3. Профилактические медицинские осмотры несовершеннолетних, предусмотренные порядками, всего</t>
  </si>
  <si>
    <t>1.3.4. Предварительные медицинские осмотры (при поступлении в ОУ)*</t>
  </si>
  <si>
    <t>1.3.5. Периодические медицинские осмотры (ежегодно)*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</si>
  <si>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</si>
  <si>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</si>
  <si>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</si>
  <si>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</si>
  <si>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</si>
  <si>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</si>
  <si>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</si>
  <si>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Всего посещений (по самостоятельным тарифам)</t>
  </si>
  <si>
    <t>ИССЛЕДОВАНИЯ:</t>
  </si>
  <si>
    <t>Компьютерная томография</t>
  </si>
  <si>
    <t>Компьютерная томография с внутривенным контрастированием</t>
  </si>
  <si>
    <t>Эндоскопические методы исследования</t>
  </si>
  <si>
    <t>гинекология</t>
  </si>
  <si>
    <t>терапевтические</t>
  </si>
  <si>
    <t>Дневной стационар при поликлинике</t>
  </si>
  <si>
    <t>терапевтические (педиатрические)</t>
  </si>
  <si>
    <t>3. КГБУЗ "Городская клиническая больница № 11" МЗХК</t>
  </si>
  <si>
    <t>кардиологические</t>
  </si>
  <si>
    <t>гнойной хирургии</t>
  </si>
  <si>
    <t xml:space="preserve">для беременных и рожениц </t>
  </si>
  <si>
    <t>патологии беременности</t>
  </si>
  <si>
    <t>4. КГБУЗ "Детская городская клиническая больница имени В.М.Истомина" МЗХК</t>
  </si>
  <si>
    <t>аллергологические</t>
  </si>
  <si>
    <t>педиатрические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</si>
  <si>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</si>
  <si>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</si>
  <si>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Исследование гормонов</t>
  </si>
  <si>
    <t>Рентгенография</t>
  </si>
  <si>
    <t>Итого по ДС</t>
  </si>
  <si>
    <t>Итого по дневным стационарам всех типов</t>
  </si>
  <si>
    <t>5. КГБУЗ "Детская городская клиническая больница № 9" МЗХК</t>
  </si>
  <si>
    <t xml:space="preserve">педиатрические </t>
  </si>
  <si>
    <t>6. КГБУЗ "Родильный дом № 1" МЗХК</t>
  </si>
  <si>
    <t>для беременных и рожениц</t>
  </si>
  <si>
    <t>1.3. Посещения в связи с профилактическими медицинскими осмотрами, всего</t>
  </si>
  <si>
    <t>7. КГБУЗ "Родильный дом № 2" МЗХК</t>
  </si>
  <si>
    <t>8. КГБУЗ "Родильный дом № 4" МЗХК</t>
  </si>
  <si>
    <t>Экспертное УЗИ беременных (до 14 недель)</t>
  </si>
  <si>
    <t>9. КГБУЗ "Городская клиническая поликлиника № 3" МЗХК</t>
  </si>
  <si>
    <t xml:space="preserve">Дневной стационар при поликлинике </t>
  </si>
  <si>
    <t>10. КГБУЗ "Городская поликлиника № 5" МЗХК</t>
  </si>
  <si>
    <t>11. КГБУЗ "Клинико-диагностический центр" МЗХК</t>
  </si>
  <si>
    <t>Гистологические исследования</t>
  </si>
  <si>
    <t>Компьютерная томография с внутривенным усилением</t>
  </si>
  <si>
    <t>Обзорная рентгенография молочной желез в прямой и косой проекциях (маммография)</t>
  </si>
  <si>
    <t>Пункционная биопсия щитовидной железы</t>
  </si>
  <si>
    <t>УЗИ диагностика (доплерография)</t>
  </si>
  <si>
    <t>Холтеровское мониторирование</t>
  </si>
  <si>
    <t>Цитологические исследования</t>
  </si>
  <si>
    <t xml:space="preserve"> Экспертное УЗИ беременных (до 14 недель)</t>
  </si>
  <si>
    <t>12. КГБУЗ "Городская поликлиника № 7" МЗХК</t>
  </si>
  <si>
    <t>13. КГБУЗ "Городская поликлиника № 8" МЗХК</t>
  </si>
  <si>
    <t>14. КГБУЗ "Городская поликлиника № 11" МЗХК</t>
  </si>
  <si>
    <t>1.4. Посещения выполненные ПКДЦ "Терапевт Матвей Мудров"</t>
  </si>
  <si>
    <t>15. КГБУЗ "Городская поликлиника № 15" МЗХК</t>
  </si>
  <si>
    <t xml:space="preserve"> 16. КГБУЗ "Городская поликлиника № 16" МЗХК</t>
  </si>
  <si>
    <t>17. КГБУЗ "Стоматологическая поликлиника № 18" МЗХК</t>
  </si>
  <si>
    <t>18. КГБУЗ "Стоматологическая поликлиника № 19" МЗХК</t>
  </si>
  <si>
    <t>19. КГБУЗ "Стоматологическая поликлиника № 25 "Ден-Тал-Из" МЗХК</t>
  </si>
  <si>
    <t>20. КГБУЗ "Детская городская  поликлиника № 1" МЗХК</t>
  </si>
  <si>
    <t>21. КГБУЗ "Детская городская клиническая поликлиника № 3" МЗХК</t>
  </si>
  <si>
    <t>22. КГБУЗ "Детская городская поликлиника № 17" МЗХК</t>
  </si>
  <si>
    <t>23. КГБУЗ "Детская стоматологическая поликлиника № 22" МЗХК</t>
  </si>
  <si>
    <t>24. КГБУЗ "Детская городская поликлиника № 24" МЗХК</t>
  </si>
  <si>
    <t>25. НУЗ "Дорожная клиническая больница на ст.Хабаровск-1 ОАО "Российские железные дороги"</t>
  </si>
  <si>
    <t xml:space="preserve">хирургические </t>
  </si>
  <si>
    <t>травматологические</t>
  </si>
  <si>
    <t>неврологические</t>
  </si>
  <si>
    <t>гастроэнтерологические</t>
  </si>
  <si>
    <t>ортопедические</t>
  </si>
  <si>
    <t>сосудистой хирургии</t>
  </si>
  <si>
    <t>нефрологические</t>
  </si>
  <si>
    <t>МРТ</t>
  </si>
  <si>
    <t>УЗИ-диагностика</t>
  </si>
  <si>
    <t>Чрезпищеводная электростимуляция  (ЧПЭС)</t>
  </si>
  <si>
    <t>ЭКГ</t>
  </si>
  <si>
    <t>Электромиография</t>
  </si>
  <si>
    <t>Электроэнцефалография (ЭЭГ)</t>
  </si>
  <si>
    <t>офтальмологические</t>
  </si>
  <si>
    <t>Гемодиализ интермитирующий низкопоточный, сеанс лечения</t>
  </si>
  <si>
    <t>26. Хабаровская больница ФГБУЗ "Дальневосточный окружной медицинский центр ФМБА"</t>
  </si>
  <si>
    <t>27. НУЗ "Отделенческая поликлиника на ст. Хабаровск-1 ОАО "РЖД"</t>
  </si>
  <si>
    <t>Лабораторные исследования</t>
  </si>
  <si>
    <t>УЗИ диагностика</t>
  </si>
  <si>
    <t>Флюорография</t>
  </si>
  <si>
    <t>28. ФКУЗ "Медико-санитарная часть МВД  России по Хабаровскому краю"</t>
  </si>
  <si>
    <t>1.3. Посещение в связи с диспансерным наблюдением</t>
  </si>
  <si>
    <t>1.5. Дородовый патронаж беременной, выполняемый врачом-педиатром</t>
  </si>
  <si>
    <t>1.6. Посещения с иными целями</t>
  </si>
  <si>
    <t>29. КГБУЗ "Станция скорой медицинской помощи г. Хабаровска"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</si>
  <si>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</si>
  <si>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</si>
  <si>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</si>
  <si>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</si>
  <si>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</si>
  <si>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30. ГБОУ ВПО "ДВГМУ" Минздрава России</t>
  </si>
  <si>
    <t>31. КГБУЗ "Детский санаторий "Амурский" МЗХК</t>
  </si>
  <si>
    <t>реабилитационные</t>
  </si>
  <si>
    <t>Приложение №1 к Решению Комиссии по разработке ТП ОМС от 29.04.2016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</si>
</sst>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_р_._-;_-@_-"/>
    <numFmt numFmtId="165" formatCode="#,##0.0_ ;\-#,##0.0\ "/>
    <numFmt numFmtId="166" formatCode="_-* #,##0_р_._-;\-* #,##0_р_._-;_-* &quot;-&quot;??_р_._-;_-@_-"/>
    <numFmt numFmtId="167" formatCode="#,##0_ ;\-#,##0\ "/>
    <numFmt numFmtId="168" formatCode="0.0"/>
    <numFmt numFmtId="169" formatCode="_-* #,##0.0_р_._-;\-* #,##0.0_р_._-;_-* &quot;-&quot;_р_._-;_-@_-"/>
  </numFmts>
  <fonts count="27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1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b/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0"/>
      <name val="Times New Roman"/>
      <family val="1"/>
      <charset val="204"/>
    </font>
    <font>
      <b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"/>
      <family val="1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43" fontId="12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2" fillId="0" borderId="0" applyFill="0" applyBorder="0" applyProtection="0">
      <alignment wrapText="1"/>
      <protection locked="0"/>
    </xf>
    <xf numFmtId="43" fontId="12" fillId="0" borderId="0" applyFont="0" applyFill="0" applyBorder="0" applyAlignment="0" applyProtection="0"/>
  </cellStyleXfs>
  <cellXfs count="231">
    <xf numFmtId="0" fontId="0" fillId="0" borderId="0" xfId="0"/>
    <xf numFmtId="0" fontId="2" fillId="0" borderId="0" xfId="2" applyFont="1" applyFill="1"/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 applyBorder="1"/>
    <xf numFmtId="0" fontId="4" fillId="0" borderId="0" xfId="2" applyFont="1" applyFill="1" applyAlignment="1">
      <alignment horizontal="center" wrapText="1"/>
    </xf>
    <xf numFmtId="0" fontId="5" fillId="0" borderId="0" xfId="2" applyFont="1" applyFill="1"/>
    <xf numFmtId="0" fontId="5" fillId="0" borderId="0" xfId="2" applyFont="1" applyFill="1" applyBorder="1"/>
    <xf numFmtId="0" fontId="6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top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top"/>
    </xf>
    <xf numFmtId="0" fontId="5" fillId="0" borderId="7" xfId="2" applyFont="1" applyFill="1" applyBorder="1" applyAlignment="1">
      <alignment horizontal="center" vertical="center" wrapText="1"/>
    </xf>
    <xf numFmtId="1" fontId="5" fillId="0" borderId="7" xfId="2" applyNumberFormat="1" applyFont="1" applyFill="1" applyBorder="1" applyAlignment="1">
      <alignment horizontal="center"/>
    </xf>
    <xf numFmtId="0" fontId="10" fillId="0" borderId="0" xfId="2" applyFont="1" applyFill="1"/>
    <xf numFmtId="0" fontId="11" fillId="0" borderId="8" xfId="2" applyFont="1" applyFill="1" applyBorder="1"/>
    <xf numFmtId="41" fontId="5" fillId="0" borderId="8" xfId="2" applyNumberFormat="1" applyFont="1" applyFill="1" applyBorder="1"/>
    <xf numFmtId="0" fontId="8" fillId="0" borderId="8" xfId="2" applyFont="1" applyFill="1" applyBorder="1"/>
    <xf numFmtId="0" fontId="11" fillId="0" borderId="0" xfId="2" applyFont="1" applyFill="1" applyBorder="1"/>
    <xf numFmtId="0" fontId="11" fillId="0" borderId="9" xfId="2" applyFont="1" applyFill="1" applyBorder="1"/>
    <xf numFmtId="41" fontId="5" fillId="0" borderId="9" xfId="2" applyNumberFormat="1" applyFont="1" applyFill="1" applyBorder="1"/>
    <xf numFmtId="41" fontId="5" fillId="0" borderId="10" xfId="2" applyNumberFormat="1" applyFont="1" applyFill="1" applyBorder="1"/>
    <xf numFmtId="41" fontId="5" fillId="0" borderId="10" xfId="1" applyNumberFormat="1" applyFont="1" applyFill="1" applyBorder="1"/>
    <xf numFmtId="0" fontId="13" fillId="0" borderId="9" xfId="2" applyFont="1" applyFill="1" applyBorder="1" applyAlignment="1">
      <alignment horizontal="left" indent="1"/>
    </xf>
    <xf numFmtId="0" fontId="5" fillId="0" borderId="9" xfId="2" applyFont="1" applyFill="1" applyBorder="1" applyAlignment="1">
      <alignment horizontal="left" indent="2"/>
    </xf>
    <xf numFmtId="164" fontId="5" fillId="0" borderId="9" xfId="2" applyNumberFormat="1" applyFont="1" applyFill="1" applyBorder="1"/>
    <xf numFmtId="0" fontId="5" fillId="0" borderId="9" xfId="0" applyFont="1" applyFill="1" applyBorder="1" applyAlignment="1">
      <alignment horizontal="left" indent="2"/>
    </xf>
    <xf numFmtId="0" fontId="11" fillId="0" borderId="9" xfId="2" applyFont="1" applyFill="1" applyBorder="1" applyAlignment="1">
      <alignment horizontal="left" indent="1"/>
    </xf>
    <xf numFmtId="41" fontId="11" fillId="0" borderId="9" xfId="2" applyNumberFormat="1" applyFont="1" applyFill="1" applyBorder="1" applyAlignment="1">
      <alignment horizontal="right"/>
    </xf>
    <xf numFmtId="41" fontId="5" fillId="0" borderId="10" xfId="2" applyNumberFormat="1" applyFont="1" applyFill="1" applyBorder="1" applyAlignment="1">
      <alignment horizontal="right"/>
    </xf>
    <xf numFmtId="41" fontId="11" fillId="0" borderId="10" xfId="1" applyNumberFormat="1" applyFont="1" applyFill="1" applyBorder="1"/>
    <xf numFmtId="165" fontId="11" fillId="0" borderId="10" xfId="1" applyNumberFormat="1" applyFont="1" applyFill="1" applyBorder="1" applyAlignment="1">
      <alignment horizontal="center"/>
    </xf>
    <xf numFmtId="0" fontId="13" fillId="0" borderId="9" xfId="0" applyFont="1" applyFill="1" applyBorder="1" applyAlignment="1">
      <alignment horizontal="left" indent="1"/>
    </xf>
    <xf numFmtId="0" fontId="14" fillId="0" borderId="9" xfId="2" applyFont="1" applyFill="1" applyBorder="1" applyAlignment="1">
      <alignment horizontal="left" wrapText="1" indent="1" shrinkToFit="1"/>
    </xf>
    <xf numFmtId="0" fontId="15" fillId="0" borderId="9" xfId="0" applyFont="1" applyFill="1" applyBorder="1" applyAlignment="1">
      <alignment horizontal="left" indent="1"/>
    </xf>
    <xf numFmtId="41" fontId="5" fillId="0" borderId="10" xfId="1" applyNumberFormat="1" applyFont="1" applyFill="1" applyBorder="1" applyAlignment="1">
      <alignment horizontal="center" vertical="center"/>
    </xf>
    <xf numFmtId="0" fontId="16" fillId="0" borderId="9" xfId="2" applyFont="1" applyFill="1" applyBorder="1" applyAlignment="1">
      <alignment horizontal="left" wrapText="1" indent="1"/>
    </xf>
    <xf numFmtId="41" fontId="8" fillId="0" borderId="9" xfId="2" applyNumberFormat="1" applyFont="1" applyFill="1" applyBorder="1"/>
    <xf numFmtId="41" fontId="8" fillId="0" borderId="10" xfId="2" applyNumberFormat="1" applyFont="1" applyFill="1" applyBorder="1"/>
    <xf numFmtId="41" fontId="8" fillId="0" borderId="10" xfId="1" applyNumberFormat="1" applyFont="1" applyFill="1" applyBorder="1"/>
    <xf numFmtId="0" fontId="17" fillId="0" borderId="9" xfId="2" applyFont="1" applyFill="1" applyBorder="1" applyAlignment="1">
      <alignment horizontal="left" wrapText="1" indent="1"/>
    </xf>
    <xf numFmtId="0" fontId="8" fillId="0" borderId="9" xfId="2" applyFont="1" applyFill="1" applyBorder="1" applyAlignment="1">
      <alignment horizontal="left" indent="2"/>
    </xf>
    <xf numFmtId="164" fontId="8" fillId="0" borderId="9" xfId="2" applyNumberFormat="1" applyFont="1" applyFill="1" applyBorder="1"/>
    <xf numFmtId="41" fontId="15" fillId="0" borderId="10" xfId="1" applyNumberFormat="1" applyFont="1" applyFill="1" applyBorder="1"/>
    <xf numFmtId="165" fontId="15" fillId="0" borderId="10" xfId="1" applyNumberFormat="1" applyFont="1" applyFill="1" applyBorder="1" applyAlignment="1">
      <alignment horizontal="center"/>
    </xf>
    <xf numFmtId="0" fontId="15" fillId="0" borderId="11" xfId="2" applyFont="1" applyFill="1" applyBorder="1" applyAlignment="1">
      <alignment wrapText="1"/>
    </xf>
    <xf numFmtId="0" fontId="8" fillId="0" borderId="12" xfId="2" applyFont="1" applyFill="1" applyBorder="1"/>
    <xf numFmtId="0" fontId="8" fillId="0" borderId="3" xfId="2" applyFont="1" applyFill="1" applyBorder="1"/>
    <xf numFmtId="0" fontId="11" fillId="0" borderId="13" xfId="2" applyFont="1" applyFill="1" applyBorder="1" applyAlignment="1">
      <alignment horizontal="left"/>
    </xf>
    <xf numFmtId="41" fontId="11" fillId="0" borderId="13" xfId="2" applyNumberFormat="1" applyFont="1" applyFill="1" applyBorder="1"/>
    <xf numFmtId="41" fontId="5" fillId="0" borderId="13" xfId="2" applyNumberFormat="1" applyFont="1" applyFill="1" applyBorder="1"/>
    <xf numFmtId="41" fontId="11" fillId="0" borderId="13" xfId="2" applyNumberFormat="1" applyFont="1" applyFill="1" applyBorder="1" applyAlignment="1">
      <alignment horizontal="right"/>
    </xf>
    <xf numFmtId="0" fontId="11" fillId="0" borderId="1" xfId="2" applyFont="1" applyFill="1" applyBorder="1" applyAlignment="1">
      <alignment horizontal="left"/>
    </xf>
    <xf numFmtId="41" fontId="11" fillId="0" borderId="1" xfId="2" applyNumberFormat="1" applyFont="1" applyFill="1" applyBorder="1"/>
    <xf numFmtId="41" fontId="5" fillId="0" borderId="1" xfId="2" applyNumberFormat="1" applyFont="1" applyFill="1" applyBorder="1"/>
    <xf numFmtId="41" fontId="5" fillId="0" borderId="8" xfId="1" applyNumberFormat="1" applyFont="1" applyFill="1" applyBorder="1"/>
    <xf numFmtId="41" fontId="18" fillId="0" borderId="10" xfId="1" applyNumberFormat="1" applyFont="1" applyFill="1" applyBorder="1"/>
    <xf numFmtId="0" fontId="5" fillId="0" borderId="9" xfId="0" applyFont="1" applyFill="1" applyBorder="1" applyAlignment="1">
      <alignment horizontal="left" wrapText="1" indent="2"/>
    </xf>
    <xf numFmtId="41" fontId="5" fillId="0" borderId="0" xfId="2" applyNumberFormat="1" applyFont="1" applyFill="1" applyBorder="1"/>
    <xf numFmtId="0" fontId="5" fillId="0" borderId="9" xfId="2" applyFont="1" applyFill="1" applyBorder="1" applyAlignment="1">
      <alignment horizontal="left" wrapText="1" indent="3"/>
    </xf>
    <xf numFmtId="0" fontId="5" fillId="0" borderId="9" xfId="2" applyFont="1" applyFill="1" applyBorder="1" applyAlignment="1">
      <alignment horizontal="right" wrapText="1" indent="3"/>
    </xf>
    <xf numFmtId="0" fontId="11" fillId="0" borderId="3" xfId="2" applyFont="1" applyFill="1" applyBorder="1" applyAlignment="1">
      <alignment horizontal="left" indent="1"/>
    </xf>
    <xf numFmtId="0" fontId="19" fillId="0" borderId="0" xfId="2" applyFont="1" applyFill="1" applyAlignment="1">
      <alignment horizontal="left"/>
    </xf>
    <xf numFmtId="0" fontId="5" fillId="0" borderId="0" xfId="2" applyFont="1" applyFill="1" applyBorder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11" fillId="0" borderId="3" xfId="2" applyFont="1" applyFill="1" applyBorder="1" applyAlignment="1">
      <alignment horizontal="right" wrapText="1" indent="3"/>
    </xf>
    <xf numFmtId="41" fontId="20" fillId="0" borderId="9" xfId="2" applyNumberFormat="1" applyFont="1" applyFill="1" applyBorder="1"/>
    <xf numFmtId="0" fontId="5" fillId="0" borderId="9" xfId="2" applyFont="1" applyFill="1" applyBorder="1" applyAlignment="1">
      <alignment horizontal="left" wrapText="1" indent="2"/>
    </xf>
    <xf numFmtId="41" fontId="5" fillId="0" borderId="9" xfId="2" applyNumberFormat="1" applyFont="1" applyFill="1" applyBorder="1" applyAlignment="1">
      <alignment horizontal="right"/>
    </xf>
    <xf numFmtId="0" fontId="11" fillId="0" borderId="9" xfId="0" applyFont="1" applyFill="1" applyBorder="1" applyAlignment="1">
      <alignment horizontal="left" indent="1"/>
    </xf>
    <xf numFmtId="41" fontId="11" fillId="0" borderId="9" xfId="2" applyNumberFormat="1" applyFont="1" applyFill="1" applyBorder="1"/>
    <xf numFmtId="0" fontId="10" fillId="0" borderId="11" xfId="0" applyFont="1" applyFill="1" applyBorder="1" applyAlignment="1">
      <alignment horizontal="left" wrapText="1" indent="2"/>
    </xf>
    <xf numFmtId="0" fontId="11" fillId="0" borderId="11" xfId="2" applyFont="1" applyFill="1" applyBorder="1" applyAlignment="1">
      <alignment wrapText="1"/>
    </xf>
    <xf numFmtId="0" fontId="5" fillId="0" borderId="14" xfId="2" applyFont="1" applyFill="1" applyBorder="1"/>
    <xf numFmtId="0" fontId="5" fillId="0" borderId="3" xfId="2" applyFont="1" applyFill="1" applyBorder="1"/>
    <xf numFmtId="0" fontId="11" fillId="0" borderId="13" xfId="2" applyFont="1" applyFill="1" applyBorder="1"/>
    <xf numFmtId="41" fontId="5" fillId="0" borderId="15" xfId="2" applyNumberFormat="1" applyFont="1" applyFill="1" applyBorder="1"/>
    <xf numFmtId="41" fontId="11" fillId="0" borderId="16" xfId="2" applyNumberFormat="1" applyFont="1" applyFill="1" applyBorder="1" applyAlignment="1">
      <alignment horizontal="right"/>
    </xf>
    <xf numFmtId="41" fontId="5" fillId="0" borderId="3" xfId="2" applyNumberFormat="1" applyFont="1" applyFill="1" applyBorder="1"/>
    <xf numFmtId="0" fontId="11" fillId="0" borderId="9" xfId="2" applyFont="1" applyFill="1" applyBorder="1" applyAlignment="1"/>
    <xf numFmtId="41" fontId="5" fillId="0" borderId="9" xfId="2" applyNumberFormat="1" applyFont="1" applyFill="1" applyBorder="1" applyAlignment="1">
      <alignment horizontal="center"/>
    </xf>
    <xf numFmtId="41" fontId="5" fillId="0" borderId="10" xfId="2" applyNumberFormat="1" applyFont="1" applyFill="1" applyBorder="1" applyAlignment="1">
      <alignment horizontal="center"/>
    </xf>
    <xf numFmtId="0" fontId="16" fillId="0" borderId="9" xfId="0" applyFont="1" applyFill="1" applyBorder="1" applyAlignment="1">
      <alignment horizontal="left" indent="1"/>
    </xf>
    <xf numFmtId="41" fontId="16" fillId="0" borderId="10" xfId="1" applyNumberFormat="1" applyFont="1" applyFill="1" applyBorder="1"/>
    <xf numFmtId="164" fontId="16" fillId="0" borderId="9" xfId="2" applyNumberFormat="1" applyFont="1" applyFill="1" applyBorder="1"/>
    <xf numFmtId="164" fontId="11" fillId="0" borderId="9" xfId="2" applyNumberFormat="1" applyFont="1" applyFill="1" applyBorder="1"/>
    <xf numFmtId="41" fontId="11" fillId="0" borderId="17" xfId="2" applyNumberFormat="1" applyFont="1" applyFill="1" applyBorder="1"/>
    <xf numFmtId="41" fontId="5" fillId="0" borderId="17" xfId="2" applyNumberFormat="1" applyFont="1" applyFill="1" applyBorder="1"/>
    <xf numFmtId="41" fontId="11" fillId="0" borderId="7" xfId="2" applyNumberFormat="1" applyFont="1" applyFill="1" applyBorder="1"/>
    <xf numFmtId="0" fontId="11" fillId="0" borderId="8" xfId="2" applyFont="1" applyFill="1" applyBorder="1" applyAlignment="1"/>
    <xf numFmtId="41" fontId="11" fillId="0" borderId="0" xfId="2" applyNumberFormat="1" applyFont="1" applyFill="1" applyBorder="1"/>
    <xf numFmtId="166" fontId="5" fillId="0" borderId="9" xfId="1" applyNumberFormat="1" applyFont="1" applyFill="1" applyBorder="1" applyAlignment="1"/>
    <xf numFmtId="166" fontId="5" fillId="0" borderId="10" xfId="1" applyNumberFormat="1" applyFont="1" applyFill="1" applyBorder="1" applyAlignment="1"/>
    <xf numFmtId="0" fontId="10" fillId="0" borderId="9" xfId="0" applyFont="1" applyFill="1" applyBorder="1" applyAlignment="1">
      <alignment horizontal="left" indent="2"/>
    </xf>
    <xf numFmtId="41" fontId="13" fillId="0" borderId="9" xfId="2" applyNumberFormat="1" applyFont="1" applyFill="1" applyBorder="1"/>
    <xf numFmtId="41" fontId="13" fillId="0" borderId="10" xfId="2" applyNumberFormat="1" applyFont="1" applyFill="1" applyBorder="1"/>
    <xf numFmtId="165" fontId="16" fillId="0" borderId="10" xfId="1" applyNumberFormat="1" applyFont="1" applyFill="1" applyBorder="1" applyAlignment="1">
      <alignment horizontal="center"/>
    </xf>
    <xf numFmtId="0" fontId="16" fillId="0" borderId="11" xfId="0" applyFont="1" applyFill="1" applyBorder="1" applyAlignment="1">
      <alignment horizontal="left" indent="2"/>
    </xf>
    <xf numFmtId="41" fontId="16" fillId="0" borderId="9" xfId="2" applyNumberFormat="1" applyFont="1" applyFill="1" applyBorder="1"/>
    <xf numFmtId="41" fontId="5" fillId="0" borderId="13" xfId="2" applyNumberFormat="1" applyFont="1" applyFill="1" applyBorder="1" applyAlignment="1">
      <alignment horizontal="right"/>
    </xf>
    <xf numFmtId="0" fontId="13" fillId="0" borderId="9" xfId="2" applyFont="1" applyFill="1" applyBorder="1" applyAlignment="1">
      <alignment horizontal="left" wrapText="1" indent="1"/>
    </xf>
    <xf numFmtId="0" fontId="11" fillId="0" borderId="13" xfId="0" applyFont="1" applyFill="1" applyBorder="1" applyAlignment="1">
      <alignment horizontal="left"/>
    </xf>
    <xf numFmtId="0" fontId="11" fillId="0" borderId="9" xfId="2" applyFont="1" applyFill="1" applyBorder="1" applyAlignment="1">
      <alignment horizontal="left"/>
    </xf>
    <xf numFmtId="41" fontId="11" fillId="0" borderId="10" xfId="2" applyNumberFormat="1" applyFont="1" applyFill="1" applyBorder="1" applyAlignment="1">
      <alignment horizontal="right"/>
    </xf>
    <xf numFmtId="0" fontId="5" fillId="0" borderId="3" xfId="2" applyFont="1" applyFill="1" applyBorder="1" applyAlignment="1">
      <alignment horizontal="right" wrapText="1" indent="3"/>
    </xf>
    <xf numFmtId="0" fontId="5" fillId="0" borderId="11" xfId="0" applyFont="1" applyFill="1" applyBorder="1" applyAlignment="1">
      <alignment horizontal="left" indent="2"/>
    </xf>
    <xf numFmtId="164" fontId="5" fillId="0" borderId="10" xfId="2" applyNumberFormat="1" applyFont="1" applyFill="1" applyBorder="1"/>
    <xf numFmtId="41" fontId="5" fillId="0" borderId="11" xfId="2" applyNumberFormat="1" applyFont="1" applyFill="1" applyBorder="1"/>
    <xf numFmtId="0" fontId="5" fillId="0" borderId="12" xfId="2" applyFont="1" applyFill="1" applyBorder="1"/>
    <xf numFmtId="0" fontId="11" fillId="0" borderId="17" xfId="2" applyFont="1" applyFill="1" applyBorder="1"/>
    <xf numFmtId="41" fontId="11" fillId="0" borderId="17" xfId="2" applyNumberFormat="1" applyFont="1" applyFill="1" applyBorder="1" applyAlignment="1">
      <alignment horizontal="right"/>
    </xf>
    <xf numFmtId="0" fontId="15" fillId="0" borderId="0" xfId="2" applyFont="1" applyFill="1" applyBorder="1"/>
    <xf numFmtId="0" fontId="5" fillId="0" borderId="1" xfId="2" applyFont="1" applyFill="1" applyBorder="1"/>
    <xf numFmtId="41" fontId="11" fillId="0" borderId="3" xfId="1" applyNumberFormat="1" applyFont="1" applyFill="1" applyBorder="1"/>
    <xf numFmtId="0" fontId="10" fillId="0" borderId="9" xfId="2" applyFont="1" applyFill="1" applyBorder="1" applyAlignment="1">
      <alignment horizontal="left" wrapText="1" indent="1"/>
    </xf>
    <xf numFmtId="41" fontId="14" fillId="0" borderId="9" xfId="2" applyNumberFormat="1" applyFont="1" applyFill="1" applyBorder="1"/>
    <xf numFmtId="41" fontId="10" fillId="0" borderId="9" xfId="2" applyNumberFormat="1" applyFont="1" applyFill="1" applyBorder="1"/>
    <xf numFmtId="166" fontId="5" fillId="0" borderId="10" xfId="1" applyNumberFormat="1" applyFont="1" applyFill="1" applyBorder="1"/>
    <xf numFmtId="41" fontId="11" fillId="0" borderId="3" xfId="2" applyNumberFormat="1" applyFont="1" applyFill="1" applyBorder="1"/>
    <xf numFmtId="0" fontId="11" fillId="0" borderId="9" xfId="2" applyFont="1" applyFill="1" applyBorder="1" applyAlignment="1">
      <alignment horizontal="left" wrapText="1"/>
    </xf>
    <xf numFmtId="0" fontId="13" fillId="0" borderId="10" xfId="0" applyFont="1" applyFill="1" applyBorder="1" applyAlignment="1">
      <alignment horizontal="left" indent="1"/>
    </xf>
    <xf numFmtId="0" fontId="21" fillId="0" borderId="9" xfId="2" applyFont="1" applyFill="1" applyBorder="1" applyAlignment="1">
      <alignment horizontal="left" wrapText="1" indent="1"/>
    </xf>
    <xf numFmtId="0" fontId="11" fillId="0" borderId="12" xfId="2" applyFont="1" applyFill="1" applyBorder="1" applyAlignment="1">
      <alignment wrapText="1"/>
    </xf>
    <xf numFmtId="41" fontId="5" fillId="0" borderId="10" xfId="1" applyNumberFormat="1" applyFont="1" applyFill="1" applyBorder="1" applyAlignment="1">
      <alignment horizontal="center"/>
    </xf>
    <xf numFmtId="41" fontId="13" fillId="0" borderId="10" xfId="1" applyNumberFormat="1" applyFont="1" applyFill="1" applyBorder="1" applyAlignment="1"/>
    <xf numFmtId="0" fontId="10" fillId="0" borderId="9" xfId="2" applyFont="1" applyFill="1" applyBorder="1" applyAlignment="1">
      <alignment horizontal="left" vertical="justify" indent="2"/>
    </xf>
    <xf numFmtId="0" fontId="10" fillId="0" borderId="9" xfId="2" applyFont="1" applyFill="1" applyBorder="1" applyAlignment="1">
      <alignment horizontal="left" indent="2"/>
    </xf>
    <xf numFmtId="0" fontId="10" fillId="0" borderId="9" xfId="0" applyFont="1" applyFill="1" applyBorder="1" applyAlignment="1">
      <alignment horizontal="left" wrapText="1" indent="2"/>
    </xf>
    <xf numFmtId="41" fontId="22" fillId="0" borderId="10" xfId="1" applyNumberFormat="1" applyFont="1" applyFill="1" applyBorder="1"/>
    <xf numFmtId="0" fontId="11" fillId="0" borderId="17" xfId="2" applyFont="1" applyFill="1" applyBorder="1" applyAlignment="1">
      <alignment horizontal="left"/>
    </xf>
    <xf numFmtId="41" fontId="18" fillId="0" borderId="10" xfId="1" applyNumberFormat="1" applyFont="1" applyFill="1" applyBorder="1" applyAlignment="1"/>
    <xf numFmtId="41" fontId="23" fillId="0" borderId="10" xfId="1" applyNumberFormat="1" applyFont="1" applyFill="1" applyBorder="1" applyAlignment="1"/>
    <xf numFmtId="0" fontId="11" fillId="0" borderId="10" xfId="2" applyFont="1" applyFill="1" applyBorder="1" applyAlignment="1">
      <alignment horizontal="left"/>
    </xf>
    <xf numFmtId="41" fontId="11" fillId="0" borderId="10" xfId="2" applyNumberFormat="1" applyFont="1" applyFill="1" applyBorder="1"/>
    <xf numFmtId="0" fontId="11" fillId="0" borderId="17" xfId="2" applyFont="1" applyFill="1" applyBorder="1" applyAlignment="1">
      <alignment horizontal="left" wrapText="1"/>
    </xf>
    <xf numFmtId="41" fontId="5" fillId="0" borderId="9" xfId="1" applyNumberFormat="1" applyFont="1" applyFill="1" applyBorder="1"/>
    <xf numFmtId="41" fontId="23" fillId="0" borderId="10" xfId="1" applyNumberFormat="1" applyFont="1" applyFill="1" applyBorder="1"/>
    <xf numFmtId="41" fontId="5" fillId="0" borderId="10" xfId="1" applyNumberFormat="1" applyFont="1" applyFill="1" applyBorder="1" applyAlignment="1"/>
    <xf numFmtId="0" fontId="11" fillId="0" borderId="1" xfId="2" applyFont="1" applyFill="1" applyBorder="1" applyAlignment="1">
      <alignment horizontal="left" indent="2"/>
    </xf>
    <xf numFmtId="0" fontId="5" fillId="0" borderId="1" xfId="2" applyFont="1" applyFill="1" applyBorder="1" applyAlignment="1">
      <alignment wrapText="1"/>
    </xf>
    <xf numFmtId="41" fontId="5" fillId="0" borderId="13" xfId="1" applyNumberFormat="1" applyFont="1" applyFill="1" applyBorder="1"/>
    <xf numFmtId="0" fontId="11" fillId="0" borderId="3" xfId="2" applyFont="1" applyFill="1" applyBorder="1"/>
    <xf numFmtId="0" fontId="5" fillId="0" borderId="13" xfId="2" applyFont="1" applyFill="1" applyBorder="1"/>
    <xf numFmtId="41" fontId="5" fillId="0" borderId="17" xfId="1" applyNumberFormat="1" applyFont="1" applyFill="1" applyBorder="1"/>
    <xf numFmtId="0" fontId="11" fillId="0" borderId="9" xfId="2" applyFont="1" applyFill="1" applyBorder="1" applyAlignment="1">
      <alignment wrapText="1"/>
    </xf>
    <xf numFmtId="0" fontId="5" fillId="0" borderId="8" xfId="2" applyFont="1" applyFill="1" applyBorder="1"/>
    <xf numFmtId="41" fontId="11" fillId="0" borderId="13" xfId="1" applyNumberFormat="1" applyFont="1" applyFill="1" applyBorder="1"/>
    <xf numFmtId="0" fontId="11" fillId="0" borderId="13" xfId="2" applyFont="1" applyFill="1" applyBorder="1" applyAlignment="1">
      <alignment horizontal="left" indent="2"/>
    </xf>
    <xf numFmtId="0" fontId="14" fillId="0" borderId="1" xfId="2" applyFont="1" applyFill="1" applyBorder="1" applyAlignment="1">
      <alignment wrapText="1"/>
    </xf>
    <xf numFmtId="41" fontId="5" fillId="0" borderId="1" xfId="2" applyNumberFormat="1" applyFont="1" applyFill="1" applyBorder="1" applyAlignment="1">
      <alignment horizontal="center"/>
    </xf>
    <xf numFmtId="41" fontId="5" fillId="0" borderId="10" xfId="1" applyNumberFormat="1" applyFont="1" applyFill="1" applyBorder="1" applyAlignment="1">
      <alignment horizontal="left" indent="1"/>
    </xf>
    <xf numFmtId="41" fontId="10" fillId="0" borderId="9" xfId="3" applyNumberFormat="1" applyFont="1" applyFill="1" applyBorder="1" applyAlignment="1">
      <alignment horizontal="left"/>
    </xf>
    <xf numFmtId="41" fontId="10" fillId="0" borderId="10" xfId="3" applyNumberFormat="1" applyFont="1" applyFill="1" applyBorder="1" applyAlignment="1">
      <alignment horizontal="left"/>
    </xf>
    <xf numFmtId="164" fontId="10" fillId="0" borderId="9" xfId="2" applyNumberFormat="1" applyFont="1" applyFill="1" applyBorder="1" applyAlignment="1">
      <alignment horizontal="left" indent="1"/>
    </xf>
    <xf numFmtId="0" fontId="24" fillId="0" borderId="9" xfId="2" applyFont="1" applyFill="1" applyBorder="1" applyAlignment="1">
      <alignment horizontal="left" indent="2"/>
    </xf>
    <xf numFmtId="0" fontId="14" fillId="0" borderId="9" xfId="2" applyFont="1" applyFill="1" applyBorder="1" applyAlignment="1">
      <alignment horizontal="left" indent="1"/>
    </xf>
    <xf numFmtId="41" fontId="14" fillId="0" borderId="9" xfId="3" applyNumberFormat="1" applyFont="1" applyFill="1" applyBorder="1" applyAlignment="1">
      <alignment horizontal="left"/>
    </xf>
    <xf numFmtId="41" fontId="5" fillId="0" borderId="3" xfId="1" applyNumberFormat="1" applyFont="1" applyFill="1" applyBorder="1"/>
    <xf numFmtId="0" fontId="25" fillId="0" borderId="9" xfId="2" applyFont="1" applyFill="1" applyBorder="1" applyAlignment="1">
      <alignment horizontal="left" wrapText="1" indent="1"/>
    </xf>
    <xf numFmtId="0" fontId="5" fillId="0" borderId="9" xfId="0" applyFont="1" applyFill="1" applyBorder="1" applyAlignment="1">
      <alignment horizontal="left" vertical="top" wrapText="1" indent="2"/>
    </xf>
    <xf numFmtId="0" fontId="5" fillId="0" borderId="10" xfId="0" applyFont="1" applyFill="1" applyBorder="1" applyAlignment="1">
      <alignment horizontal="left" vertical="top" wrapText="1" indent="2"/>
    </xf>
    <xf numFmtId="0" fontId="5" fillId="0" borderId="9" xfId="2" applyFont="1" applyFill="1" applyBorder="1" applyAlignment="1">
      <alignment horizontal="left" wrapText="1" indent="1"/>
    </xf>
    <xf numFmtId="164" fontId="10" fillId="0" borderId="9" xfId="2" applyNumberFormat="1" applyFont="1" applyFill="1" applyBorder="1" applyAlignment="1">
      <alignment horizontal="center"/>
    </xf>
    <xf numFmtId="41" fontId="16" fillId="0" borderId="9" xfId="0" applyNumberFormat="1" applyFont="1" applyFill="1" applyBorder="1" applyAlignment="1">
      <alignment horizontal="left" vertical="top" wrapText="1" indent="2"/>
    </xf>
    <xf numFmtId="41" fontId="16" fillId="0" borderId="10" xfId="0" applyNumberFormat="1" applyFont="1" applyFill="1" applyBorder="1" applyAlignment="1">
      <alignment horizontal="left" vertical="top" wrapText="1" indent="2"/>
    </xf>
    <xf numFmtId="41" fontId="5" fillId="0" borderId="9" xfId="4" applyNumberFormat="1" applyFont="1" applyFill="1" applyBorder="1"/>
    <xf numFmtId="166" fontId="5" fillId="0" borderId="9" xfId="1" applyNumberFormat="1" applyFont="1" applyFill="1" applyBorder="1" applyAlignment="1">
      <alignment horizontal="center"/>
    </xf>
    <xf numFmtId="168" fontId="5" fillId="0" borderId="9" xfId="2" applyNumberFormat="1" applyFont="1" applyFill="1" applyBorder="1" applyAlignment="1">
      <alignment horizontal="center"/>
    </xf>
    <xf numFmtId="168" fontId="5" fillId="0" borderId="10" xfId="2" applyNumberFormat="1" applyFont="1" applyFill="1" applyBorder="1" applyAlignment="1">
      <alignment horizontal="center"/>
    </xf>
    <xf numFmtId="0" fontId="20" fillId="0" borderId="11" xfId="2" applyFont="1" applyFill="1" applyBorder="1" applyAlignment="1">
      <alignment horizontal="left" indent="2"/>
    </xf>
    <xf numFmtId="41" fontId="5" fillId="0" borderId="3" xfId="4" applyNumberFormat="1" applyFont="1" applyFill="1" applyBorder="1"/>
    <xf numFmtId="166" fontId="16" fillId="0" borderId="9" xfId="1" applyNumberFormat="1" applyFont="1" applyFill="1" applyBorder="1" applyAlignment="1">
      <alignment horizontal="center"/>
    </xf>
    <xf numFmtId="166" fontId="16" fillId="0" borderId="3" xfId="1" applyNumberFormat="1" applyFont="1" applyFill="1" applyBorder="1" applyAlignment="1">
      <alignment horizontal="center"/>
    </xf>
    <xf numFmtId="0" fontId="11" fillId="0" borderId="11" xfId="2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6" fillId="0" borderId="9" xfId="2" applyFont="1" applyFill="1" applyBorder="1" applyAlignment="1">
      <alignment horizontal="left" vertical="justify" indent="2"/>
    </xf>
    <xf numFmtId="0" fontId="13" fillId="0" borderId="9" xfId="0" applyFont="1" applyFill="1" applyBorder="1" applyAlignment="1">
      <alignment horizontal="left" wrapText="1" indent="2"/>
    </xf>
    <xf numFmtId="0" fontId="13" fillId="0" borderId="9" xfId="0" applyFont="1" applyFill="1" applyBorder="1" applyAlignment="1">
      <alignment horizontal="left" vertical="top" wrapText="1" indent="2"/>
    </xf>
    <xf numFmtId="0" fontId="14" fillId="0" borderId="13" xfId="2" applyFont="1" applyFill="1" applyBorder="1" applyAlignment="1">
      <alignment horizontal="left"/>
    </xf>
    <xf numFmtId="41" fontId="5" fillId="0" borderId="13" xfId="2" applyNumberFormat="1" applyFont="1" applyFill="1" applyBorder="1" applyAlignment="1">
      <alignment horizontal="center"/>
    </xf>
    <xf numFmtId="41" fontId="14" fillId="0" borderId="13" xfId="2" applyNumberFormat="1" applyFont="1" applyFill="1" applyBorder="1"/>
    <xf numFmtId="41" fontId="5" fillId="0" borderId="3" xfId="2" applyNumberFormat="1" applyFont="1" applyFill="1" applyBorder="1" applyAlignment="1">
      <alignment horizontal="center"/>
    </xf>
    <xf numFmtId="41" fontId="11" fillId="0" borderId="9" xfId="2" applyNumberFormat="1" applyFont="1" applyFill="1" applyBorder="1" applyAlignment="1">
      <alignment horizontal="center"/>
    </xf>
    <xf numFmtId="165" fontId="5" fillId="0" borderId="10" xfId="1" applyNumberFormat="1" applyFont="1" applyFill="1" applyBorder="1" applyAlignment="1">
      <alignment horizontal="center"/>
    </xf>
    <xf numFmtId="0" fontId="5" fillId="0" borderId="17" xfId="2" applyFont="1" applyFill="1" applyBorder="1"/>
    <xf numFmtId="41" fontId="11" fillId="0" borderId="17" xfId="2" applyNumberFormat="1" applyFont="1" applyFill="1" applyBorder="1" applyAlignment="1">
      <alignment horizontal="center"/>
    </xf>
    <xf numFmtId="0" fontId="11" fillId="0" borderId="1" xfId="2" applyFont="1" applyFill="1" applyBorder="1"/>
    <xf numFmtId="164" fontId="11" fillId="0" borderId="1" xfId="2" applyNumberFormat="1" applyFont="1" applyFill="1" applyBorder="1"/>
    <xf numFmtId="164" fontId="5" fillId="0" borderId="1" xfId="2" applyNumberFormat="1" applyFont="1" applyFill="1" applyBorder="1"/>
    <xf numFmtId="169" fontId="11" fillId="0" borderId="9" xfId="2" applyNumberFormat="1" applyFont="1" applyFill="1" applyBorder="1"/>
    <xf numFmtId="169" fontId="5" fillId="0" borderId="10" xfId="2" applyNumberFormat="1" applyFont="1" applyFill="1" applyBorder="1"/>
    <xf numFmtId="41" fontId="5" fillId="0" borderId="0" xfId="2" applyNumberFormat="1" applyFont="1" applyFill="1"/>
    <xf numFmtId="166" fontId="10" fillId="0" borderId="9" xfId="1" applyNumberFormat="1" applyFont="1" applyFill="1" applyBorder="1" applyAlignment="1">
      <alignment horizontal="center"/>
    </xf>
    <xf numFmtId="41" fontId="11" fillId="0" borderId="13" xfId="2" applyNumberFormat="1" applyFont="1" applyFill="1" applyBorder="1" applyAlignment="1">
      <alignment horizontal="center"/>
    </xf>
    <xf numFmtId="0" fontId="4" fillId="0" borderId="18" xfId="2" applyFont="1" applyFill="1" applyBorder="1"/>
    <xf numFmtId="41" fontId="14" fillId="0" borderId="18" xfId="2" applyNumberFormat="1" applyFont="1" applyFill="1" applyBorder="1"/>
    <xf numFmtId="41" fontId="10" fillId="0" borderId="18" xfId="2" applyNumberFormat="1" applyFont="1" applyFill="1" applyBorder="1"/>
    <xf numFmtId="41" fontId="5" fillId="0" borderId="18" xfId="1" applyNumberFormat="1" applyFont="1" applyFill="1" applyBorder="1"/>
    <xf numFmtId="41" fontId="19" fillId="0" borderId="9" xfId="2" applyNumberFormat="1" applyFont="1" applyFill="1" applyBorder="1"/>
    <xf numFmtId="41" fontId="24" fillId="0" borderId="10" xfId="2" applyNumberFormat="1" applyFont="1" applyFill="1" applyBorder="1"/>
    <xf numFmtId="0" fontId="11" fillId="0" borderId="11" xfId="2" applyFont="1" applyFill="1" applyBorder="1" applyAlignment="1">
      <alignment horizontal="left" indent="1"/>
    </xf>
    <xf numFmtId="41" fontId="19" fillId="0" borderId="11" xfId="3" applyNumberFormat="1" applyFont="1" applyFill="1" applyBorder="1" applyAlignment="1">
      <alignment horizontal="left"/>
    </xf>
    <xf numFmtId="41" fontId="24" fillId="0" borderId="11" xfId="3" applyNumberFormat="1" applyFont="1" applyFill="1" applyBorder="1" applyAlignment="1">
      <alignment horizontal="left"/>
    </xf>
    <xf numFmtId="41" fontId="11" fillId="0" borderId="11" xfId="2" applyNumberFormat="1" applyFont="1" applyFill="1" applyBorder="1"/>
    <xf numFmtId="41" fontId="10" fillId="0" borderId="10" xfId="2" applyNumberFormat="1" applyFont="1" applyFill="1" applyBorder="1"/>
    <xf numFmtId="41" fontId="10" fillId="0" borderId="13" xfId="3" applyNumberFormat="1" applyFont="1" applyFill="1" applyBorder="1" applyAlignment="1">
      <alignment horizontal="left"/>
    </xf>
    <xf numFmtId="165" fontId="19" fillId="0" borderId="13" xfId="2" applyNumberFormat="1" applyFont="1" applyFill="1" applyBorder="1" applyAlignment="1">
      <alignment horizontal="center"/>
    </xf>
    <xf numFmtId="0" fontId="3" fillId="0" borderId="19" xfId="2" applyFont="1" applyFill="1" applyBorder="1" applyAlignment="1">
      <alignment horizontal="left" indent="2"/>
    </xf>
    <xf numFmtId="0" fontId="2" fillId="0" borderId="20" xfId="2" applyFont="1" applyFill="1" applyBorder="1" applyAlignment="1">
      <alignment horizontal="left" vertical="top" wrapText="1" indent="2"/>
    </xf>
    <xf numFmtId="0" fontId="2" fillId="0" borderId="20" xfId="2" applyFont="1" applyFill="1" applyBorder="1" applyAlignment="1">
      <alignment horizontal="left" indent="2"/>
    </xf>
    <xf numFmtId="0" fontId="4" fillId="0" borderId="10" xfId="2" applyFont="1" applyFill="1" applyBorder="1"/>
    <xf numFmtId="41" fontId="11" fillId="0" borderId="8" xfId="2" applyNumberFormat="1" applyFont="1" applyFill="1" applyBorder="1"/>
    <xf numFmtId="41" fontId="11" fillId="0" borderId="1" xfId="2" applyNumberFormat="1" applyFont="1" applyFill="1" applyBorder="1" applyAlignment="1">
      <alignment horizontal="center"/>
    </xf>
    <xf numFmtId="41" fontId="11" fillId="0" borderId="3" xfId="2" applyNumberFormat="1" applyFont="1" applyFill="1" applyBorder="1" applyAlignment="1">
      <alignment horizontal="center"/>
    </xf>
    <xf numFmtId="164" fontId="19" fillId="0" borderId="9" xfId="2" applyNumberFormat="1" applyFont="1" applyFill="1" applyBorder="1" applyAlignment="1">
      <alignment horizontal="center"/>
    </xf>
    <xf numFmtId="164" fontId="11" fillId="0" borderId="11" xfId="2" applyNumberFormat="1" applyFont="1" applyFill="1" applyBorder="1"/>
    <xf numFmtId="0" fontId="11" fillId="0" borderId="7" xfId="2" applyFont="1" applyFill="1" applyBorder="1" applyAlignment="1">
      <alignment wrapText="1"/>
    </xf>
    <xf numFmtId="41" fontId="5" fillId="0" borderId="7" xfId="2" applyNumberFormat="1" applyFont="1" applyFill="1" applyBorder="1"/>
    <xf numFmtId="0" fontId="10" fillId="0" borderId="0" xfId="2" applyFont="1" applyFill="1" applyBorder="1" applyAlignment="1">
      <alignment horizontal="center" wrapText="1"/>
    </xf>
  </cellXfs>
  <cellStyles count="8">
    <cellStyle name="Обычный" xfId="0" builtinId="0"/>
    <cellStyle name="Обычный 2" xfId="5"/>
    <cellStyle name="Обычный Лена" xfId="6"/>
    <cellStyle name="Обычный_Таблицы Мун.заказ Стационар" xfId="2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7" xfId="4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11"/>
  <sheetViews>
    <sheetView tabSelected="1" zoomScaleNormal="100" zoomScaleSheetLayoutView="70" workbookViewId="0">
      <pane xSplit="2" ySplit="8" topLeftCell="C9" activePane="bottomRight" state="frozen"/>
      <selection activeCell="E681" sqref="E681"/>
      <selection pane="topRight" activeCell="E681" sqref="E681"/>
      <selection pane="bottomLeft" activeCell="E681" sqref="E681"/>
      <selection pane="bottomRight" activeCell="R100" sqref="R100"/>
    </sheetView>
  </sheetViews>
  <sheetFormatPr defaultColWidth="9.140625" defaultRowHeight="12.75" x14ac:dyDescent="0.2"/>
  <cols>
    <col min="1" max="1" width="45.28515625" customWidth="1"/>
    <col min="2" max="2" width="11.140625" customWidth="1"/>
    <col min="3" max="3" width="14.42578125" customWidth="1"/>
    <col min="4" max="4" width="12.42578125" customWidth="1"/>
    <col min="5" max="5" width="13.5703125" customWidth="1"/>
    <col min="6" max="6" width="11.42578125" customWidth="1"/>
    <col min="7" max="8" width="12.140625" customWidth="1"/>
    <col min="9" max="9" width="10.42578125" bestFit="1" customWidth="1"/>
    <col min="10" max="12" width="9.5703125" bestFit="1" customWidth="1"/>
  </cols>
  <sheetData>
    <row r="1" spans="1:17" s="4" customFormat="1" ht="15.75" x14ac:dyDescent="0.25">
      <c r="A1" s="1"/>
      <c r="B1" s="2"/>
      <c r="C1" s="3"/>
      <c r="F1" s="230" t="s">
        <v>150</v>
      </c>
      <c r="G1" s="230"/>
    </row>
    <row r="2" spans="1:17" s="4" customFormat="1" ht="56.25" customHeight="1" x14ac:dyDescent="0.25">
      <c r="A2" s="1"/>
      <c r="B2" s="2"/>
      <c r="C2" s="3"/>
      <c r="F2" s="230"/>
      <c r="G2" s="230"/>
    </row>
    <row r="3" spans="1:17" s="4" customFormat="1" ht="30" customHeight="1" x14ac:dyDescent="0.25">
      <c r="A3" s="5" t="s">
        <v>0</v>
      </c>
      <c r="B3" s="5"/>
      <c r="C3" s="5"/>
      <c r="D3" s="5"/>
      <c r="E3" s="5"/>
      <c r="F3" s="5"/>
      <c r="G3" s="5"/>
    </row>
    <row r="4" spans="1:17" s="7" customFormat="1" ht="15.75" thickBot="1" x14ac:dyDescent="0.3">
      <c r="A4" s="6"/>
      <c r="B4" s="6"/>
      <c r="C4" s="6"/>
      <c r="H4"/>
      <c r="I4"/>
      <c r="J4"/>
      <c r="K4"/>
      <c r="L4"/>
      <c r="M4"/>
      <c r="N4"/>
      <c r="O4"/>
      <c r="P4"/>
      <c r="Q4"/>
    </row>
    <row r="5" spans="1:17" s="7" customFormat="1" ht="34.5" customHeight="1" x14ac:dyDescent="0.3">
      <c r="A5" s="8" t="s">
        <v>1</v>
      </c>
      <c r="B5" s="9" t="s">
        <v>2</v>
      </c>
      <c r="C5" s="9" t="s">
        <v>3</v>
      </c>
      <c r="D5" s="10" t="s">
        <v>4</v>
      </c>
      <c r="E5" s="11" t="s">
        <v>5</v>
      </c>
      <c r="F5" s="9" t="s">
        <v>6</v>
      </c>
      <c r="G5" s="12" t="s">
        <v>7</v>
      </c>
      <c r="H5"/>
      <c r="I5"/>
      <c r="J5"/>
      <c r="K5"/>
      <c r="L5"/>
      <c r="M5"/>
      <c r="N5"/>
      <c r="O5"/>
      <c r="P5"/>
      <c r="Q5"/>
    </row>
    <row r="6" spans="1:17" s="7" customFormat="1" ht="15.75" customHeight="1" x14ac:dyDescent="0.3">
      <c r="A6" s="13"/>
      <c r="B6" s="14"/>
      <c r="C6" s="14"/>
      <c r="D6" s="15"/>
      <c r="E6" s="16"/>
      <c r="F6" s="14"/>
      <c r="G6" s="17"/>
      <c r="H6"/>
      <c r="I6"/>
      <c r="J6"/>
      <c r="K6"/>
      <c r="L6"/>
      <c r="M6"/>
      <c r="N6"/>
      <c r="O6"/>
      <c r="P6"/>
      <c r="Q6"/>
    </row>
    <row r="7" spans="1:17" s="7" customFormat="1" ht="43.5" customHeight="1" thickBot="1" x14ac:dyDescent="0.25">
      <c r="A7" s="18" t="s">
        <v>8</v>
      </c>
      <c r="B7" s="19"/>
      <c r="C7" s="19"/>
      <c r="D7" s="20"/>
      <c r="E7" s="21"/>
      <c r="F7" s="19"/>
      <c r="G7" s="22"/>
      <c r="H7"/>
      <c r="I7"/>
      <c r="J7"/>
      <c r="K7"/>
      <c r="L7"/>
      <c r="M7"/>
      <c r="N7"/>
      <c r="O7"/>
      <c r="P7"/>
      <c r="Q7"/>
    </row>
    <row r="8" spans="1:17" s="26" customFormat="1" ht="15.75" thickBot="1" x14ac:dyDescent="0.3">
      <c r="A8" s="23">
        <v>1</v>
      </c>
      <c r="B8" s="24">
        <v>2</v>
      </c>
      <c r="C8" s="24">
        <v>3</v>
      </c>
      <c r="D8" s="25">
        <v>4</v>
      </c>
      <c r="E8" s="25">
        <v>5</v>
      </c>
      <c r="F8" s="25">
        <v>6</v>
      </c>
      <c r="G8" s="25">
        <v>7</v>
      </c>
    </row>
    <row r="9" spans="1:17" s="30" customFormat="1" ht="15" hidden="1" x14ac:dyDescent="0.25">
      <c r="A9" s="27"/>
      <c r="B9" s="28"/>
      <c r="C9" s="28"/>
      <c r="D9" s="29"/>
      <c r="E9" s="29"/>
      <c r="F9" s="29"/>
      <c r="G9" s="29"/>
    </row>
    <row r="10" spans="1:17" s="30" customFormat="1" ht="15" hidden="1" x14ac:dyDescent="0.25">
      <c r="A10" s="31" t="s">
        <v>9</v>
      </c>
      <c r="B10" s="32"/>
      <c r="C10" s="33"/>
      <c r="D10" s="34"/>
      <c r="E10" s="34"/>
      <c r="F10" s="34"/>
      <c r="G10" s="34"/>
    </row>
    <row r="11" spans="1:17" s="30" customFormat="1" ht="15" hidden="1" x14ac:dyDescent="0.25">
      <c r="A11" s="35" t="s">
        <v>10</v>
      </c>
      <c r="B11" s="32"/>
      <c r="C11" s="33"/>
      <c r="D11" s="34"/>
      <c r="E11" s="34"/>
      <c r="F11" s="34"/>
      <c r="G11" s="34"/>
    </row>
    <row r="12" spans="1:17" s="30" customFormat="1" ht="15" hidden="1" x14ac:dyDescent="0.25">
      <c r="A12" s="36" t="s">
        <v>11</v>
      </c>
      <c r="B12" s="32">
        <v>340</v>
      </c>
      <c r="C12" s="33"/>
      <c r="D12" s="34">
        <v>3300</v>
      </c>
      <c r="E12" s="37">
        <v>7</v>
      </c>
      <c r="F12" s="34">
        <f>ROUND(G12/B12,0)</f>
        <v>68</v>
      </c>
      <c r="G12" s="34">
        <f>ROUND(D12*E12,0)</f>
        <v>23100</v>
      </c>
    </row>
    <row r="13" spans="1:17" s="30" customFormat="1" ht="15" hidden="1" x14ac:dyDescent="0.25">
      <c r="A13" s="38" t="s">
        <v>12</v>
      </c>
      <c r="B13" s="32">
        <v>340</v>
      </c>
      <c r="C13" s="33"/>
      <c r="D13" s="34">
        <v>1645</v>
      </c>
      <c r="E13" s="37">
        <v>7</v>
      </c>
      <c r="F13" s="34">
        <f>ROUND(G13/B13,0)</f>
        <v>34</v>
      </c>
      <c r="G13" s="34">
        <f>ROUND(D13*E13,0)</f>
        <v>11515</v>
      </c>
    </row>
    <row r="14" spans="1:17" s="7" customFormat="1" ht="15" hidden="1" x14ac:dyDescent="0.25">
      <c r="A14" s="39" t="s">
        <v>13</v>
      </c>
      <c r="B14" s="40">
        <v>340</v>
      </c>
      <c r="C14" s="41"/>
      <c r="D14" s="42">
        <f>SUM(D12:D13)</f>
        <v>4945</v>
      </c>
      <c r="E14" s="43">
        <f>G14/D14</f>
        <v>7</v>
      </c>
      <c r="F14" s="42">
        <f>SUM(F12:F13)</f>
        <v>102</v>
      </c>
      <c r="G14" s="42">
        <f>SUM(G12:G13)</f>
        <v>34615</v>
      </c>
      <c r="H14"/>
      <c r="I14"/>
      <c r="J14"/>
      <c r="K14"/>
      <c r="L14"/>
      <c r="M14"/>
      <c r="N14"/>
      <c r="O14"/>
      <c r="P14"/>
      <c r="Q14"/>
    </row>
    <row r="15" spans="1:17" s="7" customFormat="1" ht="15" hidden="1" x14ac:dyDescent="0.25">
      <c r="A15" s="44" t="s">
        <v>14</v>
      </c>
      <c r="B15" s="32"/>
      <c r="C15" s="33"/>
      <c r="D15" s="34"/>
      <c r="E15" s="34"/>
      <c r="F15" s="34"/>
      <c r="G15" s="34"/>
      <c r="H15"/>
      <c r="I15"/>
      <c r="J15"/>
      <c r="K15"/>
      <c r="L15"/>
      <c r="M15"/>
      <c r="N15"/>
      <c r="O15"/>
      <c r="P15"/>
      <c r="Q15"/>
    </row>
    <row r="16" spans="1:17" s="7" customFormat="1" ht="32.25" hidden="1" customHeight="1" x14ac:dyDescent="0.25">
      <c r="A16" s="45" t="s">
        <v>15</v>
      </c>
      <c r="B16" s="40"/>
      <c r="C16" s="41"/>
      <c r="D16" s="42">
        <v>4800</v>
      </c>
      <c r="E16" s="43"/>
      <c r="F16" s="42"/>
      <c r="G16" s="42"/>
      <c r="H16"/>
      <c r="I16"/>
      <c r="J16"/>
      <c r="K16"/>
      <c r="L16"/>
      <c r="M16"/>
      <c r="N16"/>
      <c r="O16"/>
      <c r="P16"/>
      <c r="Q16"/>
    </row>
    <row r="17" spans="1:17" s="7" customFormat="1" ht="15" hidden="1" customHeight="1" x14ac:dyDescent="0.25">
      <c r="A17" s="46" t="s">
        <v>16</v>
      </c>
      <c r="B17" s="47"/>
      <c r="C17" s="47"/>
      <c r="D17" s="42">
        <f>D16</f>
        <v>4800</v>
      </c>
      <c r="E17" s="34"/>
      <c r="F17" s="34"/>
      <c r="G17" s="34"/>
      <c r="H17"/>
      <c r="I17"/>
      <c r="J17"/>
      <c r="K17"/>
      <c r="L17"/>
      <c r="M17"/>
      <c r="N17"/>
      <c r="O17"/>
      <c r="P17"/>
      <c r="Q17"/>
    </row>
    <row r="18" spans="1:17" s="7" customFormat="1" ht="15" hidden="1" x14ac:dyDescent="0.25">
      <c r="A18" s="48" t="s">
        <v>17</v>
      </c>
      <c r="B18" s="49"/>
      <c r="C18" s="50"/>
      <c r="D18" s="51"/>
      <c r="E18" s="51"/>
      <c r="F18" s="51"/>
      <c r="G18" s="51"/>
      <c r="H18"/>
      <c r="I18"/>
      <c r="J18"/>
      <c r="K18"/>
      <c r="L18"/>
      <c r="M18"/>
      <c r="N18"/>
      <c r="O18"/>
      <c r="P18"/>
      <c r="Q18"/>
    </row>
    <row r="19" spans="1:17" s="7" customFormat="1" ht="15" hidden="1" x14ac:dyDescent="0.25">
      <c r="A19" s="52" t="s">
        <v>18</v>
      </c>
      <c r="B19" s="49"/>
      <c r="C19" s="50"/>
      <c r="D19" s="51"/>
      <c r="E19" s="51"/>
      <c r="F19" s="51"/>
      <c r="G19" s="51"/>
      <c r="H19"/>
      <c r="I19"/>
      <c r="J19"/>
      <c r="K19"/>
      <c r="L19"/>
      <c r="M19"/>
      <c r="N19"/>
      <c r="O19"/>
      <c r="P19"/>
      <c r="Q19"/>
    </row>
    <row r="20" spans="1:17" s="7" customFormat="1" ht="15" hidden="1" x14ac:dyDescent="0.25">
      <c r="A20" s="53" t="s">
        <v>11</v>
      </c>
      <c r="B20" s="49">
        <v>300</v>
      </c>
      <c r="C20" s="50"/>
      <c r="D20" s="51">
        <v>810</v>
      </c>
      <c r="E20" s="54">
        <v>7</v>
      </c>
      <c r="F20" s="51">
        <f>ROUND(G20/B20,0)</f>
        <v>19</v>
      </c>
      <c r="G20" s="51">
        <f>ROUND(D20*E20,0)</f>
        <v>5670</v>
      </c>
      <c r="H20"/>
      <c r="I20"/>
      <c r="J20"/>
      <c r="K20"/>
      <c r="L20"/>
      <c r="M20"/>
      <c r="N20"/>
      <c r="O20"/>
      <c r="P20"/>
      <c r="Q20"/>
    </row>
    <row r="21" spans="1:17" s="7" customFormat="1" ht="15" hidden="1" x14ac:dyDescent="0.25">
      <c r="A21" s="53" t="s">
        <v>12</v>
      </c>
      <c r="B21" s="49">
        <v>300</v>
      </c>
      <c r="C21" s="50"/>
      <c r="D21" s="51">
        <v>470</v>
      </c>
      <c r="E21" s="54">
        <v>7</v>
      </c>
      <c r="F21" s="51">
        <f>ROUND(G21/B21,0)</f>
        <v>11</v>
      </c>
      <c r="G21" s="51">
        <f>ROUND(D21*E21,0)</f>
        <v>3290</v>
      </c>
      <c r="H21"/>
      <c r="I21"/>
      <c r="J21"/>
      <c r="K21"/>
      <c r="L21"/>
      <c r="M21"/>
      <c r="N21"/>
      <c r="O21"/>
      <c r="P21"/>
      <c r="Q21"/>
    </row>
    <row r="22" spans="1:17" s="7" customFormat="1" ht="15" hidden="1" x14ac:dyDescent="0.25">
      <c r="A22" s="46" t="s">
        <v>19</v>
      </c>
      <c r="B22" s="49"/>
      <c r="C22" s="50"/>
      <c r="D22" s="55">
        <f>D20+D21</f>
        <v>1280</v>
      </c>
      <c r="E22" s="56">
        <f>G22/D22</f>
        <v>7</v>
      </c>
      <c r="F22" s="55">
        <f>F20+F21</f>
        <v>30</v>
      </c>
      <c r="G22" s="55">
        <f>G20+G21</f>
        <v>8960</v>
      </c>
      <c r="H22"/>
      <c r="I22"/>
      <c r="J22"/>
      <c r="K22"/>
      <c r="L22"/>
      <c r="M22"/>
      <c r="N22"/>
      <c r="O22"/>
      <c r="P22"/>
      <c r="Q22"/>
    </row>
    <row r="23" spans="1:17" s="7" customFormat="1" ht="21.75" hidden="1" customHeight="1" x14ac:dyDescent="0.25">
      <c r="A23" s="57" t="s">
        <v>20</v>
      </c>
      <c r="B23" s="58"/>
      <c r="C23" s="59"/>
      <c r="D23" s="55">
        <f>D22</f>
        <v>1280</v>
      </c>
      <c r="E23" s="56">
        <f t="shared" ref="E23:G23" si="0">E22</f>
        <v>7</v>
      </c>
      <c r="F23" s="55">
        <f t="shared" si="0"/>
        <v>30</v>
      </c>
      <c r="G23" s="55">
        <f t="shared" si="0"/>
        <v>8960</v>
      </c>
      <c r="H23"/>
      <c r="I23"/>
      <c r="J23"/>
      <c r="K23"/>
      <c r="L23"/>
      <c r="M23"/>
      <c r="N23"/>
      <c r="O23"/>
      <c r="P23"/>
      <c r="Q23"/>
    </row>
    <row r="24" spans="1:17" s="7" customFormat="1" ht="15.75" hidden="1" thickBot="1" x14ac:dyDescent="0.3">
      <c r="A24" s="60" t="s">
        <v>21</v>
      </c>
      <c r="B24" s="61"/>
      <c r="C24" s="62"/>
      <c r="D24" s="63"/>
      <c r="E24" s="63"/>
      <c r="F24" s="63"/>
      <c r="G24" s="63"/>
      <c r="H24"/>
      <c r="I24"/>
      <c r="J24"/>
      <c r="K24"/>
      <c r="L24"/>
      <c r="M24"/>
      <c r="N24"/>
      <c r="O24"/>
      <c r="P24"/>
      <c r="Q24"/>
    </row>
    <row r="25" spans="1:17" s="7" customFormat="1" ht="15" hidden="1" x14ac:dyDescent="0.25">
      <c r="A25" s="64"/>
      <c r="B25" s="65"/>
      <c r="C25" s="66"/>
      <c r="D25" s="67"/>
      <c r="E25" s="67"/>
      <c r="F25" s="67"/>
      <c r="G25" s="67"/>
      <c r="H25"/>
      <c r="I25"/>
      <c r="J25"/>
      <c r="K25"/>
      <c r="L25"/>
      <c r="M25"/>
      <c r="N25"/>
      <c r="O25"/>
      <c r="P25"/>
      <c r="Q25"/>
    </row>
    <row r="26" spans="1:17" s="7" customFormat="1" ht="17.25" hidden="1" customHeight="1" x14ac:dyDescent="0.25">
      <c r="A26" s="31" t="s">
        <v>22</v>
      </c>
      <c r="B26" s="32"/>
      <c r="C26" s="33"/>
      <c r="D26" s="34"/>
      <c r="E26" s="34"/>
      <c r="F26" s="34"/>
      <c r="G26" s="34"/>
      <c r="H26"/>
      <c r="I26"/>
      <c r="J26"/>
      <c r="K26"/>
      <c r="L26"/>
      <c r="M26"/>
      <c r="N26"/>
      <c r="O26"/>
      <c r="P26"/>
      <c r="Q26"/>
    </row>
    <row r="27" spans="1:17" s="7" customFormat="1" ht="15" hidden="1" x14ac:dyDescent="0.25">
      <c r="A27" s="35" t="s">
        <v>10</v>
      </c>
      <c r="B27" s="32"/>
      <c r="C27" s="33"/>
      <c r="D27" s="34"/>
      <c r="E27" s="34"/>
      <c r="F27" s="34"/>
      <c r="G27" s="34"/>
      <c r="H27"/>
      <c r="I27"/>
      <c r="J27"/>
      <c r="K27"/>
      <c r="L27"/>
      <c r="M27"/>
      <c r="N27"/>
      <c r="O27"/>
      <c r="P27"/>
      <c r="Q27"/>
    </row>
    <row r="28" spans="1:17" s="7" customFormat="1" ht="15" hidden="1" x14ac:dyDescent="0.25">
      <c r="A28" s="36" t="s">
        <v>23</v>
      </c>
      <c r="B28" s="32">
        <v>340</v>
      </c>
      <c r="C28" s="33"/>
      <c r="D28" s="34">
        <v>1770</v>
      </c>
      <c r="E28" s="37">
        <v>11</v>
      </c>
      <c r="F28" s="34">
        <f t="shared" ref="F28:F36" si="1">ROUND(G28/B28,0)</f>
        <v>57</v>
      </c>
      <c r="G28" s="34">
        <f t="shared" ref="G28:G36" si="2">ROUND(D28*E28,0)</f>
        <v>19470</v>
      </c>
      <c r="H28"/>
      <c r="I28"/>
      <c r="J28"/>
      <c r="K28"/>
      <c r="L28"/>
      <c r="M28"/>
      <c r="N28"/>
      <c r="O28"/>
      <c r="P28"/>
      <c r="Q28"/>
    </row>
    <row r="29" spans="1:17" s="7" customFormat="1" ht="15" hidden="1" x14ac:dyDescent="0.25">
      <c r="A29" s="36" t="s">
        <v>24</v>
      </c>
      <c r="B29" s="32">
        <v>340</v>
      </c>
      <c r="C29" s="33"/>
      <c r="D29" s="34">
        <v>1416</v>
      </c>
      <c r="E29" s="37">
        <v>9.5</v>
      </c>
      <c r="F29" s="34">
        <f t="shared" si="1"/>
        <v>40</v>
      </c>
      <c r="G29" s="34">
        <f t="shared" si="2"/>
        <v>13452</v>
      </c>
      <c r="H29"/>
      <c r="I29"/>
      <c r="J29"/>
      <c r="K29"/>
      <c r="L29"/>
      <c r="M29"/>
      <c r="N29"/>
      <c r="O29"/>
      <c r="P29"/>
      <c r="Q29"/>
    </row>
    <row r="30" spans="1:17" s="7" customFormat="1" ht="15" hidden="1" x14ac:dyDescent="0.25">
      <c r="A30" s="36" t="s">
        <v>25</v>
      </c>
      <c r="B30" s="32">
        <v>270</v>
      </c>
      <c r="C30" s="33"/>
      <c r="D30" s="34">
        <v>2025</v>
      </c>
      <c r="E30" s="37">
        <v>8</v>
      </c>
      <c r="F30" s="34">
        <f t="shared" si="1"/>
        <v>60</v>
      </c>
      <c r="G30" s="34">
        <f t="shared" si="2"/>
        <v>16200</v>
      </c>
      <c r="H30"/>
      <c r="I30"/>
      <c r="J30"/>
      <c r="K30"/>
      <c r="L30"/>
      <c r="M30"/>
      <c r="N30"/>
      <c r="O30"/>
      <c r="P30"/>
      <c r="Q30"/>
    </row>
    <row r="31" spans="1:17" s="7" customFormat="1" ht="15" hidden="1" x14ac:dyDescent="0.25">
      <c r="A31" s="36" t="s">
        <v>26</v>
      </c>
      <c r="B31" s="32">
        <v>340</v>
      </c>
      <c r="C31" s="33"/>
      <c r="D31" s="34">
        <v>1900</v>
      </c>
      <c r="E31" s="37">
        <v>9.5</v>
      </c>
      <c r="F31" s="34">
        <f t="shared" si="1"/>
        <v>53</v>
      </c>
      <c r="G31" s="34">
        <f t="shared" si="2"/>
        <v>18050</v>
      </c>
      <c r="H31"/>
      <c r="I31"/>
      <c r="J31"/>
      <c r="K31"/>
      <c r="L31"/>
      <c r="M31"/>
      <c r="N31"/>
      <c r="O31"/>
      <c r="P31"/>
      <c r="Q31"/>
    </row>
    <row r="32" spans="1:17" s="7" customFormat="1" ht="15" hidden="1" x14ac:dyDescent="0.25">
      <c r="A32" s="36" t="s">
        <v>27</v>
      </c>
      <c r="B32" s="32">
        <v>340</v>
      </c>
      <c r="C32" s="33"/>
      <c r="D32" s="34">
        <v>2750</v>
      </c>
      <c r="E32" s="37">
        <v>6.1</v>
      </c>
      <c r="F32" s="34">
        <f t="shared" si="1"/>
        <v>49</v>
      </c>
      <c r="G32" s="34">
        <f t="shared" si="2"/>
        <v>16775</v>
      </c>
      <c r="H32"/>
      <c r="I32"/>
      <c r="J32"/>
      <c r="K32"/>
      <c r="L32"/>
      <c r="M32"/>
      <c r="N32"/>
      <c r="O32"/>
      <c r="P32"/>
      <c r="Q32"/>
    </row>
    <row r="33" spans="1:17" s="7" customFormat="1" ht="15" hidden="1" x14ac:dyDescent="0.25">
      <c r="A33" s="36" t="s">
        <v>28</v>
      </c>
      <c r="B33" s="32">
        <v>340</v>
      </c>
      <c r="C33" s="33"/>
      <c r="D33" s="34">
        <v>2515</v>
      </c>
      <c r="E33" s="37">
        <v>10.5</v>
      </c>
      <c r="F33" s="34">
        <f t="shared" si="1"/>
        <v>78</v>
      </c>
      <c r="G33" s="34">
        <f t="shared" si="2"/>
        <v>26408</v>
      </c>
      <c r="H33"/>
      <c r="I33"/>
      <c r="J33"/>
      <c r="K33"/>
      <c r="L33"/>
      <c r="M33"/>
      <c r="N33"/>
      <c r="O33"/>
      <c r="P33"/>
      <c r="Q33"/>
    </row>
    <row r="34" spans="1:17" s="7" customFormat="1" ht="15" hidden="1" x14ac:dyDescent="0.25">
      <c r="A34" s="36" t="s">
        <v>29</v>
      </c>
      <c r="B34" s="32">
        <v>340</v>
      </c>
      <c r="C34" s="33"/>
      <c r="D34" s="34">
        <v>980</v>
      </c>
      <c r="E34" s="37">
        <v>9.8000000000000007</v>
      </c>
      <c r="F34" s="34">
        <f t="shared" si="1"/>
        <v>28</v>
      </c>
      <c r="G34" s="34">
        <f t="shared" si="2"/>
        <v>9604</v>
      </c>
      <c r="L34"/>
      <c r="M34"/>
      <c r="N34"/>
      <c r="O34"/>
      <c r="P34"/>
      <c r="Q34"/>
    </row>
    <row r="35" spans="1:17" s="7" customFormat="1" ht="15" hidden="1" x14ac:dyDescent="0.25">
      <c r="A35" s="36" t="s">
        <v>30</v>
      </c>
      <c r="B35" s="32">
        <v>340</v>
      </c>
      <c r="C35" s="33"/>
      <c r="D35" s="34">
        <v>760</v>
      </c>
      <c r="E35" s="37">
        <v>13</v>
      </c>
      <c r="F35" s="34">
        <f t="shared" si="1"/>
        <v>29</v>
      </c>
      <c r="G35" s="34">
        <f t="shared" si="2"/>
        <v>9880</v>
      </c>
      <c r="L35"/>
      <c r="M35"/>
      <c r="N35"/>
      <c r="O35"/>
      <c r="P35"/>
      <c r="Q35"/>
    </row>
    <row r="36" spans="1:17" s="7" customFormat="1" ht="15" hidden="1" x14ac:dyDescent="0.25">
      <c r="A36" s="36" t="s">
        <v>31</v>
      </c>
      <c r="B36" s="32">
        <v>340</v>
      </c>
      <c r="C36" s="33"/>
      <c r="D36" s="34">
        <v>1050</v>
      </c>
      <c r="E36" s="37">
        <v>7.3</v>
      </c>
      <c r="F36" s="34">
        <f t="shared" si="1"/>
        <v>23</v>
      </c>
      <c r="G36" s="34">
        <f t="shared" si="2"/>
        <v>7665</v>
      </c>
      <c r="L36"/>
      <c r="M36"/>
      <c r="N36"/>
      <c r="O36"/>
      <c r="P36"/>
      <c r="Q36"/>
    </row>
    <row r="37" spans="1:17" s="7" customFormat="1" ht="15" hidden="1" x14ac:dyDescent="0.25">
      <c r="A37" s="39" t="s">
        <v>13</v>
      </c>
      <c r="B37" s="32"/>
      <c r="C37" s="33"/>
      <c r="D37" s="42">
        <f>SUM(D28:D36)</f>
        <v>15166</v>
      </c>
      <c r="E37" s="43">
        <f>G37/D37</f>
        <v>9.066596333904787</v>
      </c>
      <c r="F37" s="42">
        <f>SUM(F28:F36)</f>
        <v>417</v>
      </c>
      <c r="G37" s="68">
        <f>SUM(G28:G36)</f>
        <v>137504</v>
      </c>
      <c r="L37"/>
      <c r="M37"/>
      <c r="N37"/>
      <c r="O37"/>
      <c r="P37"/>
      <c r="Q37"/>
    </row>
    <row r="38" spans="1:17" s="7" customFormat="1" ht="18" hidden="1" customHeight="1" x14ac:dyDescent="0.25">
      <c r="A38" s="44" t="s">
        <v>32</v>
      </c>
      <c r="B38" s="32"/>
      <c r="C38" s="33"/>
      <c r="D38" s="34"/>
      <c r="E38" s="34"/>
      <c r="F38" s="34"/>
      <c r="G38" s="34"/>
      <c r="L38"/>
      <c r="M38"/>
      <c r="N38"/>
      <c r="O38"/>
      <c r="P38"/>
      <c r="Q38"/>
    </row>
    <row r="39" spans="1:17" s="7" customFormat="1" ht="15" hidden="1" x14ac:dyDescent="0.25">
      <c r="A39" s="69" t="s">
        <v>33</v>
      </c>
      <c r="B39" s="40"/>
      <c r="C39" s="41"/>
      <c r="D39" s="34">
        <f>D40+D41+D42+D43</f>
        <v>41045</v>
      </c>
      <c r="E39" s="34"/>
      <c r="F39" s="34"/>
      <c r="G39" s="34"/>
      <c r="L39"/>
      <c r="M39"/>
      <c r="N39"/>
      <c r="O39"/>
      <c r="P39"/>
      <c r="Q39"/>
    </row>
    <row r="40" spans="1:17" s="7" customFormat="1" ht="15" hidden="1" x14ac:dyDescent="0.25">
      <c r="A40" s="69" t="s">
        <v>34</v>
      </c>
      <c r="B40" s="40"/>
      <c r="C40" s="41"/>
      <c r="D40" s="34"/>
      <c r="E40" s="34"/>
      <c r="F40" s="34"/>
      <c r="G40" s="34"/>
      <c r="L40"/>
      <c r="M40"/>
      <c r="N40"/>
      <c r="O40"/>
      <c r="P40"/>
      <c r="Q40"/>
    </row>
    <row r="41" spans="1:17" s="7" customFormat="1" ht="30" hidden="1" x14ac:dyDescent="0.25">
      <c r="A41" s="69" t="s">
        <v>35</v>
      </c>
      <c r="B41" s="40"/>
      <c r="C41" s="41"/>
      <c r="D41" s="34">
        <v>26800</v>
      </c>
      <c r="E41" s="34"/>
      <c r="F41" s="34"/>
      <c r="G41" s="34"/>
      <c r="L41"/>
      <c r="M41"/>
      <c r="N41"/>
      <c r="O41"/>
      <c r="P41"/>
      <c r="Q41"/>
    </row>
    <row r="42" spans="1:17" s="7" customFormat="1" ht="30" hidden="1" x14ac:dyDescent="0.25">
      <c r="A42" s="69" t="s">
        <v>36</v>
      </c>
      <c r="B42" s="40"/>
      <c r="C42" s="41"/>
      <c r="D42" s="34"/>
      <c r="E42" s="34"/>
      <c r="F42" s="34"/>
      <c r="G42" s="34"/>
      <c r="L42"/>
      <c r="M42"/>
      <c r="N42"/>
      <c r="O42"/>
      <c r="P42"/>
      <c r="Q42"/>
    </row>
    <row r="43" spans="1:17" s="7" customFormat="1" ht="15" hidden="1" x14ac:dyDescent="0.25">
      <c r="A43" s="69" t="s">
        <v>37</v>
      </c>
      <c r="B43" s="40"/>
      <c r="C43" s="41"/>
      <c r="D43" s="34">
        <v>14245</v>
      </c>
      <c r="E43" s="34"/>
      <c r="F43" s="34"/>
      <c r="G43" s="34"/>
      <c r="J43" s="70"/>
      <c r="L43"/>
      <c r="M43"/>
      <c r="N43"/>
      <c r="O43"/>
      <c r="P43"/>
      <c r="Q43"/>
    </row>
    <row r="44" spans="1:17" s="7" customFormat="1" ht="15" hidden="1" x14ac:dyDescent="0.25">
      <c r="A44" s="71" t="s">
        <v>38</v>
      </c>
      <c r="B44" s="40"/>
      <c r="C44" s="41"/>
      <c r="D44" s="34">
        <v>67966</v>
      </c>
      <c r="E44" s="34"/>
      <c r="F44" s="34"/>
      <c r="G44" s="34"/>
      <c r="L44"/>
      <c r="M44"/>
      <c r="N44"/>
      <c r="O44"/>
      <c r="P44"/>
      <c r="Q44"/>
    </row>
    <row r="45" spans="1:17" s="7" customFormat="1" ht="15" hidden="1" x14ac:dyDescent="0.25">
      <c r="A45" s="72" t="s">
        <v>39</v>
      </c>
      <c r="B45" s="40"/>
      <c r="C45" s="41"/>
      <c r="D45" s="34"/>
      <c r="E45" s="34"/>
      <c r="F45" s="34"/>
      <c r="G45" s="34"/>
      <c r="L45"/>
      <c r="M45"/>
      <c r="N45"/>
      <c r="O45"/>
      <c r="P45"/>
      <c r="Q45"/>
    </row>
    <row r="46" spans="1:17" s="7" customFormat="1" ht="15" hidden="1" x14ac:dyDescent="0.25">
      <c r="A46" s="73" t="s">
        <v>40</v>
      </c>
      <c r="B46" s="47"/>
      <c r="C46" s="47"/>
      <c r="D46" s="42">
        <f>D39+ROUND(D44*3.2,0)</f>
        <v>258536</v>
      </c>
      <c r="E46" s="34"/>
      <c r="F46" s="34"/>
      <c r="G46" s="34"/>
      <c r="K46" s="70"/>
      <c r="L46"/>
      <c r="M46"/>
      <c r="N46"/>
      <c r="O46"/>
      <c r="P46"/>
      <c r="Q46"/>
    </row>
    <row r="47" spans="1:17" s="7" customFormat="1" ht="15" hidden="1" x14ac:dyDescent="0.25">
      <c r="A47" s="44" t="s">
        <v>14</v>
      </c>
      <c r="B47" s="40"/>
      <c r="C47" s="41"/>
      <c r="D47" s="34"/>
      <c r="E47" s="34"/>
      <c r="F47" s="34"/>
      <c r="G47" s="34"/>
      <c r="L47"/>
      <c r="M47"/>
      <c r="N47"/>
      <c r="O47"/>
      <c r="P47"/>
      <c r="Q47"/>
    </row>
    <row r="48" spans="1:17" s="7" customFormat="1" ht="15" hidden="1" x14ac:dyDescent="0.25">
      <c r="A48" s="69" t="s">
        <v>33</v>
      </c>
      <c r="B48" s="40"/>
      <c r="C48" s="41"/>
      <c r="D48" s="34">
        <f>D49+D50+D55+D61+D62+D63+D64</f>
        <v>18449</v>
      </c>
      <c r="E48" s="34"/>
      <c r="F48" s="34"/>
      <c r="G48" s="34"/>
      <c r="L48"/>
      <c r="M48"/>
      <c r="N48"/>
      <c r="O48"/>
      <c r="P48"/>
      <c r="Q48"/>
    </row>
    <row r="49" spans="1:17" s="7" customFormat="1" ht="15" hidden="1" x14ac:dyDescent="0.25">
      <c r="A49" s="69" t="s">
        <v>34</v>
      </c>
      <c r="B49" s="40"/>
      <c r="C49" s="41"/>
      <c r="D49" s="34"/>
      <c r="E49" s="34"/>
      <c r="F49" s="34"/>
      <c r="G49" s="34"/>
      <c r="L49"/>
      <c r="M49"/>
      <c r="N49"/>
      <c r="O49"/>
      <c r="P49"/>
      <c r="Q49"/>
    </row>
    <row r="50" spans="1:17" s="7" customFormat="1" ht="30" hidden="1" x14ac:dyDescent="0.25">
      <c r="A50" s="69" t="s">
        <v>41</v>
      </c>
      <c r="B50" s="40"/>
      <c r="C50" s="41"/>
      <c r="D50" s="34">
        <f>D51+D52+D53+D54</f>
        <v>17949</v>
      </c>
      <c r="E50" s="34"/>
      <c r="F50" s="34"/>
      <c r="G50" s="34"/>
      <c r="Q50"/>
    </row>
    <row r="51" spans="1:17" s="7" customFormat="1" ht="30" hidden="1" x14ac:dyDescent="0.25">
      <c r="A51" s="69" t="s">
        <v>42</v>
      </c>
      <c r="B51" s="40"/>
      <c r="C51" s="41">
        <v>11605</v>
      </c>
      <c r="D51" s="34">
        <v>14410</v>
      </c>
      <c r="E51" s="34"/>
      <c r="F51" s="34"/>
      <c r="G51" s="34"/>
      <c r="K51" s="70"/>
      <c r="Q51"/>
    </row>
    <row r="52" spans="1:17" s="7" customFormat="1" ht="30" hidden="1" x14ac:dyDescent="0.25">
      <c r="A52" s="69" t="s">
        <v>43</v>
      </c>
      <c r="B52" s="40"/>
      <c r="C52" s="41"/>
      <c r="D52" s="34">
        <v>3539</v>
      </c>
      <c r="E52" s="34"/>
      <c r="F52" s="34"/>
      <c r="G52" s="34"/>
      <c r="K52" s="70"/>
      <c r="Q52"/>
    </row>
    <row r="53" spans="1:17" s="7" customFormat="1" ht="45" hidden="1" x14ac:dyDescent="0.25">
      <c r="A53" s="69" t="s">
        <v>44</v>
      </c>
      <c r="B53" s="40"/>
      <c r="C53" s="41"/>
      <c r="D53" s="34"/>
      <c r="E53" s="34"/>
      <c r="F53" s="34"/>
      <c r="G53" s="34"/>
      <c r="Q53"/>
    </row>
    <row r="54" spans="1:17" s="7" customFormat="1" ht="30" hidden="1" customHeight="1" x14ac:dyDescent="0.25">
      <c r="A54" s="69" t="s">
        <v>45</v>
      </c>
      <c r="B54" s="40"/>
      <c r="C54" s="41"/>
      <c r="D54" s="34"/>
      <c r="E54" s="34"/>
      <c r="F54" s="34"/>
      <c r="G54" s="34"/>
      <c r="Q54"/>
    </row>
    <row r="55" spans="1:17" s="7" customFormat="1" ht="45" hidden="1" customHeight="1" x14ac:dyDescent="0.25">
      <c r="A55" s="69" t="s">
        <v>46</v>
      </c>
      <c r="B55" s="40"/>
      <c r="C55" s="41"/>
      <c r="D55" s="34">
        <f>D56+D57+D58+D59+D60</f>
        <v>500</v>
      </c>
      <c r="E55" s="34"/>
      <c r="F55" s="34"/>
      <c r="G55" s="34"/>
      <c r="Q55"/>
    </row>
    <row r="56" spans="1:17" s="7" customFormat="1" ht="30" hidden="1" x14ac:dyDescent="0.25">
      <c r="A56" s="69" t="s">
        <v>47</v>
      </c>
      <c r="B56" s="40"/>
      <c r="C56" s="41"/>
      <c r="D56" s="34">
        <v>500</v>
      </c>
      <c r="E56" s="34"/>
      <c r="F56" s="34"/>
      <c r="G56" s="34"/>
      <c r="Q56"/>
    </row>
    <row r="57" spans="1:17" s="7" customFormat="1" ht="60" hidden="1" x14ac:dyDescent="0.25">
      <c r="A57" s="69" t="s">
        <v>48</v>
      </c>
      <c r="B57" s="40"/>
      <c r="C57" s="41"/>
      <c r="D57" s="34"/>
      <c r="E57" s="34"/>
      <c r="F57" s="34"/>
      <c r="G57" s="34"/>
      <c r="Q57"/>
    </row>
    <row r="58" spans="1:17" s="7" customFormat="1" ht="45" hidden="1" x14ac:dyDescent="0.25">
      <c r="A58" s="69" t="s">
        <v>49</v>
      </c>
      <c r="B58" s="40"/>
      <c r="C58" s="41"/>
      <c r="D58" s="34"/>
      <c r="E58" s="34"/>
      <c r="F58" s="34"/>
      <c r="G58" s="34"/>
      <c r="Q58"/>
    </row>
    <row r="59" spans="1:17" s="7" customFormat="1" ht="30" hidden="1" x14ac:dyDescent="0.25">
      <c r="A59" s="69" t="s">
        <v>50</v>
      </c>
      <c r="B59" s="40"/>
      <c r="C59" s="41"/>
      <c r="D59" s="34"/>
      <c r="E59" s="34"/>
      <c r="F59" s="34"/>
      <c r="G59" s="34"/>
      <c r="Q59"/>
    </row>
    <row r="60" spans="1:17" s="7" customFormat="1" ht="30" hidden="1" x14ac:dyDescent="0.25">
      <c r="A60" s="69" t="s">
        <v>51</v>
      </c>
      <c r="B60" s="40"/>
      <c r="C60" s="41"/>
      <c r="D60" s="34"/>
      <c r="E60" s="34"/>
      <c r="F60" s="34"/>
      <c r="G60" s="34"/>
      <c r="Q60"/>
    </row>
    <row r="61" spans="1:17" s="7" customFormat="1" ht="45" hidden="1" x14ac:dyDescent="0.25">
      <c r="A61" s="69" t="s">
        <v>52</v>
      </c>
      <c r="B61" s="40"/>
      <c r="C61" s="41"/>
      <c r="D61" s="34"/>
      <c r="E61" s="34"/>
      <c r="F61" s="34"/>
      <c r="G61" s="34"/>
      <c r="Q61"/>
    </row>
    <row r="62" spans="1:17" s="7" customFormat="1" ht="30" hidden="1" x14ac:dyDescent="0.25">
      <c r="A62" s="69" t="s">
        <v>53</v>
      </c>
      <c r="B62" s="40"/>
      <c r="C62" s="41"/>
      <c r="D62" s="34"/>
      <c r="E62" s="34"/>
      <c r="F62" s="34"/>
      <c r="G62" s="34"/>
      <c r="Q62"/>
    </row>
    <row r="63" spans="1:17" s="7" customFormat="1" ht="30" hidden="1" x14ac:dyDescent="0.25">
      <c r="A63" s="69" t="s">
        <v>54</v>
      </c>
      <c r="B63" s="40"/>
      <c r="C63" s="41"/>
      <c r="D63" s="34"/>
      <c r="E63" s="34"/>
      <c r="F63" s="34"/>
      <c r="G63" s="34"/>
      <c r="Q63"/>
    </row>
    <row r="64" spans="1:17" s="7" customFormat="1" ht="15" hidden="1" x14ac:dyDescent="0.25">
      <c r="A64" s="69" t="s">
        <v>55</v>
      </c>
      <c r="B64" s="40"/>
      <c r="C64" s="41"/>
      <c r="D64" s="34"/>
      <c r="E64" s="34"/>
      <c r="F64" s="34"/>
      <c r="G64" s="34"/>
      <c r="Q64"/>
    </row>
    <row r="65" spans="1:17" s="7" customFormat="1" ht="15" hidden="1" x14ac:dyDescent="0.25">
      <c r="A65" s="71" t="s">
        <v>38</v>
      </c>
      <c r="B65" s="40"/>
      <c r="C65" s="41"/>
      <c r="D65" s="34">
        <v>2000</v>
      </c>
      <c r="E65" s="34"/>
      <c r="F65" s="34"/>
      <c r="G65" s="34"/>
      <c r="I65" s="74"/>
      <c r="J65" s="74"/>
      <c r="K65" s="74"/>
      <c r="L65" s="74"/>
      <c r="M65" s="74"/>
      <c r="N65" s="74"/>
      <c r="O65" s="74"/>
      <c r="P65" s="74"/>
      <c r="Q65"/>
    </row>
    <row r="66" spans="1:17" s="7" customFormat="1" ht="15" hidden="1" x14ac:dyDescent="0.25">
      <c r="A66" s="72" t="s">
        <v>39</v>
      </c>
      <c r="B66" s="40"/>
      <c r="C66" s="41"/>
      <c r="D66" s="34"/>
      <c r="E66" s="34"/>
      <c r="F66" s="34"/>
      <c r="G66" s="34"/>
    </row>
    <row r="67" spans="1:17" s="7" customFormat="1" ht="30" hidden="1" x14ac:dyDescent="0.25">
      <c r="A67" s="71" t="s">
        <v>56</v>
      </c>
      <c r="B67" s="40"/>
      <c r="C67" s="41"/>
      <c r="D67" s="34">
        <f>D68+D69</f>
        <v>22230</v>
      </c>
      <c r="E67" s="34"/>
      <c r="F67" s="34"/>
      <c r="G67" s="34"/>
      <c r="H67" s="75"/>
      <c r="I67" s="76"/>
      <c r="J67" s="74"/>
      <c r="K67" s="74"/>
      <c r="L67" s="74"/>
      <c r="M67" s="74"/>
      <c r="N67" s="74"/>
      <c r="O67" s="74"/>
      <c r="P67" s="74"/>
      <c r="Q67" s="74"/>
    </row>
    <row r="68" spans="1:17" s="7" customFormat="1" ht="21.6" hidden="1" customHeight="1" x14ac:dyDescent="0.25">
      <c r="A68" s="71" t="s">
        <v>57</v>
      </c>
      <c r="B68" s="40"/>
      <c r="C68" s="41"/>
      <c r="D68" s="34">
        <v>17930</v>
      </c>
      <c r="E68" s="34"/>
      <c r="F68" s="34"/>
      <c r="G68" s="34"/>
    </row>
    <row r="69" spans="1:17" s="7" customFormat="1" ht="22.15" hidden="1" customHeight="1" x14ac:dyDescent="0.25">
      <c r="A69" s="71" t="s">
        <v>58</v>
      </c>
      <c r="B69" s="40"/>
      <c r="C69" s="41"/>
      <c r="D69" s="34">
        <v>4300</v>
      </c>
      <c r="E69" s="34"/>
      <c r="F69" s="34"/>
      <c r="G69" s="34"/>
    </row>
    <row r="70" spans="1:17" s="7" customFormat="1" ht="19.5" hidden="1" customHeight="1" x14ac:dyDescent="0.25">
      <c r="A70" s="73" t="s">
        <v>59</v>
      </c>
      <c r="B70" s="40"/>
      <c r="C70" s="41"/>
      <c r="D70" s="42">
        <f>D48+ROUND(D65*3.2,0)+D67</f>
        <v>47079</v>
      </c>
      <c r="E70" s="34"/>
      <c r="F70" s="34"/>
      <c r="G70" s="34"/>
    </row>
    <row r="71" spans="1:17" s="7" customFormat="1" ht="17.25" hidden="1" customHeight="1" x14ac:dyDescent="0.25">
      <c r="A71" s="77" t="s">
        <v>16</v>
      </c>
      <c r="B71" s="47"/>
      <c r="C71" s="47"/>
      <c r="D71" s="42">
        <f>D46+D70</f>
        <v>305615</v>
      </c>
      <c r="E71" s="34"/>
      <c r="F71" s="34"/>
      <c r="G71" s="34"/>
    </row>
    <row r="72" spans="1:17" s="7" customFormat="1" ht="15" hidden="1" x14ac:dyDescent="0.25">
      <c r="A72" s="78" t="s">
        <v>60</v>
      </c>
      <c r="B72" s="47"/>
      <c r="C72" s="47"/>
      <c r="D72" s="42"/>
      <c r="E72" s="34"/>
      <c r="F72" s="34"/>
      <c r="G72" s="34"/>
      <c r="J72" s="70"/>
    </row>
    <row r="73" spans="1:17" s="7" customFormat="1" ht="15" hidden="1" x14ac:dyDescent="0.25">
      <c r="A73" s="69" t="s">
        <v>61</v>
      </c>
      <c r="B73" s="47"/>
      <c r="C73" s="47"/>
      <c r="D73" s="34">
        <v>1100</v>
      </c>
      <c r="E73" s="34"/>
      <c r="F73" s="34"/>
      <c r="G73" s="34"/>
      <c r="K73" s="70"/>
    </row>
    <row r="74" spans="1:17" s="7" customFormat="1" ht="30" hidden="1" x14ac:dyDescent="0.25">
      <c r="A74" s="79" t="s">
        <v>62</v>
      </c>
      <c r="B74" s="47"/>
      <c r="C74" s="47"/>
      <c r="D74" s="34">
        <v>500</v>
      </c>
      <c r="E74" s="34"/>
      <c r="F74" s="34"/>
      <c r="G74" s="34"/>
    </row>
    <row r="75" spans="1:17" s="7" customFormat="1" ht="15" hidden="1" x14ac:dyDescent="0.25">
      <c r="A75" s="79" t="s">
        <v>63</v>
      </c>
      <c r="B75" s="47"/>
      <c r="C75" s="47"/>
      <c r="D75" s="34">
        <v>940</v>
      </c>
      <c r="E75" s="34"/>
      <c r="F75" s="34"/>
      <c r="G75" s="34"/>
    </row>
    <row r="76" spans="1:17" s="7" customFormat="1" ht="15" hidden="1" x14ac:dyDescent="0.25">
      <c r="A76" s="48" t="s">
        <v>17</v>
      </c>
      <c r="B76" s="32"/>
      <c r="C76" s="33"/>
      <c r="D76" s="34"/>
      <c r="E76" s="34"/>
      <c r="F76" s="34"/>
      <c r="G76" s="34"/>
    </row>
    <row r="77" spans="1:17" s="7" customFormat="1" ht="15" hidden="1" x14ac:dyDescent="0.25">
      <c r="A77" s="52" t="s">
        <v>18</v>
      </c>
      <c r="B77" s="32"/>
      <c r="C77" s="33"/>
      <c r="D77" s="34"/>
      <c r="E77" s="34"/>
      <c r="F77" s="34"/>
      <c r="G77" s="34"/>
    </row>
    <row r="78" spans="1:17" s="7" customFormat="1" ht="15" hidden="1" x14ac:dyDescent="0.25">
      <c r="A78" s="36" t="s">
        <v>30</v>
      </c>
      <c r="B78" s="32">
        <v>300</v>
      </c>
      <c r="C78" s="33"/>
      <c r="D78" s="80">
        <v>70</v>
      </c>
      <c r="E78" s="37">
        <v>9.8000000000000007</v>
      </c>
      <c r="F78" s="34">
        <f t="shared" ref="F78:F85" si="3">ROUND(G78/B78,0)</f>
        <v>2</v>
      </c>
      <c r="G78" s="34">
        <f t="shared" ref="G78:G85" si="4">ROUND(D78*E78,0)</f>
        <v>686</v>
      </c>
    </row>
    <row r="79" spans="1:17" s="7" customFormat="1" ht="15" hidden="1" x14ac:dyDescent="0.25">
      <c r="A79" s="36" t="s">
        <v>26</v>
      </c>
      <c r="B79" s="32">
        <v>300</v>
      </c>
      <c r="C79" s="33"/>
      <c r="D79" s="80">
        <v>70</v>
      </c>
      <c r="E79" s="37">
        <v>8.3000000000000007</v>
      </c>
      <c r="F79" s="34">
        <f t="shared" si="3"/>
        <v>2</v>
      </c>
      <c r="G79" s="34">
        <f t="shared" si="4"/>
        <v>581</v>
      </c>
    </row>
    <row r="80" spans="1:17" s="7" customFormat="1" ht="15" hidden="1" x14ac:dyDescent="0.25">
      <c r="A80" s="36" t="s">
        <v>64</v>
      </c>
      <c r="B80" s="32">
        <v>300</v>
      </c>
      <c r="C80" s="33"/>
      <c r="D80" s="80">
        <v>35</v>
      </c>
      <c r="E80" s="37">
        <v>6.9</v>
      </c>
      <c r="F80" s="34">
        <f t="shared" si="3"/>
        <v>1</v>
      </c>
      <c r="G80" s="34">
        <f t="shared" si="4"/>
        <v>242</v>
      </c>
    </row>
    <row r="81" spans="1:17" s="7" customFormat="1" ht="15" hidden="1" x14ac:dyDescent="0.25">
      <c r="A81" s="36" t="s">
        <v>28</v>
      </c>
      <c r="B81" s="32">
        <v>300</v>
      </c>
      <c r="C81" s="33"/>
      <c r="D81" s="80">
        <v>401</v>
      </c>
      <c r="E81" s="37">
        <v>8</v>
      </c>
      <c r="F81" s="34">
        <f t="shared" si="3"/>
        <v>11</v>
      </c>
      <c r="G81" s="34">
        <f t="shared" si="4"/>
        <v>3208</v>
      </c>
    </row>
    <row r="82" spans="1:17" s="7" customFormat="1" ht="15" hidden="1" x14ac:dyDescent="0.25">
      <c r="A82" s="36" t="s">
        <v>29</v>
      </c>
      <c r="B82" s="32">
        <v>300</v>
      </c>
      <c r="C82" s="33"/>
      <c r="D82" s="80">
        <v>74</v>
      </c>
      <c r="E82" s="37">
        <v>9.1</v>
      </c>
      <c r="F82" s="34">
        <f t="shared" si="3"/>
        <v>2</v>
      </c>
      <c r="G82" s="34">
        <f t="shared" si="4"/>
        <v>673</v>
      </c>
      <c r="H82"/>
      <c r="I82"/>
      <c r="J82"/>
      <c r="K82"/>
      <c r="L82"/>
      <c r="M82"/>
      <c r="N82"/>
      <c r="O82"/>
      <c r="P82"/>
      <c r="Q82"/>
    </row>
    <row r="83" spans="1:17" s="7" customFormat="1" ht="15" hidden="1" x14ac:dyDescent="0.25">
      <c r="A83" s="36" t="s">
        <v>31</v>
      </c>
      <c r="B83" s="32">
        <v>300</v>
      </c>
      <c r="C83" s="33"/>
      <c r="D83" s="80">
        <v>56</v>
      </c>
      <c r="E83" s="37">
        <v>10.7</v>
      </c>
      <c r="F83" s="34">
        <f t="shared" si="3"/>
        <v>2</v>
      </c>
      <c r="G83" s="34">
        <f t="shared" si="4"/>
        <v>599</v>
      </c>
      <c r="H83"/>
      <c r="I83"/>
      <c r="J83"/>
      <c r="K83"/>
      <c r="L83"/>
      <c r="M83"/>
      <c r="N83"/>
      <c r="O83"/>
      <c r="P83"/>
      <c r="Q83"/>
    </row>
    <row r="84" spans="1:17" s="7" customFormat="1" ht="15" hidden="1" x14ac:dyDescent="0.25">
      <c r="A84" s="36" t="s">
        <v>24</v>
      </c>
      <c r="B84" s="32">
        <v>300</v>
      </c>
      <c r="C84" s="33"/>
      <c r="D84" s="32">
        <v>130</v>
      </c>
      <c r="E84" s="37">
        <v>10.4</v>
      </c>
      <c r="F84" s="34">
        <f t="shared" si="3"/>
        <v>5</v>
      </c>
      <c r="G84" s="34">
        <f t="shared" si="4"/>
        <v>1352</v>
      </c>
      <c r="H84"/>
      <c r="I84"/>
      <c r="J84"/>
      <c r="K84"/>
      <c r="L84"/>
      <c r="M84"/>
      <c r="N84"/>
      <c r="O84"/>
      <c r="P84"/>
      <c r="Q84"/>
    </row>
    <row r="85" spans="1:17" s="7" customFormat="1" ht="15" hidden="1" x14ac:dyDescent="0.25">
      <c r="A85" s="36" t="s">
        <v>65</v>
      </c>
      <c r="B85" s="32">
        <v>300</v>
      </c>
      <c r="C85" s="33"/>
      <c r="D85" s="32">
        <v>146</v>
      </c>
      <c r="E85" s="37">
        <v>8.1999999999999993</v>
      </c>
      <c r="F85" s="34">
        <f t="shared" si="3"/>
        <v>4</v>
      </c>
      <c r="G85" s="34">
        <f t="shared" si="4"/>
        <v>1197</v>
      </c>
      <c r="H85"/>
      <c r="I85"/>
      <c r="J85"/>
      <c r="K85"/>
      <c r="L85"/>
      <c r="M85"/>
      <c r="N85"/>
      <c r="O85"/>
      <c r="P85"/>
      <c r="Q85"/>
    </row>
    <row r="86" spans="1:17" s="7" customFormat="1" ht="15" hidden="1" x14ac:dyDescent="0.25">
      <c r="A86" s="81" t="s">
        <v>19</v>
      </c>
      <c r="B86" s="82"/>
      <c r="C86" s="33"/>
      <c r="D86" s="42">
        <f>SUM(D78:D85)</f>
        <v>982</v>
      </c>
      <c r="E86" s="43">
        <f>G86/D86</f>
        <v>8.6945010183299392</v>
      </c>
      <c r="F86" s="42">
        <f>SUM(F78:F85)</f>
        <v>29</v>
      </c>
      <c r="G86" s="42">
        <f>SUM(G78:G85)</f>
        <v>8538</v>
      </c>
      <c r="H86"/>
      <c r="I86"/>
      <c r="J86"/>
      <c r="K86"/>
      <c r="L86"/>
      <c r="M86"/>
      <c r="N86"/>
      <c r="O86"/>
      <c r="P86"/>
      <c r="Q86"/>
    </row>
    <row r="87" spans="1:17" s="7" customFormat="1" ht="15" hidden="1" x14ac:dyDescent="0.25">
      <c r="A87" s="48" t="s">
        <v>66</v>
      </c>
      <c r="B87" s="82"/>
      <c r="C87" s="33"/>
      <c r="D87" s="42"/>
      <c r="E87" s="43"/>
      <c r="F87" s="42"/>
      <c r="G87" s="42"/>
      <c r="H87"/>
      <c r="I87"/>
      <c r="J87"/>
      <c r="K87"/>
      <c r="L87"/>
      <c r="M87"/>
      <c r="N87"/>
      <c r="O87"/>
      <c r="P87"/>
      <c r="Q87"/>
    </row>
    <row r="88" spans="1:17" s="7" customFormat="1" ht="15" hidden="1" x14ac:dyDescent="0.25">
      <c r="A88" s="83" t="s">
        <v>67</v>
      </c>
      <c r="B88" s="32">
        <v>240</v>
      </c>
      <c r="C88" s="33"/>
      <c r="D88" s="32">
        <v>800</v>
      </c>
      <c r="E88" s="37">
        <v>8</v>
      </c>
      <c r="F88" s="34">
        <f>ROUND(G88/B88,0)</f>
        <v>27</v>
      </c>
      <c r="G88" s="34">
        <f>ROUND(D88*E88,0)</f>
        <v>6400</v>
      </c>
      <c r="H88"/>
      <c r="I88"/>
      <c r="J88"/>
      <c r="K88"/>
      <c r="L88"/>
      <c r="M88"/>
      <c r="N88"/>
      <c r="O88"/>
      <c r="P88"/>
      <c r="Q88"/>
    </row>
    <row r="89" spans="1:17" s="7" customFormat="1" ht="19.5" hidden="1" customHeight="1" x14ac:dyDescent="0.25">
      <c r="A89" s="84" t="s">
        <v>20</v>
      </c>
      <c r="B89" s="85"/>
      <c r="C89" s="86"/>
      <c r="D89" s="42">
        <f>D86+D88</f>
        <v>1782</v>
      </c>
      <c r="E89" s="43">
        <f>G89/D89</f>
        <v>8.3827160493827169</v>
      </c>
      <c r="F89" s="42">
        <f>F86+F88</f>
        <v>56</v>
      </c>
      <c r="G89" s="42">
        <f>G86+G88</f>
        <v>14938</v>
      </c>
      <c r="H89"/>
      <c r="I89"/>
      <c r="J89"/>
      <c r="K89"/>
      <c r="L89"/>
      <c r="M89"/>
      <c r="N89"/>
      <c r="O89"/>
      <c r="P89"/>
      <c r="Q89"/>
    </row>
    <row r="90" spans="1:17" s="7" customFormat="1" ht="15.75" hidden="1" thickBot="1" x14ac:dyDescent="0.3">
      <c r="A90" s="87" t="s">
        <v>21</v>
      </c>
      <c r="B90" s="62"/>
      <c r="C90" s="88"/>
      <c r="D90" s="89"/>
      <c r="E90" s="89"/>
      <c r="F90" s="89"/>
      <c r="G90" s="89"/>
      <c r="H90"/>
      <c r="I90"/>
      <c r="J90"/>
      <c r="K90"/>
      <c r="L90"/>
      <c r="M90"/>
      <c r="N90"/>
      <c r="O90"/>
      <c r="P90"/>
      <c r="Q90"/>
    </row>
    <row r="91" spans="1:17" s="7" customFormat="1" ht="15" x14ac:dyDescent="0.25">
      <c r="A91" s="86"/>
      <c r="B91" s="90"/>
      <c r="C91" s="90"/>
      <c r="D91" s="34"/>
      <c r="E91" s="34"/>
      <c r="F91" s="34"/>
      <c r="G91" s="34"/>
      <c r="H91"/>
      <c r="I91"/>
      <c r="J91"/>
      <c r="K91"/>
      <c r="L91"/>
      <c r="M91"/>
      <c r="N91"/>
      <c r="O91"/>
      <c r="P91"/>
      <c r="Q91"/>
    </row>
    <row r="92" spans="1:17" s="30" customFormat="1" ht="15" x14ac:dyDescent="0.25">
      <c r="A92" s="91" t="s">
        <v>68</v>
      </c>
      <c r="B92" s="82"/>
      <c r="C92" s="33"/>
      <c r="D92" s="34"/>
      <c r="E92" s="34"/>
      <c r="F92" s="34"/>
      <c r="G92" s="34"/>
    </row>
    <row r="93" spans="1:17" s="30" customFormat="1" ht="15" x14ac:dyDescent="0.25">
      <c r="A93" s="35" t="s">
        <v>10</v>
      </c>
      <c r="B93" s="82"/>
      <c r="C93" s="33"/>
      <c r="D93" s="34"/>
      <c r="E93" s="34"/>
      <c r="F93" s="34"/>
      <c r="G93" s="34"/>
    </row>
    <row r="94" spans="1:17" s="30" customFormat="1" ht="15" x14ac:dyDescent="0.25">
      <c r="A94" s="36" t="s">
        <v>65</v>
      </c>
      <c r="B94" s="92">
        <v>340</v>
      </c>
      <c r="C94" s="93"/>
      <c r="D94" s="34">
        <v>1500</v>
      </c>
      <c r="E94" s="37">
        <v>11.7</v>
      </c>
      <c r="F94" s="34">
        <f t="shared" ref="F94:F100" si="5">ROUND(G94/B94,0)</f>
        <v>52</v>
      </c>
      <c r="G94" s="34">
        <f t="shared" ref="G94:G100" si="6">ROUND(D94*E94,0)</f>
        <v>17550</v>
      </c>
    </row>
    <row r="95" spans="1:17" s="30" customFormat="1" ht="15" x14ac:dyDescent="0.25">
      <c r="A95" s="38" t="s">
        <v>69</v>
      </c>
      <c r="B95" s="92">
        <v>340</v>
      </c>
      <c r="C95" s="93"/>
      <c r="D95" s="34">
        <v>1450</v>
      </c>
      <c r="E95" s="37">
        <v>11</v>
      </c>
      <c r="F95" s="34">
        <f t="shared" si="5"/>
        <v>47</v>
      </c>
      <c r="G95" s="34">
        <f t="shared" si="6"/>
        <v>15950</v>
      </c>
    </row>
    <row r="96" spans="1:17" s="30" customFormat="1" ht="15" x14ac:dyDescent="0.25">
      <c r="A96" s="38" t="s">
        <v>24</v>
      </c>
      <c r="B96" s="92">
        <v>340</v>
      </c>
      <c r="C96" s="93"/>
      <c r="D96" s="34">
        <v>1810</v>
      </c>
      <c r="E96" s="37">
        <v>8.6999999999999993</v>
      </c>
      <c r="F96" s="34">
        <f t="shared" si="5"/>
        <v>46</v>
      </c>
      <c r="G96" s="34">
        <f t="shared" si="6"/>
        <v>15747</v>
      </c>
    </row>
    <row r="97" spans="1:17" s="30" customFormat="1" ht="15" x14ac:dyDescent="0.25">
      <c r="A97" s="38" t="s">
        <v>70</v>
      </c>
      <c r="B97" s="92">
        <v>340</v>
      </c>
      <c r="C97" s="93"/>
      <c r="D97" s="34">
        <v>1110</v>
      </c>
      <c r="E97" s="37">
        <v>10.3</v>
      </c>
      <c r="F97" s="34">
        <f t="shared" si="5"/>
        <v>34</v>
      </c>
      <c r="G97" s="34">
        <f t="shared" si="6"/>
        <v>11433</v>
      </c>
    </row>
    <row r="98" spans="1:17" s="30" customFormat="1" ht="15" x14ac:dyDescent="0.25">
      <c r="A98" s="36" t="s">
        <v>27</v>
      </c>
      <c r="B98" s="32">
        <v>340</v>
      </c>
      <c r="C98" s="33"/>
      <c r="D98" s="34">
        <v>2200</v>
      </c>
      <c r="E98" s="37">
        <v>5</v>
      </c>
      <c r="F98" s="34">
        <f t="shared" si="5"/>
        <v>32</v>
      </c>
      <c r="G98" s="34">
        <f t="shared" si="6"/>
        <v>11000</v>
      </c>
    </row>
    <row r="99" spans="1:17" s="7" customFormat="1" ht="15" x14ac:dyDescent="0.25">
      <c r="A99" s="79" t="s">
        <v>71</v>
      </c>
      <c r="B99" s="32">
        <v>280</v>
      </c>
      <c r="C99" s="33"/>
      <c r="D99" s="34">
        <v>1850</v>
      </c>
      <c r="E99" s="37">
        <v>5.7</v>
      </c>
      <c r="F99" s="34">
        <f t="shared" si="5"/>
        <v>38</v>
      </c>
      <c r="G99" s="34">
        <f t="shared" si="6"/>
        <v>10545</v>
      </c>
      <c r="H99"/>
      <c r="I99"/>
      <c r="J99"/>
      <c r="K99"/>
      <c r="L99"/>
      <c r="M99"/>
      <c r="N99"/>
      <c r="O99"/>
      <c r="P99"/>
      <c r="Q99"/>
    </row>
    <row r="100" spans="1:17" s="7" customFormat="1" ht="15" x14ac:dyDescent="0.25">
      <c r="A100" s="36" t="s">
        <v>72</v>
      </c>
      <c r="B100" s="32">
        <v>300</v>
      </c>
      <c r="C100" s="33"/>
      <c r="D100" s="34">
        <v>600</v>
      </c>
      <c r="E100" s="37">
        <v>7.5</v>
      </c>
      <c r="F100" s="34">
        <f t="shared" si="5"/>
        <v>15</v>
      </c>
      <c r="G100" s="34">
        <f t="shared" si="6"/>
        <v>4500</v>
      </c>
      <c r="H100"/>
      <c r="I100"/>
      <c r="J100"/>
      <c r="K100"/>
      <c r="L100"/>
      <c r="M100"/>
      <c r="N100"/>
      <c r="O100"/>
      <c r="P100"/>
      <c r="Q100"/>
    </row>
    <row r="101" spans="1:17" s="7" customFormat="1" ht="15" x14ac:dyDescent="0.25">
      <c r="A101" s="39" t="s">
        <v>13</v>
      </c>
      <c r="B101" s="32"/>
      <c r="C101" s="33"/>
      <c r="D101" s="42">
        <f>SUM(D94:D100)</f>
        <v>10520</v>
      </c>
      <c r="E101" s="43">
        <f>G101/D101</f>
        <v>8.2438212927756656</v>
      </c>
      <c r="F101" s="42">
        <f>SUM(F94:F100)</f>
        <v>264</v>
      </c>
      <c r="G101" s="42">
        <f>SUM(G94:G100)</f>
        <v>86725</v>
      </c>
      <c r="H101"/>
      <c r="I101"/>
      <c r="J101"/>
      <c r="K101"/>
      <c r="L101"/>
      <c r="M101"/>
      <c r="N101"/>
      <c r="O101"/>
      <c r="P101"/>
      <c r="Q101"/>
    </row>
    <row r="102" spans="1:17" s="7" customFormat="1" ht="15" x14ac:dyDescent="0.25">
      <c r="A102" s="44" t="s">
        <v>14</v>
      </c>
      <c r="B102" s="32"/>
      <c r="C102" s="33"/>
      <c r="D102" s="34"/>
      <c r="E102" s="34"/>
      <c r="F102" s="34"/>
      <c r="G102" s="34"/>
      <c r="H102"/>
      <c r="I102"/>
      <c r="J102"/>
      <c r="K102"/>
      <c r="L102"/>
      <c r="M102"/>
      <c r="N102"/>
      <c r="O102"/>
      <c r="P102"/>
      <c r="Q102"/>
    </row>
    <row r="103" spans="1:17" s="7" customFormat="1" ht="30" x14ac:dyDescent="0.25">
      <c r="A103" s="71" t="s">
        <v>56</v>
      </c>
      <c r="B103" s="40"/>
      <c r="C103" s="41"/>
      <c r="D103" s="34">
        <f>D104+D105</f>
        <v>3000</v>
      </c>
      <c r="E103" s="34"/>
      <c r="F103" s="34"/>
      <c r="G103" s="34"/>
      <c r="H103"/>
      <c r="I103"/>
      <c r="J103"/>
      <c r="K103"/>
      <c r="L103"/>
      <c r="M103"/>
      <c r="N103"/>
      <c r="O103"/>
      <c r="P103"/>
      <c r="Q103"/>
    </row>
    <row r="104" spans="1:17" s="7" customFormat="1" ht="30" x14ac:dyDescent="0.25">
      <c r="A104" s="71" t="s">
        <v>57</v>
      </c>
      <c r="B104" s="40"/>
      <c r="C104" s="41"/>
      <c r="D104" s="34"/>
      <c r="E104" s="34"/>
      <c r="F104" s="34"/>
      <c r="G104" s="34"/>
      <c r="H104"/>
      <c r="I104"/>
      <c r="J104"/>
      <c r="K104"/>
      <c r="L104"/>
      <c r="M104"/>
      <c r="N104"/>
      <c r="O104"/>
      <c r="P104"/>
      <c r="Q104"/>
    </row>
    <row r="105" spans="1:17" s="7" customFormat="1" ht="15" x14ac:dyDescent="0.25">
      <c r="A105" s="71" t="s">
        <v>58</v>
      </c>
      <c r="B105" s="40"/>
      <c r="C105" s="41"/>
      <c r="D105" s="34">
        <v>3000</v>
      </c>
      <c r="E105" s="34"/>
      <c r="F105" s="34"/>
      <c r="G105" s="34"/>
      <c r="H105"/>
      <c r="I105"/>
      <c r="J105"/>
      <c r="K105"/>
      <c r="L105"/>
      <c r="M105"/>
      <c r="N105"/>
      <c r="O105"/>
      <c r="P105"/>
      <c r="Q105"/>
    </row>
    <row r="106" spans="1:17" s="7" customFormat="1" ht="15" customHeight="1" x14ac:dyDescent="0.25">
      <c r="A106" s="77" t="s">
        <v>16</v>
      </c>
      <c r="B106" s="47"/>
      <c r="C106" s="47"/>
      <c r="D106" s="42">
        <f>D103</f>
        <v>3000</v>
      </c>
      <c r="E106" s="34"/>
      <c r="F106" s="34"/>
      <c r="G106" s="34"/>
      <c r="H106"/>
      <c r="I106"/>
      <c r="J106"/>
      <c r="K106"/>
      <c r="L106"/>
      <c r="M106"/>
      <c r="N106"/>
      <c r="O106"/>
      <c r="P106"/>
      <c r="Q106"/>
    </row>
    <row r="107" spans="1:17" s="7" customFormat="1" ht="15" x14ac:dyDescent="0.25">
      <c r="A107" s="78" t="s">
        <v>60</v>
      </c>
      <c r="B107" s="32"/>
      <c r="C107" s="33"/>
      <c r="D107" s="34"/>
      <c r="E107" s="34"/>
      <c r="F107" s="34"/>
      <c r="G107" s="34"/>
      <c r="H107"/>
      <c r="I107"/>
      <c r="J107"/>
      <c r="K107"/>
      <c r="L107"/>
      <c r="M107"/>
      <c r="N107"/>
      <c r="O107"/>
      <c r="P107"/>
      <c r="Q107"/>
    </row>
    <row r="108" spans="1:17" s="7" customFormat="1" ht="15" x14ac:dyDescent="0.25">
      <c r="A108" s="79" t="s">
        <v>61</v>
      </c>
      <c r="B108" s="32"/>
      <c r="C108" s="33"/>
      <c r="D108" s="34">
        <v>2400</v>
      </c>
      <c r="E108" s="42"/>
      <c r="F108" s="34"/>
      <c r="G108" s="34"/>
      <c r="H108"/>
      <c r="I108"/>
      <c r="J108"/>
      <c r="K108"/>
      <c r="L108"/>
      <c r="M108"/>
      <c r="N108"/>
      <c r="O108"/>
      <c r="P108"/>
      <c r="Q108"/>
    </row>
    <row r="109" spans="1:17" s="7" customFormat="1" ht="30" x14ac:dyDescent="0.25">
      <c r="A109" s="79" t="s">
        <v>62</v>
      </c>
      <c r="B109" s="32"/>
      <c r="C109" s="33"/>
      <c r="D109" s="34">
        <v>100</v>
      </c>
      <c r="E109" s="34"/>
      <c r="F109" s="34"/>
      <c r="G109" s="34"/>
      <c r="H109"/>
      <c r="I109"/>
      <c r="J109"/>
      <c r="K109"/>
      <c r="L109"/>
      <c r="M109"/>
      <c r="N109"/>
      <c r="O109"/>
      <c r="P109"/>
      <c r="Q109"/>
    </row>
    <row r="110" spans="1:17" s="7" customFormat="1" ht="19.5" customHeight="1" x14ac:dyDescent="0.25">
      <c r="A110" s="48" t="s">
        <v>17</v>
      </c>
      <c r="B110" s="32"/>
      <c r="C110" s="33"/>
      <c r="D110" s="34"/>
      <c r="E110" s="37"/>
      <c r="F110" s="34"/>
      <c r="G110" s="34"/>
      <c r="H110"/>
      <c r="I110"/>
      <c r="J110"/>
      <c r="K110"/>
      <c r="L110"/>
      <c r="M110"/>
      <c r="N110"/>
      <c r="O110"/>
      <c r="P110"/>
      <c r="Q110"/>
    </row>
    <row r="111" spans="1:17" s="7" customFormat="1" ht="15" x14ac:dyDescent="0.25">
      <c r="A111" s="52" t="s">
        <v>18</v>
      </c>
      <c r="B111" s="32"/>
      <c r="C111" s="33"/>
      <c r="D111" s="34"/>
      <c r="E111" s="37"/>
      <c r="F111" s="34"/>
      <c r="G111" s="34"/>
      <c r="H111"/>
      <c r="I111"/>
      <c r="J111"/>
      <c r="K111"/>
      <c r="L111"/>
      <c r="M111"/>
      <c r="N111"/>
      <c r="O111"/>
      <c r="P111"/>
      <c r="Q111"/>
    </row>
    <row r="112" spans="1:17" s="7" customFormat="1" ht="15" x14ac:dyDescent="0.25">
      <c r="A112" s="36" t="s">
        <v>23</v>
      </c>
      <c r="B112" s="32">
        <v>300</v>
      </c>
      <c r="C112" s="33"/>
      <c r="D112" s="80">
        <v>90</v>
      </c>
      <c r="E112" s="37">
        <v>9</v>
      </c>
      <c r="F112" s="34">
        <f>ROUND(G112/B112,0)</f>
        <v>3</v>
      </c>
      <c r="G112" s="34">
        <f>ROUND(D112*E112,0)</f>
        <v>810</v>
      </c>
      <c r="H112"/>
      <c r="I112"/>
      <c r="J112"/>
      <c r="K112"/>
      <c r="L112"/>
      <c r="M112"/>
      <c r="N112"/>
      <c r="O112"/>
      <c r="P112"/>
      <c r="Q112"/>
    </row>
    <row r="113" spans="1:17" s="7" customFormat="1" ht="15" x14ac:dyDescent="0.25">
      <c r="A113" s="36" t="s">
        <v>27</v>
      </c>
      <c r="B113" s="32">
        <v>300</v>
      </c>
      <c r="C113" s="33"/>
      <c r="D113" s="41">
        <v>1500</v>
      </c>
      <c r="E113" s="37">
        <v>4</v>
      </c>
      <c r="F113" s="34">
        <f>ROUND(G113/B113,0)</f>
        <v>20</v>
      </c>
      <c r="G113" s="34">
        <f>ROUND(D113*E113,0)</f>
        <v>6000</v>
      </c>
      <c r="H113"/>
      <c r="I113"/>
      <c r="J113"/>
      <c r="K113"/>
      <c r="L113"/>
      <c r="M113"/>
      <c r="N113"/>
      <c r="O113"/>
      <c r="P113"/>
      <c r="Q113"/>
    </row>
    <row r="114" spans="1:17" s="7" customFormat="1" ht="15" x14ac:dyDescent="0.25">
      <c r="A114" s="94" t="s">
        <v>19</v>
      </c>
      <c r="B114" s="32"/>
      <c r="C114" s="33"/>
      <c r="D114" s="95">
        <f>D112+D113</f>
        <v>1590</v>
      </c>
      <c r="E114" s="96">
        <f>G114/D114</f>
        <v>4.283018867924528</v>
      </c>
      <c r="F114" s="95">
        <f>F112+F113</f>
        <v>23</v>
      </c>
      <c r="G114" s="95">
        <f>G112+G113</f>
        <v>6810</v>
      </c>
      <c r="M114"/>
      <c r="N114"/>
      <c r="O114"/>
      <c r="P114"/>
      <c r="Q114"/>
    </row>
    <row r="115" spans="1:17" s="7" customFormat="1" ht="16.5" customHeight="1" thickBot="1" x14ac:dyDescent="0.3">
      <c r="A115" s="84" t="s">
        <v>20</v>
      </c>
      <c r="B115" s="86"/>
      <c r="C115" s="86"/>
      <c r="D115" s="125">
        <f>D114</f>
        <v>1590</v>
      </c>
      <c r="E115" s="227">
        <f>E114</f>
        <v>4.283018867924528</v>
      </c>
      <c r="F115" s="125">
        <f>F114</f>
        <v>23</v>
      </c>
      <c r="G115" s="125">
        <f t="shared" ref="G115" si="7">G114</f>
        <v>6810</v>
      </c>
      <c r="M115"/>
      <c r="N115"/>
      <c r="O115"/>
      <c r="P115"/>
      <c r="Q115"/>
    </row>
    <row r="116" spans="1:17" s="30" customFormat="1" ht="15.75" thickBot="1" x14ac:dyDescent="0.3">
      <c r="A116" s="228" t="s">
        <v>21</v>
      </c>
      <c r="B116" s="100"/>
      <c r="C116" s="229"/>
      <c r="D116" s="100"/>
      <c r="E116" s="100"/>
      <c r="F116" s="100"/>
      <c r="G116" s="100"/>
    </row>
    <row r="117" spans="1:17" s="7" customFormat="1" ht="24.75" hidden="1" customHeight="1" x14ac:dyDescent="0.25">
      <c r="A117" s="101" t="s">
        <v>73</v>
      </c>
      <c r="B117" s="28"/>
      <c r="C117" s="28"/>
      <c r="D117" s="67"/>
      <c r="E117" s="67"/>
      <c r="F117" s="67"/>
      <c r="G117" s="67"/>
      <c r="M117"/>
      <c r="N117"/>
      <c r="O117"/>
      <c r="P117"/>
      <c r="Q117"/>
    </row>
    <row r="118" spans="1:17" s="7" customFormat="1" ht="15" hidden="1" x14ac:dyDescent="0.25">
      <c r="A118" s="35" t="s">
        <v>10</v>
      </c>
      <c r="B118" s="32"/>
      <c r="C118" s="33"/>
      <c r="D118" s="34"/>
      <c r="E118" s="34"/>
      <c r="F118" s="34"/>
      <c r="G118" s="34"/>
      <c r="M118"/>
      <c r="N118"/>
      <c r="O118"/>
      <c r="P118"/>
      <c r="Q118"/>
    </row>
    <row r="119" spans="1:17" s="7" customFormat="1" ht="15" hidden="1" x14ac:dyDescent="0.25">
      <c r="A119" s="36" t="s">
        <v>30</v>
      </c>
      <c r="B119" s="32">
        <v>320</v>
      </c>
      <c r="C119" s="33"/>
      <c r="D119" s="34">
        <v>860</v>
      </c>
      <c r="E119" s="37">
        <v>12.7</v>
      </c>
      <c r="F119" s="34">
        <f>ROUND(G119/B119,0)</f>
        <v>34</v>
      </c>
      <c r="G119" s="34">
        <f>ROUND(D119*E119,0)</f>
        <v>10922</v>
      </c>
      <c r="M119"/>
      <c r="N119"/>
      <c r="O119"/>
      <c r="P119"/>
      <c r="Q119"/>
    </row>
    <row r="120" spans="1:17" s="7" customFormat="1" ht="15" hidden="1" x14ac:dyDescent="0.25">
      <c r="A120" s="36" t="s">
        <v>74</v>
      </c>
      <c r="B120" s="32">
        <v>320</v>
      </c>
      <c r="C120" s="33"/>
      <c r="D120" s="34">
        <v>262</v>
      </c>
      <c r="E120" s="37">
        <v>10.9</v>
      </c>
      <c r="F120" s="34">
        <f>ROUND(G120/B120,0)</f>
        <v>9</v>
      </c>
      <c r="G120" s="34">
        <f>ROUND(D120*E120,0)</f>
        <v>2856</v>
      </c>
      <c r="M120"/>
      <c r="N120"/>
      <c r="O120"/>
      <c r="P120"/>
      <c r="Q120"/>
    </row>
    <row r="121" spans="1:17" s="7" customFormat="1" ht="15" hidden="1" x14ac:dyDescent="0.25">
      <c r="A121" s="36" t="s">
        <v>75</v>
      </c>
      <c r="B121" s="32">
        <v>320</v>
      </c>
      <c r="C121" s="33"/>
      <c r="D121" s="34">
        <v>620</v>
      </c>
      <c r="E121" s="37">
        <v>11.3</v>
      </c>
      <c r="F121" s="34">
        <f>ROUND(G121/B121,0)</f>
        <v>22</v>
      </c>
      <c r="G121" s="34">
        <f>ROUND(D121*E121,0)</f>
        <v>7006</v>
      </c>
      <c r="M121"/>
      <c r="N121"/>
      <c r="O121"/>
      <c r="P121"/>
      <c r="Q121"/>
    </row>
    <row r="122" spans="1:17" s="7" customFormat="1" ht="15" hidden="1" x14ac:dyDescent="0.25">
      <c r="A122" s="39" t="s">
        <v>13</v>
      </c>
      <c r="B122" s="82">
        <v>320</v>
      </c>
      <c r="C122" s="33"/>
      <c r="D122" s="42">
        <f>D119+D120+D121</f>
        <v>1742</v>
      </c>
      <c r="E122" s="43">
        <f>G122/D122</f>
        <v>11.931113662456946</v>
      </c>
      <c r="F122" s="42">
        <f>F119+F120+F121</f>
        <v>65</v>
      </c>
      <c r="G122" s="42">
        <f>G119+G120+G121</f>
        <v>20784</v>
      </c>
      <c r="M122"/>
      <c r="N122"/>
      <c r="O122"/>
      <c r="P122"/>
      <c r="Q122"/>
    </row>
    <row r="123" spans="1:17" s="30" customFormat="1" ht="15" hidden="1" x14ac:dyDescent="0.25">
      <c r="A123" s="44" t="s">
        <v>32</v>
      </c>
      <c r="B123" s="40"/>
      <c r="C123" s="41"/>
      <c r="D123" s="34"/>
      <c r="E123" s="34"/>
      <c r="F123" s="34"/>
      <c r="G123" s="34"/>
    </row>
    <row r="124" spans="1:17" s="30" customFormat="1" ht="15" hidden="1" x14ac:dyDescent="0.25">
      <c r="A124" s="69" t="s">
        <v>33</v>
      </c>
      <c r="B124" s="40"/>
      <c r="C124" s="41"/>
      <c r="D124" s="34">
        <f>D125+D126+D127+D128</f>
        <v>9975</v>
      </c>
      <c r="E124" s="34"/>
      <c r="F124" s="34"/>
      <c r="G124" s="34"/>
    </row>
    <row r="125" spans="1:17" s="30" customFormat="1" ht="15" hidden="1" x14ac:dyDescent="0.25">
      <c r="A125" s="69" t="s">
        <v>34</v>
      </c>
      <c r="B125" s="40"/>
      <c r="C125" s="41"/>
      <c r="D125" s="34"/>
      <c r="E125" s="34"/>
      <c r="F125" s="34"/>
      <c r="G125" s="34"/>
    </row>
    <row r="126" spans="1:17" s="30" customFormat="1" ht="30" hidden="1" x14ac:dyDescent="0.25">
      <c r="A126" s="69" t="s">
        <v>35</v>
      </c>
      <c r="B126" s="40"/>
      <c r="C126" s="41"/>
      <c r="D126" s="34">
        <v>1000</v>
      </c>
      <c r="E126" s="34"/>
      <c r="F126" s="34"/>
      <c r="G126" s="34"/>
    </row>
    <row r="127" spans="1:17" s="30" customFormat="1" ht="30" hidden="1" x14ac:dyDescent="0.25">
      <c r="A127" s="69" t="s">
        <v>36</v>
      </c>
      <c r="B127" s="40"/>
      <c r="C127" s="41"/>
      <c r="D127" s="34">
        <v>300</v>
      </c>
      <c r="E127" s="34"/>
      <c r="F127" s="34"/>
      <c r="G127" s="34"/>
    </row>
    <row r="128" spans="1:17" s="30" customFormat="1" ht="15" hidden="1" x14ac:dyDescent="0.25">
      <c r="A128" s="69" t="s">
        <v>37</v>
      </c>
      <c r="B128" s="40"/>
      <c r="C128" s="41"/>
      <c r="D128" s="34">
        <v>8675</v>
      </c>
      <c r="E128" s="34"/>
      <c r="F128" s="34"/>
      <c r="G128" s="34"/>
      <c r="J128" s="102"/>
      <c r="L128" s="102"/>
    </row>
    <row r="129" spans="1:12" s="30" customFormat="1" ht="15" hidden="1" x14ac:dyDescent="0.25">
      <c r="A129" s="71" t="s">
        <v>38</v>
      </c>
      <c r="B129" s="40"/>
      <c r="C129" s="41"/>
      <c r="D129" s="34">
        <v>30265</v>
      </c>
      <c r="E129" s="34"/>
      <c r="F129" s="34"/>
      <c r="G129" s="34"/>
    </row>
    <row r="130" spans="1:12" s="30" customFormat="1" ht="15" hidden="1" x14ac:dyDescent="0.25">
      <c r="A130" s="72" t="s">
        <v>39</v>
      </c>
      <c r="B130" s="40"/>
      <c r="C130" s="41"/>
      <c r="D130" s="34"/>
      <c r="E130" s="34"/>
      <c r="F130" s="34"/>
      <c r="G130" s="34"/>
    </row>
    <row r="131" spans="1:12" s="30" customFormat="1" ht="15" hidden="1" x14ac:dyDescent="0.25">
      <c r="A131" s="73" t="s">
        <v>40</v>
      </c>
      <c r="B131" s="40"/>
      <c r="C131" s="41"/>
      <c r="D131" s="42">
        <f>D124+ROUND(D129*3.2,0)</f>
        <v>106823</v>
      </c>
      <c r="E131" s="34"/>
      <c r="F131" s="34"/>
      <c r="G131" s="34"/>
      <c r="K131" s="102"/>
    </row>
    <row r="132" spans="1:12" s="30" customFormat="1" ht="15" hidden="1" x14ac:dyDescent="0.25">
      <c r="A132" s="44" t="s">
        <v>14</v>
      </c>
      <c r="B132" s="40"/>
      <c r="C132" s="41"/>
      <c r="D132" s="34"/>
      <c r="E132" s="34"/>
      <c r="F132" s="34"/>
      <c r="G132" s="34"/>
    </row>
    <row r="133" spans="1:12" s="30" customFormat="1" ht="15" hidden="1" x14ac:dyDescent="0.25">
      <c r="A133" s="69" t="s">
        <v>33</v>
      </c>
      <c r="B133" s="40"/>
      <c r="C133" s="41"/>
      <c r="D133" s="34">
        <f>D134+D135+D140+D146+D147+D148+D149</f>
        <v>67202</v>
      </c>
      <c r="E133" s="34"/>
      <c r="F133" s="34"/>
      <c r="G133" s="34"/>
    </row>
    <row r="134" spans="1:12" s="30" customFormat="1" ht="15" hidden="1" x14ac:dyDescent="0.25">
      <c r="A134" s="69" t="s">
        <v>34</v>
      </c>
      <c r="B134" s="40"/>
      <c r="C134" s="41"/>
      <c r="D134" s="34"/>
      <c r="E134" s="34"/>
      <c r="F134" s="34"/>
      <c r="G134" s="34"/>
    </row>
    <row r="135" spans="1:12" s="30" customFormat="1" ht="30" hidden="1" x14ac:dyDescent="0.25">
      <c r="A135" s="69" t="s">
        <v>41</v>
      </c>
      <c r="B135" s="40"/>
      <c r="C135" s="41"/>
      <c r="D135" s="34">
        <f>D136+D137+D138+D139</f>
        <v>960</v>
      </c>
      <c r="E135" s="34"/>
      <c r="F135" s="34"/>
      <c r="G135" s="34"/>
    </row>
    <row r="136" spans="1:12" s="30" customFormat="1" ht="30" hidden="1" x14ac:dyDescent="0.25">
      <c r="A136" s="69" t="s">
        <v>42</v>
      </c>
      <c r="B136" s="40"/>
      <c r="C136" s="41"/>
      <c r="D136" s="34"/>
      <c r="E136" s="34"/>
      <c r="F136" s="34"/>
      <c r="G136" s="34"/>
    </row>
    <row r="137" spans="1:12" s="30" customFormat="1" ht="30" hidden="1" x14ac:dyDescent="0.25">
      <c r="A137" s="69" t="s">
        <v>43</v>
      </c>
      <c r="B137" s="40"/>
      <c r="C137" s="41"/>
      <c r="D137" s="34"/>
      <c r="E137" s="34"/>
      <c r="F137" s="34"/>
      <c r="G137" s="34"/>
    </row>
    <row r="138" spans="1:12" s="30" customFormat="1" ht="45" hidden="1" x14ac:dyDescent="0.25">
      <c r="A138" s="69" t="s">
        <v>44</v>
      </c>
      <c r="B138" s="40"/>
      <c r="C138" s="41">
        <v>72</v>
      </c>
      <c r="D138" s="34">
        <v>648</v>
      </c>
      <c r="E138" s="34"/>
      <c r="F138" s="34"/>
      <c r="G138" s="34"/>
    </row>
    <row r="139" spans="1:12" s="30" customFormat="1" ht="30" hidden="1" customHeight="1" x14ac:dyDescent="0.25">
      <c r="A139" s="69" t="s">
        <v>45</v>
      </c>
      <c r="B139" s="40"/>
      <c r="C139" s="41">
        <v>35</v>
      </c>
      <c r="D139" s="34">
        <v>312</v>
      </c>
      <c r="E139" s="34"/>
      <c r="F139" s="34"/>
      <c r="G139" s="34"/>
    </row>
    <row r="140" spans="1:12" s="30" customFormat="1" ht="45.75" hidden="1" customHeight="1" x14ac:dyDescent="0.25">
      <c r="A140" s="69" t="s">
        <v>46</v>
      </c>
      <c r="B140" s="40"/>
      <c r="C140" s="41"/>
      <c r="D140" s="34">
        <f>D141+D142+D143+D144+D145</f>
        <v>44160</v>
      </c>
      <c r="E140" s="34"/>
      <c r="F140" s="34"/>
      <c r="G140" s="34"/>
    </row>
    <row r="141" spans="1:12" s="30" customFormat="1" ht="30" hidden="1" x14ac:dyDescent="0.25">
      <c r="A141" s="69" t="s">
        <v>47</v>
      </c>
      <c r="B141" s="40"/>
      <c r="C141" s="41"/>
      <c r="D141" s="34"/>
      <c r="E141" s="34"/>
      <c r="F141" s="34"/>
      <c r="G141" s="34"/>
    </row>
    <row r="142" spans="1:12" s="30" customFormat="1" ht="60" hidden="1" x14ac:dyDescent="0.25">
      <c r="A142" s="69" t="s">
        <v>48</v>
      </c>
      <c r="B142" s="40"/>
      <c r="C142" s="41">
        <v>8600</v>
      </c>
      <c r="D142" s="34">
        <v>33831</v>
      </c>
      <c r="E142" s="34"/>
      <c r="F142" s="34"/>
      <c r="G142" s="34"/>
      <c r="K142" s="102"/>
      <c r="L142" s="102"/>
    </row>
    <row r="143" spans="1:12" s="30" customFormat="1" ht="45" hidden="1" x14ac:dyDescent="0.25">
      <c r="A143" s="69" t="s">
        <v>49</v>
      </c>
      <c r="B143" s="40"/>
      <c r="C143" s="41">
        <v>2695</v>
      </c>
      <c r="D143" s="34">
        <v>3895</v>
      </c>
      <c r="E143" s="34"/>
      <c r="F143" s="34"/>
      <c r="G143" s="34"/>
    </row>
    <row r="144" spans="1:12" s="30" customFormat="1" ht="30" hidden="1" x14ac:dyDescent="0.25">
      <c r="A144" s="69" t="s">
        <v>76</v>
      </c>
      <c r="B144" s="40"/>
      <c r="C144" s="41">
        <v>743</v>
      </c>
      <c r="D144" s="34">
        <v>5644</v>
      </c>
      <c r="E144" s="34"/>
      <c r="F144" s="34"/>
      <c r="G144" s="34"/>
    </row>
    <row r="145" spans="1:16" s="30" customFormat="1" ht="30" hidden="1" x14ac:dyDescent="0.25">
      <c r="A145" s="69" t="s">
        <v>77</v>
      </c>
      <c r="B145" s="40"/>
      <c r="C145" s="41"/>
      <c r="D145" s="34">
        <v>790</v>
      </c>
      <c r="E145" s="34"/>
      <c r="F145" s="34"/>
      <c r="G145" s="34"/>
    </row>
    <row r="146" spans="1:16" s="30" customFormat="1" ht="45" hidden="1" x14ac:dyDescent="0.25">
      <c r="A146" s="69" t="s">
        <v>52</v>
      </c>
      <c r="B146" s="40"/>
      <c r="C146" s="41"/>
      <c r="D146" s="34">
        <v>500</v>
      </c>
      <c r="E146" s="34"/>
      <c r="F146" s="34"/>
      <c r="G146" s="34"/>
    </row>
    <row r="147" spans="1:16" s="30" customFormat="1" ht="30" hidden="1" x14ac:dyDescent="0.25">
      <c r="A147" s="69" t="s">
        <v>53</v>
      </c>
      <c r="B147" s="40"/>
      <c r="C147" s="41"/>
      <c r="D147" s="34"/>
      <c r="E147" s="34"/>
      <c r="F147" s="34"/>
      <c r="G147" s="34"/>
    </row>
    <row r="148" spans="1:16" s="30" customFormat="1" ht="30" hidden="1" x14ac:dyDescent="0.25">
      <c r="A148" s="69" t="s">
        <v>54</v>
      </c>
      <c r="B148" s="40"/>
      <c r="C148" s="41"/>
      <c r="D148" s="34"/>
      <c r="E148" s="34"/>
      <c r="F148" s="34"/>
      <c r="G148" s="34"/>
    </row>
    <row r="149" spans="1:16" s="30" customFormat="1" ht="15" hidden="1" x14ac:dyDescent="0.25">
      <c r="A149" s="69" t="s">
        <v>55</v>
      </c>
      <c r="B149" s="40"/>
      <c r="C149" s="41"/>
      <c r="D149" s="34">
        <v>21582</v>
      </c>
      <c r="E149" s="34"/>
      <c r="F149" s="34"/>
      <c r="G149" s="34"/>
      <c r="I149" s="74"/>
      <c r="J149" s="74"/>
      <c r="K149" s="74"/>
      <c r="L149" s="74"/>
      <c r="M149" s="74"/>
      <c r="N149" s="74"/>
      <c r="O149" s="74"/>
      <c r="P149" s="74"/>
    </row>
    <row r="150" spans="1:16" s="30" customFormat="1" ht="15" hidden="1" x14ac:dyDescent="0.25">
      <c r="A150" s="71" t="s">
        <v>38</v>
      </c>
      <c r="B150" s="40"/>
      <c r="C150" s="41"/>
      <c r="D150" s="34">
        <v>7787</v>
      </c>
      <c r="E150" s="34"/>
      <c r="F150" s="34"/>
      <c r="G150" s="34"/>
      <c r="I150" s="74"/>
      <c r="J150" s="74"/>
      <c r="K150" s="74"/>
      <c r="L150" s="74"/>
      <c r="M150" s="74"/>
      <c r="N150" s="74"/>
      <c r="O150" s="74"/>
      <c r="P150" s="74"/>
    </row>
    <row r="151" spans="1:16" s="30" customFormat="1" ht="15" hidden="1" x14ac:dyDescent="0.25">
      <c r="A151" s="72" t="s">
        <v>39</v>
      </c>
      <c r="B151" s="40"/>
      <c r="C151" s="41"/>
      <c r="D151" s="34"/>
      <c r="E151" s="34"/>
      <c r="F151" s="34"/>
      <c r="G151" s="34"/>
    </row>
    <row r="152" spans="1:16" s="30" customFormat="1" ht="30" hidden="1" x14ac:dyDescent="0.25">
      <c r="A152" s="71" t="s">
        <v>56</v>
      </c>
      <c r="B152" s="40"/>
      <c r="C152" s="41"/>
      <c r="D152" s="34">
        <v>8965</v>
      </c>
      <c r="E152" s="34"/>
      <c r="F152" s="34"/>
      <c r="G152" s="34"/>
    </row>
    <row r="153" spans="1:16" s="30" customFormat="1" ht="30" hidden="1" x14ac:dyDescent="0.25">
      <c r="A153" s="72" t="s">
        <v>57</v>
      </c>
      <c r="B153" s="40"/>
      <c r="C153" s="41"/>
      <c r="D153" s="34"/>
      <c r="E153" s="34"/>
      <c r="F153" s="34"/>
      <c r="G153" s="34"/>
    </row>
    <row r="154" spans="1:16" s="30" customFormat="1" ht="20.25" hidden="1" customHeight="1" x14ac:dyDescent="0.25">
      <c r="A154" s="73" t="s">
        <v>59</v>
      </c>
      <c r="B154" s="40"/>
      <c r="C154" s="41"/>
      <c r="D154" s="42">
        <f>D133+ROUND(D150*3.2,0)+D152</f>
        <v>101085</v>
      </c>
      <c r="E154" s="34"/>
      <c r="F154" s="34"/>
      <c r="G154" s="34"/>
    </row>
    <row r="155" spans="1:16" s="30" customFormat="1" ht="17.25" hidden="1" customHeight="1" x14ac:dyDescent="0.25">
      <c r="A155" s="77" t="s">
        <v>16</v>
      </c>
      <c r="B155" s="40"/>
      <c r="C155" s="41"/>
      <c r="D155" s="42">
        <f>D131+D154</f>
        <v>207908</v>
      </c>
      <c r="E155" s="34"/>
      <c r="F155" s="34"/>
      <c r="G155" s="34"/>
    </row>
    <row r="156" spans="1:16" s="30" customFormat="1" ht="19.5" hidden="1" customHeight="1" x14ac:dyDescent="0.25">
      <c r="A156" s="78" t="s">
        <v>60</v>
      </c>
      <c r="B156" s="103"/>
      <c r="C156" s="104"/>
      <c r="D156" s="42"/>
      <c r="E156" s="104"/>
      <c r="F156" s="104"/>
      <c r="G156" s="104"/>
    </row>
    <row r="157" spans="1:16" s="30" customFormat="1" ht="16.5" hidden="1" customHeight="1" x14ac:dyDescent="0.25">
      <c r="A157" s="105" t="s">
        <v>78</v>
      </c>
      <c r="B157" s="103"/>
      <c r="C157" s="104"/>
      <c r="D157" s="34">
        <v>3500</v>
      </c>
      <c r="E157" s="104"/>
      <c r="F157" s="104"/>
      <c r="G157" s="104"/>
    </row>
    <row r="158" spans="1:16" s="30" customFormat="1" ht="16.5" hidden="1" customHeight="1" x14ac:dyDescent="0.25">
      <c r="A158" s="105" t="s">
        <v>79</v>
      </c>
      <c r="B158" s="103"/>
      <c r="C158" s="104"/>
      <c r="D158" s="34">
        <v>4000</v>
      </c>
      <c r="E158" s="104"/>
      <c r="F158" s="104"/>
      <c r="G158" s="104"/>
    </row>
    <row r="159" spans="1:16" s="30" customFormat="1" ht="16.5" hidden="1" customHeight="1" x14ac:dyDescent="0.25">
      <c r="A159" s="105" t="s">
        <v>63</v>
      </c>
      <c r="B159" s="103"/>
      <c r="C159" s="104"/>
      <c r="D159" s="34">
        <v>1800</v>
      </c>
      <c r="E159" s="104"/>
      <c r="F159" s="104"/>
      <c r="G159" s="104"/>
    </row>
    <row r="160" spans="1:16" s="30" customFormat="1" ht="21.75" hidden="1" customHeight="1" x14ac:dyDescent="0.25">
      <c r="A160" s="48" t="s">
        <v>17</v>
      </c>
      <c r="B160" s="32"/>
      <c r="C160" s="33"/>
      <c r="D160" s="34"/>
      <c r="E160" s="34"/>
      <c r="F160" s="34"/>
      <c r="G160" s="34"/>
    </row>
    <row r="161" spans="1:17" s="30" customFormat="1" ht="15" hidden="1" x14ac:dyDescent="0.25">
      <c r="A161" s="52" t="s">
        <v>18</v>
      </c>
      <c r="B161" s="32"/>
      <c r="C161" s="33"/>
      <c r="D161" s="34"/>
      <c r="E161" s="34"/>
      <c r="F161" s="34"/>
      <c r="G161" s="34"/>
    </row>
    <row r="162" spans="1:17" s="30" customFormat="1" ht="15" hidden="1" x14ac:dyDescent="0.25">
      <c r="A162" s="36" t="s">
        <v>30</v>
      </c>
      <c r="B162" s="32">
        <v>300</v>
      </c>
      <c r="C162" s="33"/>
      <c r="D162" s="34">
        <v>260</v>
      </c>
      <c r="E162" s="37">
        <v>12.7</v>
      </c>
      <c r="F162" s="34">
        <f>ROUND(G162/B162,0)</f>
        <v>11</v>
      </c>
      <c r="G162" s="34">
        <f>ROUND(D162*E162,0)</f>
        <v>3302</v>
      </c>
    </row>
    <row r="163" spans="1:17" s="30" customFormat="1" ht="15" hidden="1" x14ac:dyDescent="0.25">
      <c r="A163" s="94" t="s">
        <v>19</v>
      </c>
      <c r="B163" s="106"/>
      <c r="C163" s="107"/>
      <c r="D163" s="95">
        <f>D162</f>
        <v>260</v>
      </c>
      <c r="E163" s="108">
        <f>E162</f>
        <v>12.7</v>
      </c>
      <c r="F163" s="95">
        <f>F162</f>
        <v>11</v>
      </c>
      <c r="G163" s="95">
        <f>G162</f>
        <v>3302</v>
      </c>
    </row>
    <row r="164" spans="1:17" s="30" customFormat="1" ht="15" hidden="1" x14ac:dyDescent="0.25">
      <c r="A164" s="52" t="s">
        <v>66</v>
      </c>
      <c r="B164" s="32"/>
      <c r="C164" s="33"/>
      <c r="D164" s="95"/>
      <c r="E164" s="108"/>
      <c r="F164" s="95"/>
      <c r="G164" s="95"/>
    </row>
    <row r="165" spans="1:17" s="30" customFormat="1" ht="15" hidden="1" x14ac:dyDescent="0.25">
      <c r="A165" s="38" t="s">
        <v>67</v>
      </c>
      <c r="B165" s="32">
        <v>240</v>
      </c>
      <c r="C165" s="33"/>
      <c r="D165" s="34">
        <v>240</v>
      </c>
      <c r="E165" s="37">
        <v>8</v>
      </c>
      <c r="F165" s="34">
        <f>ROUND(G165/B165,0)</f>
        <v>8</v>
      </c>
      <c r="G165" s="34">
        <f>ROUND(D165*E165,0)</f>
        <v>1920</v>
      </c>
    </row>
    <row r="166" spans="1:17" s="30" customFormat="1" ht="15" hidden="1" x14ac:dyDescent="0.25">
      <c r="A166" s="109" t="s">
        <v>80</v>
      </c>
      <c r="B166" s="110"/>
      <c r="C166" s="107"/>
      <c r="D166" s="95">
        <f>D165</f>
        <v>240</v>
      </c>
      <c r="E166" s="96">
        <f t="shared" ref="E166:G166" si="8">E165</f>
        <v>8</v>
      </c>
      <c r="F166" s="95">
        <f t="shared" si="8"/>
        <v>8</v>
      </c>
      <c r="G166" s="95">
        <f t="shared" si="8"/>
        <v>1920</v>
      </c>
    </row>
    <row r="167" spans="1:17" s="30" customFormat="1" ht="19.5" hidden="1" customHeight="1" x14ac:dyDescent="0.25">
      <c r="A167" s="84" t="s">
        <v>81</v>
      </c>
      <c r="B167" s="40"/>
      <c r="C167" s="41"/>
      <c r="D167" s="42">
        <f>D163+D166</f>
        <v>500</v>
      </c>
      <c r="E167" s="43">
        <f>G167/D167</f>
        <v>10.444000000000001</v>
      </c>
      <c r="F167" s="42">
        <f>F163+F166</f>
        <v>19</v>
      </c>
      <c r="G167" s="42">
        <f t="shared" ref="G167" si="9">G163+G166</f>
        <v>5222</v>
      </c>
    </row>
    <row r="168" spans="1:17" s="30" customFormat="1" ht="15.75" hidden="1" thickBot="1" x14ac:dyDescent="0.3">
      <c r="A168" s="87" t="s">
        <v>21</v>
      </c>
      <c r="B168" s="63"/>
      <c r="C168" s="111"/>
      <c r="D168" s="63"/>
      <c r="E168" s="63"/>
      <c r="F168" s="63"/>
      <c r="G168" s="63"/>
    </row>
    <row r="169" spans="1:17" s="7" customFormat="1" ht="24.75" hidden="1" customHeight="1" x14ac:dyDescent="0.25">
      <c r="A169" s="101" t="s">
        <v>82</v>
      </c>
      <c r="B169" s="90"/>
      <c r="C169" s="90"/>
      <c r="D169" s="34"/>
      <c r="E169" s="34"/>
      <c r="F169" s="34"/>
      <c r="G169" s="34"/>
      <c r="H169"/>
      <c r="I169"/>
      <c r="J169"/>
      <c r="K169"/>
      <c r="L169"/>
      <c r="M169"/>
      <c r="N169"/>
      <c r="O169"/>
      <c r="P169"/>
      <c r="Q169"/>
    </row>
    <row r="170" spans="1:17" s="7" customFormat="1" ht="15" hidden="1" x14ac:dyDescent="0.25">
      <c r="A170" s="35" t="s">
        <v>10</v>
      </c>
      <c r="B170" s="32"/>
      <c r="C170" s="33"/>
      <c r="D170" s="34"/>
      <c r="E170" s="34"/>
      <c r="F170" s="34"/>
      <c r="G170" s="34"/>
      <c r="H170"/>
      <c r="I170"/>
      <c r="J170"/>
      <c r="K170"/>
      <c r="L170"/>
      <c r="M170"/>
      <c r="N170"/>
      <c r="O170"/>
      <c r="P170"/>
      <c r="Q170"/>
    </row>
    <row r="171" spans="1:17" s="7" customFormat="1" ht="15" hidden="1" x14ac:dyDescent="0.25">
      <c r="A171" s="36" t="s">
        <v>83</v>
      </c>
      <c r="B171" s="32">
        <v>320</v>
      </c>
      <c r="C171" s="33"/>
      <c r="D171" s="34">
        <v>2960</v>
      </c>
      <c r="E171" s="37">
        <v>10.5</v>
      </c>
      <c r="F171" s="34">
        <f>ROUND(G171/B171,0)</f>
        <v>97</v>
      </c>
      <c r="G171" s="34">
        <f>ROUND(D171*E171,0)</f>
        <v>31080</v>
      </c>
      <c r="H171"/>
      <c r="I171"/>
      <c r="J171"/>
      <c r="K171"/>
      <c r="L171"/>
      <c r="M171"/>
      <c r="N171"/>
      <c r="O171"/>
      <c r="P171"/>
      <c r="Q171"/>
    </row>
    <row r="172" spans="1:17" s="7" customFormat="1" ht="15" hidden="1" x14ac:dyDescent="0.25">
      <c r="A172" s="39" t="s">
        <v>13</v>
      </c>
      <c r="B172" s="32">
        <v>320</v>
      </c>
      <c r="C172" s="33"/>
      <c r="D172" s="42">
        <f>D171</f>
        <v>2960</v>
      </c>
      <c r="E172" s="43">
        <f>G172/D172</f>
        <v>10.5</v>
      </c>
      <c r="F172" s="42">
        <f>F171</f>
        <v>97</v>
      </c>
      <c r="G172" s="42">
        <f>G171</f>
        <v>31080</v>
      </c>
      <c r="H172"/>
      <c r="I172"/>
      <c r="J172"/>
      <c r="K172"/>
      <c r="L172"/>
      <c r="M172"/>
      <c r="N172"/>
      <c r="O172"/>
      <c r="P172"/>
      <c r="Q172"/>
    </row>
    <row r="173" spans="1:17" s="7" customFormat="1" ht="15" hidden="1" x14ac:dyDescent="0.25">
      <c r="A173" s="44" t="s">
        <v>32</v>
      </c>
      <c r="B173" s="40"/>
      <c r="C173" s="41"/>
      <c r="D173" s="34"/>
      <c r="E173" s="34"/>
      <c r="F173" s="34"/>
      <c r="G173" s="34"/>
      <c r="H173"/>
      <c r="I173"/>
      <c r="J173"/>
      <c r="K173"/>
      <c r="L173"/>
      <c r="M173"/>
      <c r="N173"/>
      <c r="O173"/>
      <c r="P173"/>
      <c r="Q173"/>
    </row>
    <row r="174" spans="1:17" s="7" customFormat="1" ht="15" hidden="1" x14ac:dyDescent="0.25">
      <c r="A174" s="69" t="s">
        <v>33</v>
      </c>
      <c r="B174" s="40"/>
      <c r="C174" s="41"/>
      <c r="D174" s="34">
        <f>D175+D176+D177+D178</f>
        <v>4416</v>
      </c>
      <c r="E174" s="34"/>
      <c r="F174" s="34"/>
      <c r="G174" s="34"/>
      <c r="H174"/>
      <c r="I174"/>
      <c r="J174"/>
      <c r="K174"/>
      <c r="L174"/>
      <c r="M174"/>
      <c r="N174"/>
      <c r="O174"/>
      <c r="P174"/>
      <c r="Q174"/>
    </row>
    <row r="175" spans="1:17" s="7" customFormat="1" ht="15" hidden="1" x14ac:dyDescent="0.25">
      <c r="A175" s="69" t="s">
        <v>34</v>
      </c>
      <c r="B175" s="40"/>
      <c r="C175" s="41"/>
      <c r="D175" s="34"/>
      <c r="E175" s="34"/>
      <c r="F175" s="34"/>
      <c r="G175" s="34"/>
      <c r="H175"/>
      <c r="I175"/>
      <c r="J175"/>
      <c r="K175"/>
      <c r="L175"/>
      <c r="M175"/>
      <c r="N175"/>
      <c r="O175"/>
      <c r="P175"/>
      <c r="Q175"/>
    </row>
    <row r="176" spans="1:17" s="7" customFormat="1" ht="30" hidden="1" x14ac:dyDescent="0.25">
      <c r="A176" s="69" t="s">
        <v>35</v>
      </c>
      <c r="B176" s="40"/>
      <c r="C176" s="41"/>
      <c r="D176" s="34">
        <v>836</v>
      </c>
      <c r="E176" s="34"/>
      <c r="F176" s="34"/>
      <c r="G176" s="34"/>
      <c r="H176"/>
      <c r="I176"/>
      <c r="J176"/>
      <c r="K176"/>
      <c r="L176"/>
      <c r="M176"/>
      <c r="N176"/>
      <c r="O176"/>
      <c r="P176"/>
      <c r="Q176"/>
    </row>
    <row r="177" spans="1:17" s="7" customFormat="1" ht="30" hidden="1" x14ac:dyDescent="0.25">
      <c r="A177" s="69" t="s">
        <v>36</v>
      </c>
      <c r="B177" s="40"/>
      <c r="C177" s="41"/>
      <c r="D177" s="34">
        <v>580</v>
      </c>
      <c r="E177" s="34"/>
      <c r="F177" s="34"/>
      <c r="G177" s="34"/>
      <c r="H177"/>
      <c r="I177"/>
      <c r="J177"/>
      <c r="K177"/>
      <c r="L177"/>
      <c r="M177"/>
      <c r="N177"/>
      <c r="O177"/>
      <c r="P177"/>
      <c r="Q177"/>
    </row>
    <row r="178" spans="1:17" s="7" customFormat="1" ht="15" hidden="1" x14ac:dyDescent="0.25">
      <c r="A178" s="69" t="s">
        <v>37</v>
      </c>
      <c r="B178" s="40"/>
      <c r="C178" s="41"/>
      <c r="D178" s="34">
        <v>3000</v>
      </c>
      <c r="E178" s="34"/>
      <c r="F178" s="34"/>
      <c r="G178" s="34"/>
      <c r="H178"/>
      <c r="I178"/>
      <c r="J178"/>
      <c r="K178"/>
      <c r="L178"/>
      <c r="M178"/>
      <c r="N178"/>
      <c r="O178"/>
      <c r="P178"/>
      <c r="Q178"/>
    </row>
    <row r="179" spans="1:17" s="7" customFormat="1" ht="15" hidden="1" x14ac:dyDescent="0.25">
      <c r="A179" s="71" t="s">
        <v>38</v>
      </c>
      <c r="B179" s="40"/>
      <c r="C179" s="41"/>
      <c r="D179" s="34">
        <v>63125</v>
      </c>
      <c r="E179" s="34"/>
      <c r="F179" s="34"/>
      <c r="G179" s="34"/>
      <c r="H179"/>
      <c r="I179"/>
      <c r="J179"/>
      <c r="K179"/>
      <c r="L179"/>
      <c r="M179"/>
      <c r="N179"/>
      <c r="O179"/>
      <c r="P179"/>
      <c r="Q179"/>
    </row>
    <row r="180" spans="1:17" s="7" customFormat="1" ht="15" hidden="1" x14ac:dyDescent="0.25">
      <c r="A180" s="72" t="s">
        <v>39</v>
      </c>
      <c r="B180" s="40"/>
      <c r="C180" s="41"/>
      <c r="D180" s="34"/>
      <c r="E180" s="34"/>
      <c r="F180" s="34"/>
      <c r="G180" s="34"/>
      <c r="H180"/>
      <c r="I180"/>
      <c r="J180"/>
      <c r="K180"/>
      <c r="L180"/>
      <c r="M180"/>
      <c r="N180"/>
      <c r="O180"/>
      <c r="P180"/>
      <c r="Q180"/>
    </row>
    <row r="181" spans="1:17" s="7" customFormat="1" ht="15" hidden="1" x14ac:dyDescent="0.25">
      <c r="A181" s="73" t="s">
        <v>40</v>
      </c>
      <c r="B181" s="40"/>
      <c r="C181" s="41"/>
      <c r="D181" s="42">
        <f>D174+ROUND(D179*3.2,0)</f>
        <v>206416</v>
      </c>
      <c r="E181" s="34"/>
      <c r="F181" s="34"/>
      <c r="G181" s="34"/>
      <c r="H181"/>
      <c r="I181"/>
      <c r="J181"/>
      <c r="K181"/>
      <c r="L181"/>
      <c r="M181"/>
      <c r="N181"/>
      <c r="O181"/>
      <c r="P181"/>
      <c r="Q181"/>
    </row>
    <row r="182" spans="1:17" s="7" customFormat="1" ht="15" hidden="1" x14ac:dyDescent="0.25">
      <c r="A182" s="44" t="s">
        <v>14</v>
      </c>
      <c r="B182" s="40"/>
      <c r="C182" s="41"/>
      <c r="D182" s="34"/>
      <c r="E182" s="34"/>
      <c r="F182" s="34"/>
      <c r="G182" s="34"/>
      <c r="H182"/>
      <c r="I182"/>
      <c r="J182"/>
      <c r="K182"/>
      <c r="L182"/>
      <c r="M182"/>
      <c r="N182"/>
      <c r="O182"/>
      <c r="P182"/>
      <c r="Q182"/>
    </row>
    <row r="183" spans="1:17" s="7" customFormat="1" ht="15" hidden="1" x14ac:dyDescent="0.25">
      <c r="A183" s="69" t="s">
        <v>33</v>
      </c>
      <c r="B183" s="40"/>
      <c r="C183" s="41"/>
      <c r="D183" s="34">
        <f>D184+D185+D190+D196+D197+D198+D199</f>
        <v>95376</v>
      </c>
      <c r="E183" s="34"/>
      <c r="F183" s="34"/>
      <c r="G183" s="34"/>
      <c r="H183"/>
      <c r="I183"/>
      <c r="J183"/>
      <c r="K183"/>
      <c r="L183"/>
      <c r="M183"/>
      <c r="N183"/>
      <c r="O183"/>
      <c r="P183"/>
      <c r="Q183"/>
    </row>
    <row r="184" spans="1:17" s="7" customFormat="1" ht="15" hidden="1" x14ac:dyDescent="0.25">
      <c r="A184" s="69" t="s">
        <v>34</v>
      </c>
      <c r="B184" s="40"/>
      <c r="C184" s="41"/>
      <c r="D184" s="34"/>
      <c r="E184" s="34"/>
      <c r="F184" s="34"/>
      <c r="G184" s="34"/>
      <c r="H184"/>
      <c r="I184"/>
      <c r="J184"/>
      <c r="K184"/>
      <c r="L184"/>
      <c r="M184"/>
      <c r="N184"/>
      <c r="O184"/>
      <c r="P184"/>
      <c r="Q184"/>
    </row>
    <row r="185" spans="1:17" s="7" customFormat="1" ht="30" hidden="1" x14ac:dyDescent="0.25">
      <c r="A185" s="69" t="s">
        <v>41</v>
      </c>
      <c r="B185" s="40"/>
      <c r="C185" s="41"/>
      <c r="D185" s="34">
        <f>D186+D187+D188+D189</f>
        <v>3141</v>
      </c>
      <c r="E185" s="34"/>
      <c r="F185" s="34"/>
      <c r="G185" s="34"/>
      <c r="H185"/>
      <c r="I185"/>
      <c r="J185"/>
      <c r="K185"/>
      <c r="L185"/>
      <c r="M185"/>
      <c r="N185"/>
      <c r="O185"/>
      <c r="P185"/>
      <c r="Q185"/>
    </row>
    <row r="186" spans="1:17" s="7" customFormat="1" ht="30" hidden="1" x14ac:dyDescent="0.25">
      <c r="A186" s="69" t="s">
        <v>42</v>
      </c>
      <c r="B186" s="40"/>
      <c r="C186" s="41"/>
      <c r="D186" s="34"/>
      <c r="E186" s="34"/>
      <c r="F186" s="34"/>
      <c r="G186" s="34"/>
      <c r="H186"/>
      <c r="I186"/>
      <c r="J186"/>
      <c r="K186"/>
      <c r="L186"/>
      <c r="M186"/>
      <c r="N186"/>
      <c r="O186"/>
      <c r="P186"/>
      <c r="Q186"/>
    </row>
    <row r="187" spans="1:17" s="7" customFormat="1" ht="30" hidden="1" x14ac:dyDescent="0.25">
      <c r="A187" s="69" t="s">
        <v>43</v>
      </c>
      <c r="B187" s="40"/>
      <c r="C187" s="41"/>
      <c r="D187" s="34"/>
      <c r="E187" s="34"/>
      <c r="F187" s="34"/>
      <c r="G187" s="34"/>
      <c r="H187"/>
      <c r="I187"/>
      <c r="J187"/>
      <c r="K187"/>
      <c r="L187"/>
      <c r="M187"/>
      <c r="N187"/>
      <c r="O187"/>
      <c r="P187"/>
      <c r="Q187"/>
    </row>
    <row r="188" spans="1:17" s="7" customFormat="1" ht="45" hidden="1" x14ac:dyDescent="0.25">
      <c r="A188" s="69" t="s">
        <v>44</v>
      </c>
      <c r="B188" s="40"/>
      <c r="C188" s="41">
        <v>290</v>
      </c>
      <c r="D188" s="34">
        <v>2498</v>
      </c>
      <c r="E188" s="34"/>
      <c r="F188" s="34"/>
      <c r="G188" s="34"/>
      <c r="H188"/>
      <c r="I188"/>
      <c r="J188"/>
      <c r="K188"/>
      <c r="L188"/>
      <c r="M188"/>
      <c r="N188"/>
      <c r="O188"/>
      <c r="P188"/>
      <c r="Q188"/>
    </row>
    <row r="189" spans="1:17" s="7" customFormat="1" ht="32.25" hidden="1" customHeight="1" x14ac:dyDescent="0.25">
      <c r="A189" s="69" t="s">
        <v>45</v>
      </c>
      <c r="B189" s="40"/>
      <c r="C189" s="41">
        <v>75</v>
      </c>
      <c r="D189" s="34">
        <v>643</v>
      </c>
      <c r="E189" s="34"/>
      <c r="F189" s="34"/>
      <c r="G189" s="34"/>
      <c r="H189"/>
      <c r="I189"/>
      <c r="J189"/>
      <c r="K189"/>
      <c r="L189"/>
      <c r="M189"/>
      <c r="N189"/>
      <c r="O189"/>
      <c r="P189"/>
      <c r="Q189"/>
    </row>
    <row r="190" spans="1:17" s="7" customFormat="1" ht="45" hidden="1" customHeight="1" x14ac:dyDescent="0.25">
      <c r="A190" s="69" t="s">
        <v>46</v>
      </c>
      <c r="B190" s="40"/>
      <c r="C190" s="41"/>
      <c r="D190" s="34">
        <f>D191+D192+D193+D194+D195</f>
        <v>92235</v>
      </c>
      <c r="E190" s="34"/>
      <c r="F190" s="34"/>
      <c r="G190" s="34"/>
      <c r="H190"/>
      <c r="I190"/>
      <c r="J190"/>
      <c r="K190"/>
      <c r="L190"/>
      <c r="M190"/>
      <c r="N190"/>
      <c r="O190"/>
      <c r="P190"/>
      <c r="Q190"/>
    </row>
    <row r="191" spans="1:17" s="7" customFormat="1" ht="30" hidden="1" x14ac:dyDescent="0.25">
      <c r="A191" s="69" t="s">
        <v>47</v>
      </c>
      <c r="B191" s="40"/>
      <c r="C191" s="41"/>
      <c r="D191" s="34"/>
      <c r="E191" s="34"/>
      <c r="F191" s="34"/>
      <c r="G191" s="34"/>
      <c r="H191"/>
      <c r="I191"/>
      <c r="J191"/>
      <c r="K191"/>
      <c r="L191"/>
      <c r="M191"/>
      <c r="N191"/>
      <c r="O191"/>
      <c r="P191"/>
      <c r="Q191"/>
    </row>
    <row r="192" spans="1:17" s="7" customFormat="1" ht="60" hidden="1" x14ac:dyDescent="0.25">
      <c r="A192" s="69" t="s">
        <v>48</v>
      </c>
      <c r="B192" s="40"/>
      <c r="C192" s="41">
        <v>22500</v>
      </c>
      <c r="D192" s="34">
        <v>73112</v>
      </c>
      <c r="E192" s="34"/>
      <c r="F192" s="34"/>
      <c r="G192" s="34"/>
      <c r="H192"/>
      <c r="I192"/>
      <c r="J192"/>
      <c r="K192"/>
      <c r="L192"/>
      <c r="M192"/>
      <c r="N192"/>
      <c r="O192"/>
      <c r="P192"/>
      <c r="Q192"/>
    </row>
    <row r="193" spans="1:17" s="7" customFormat="1" ht="45" hidden="1" x14ac:dyDescent="0.25">
      <c r="A193" s="69" t="s">
        <v>49</v>
      </c>
      <c r="B193" s="40"/>
      <c r="C193" s="41">
        <v>1713</v>
      </c>
      <c r="D193" s="34">
        <v>2523</v>
      </c>
      <c r="E193" s="34"/>
      <c r="F193" s="34"/>
      <c r="G193" s="34"/>
      <c r="H193"/>
      <c r="I193"/>
      <c r="J193"/>
      <c r="K193"/>
      <c r="L193"/>
      <c r="M193"/>
      <c r="N193"/>
      <c r="O193"/>
      <c r="P193"/>
      <c r="Q193"/>
    </row>
    <row r="194" spans="1:17" s="7" customFormat="1" ht="30" hidden="1" x14ac:dyDescent="0.25">
      <c r="A194" s="69" t="s">
        <v>76</v>
      </c>
      <c r="B194" s="40"/>
      <c r="C194" s="41">
        <v>1650</v>
      </c>
      <c r="D194" s="34">
        <v>12400</v>
      </c>
      <c r="E194" s="34"/>
      <c r="F194" s="34"/>
      <c r="G194" s="34"/>
      <c r="J194"/>
      <c r="K194"/>
      <c r="L194"/>
      <c r="M194"/>
      <c r="N194"/>
      <c r="O194"/>
      <c r="P194"/>
      <c r="Q194"/>
    </row>
    <row r="195" spans="1:17" s="7" customFormat="1" ht="30" hidden="1" x14ac:dyDescent="0.25">
      <c r="A195" s="69" t="s">
        <v>77</v>
      </c>
      <c r="B195" s="40"/>
      <c r="C195" s="41"/>
      <c r="D195" s="34">
        <v>4200</v>
      </c>
      <c r="E195" s="34"/>
      <c r="F195" s="34"/>
      <c r="G195" s="34"/>
      <c r="J195"/>
      <c r="K195"/>
      <c r="L195"/>
      <c r="M195"/>
      <c r="N195"/>
      <c r="O195"/>
      <c r="P195"/>
      <c r="Q195"/>
    </row>
    <row r="196" spans="1:17" s="7" customFormat="1" ht="45" hidden="1" x14ac:dyDescent="0.25">
      <c r="A196" s="69" t="s">
        <v>52</v>
      </c>
      <c r="B196" s="40"/>
      <c r="C196" s="41"/>
      <c r="D196" s="34"/>
      <c r="E196" s="34"/>
      <c r="F196" s="34"/>
      <c r="G196" s="34"/>
      <c r="J196"/>
      <c r="K196"/>
      <c r="L196"/>
      <c r="M196"/>
      <c r="N196"/>
      <c r="O196"/>
      <c r="P196"/>
      <c r="Q196"/>
    </row>
    <row r="197" spans="1:17" s="7" customFormat="1" ht="30" hidden="1" x14ac:dyDescent="0.25">
      <c r="A197" s="69" t="s">
        <v>53</v>
      </c>
      <c r="B197" s="40"/>
      <c r="C197" s="41"/>
      <c r="D197" s="34"/>
      <c r="E197" s="34"/>
      <c r="F197" s="34"/>
      <c r="G197" s="34"/>
      <c r="J197"/>
      <c r="K197"/>
      <c r="L197"/>
      <c r="M197"/>
      <c r="N197"/>
      <c r="O197"/>
      <c r="P197"/>
      <c r="Q197"/>
    </row>
    <row r="198" spans="1:17" s="7" customFormat="1" ht="30" hidden="1" x14ac:dyDescent="0.25">
      <c r="A198" s="69" t="s">
        <v>54</v>
      </c>
      <c r="B198" s="40"/>
      <c r="C198" s="41"/>
      <c r="D198" s="34"/>
      <c r="E198" s="34"/>
      <c r="F198" s="34"/>
      <c r="G198" s="34"/>
      <c r="J198"/>
      <c r="K198"/>
      <c r="L198"/>
      <c r="M198"/>
      <c r="N198"/>
      <c r="O198"/>
      <c r="P198"/>
      <c r="Q198"/>
    </row>
    <row r="199" spans="1:17" s="7" customFormat="1" ht="15" hidden="1" x14ac:dyDescent="0.25">
      <c r="A199" s="69" t="s">
        <v>55</v>
      </c>
      <c r="B199" s="40"/>
      <c r="C199" s="41"/>
      <c r="D199" s="34"/>
      <c r="E199" s="34"/>
      <c r="F199" s="34"/>
      <c r="G199" s="34"/>
      <c r="J199"/>
      <c r="K199"/>
      <c r="L199"/>
      <c r="M199"/>
      <c r="N199"/>
      <c r="O199"/>
      <c r="P199"/>
      <c r="Q199"/>
    </row>
    <row r="200" spans="1:17" s="7" customFormat="1" ht="15" hidden="1" x14ac:dyDescent="0.25">
      <c r="A200" s="71" t="s">
        <v>38</v>
      </c>
      <c r="B200" s="40"/>
      <c r="C200" s="41"/>
      <c r="D200" s="34"/>
      <c r="E200" s="34"/>
      <c r="F200" s="34"/>
      <c r="G200" s="34"/>
      <c r="J200"/>
      <c r="K200"/>
      <c r="L200"/>
      <c r="M200"/>
      <c r="N200"/>
      <c r="O200"/>
      <c r="P200"/>
      <c r="Q200"/>
    </row>
    <row r="201" spans="1:17" s="7" customFormat="1" ht="15" hidden="1" x14ac:dyDescent="0.25">
      <c r="A201" s="72" t="s">
        <v>39</v>
      </c>
      <c r="B201" s="40"/>
      <c r="C201" s="41"/>
      <c r="D201" s="34"/>
      <c r="E201" s="34"/>
      <c r="F201" s="34"/>
      <c r="G201" s="34"/>
      <c r="J201"/>
      <c r="K201"/>
      <c r="L201"/>
      <c r="M201"/>
      <c r="N201"/>
      <c r="O201"/>
      <c r="P201"/>
      <c r="Q201"/>
    </row>
    <row r="202" spans="1:17" s="7" customFormat="1" ht="30" hidden="1" x14ac:dyDescent="0.25">
      <c r="A202" s="71" t="s">
        <v>56</v>
      </c>
      <c r="B202" s="40"/>
      <c r="C202" s="41"/>
      <c r="D202" s="34">
        <v>17690</v>
      </c>
      <c r="E202" s="34"/>
      <c r="F202" s="34"/>
      <c r="G202" s="34"/>
      <c r="J202"/>
      <c r="K202"/>
      <c r="L202"/>
      <c r="M202"/>
      <c r="N202"/>
      <c r="O202"/>
      <c r="P202"/>
      <c r="Q202"/>
    </row>
    <row r="203" spans="1:17" s="7" customFormat="1" ht="30" hidden="1" x14ac:dyDescent="0.25">
      <c r="A203" s="71" t="s">
        <v>57</v>
      </c>
      <c r="B203" s="40"/>
      <c r="C203" s="41"/>
      <c r="D203" s="34"/>
      <c r="E203" s="34"/>
      <c r="F203" s="34"/>
      <c r="G203" s="34"/>
      <c r="J203"/>
      <c r="K203"/>
      <c r="L203"/>
      <c r="M203"/>
      <c r="N203"/>
      <c r="O203"/>
      <c r="P203"/>
      <c r="Q203"/>
    </row>
    <row r="204" spans="1:17" s="7" customFormat="1" ht="15" hidden="1" x14ac:dyDescent="0.25">
      <c r="A204" s="71" t="s">
        <v>58</v>
      </c>
      <c r="B204" s="40"/>
      <c r="C204" s="41"/>
      <c r="D204" s="34">
        <v>2000</v>
      </c>
      <c r="E204" s="34"/>
      <c r="F204" s="34"/>
      <c r="G204" s="34"/>
      <c r="I204" s="70"/>
      <c r="J204"/>
      <c r="K204"/>
      <c r="L204"/>
      <c r="M204"/>
      <c r="N204"/>
      <c r="O204"/>
      <c r="P204"/>
      <c r="Q204"/>
    </row>
    <row r="205" spans="1:17" s="7" customFormat="1" ht="15" hidden="1" x14ac:dyDescent="0.25">
      <c r="A205" s="73" t="s">
        <v>59</v>
      </c>
      <c r="B205" s="40"/>
      <c r="C205" s="41"/>
      <c r="D205" s="42">
        <f>D183+ROUND(D200*3.2,0)+D202</f>
        <v>113066</v>
      </c>
      <c r="E205" s="34"/>
      <c r="F205" s="34"/>
      <c r="G205" s="34"/>
      <c r="J205"/>
      <c r="K205"/>
      <c r="L205"/>
      <c r="M205"/>
      <c r="N205"/>
      <c r="O205"/>
      <c r="P205"/>
      <c r="Q205"/>
    </row>
    <row r="206" spans="1:17" s="7" customFormat="1" ht="15" hidden="1" customHeight="1" x14ac:dyDescent="0.25">
      <c r="A206" s="77" t="s">
        <v>16</v>
      </c>
      <c r="B206" s="40"/>
      <c r="C206" s="41"/>
      <c r="D206" s="42">
        <f>D181+D205</f>
        <v>319482</v>
      </c>
      <c r="E206" s="34"/>
      <c r="F206" s="34"/>
      <c r="G206" s="34"/>
      <c r="J206"/>
      <c r="K206"/>
      <c r="L206"/>
      <c r="M206"/>
      <c r="N206"/>
      <c r="O206"/>
      <c r="P206"/>
      <c r="Q206"/>
    </row>
    <row r="207" spans="1:17" s="7" customFormat="1" ht="15" hidden="1" x14ac:dyDescent="0.25">
      <c r="A207" s="48" t="s">
        <v>17</v>
      </c>
      <c r="B207" s="40"/>
      <c r="C207" s="41"/>
      <c r="D207" s="34"/>
      <c r="E207" s="34"/>
      <c r="F207" s="34"/>
      <c r="G207" s="34"/>
      <c r="J207"/>
      <c r="K207"/>
      <c r="L207"/>
      <c r="M207"/>
      <c r="N207"/>
      <c r="O207"/>
      <c r="P207"/>
      <c r="Q207"/>
    </row>
    <row r="208" spans="1:17" s="7" customFormat="1" ht="15" hidden="1" x14ac:dyDescent="0.25">
      <c r="A208" s="112" t="s">
        <v>18</v>
      </c>
      <c r="B208" s="40"/>
      <c r="C208" s="41"/>
      <c r="D208" s="34"/>
      <c r="E208" s="34"/>
      <c r="F208" s="34"/>
      <c r="G208" s="34"/>
      <c r="J208"/>
      <c r="K208"/>
      <c r="L208"/>
      <c r="M208"/>
      <c r="N208"/>
      <c r="O208"/>
      <c r="P208"/>
      <c r="Q208"/>
    </row>
    <row r="209" spans="1:17" s="7" customFormat="1" ht="15" hidden="1" x14ac:dyDescent="0.25">
      <c r="A209" s="38" t="s">
        <v>83</v>
      </c>
      <c r="B209" s="32">
        <v>300</v>
      </c>
      <c r="C209" s="33"/>
      <c r="D209" s="34">
        <v>100</v>
      </c>
      <c r="E209" s="37">
        <v>10.5</v>
      </c>
      <c r="F209" s="34">
        <f>ROUND(G209/B209,0)</f>
        <v>4</v>
      </c>
      <c r="G209" s="34">
        <f>ROUND(D209*E209,0)</f>
        <v>1050</v>
      </c>
      <c r="J209"/>
      <c r="K209"/>
      <c r="L209"/>
      <c r="M209"/>
      <c r="N209"/>
      <c r="O209"/>
      <c r="P209"/>
      <c r="Q209"/>
    </row>
    <row r="210" spans="1:17" s="7" customFormat="1" ht="15" hidden="1" x14ac:dyDescent="0.25">
      <c r="A210" s="81" t="s">
        <v>19</v>
      </c>
      <c r="B210" s="40"/>
      <c r="C210" s="41"/>
      <c r="D210" s="42">
        <f>D209</f>
        <v>100</v>
      </c>
      <c r="E210" s="43">
        <f>G210/D210</f>
        <v>10.5</v>
      </c>
      <c r="F210" s="42">
        <f>F209</f>
        <v>4</v>
      </c>
      <c r="G210" s="42">
        <f>G209</f>
        <v>1050</v>
      </c>
      <c r="H210"/>
      <c r="I210"/>
      <c r="J210"/>
      <c r="K210"/>
      <c r="L210"/>
      <c r="M210"/>
      <c r="N210"/>
      <c r="O210"/>
      <c r="P210"/>
      <c r="Q210"/>
    </row>
    <row r="211" spans="1:17" s="7" customFormat="1" ht="15" hidden="1" x14ac:dyDescent="0.25">
      <c r="A211" s="52" t="s">
        <v>66</v>
      </c>
      <c r="B211" s="40"/>
      <c r="C211" s="41"/>
      <c r="D211" s="42"/>
      <c r="E211" s="43"/>
      <c r="F211" s="42"/>
      <c r="G211" s="42"/>
      <c r="H211"/>
      <c r="I211"/>
      <c r="J211"/>
      <c r="K211"/>
      <c r="L211"/>
      <c r="M211"/>
      <c r="N211"/>
      <c r="O211"/>
      <c r="P211"/>
      <c r="Q211"/>
    </row>
    <row r="212" spans="1:17" s="30" customFormat="1" ht="15" hidden="1" x14ac:dyDescent="0.25">
      <c r="A212" s="38" t="s">
        <v>67</v>
      </c>
      <c r="B212" s="32">
        <v>240</v>
      </c>
      <c r="C212" s="33"/>
      <c r="D212" s="34">
        <v>480</v>
      </c>
      <c r="E212" s="37">
        <v>8</v>
      </c>
      <c r="F212" s="34">
        <f>ROUND(G212/B212,0)</f>
        <v>16</v>
      </c>
      <c r="G212" s="34">
        <f>ROUND(D212*E212,0)</f>
        <v>3840</v>
      </c>
    </row>
    <row r="213" spans="1:17" s="30" customFormat="1" ht="15" hidden="1" x14ac:dyDescent="0.25">
      <c r="A213" s="109" t="s">
        <v>80</v>
      </c>
      <c r="B213" s="32"/>
      <c r="C213" s="33"/>
      <c r="D213" s="95">
        <f>D212</f>
        <v>480</v>
      </c>
      <c r="E213" s="96">
        <f t="shared" ref="E213:G213" si="10">E212</f>
        <v>8</v>
      </c>
      <c r="F213" s="95">
        <f t="shared" si="10"/>
        <v>16</v>
      </c>
      <c r="G213" s="95">
        <f t="shared" si="10"/>
        <v>3840</v>
      </c>
    </row>
    <row r="214" spans="1:17" s="7" customFormat="1" ht="21.75" hidden="1" customHeight="1" x14ac:dyDescent="0.25">
      <c r="A214" s="84" t="s">
        <v>81</v>
      </c>
      <c r="B214" s="40"/>
      <c r="C214" s="41"/>
      <c r="D214" s="42">
        <f>D210+D213</f>
        <v>580</v>
      </c>
      <c r="E214" s="43">
        <f>G214/D214</f>
        <v>8.431034482758621</v>
      </c>
      <c r="F214" s="42">
        <f>F210+F213</f>
        <v>20</v>
      </c>
      <c r="G214" s="42">
        <f t="shared" ref="G214" si="11">G210+G213</f>
        <v>4890</v>
      </c>
      <c r="H214"/>
      <c r="I214"/>
      <c r="J214"/>
      <c r="K214"/>
      <c r="L214"/>
      <c r="M214"/>
      <c r="N214"/>
      <c r="O214"/>
      <c r="P214"/>
      <c r="Q214"/>
    </row>
    <row r="215" spans="1:17" s="30" customFormat="1" ht="18.75" hidden="1" customHeight="1" thickBot="1" x14ac:dyDescent="0.3">
      <c r="A215" s="113" t="s">
        <v>21</v>
      </c>
      <c r="B215" s="61"/>
      <c r="C215" s="62"/>
      <c r="D215" s="63"/>
      <c r="E215" s="63"/>
      <c r="F215" s="63"/>
      <c r="G215" s="63"/>
    </row>
    <row r="216" spans="1:17" s="30" customFormat="1" ht="22.5" hidden="1" customHeight="1" x14ac:dyDescent="0.25">
      <c r="A216" s="114" t="s">
        <v>84</v>
      </c>
      <c r="B216" s="82"/>
      <c r="C216" s="33"/>
      <c r="D216" s="34"/>
      <c r="E216" s="34"/>
      <c r="F216" s="34"/>
      <c r="G216" s="34"/>
    </row>
    <row r="217" spans="1:17" s="30" customFormat="1" ht="15" hidden="1" x14ac:dyDescent="0.25">
      <c r="A217" s="35" t="s">
        <v>10</v>
      </c>
      <c r="B217" s="82"/>
      <c r="C217" s="33"/>
      <c r="D217" s="34"/>
      <c r="E217" s="34"/>
      <c r="F217" s="34"/>
      <c r="G217" s="34"/>
    </row>
    <row r="218" spans="1:17" s="30" customFormat="1" ht="15" hidden="1" x14ac:dyDescent="0.25">
      <c r="A218" s="36" t="s">
        <v>85</v>
      </c>
      <c r="B218" s="32">
        <v>300</v>
      </c>
      <c r="C218" s="33"/>
      <c r="D218" s="34">
        <v>2380</v>
      </c>
      <c r="E218" s="37">
        <v>5.7</v>
      </c>
      <c r="F218" s="34">
        <f>ROUND(G218/B218,0)</f>
        <v>45</v>
      </c>
      <c r="G218" s="34">
        <f>ROUND(D218*E218,0)</f>
        <v>13566</v>
      </c>
    </row>
    <row r="219" spans="1:17" s="7" customFormat="1" ht="15" hidden="1" x14ac:dyDescent="0.25">
      <c r="A219" s="36" t="s">
        <v>72</v>
      </c>
      <c r="B219" s="32">
        <v>340</v>
      </c>
      <c r="C219" s="33"/>
      <c r="D219" s="34">
        <f>1500-428</f>
        <v>1072</v>
      </c>
      <c r="E219" s="37">
        <v>8</v>
      </c>
      <c r="F219" s="34">
        <f>ROUND(G219/B219,0)</f>
        <v>25</v>
      </c>
      <c r="G219" s="34">
        <f>ROUND(D219*E219,0)</f>
        <v>8576</v>
      </c>
      <c r="H219"/>
      <c r="I219"/>
      <c r="J219"/>
      <c r="K219"/>
      <c r="L219"/>
      <c r="M219"/>
      <c r="N219"/>
      <c r="O219"/>
      <c r="P219"/>
      <c r="Q219"/>
    </row>
    <row r="220" spans="1:17" s="7" customFormat="1" ht="15" hidden="1" x14ac:dyDescent="0.25">
      <c r="A220" s="39" t="s">
        <v>13</v>
      </c>
      <c r="B220" s="82"/>
      <c r="C220" s="33"/>
      <c r="D220" s="42">
        <f>SUM(D218:D219)</f>
        <v>3452</v>
      </c>
      <c r="E220" s="43">
        <f>G220/D220</f>
        <v>6.414252607184241</v>
      </c>
      <c r="F220" s="42">
        <f>SUM(F218:F219)</f>
        <v>70</v>
      </c>
      <c r="G220" s="42">
        <f>SUM(G218:G219)</f>
        <v>22142</v>
      </c>
      <c r="H220"/>
      <c r="I220"/>
      <c r="J220"/>
      <c r="K220"/>
      <c r="L220"/>
      <c r="M220"/>
      <c r="N220"/>
      <c r="O220"/>
      <c r="P220"/>
      <c r="Q220"/>
    </row>
    <row r="221" spans="1:17" s="30" customFormat="1" ht="15" hidden="1" x14ac:dyDescent="0.25">
      <c r="A221" s="44" t="s">
        <v>14</v>
      </c>
      <c r="B221" s="40"/>
      <c r="C221" s="41"/>
      <c r="D221" s="34"/>
      <c r="E221" s="34"/>
      <c r="F221" s="34"/>
      <c r="G221" s="34"/>
    </row>
    <row r="222" spans="1:17" s="30" customFormat="1" ht="15" hidden="1" x14ac:dyDescent="0.25">
      <c r="A222" s="69" t="s">
        <v>33</v>
      </c>
      <c r="B222" s="40"/>
      <c r="C222" s="41"/>
      <c r="D222" s="34">
        <f>D223+D224+D229+D235+D236+D237+D238</f>
        <v>43828</v>
      </c>
      <c r="E222" s="34"/>
      <c r="F222" s="34"/>
      <c r="G222" s="34"/>
    </row>
    <row r="223" spans="1:17" s="30" customFormat="1" ht="15" hidden="1" x14ac:dyDescent="0.25">
      <c r="A223" s="69" t="s">
        <v>34</v>
      </c>
      <c r="B223" s="40"/>
      <c r="C223" s="41"/>
      <c r="D223" s="34"/>
      <c r="E223" s="34"/>
      <c r="F223" s="34"/>
      <c r="G223" s="34"/>
    </row>
    <row r="224" spans="1:17" s="30" customFormat="1" ht="30" hidden="1" x14ac:dyDescent="0.25">
      <c r="A224" s="69" t="s">
        <v>41</v>
      </c>
      <c r="B224" s="40"/>
      <c r="C224" s="115"/>
      <c r="D224" s="34">
        <f>D225+D226+D227+D228</f>
        <v>0</v>
      </c>
      <c r="E224" s="34"/>
      <c r="F224" s="34"/>
      <c r="G224" s="34"/>
    </row>
    <row r="225" spans="1:7" s="30" customFormat="1" ht="30" hidden="1" x14ac:dyDescent="0.25">
      <c r="A225" s="69" t="s">
        <v>42</v>
      </c>
      <c r="B225" s="40"/>
      <c r="C225" s="115"/>
      <c r="D225" s="34"/>
      <c r="E225" s="34"/>
      <c r="F225" s="34"/>
      <c r="G225" s="34"/>
    </row>
    <row r="226" spans="1:7" s="30" customFormat="1" ht="30" hidden="1" x14ac:dyDescent="0.25">
      <c r="A226" s="69" t="s">
        <v>43</v>
      </c>
      <c r="B226" s="40"/>
      <c r="C226" s="115"/>
      <c r="D226" s="34"/>
      <c r="E226" s="34"/>
      <c r="F226" s="34"/>
      <c r="G226" s="34"/>
    </row>
    <row r="227" spans="1:7" s="30" customFormat="1" ht="45" hidden="1" x14ac:dyDescent="0.25">
      <c r="A227" s="69" t="s">
        <v>44</v>
      </c>
      <c r="B227" s="40"/>
      <c r="C227" s="115"/>
      <c r="D227" s="34"/>
      <c r="E227" s="34"/>
      <c r="F227" s="34"/>
      <c r="G227" s="34"/>
    </row>
    <row r="228" spans="1:7" s="30" customFormat="1" ht="33.75" hidden="1" customHeight="1" x14ac:dyDescent="0.25">
      <c r="A228" s="69" t="s">
        <v>45</v>
      </c>
      <c r="B228" s="40"/>
      <c r="C228" s="115"/>
      <c r="D228" s="34"/>
      <c r="E228" s="34"/>
      <c r="F228" s="34"/>
      <c r="G228" s="34"/>
    </row>
    <row r="229" spans="1:7" s="30" customFormat="1" ht="31.5" hidden="1" customHeight="1" x14ac:dyDescent="0.25">
      <c r="A229" s="69" t="s">
        <v>86</v>
      </c>
      <c r="B229" s="40"/>
      <c r="C229" s="115"/>
      <c r="D229" s="34">
        <f>D230+D231+D232+D233+D234</f>
        <v>0</v>
      </c>
      <c r="E229" s="34"/>
      <c r="F229" s="34"/>
      <c r="G229" s="34"/>
    </row>
    <row r="230" spans="1:7" s="30" customFormat="1" ht="30" hidden="1" x14ac:dyDescent="0.25">
      <c r="A230" s="69" t="s">
        <v>47</v>
      </c>
      <c r="B230" s="40"/>
      <c r="C230" s="115"/>
      <c r="D230" s="34"/>
      <c r="E230" s="34"/>
      <c r="F230" s="34"/>
      <c r="G230" s="34"/>
    </row>
    <row r="231" spans="1:7" s="30" customFormat="1" ht="60" hidden="1" x14ac:dyDescent="0.25">
      <c r="A231" s="69" t="s">
        <v>48</v>
      </c>
      <c r="B231" s="40"/>
      <c r="C231" s="115"/>
      <c r="D231" s="34"/>
      <c r="E231" s="34"/>
      <c r="F231" s="34"/>
      <c r="G231" s="34"/>
    </row>
    <row r="232" spans="1:7" s="30" customFormat="1" ht="45" hidden="1" x14ac:dyDescent="0.25">
      <c r="A232" s="69" t="s">
        <v>49</v>
      </c>
      <c r="B232" s="40"/>
      <c r="C232" s="115"/>
      <c r="D232" s="34"/>
      <c r="E232" s="34"/>
      <c r="F232" s="34"/>
      <c r="G232" s="34"/>
    </row>
    <row r="233" spans="1:7" s="30" customFormat="1" ht="30" hidden="1" x14ac:dyDescent="0.25">
      <c r="A233" s="69" t="s">
        <v>76</v>
      </c>
      <c r="B233" s="40"/>
      <c r="C233" s="115"/>
      <c r="D233" s="34"/>
      <c r="E233" s="34"/>
      <c r="F233" s="34"/>
      <c r="G233" s="34"/>
    </row>
    <row r="234" spans="1:7" s="30" customFormat="1" ht="30" hidden="1" x14ac:dyDescent="0.25">
      <c r="A234" s="69" t="s">
        <v>77</v>
      </c>
      <c r="B234" s="40"/>
      <c r="C234" s="115"/>
      <c r="D234" s="34"/>
      <c r="E234" s="34"/>
      <c r="F234" s="34"/>
      <c r="G234" s="34"/>
    </row>
    <row r="235" spans="1:7" s="30" customFormat="1" ht="45" hidden="1" x14ac:dyDescent="0.25">
      <c r="A235" s="69" t="s">
        <v>52</v>
      </c>
      <c r="B235" s="40"/>
      <c r="C235" s="115"/>
      <c r="D235" s="34"/>
      <c r="E235" s="34"/>
      <c r="F235" s="34"/>
      <c r="G235" s="34"/>
    </row>
    <row r="236" spans="1:7" s="30" customFormat="1" ht="30" hidden="1" x14ac:dyDescent="0.25">
      <c r="A236" s="69" t="s">
        <v>53</v>
      </c>
      <c r="B236" s="40"/>
      <c r="C236" s="115"/>
      <c r="D236" s="34"/>
      <c r="E236" s="34"/>
      <c r="F236" s="34"/>
      <c r="G236" s="34"/>
    </row>
    <row r="237" spans="1:7" s="30" customFormat="1" ht="30" hidden="1" x14ac:dyDescent="0.25">
      <c r="A237" s="69" t="s">
        <v>54</v>
      </c>
      <c r="B237" s="40"/>
      <c r="C237" s="115"/>
      <c r="D237" s="34"/>
      <c r="E237" s="34"/>
      <c r="F237" s="34"/>
      <c r="G237" s="34"/>
    </row>
    <row r="238" spans="1:7" s="30" customFormat="1" ht="15" hidden="1" x14ac:dyDescent="0.25">
      <c r="A238" s="69" t="s">
        <v>55</v>
      </c>
      <c r="B238" s="40"/>
      <c r="C238" s="115"/>
      <c r="D238" s="34">
        <v>43828</v>
      </c>
      <c r="E238" s="34"/>
      <c r="F238" s="34"/>
      <c r="G238" s="34"/>
    </row>
    <row r="239" spans="1:7" s="30" customFormat="1" ht="15" hidden="1" x14ac:dyDescent="0.25">
      <c r="A239" s="71" t="s">
        <v>38</v>
      </c>
      <c r="B239" s="40"/>
      <c r="C239" s="41"/>
      <c r="D239" s="34">
        <v>32048</v>
      </c>
      <c r="E239" s="34"/>
      <c r="F239" s="34"/>
      <c r="G239" s="34"/>
    </row>
    <row r="240" spans="1:7" s="30" customFormat="1" ht="15" hidden="1" x14ac:dyDescent="0.25">
      <c r="A240" s="72" t="s">
        <v>39</v>
      </c>
      <c r="B240" s="40"/>
      <c r="C240" s="41"/>
      <c r="D240" s="34">
        <v>13312</v>
      </c>
      <c r="E240" s="34"/>
      <c r="F240" s="34"/>
      <c r="G240" s="34"/>
    </row>
    <row r="241" spans="1:17" s="30" customFormat="1" ht="30" hidden="1" x14ac:dyDescent="0.25">
      <c r="A241" s="71" t="s">
        <v>56</v>
      </c>
      <c r="B241" s="40"/>
      <c r="C241" s="41"/>
      <c r="D241" s="34"/>
      <c r="E241" s="34"/>
      <c r="F241" s="34"/>
      <c r="G241" s="34"/>
    </row>
    <row r="242" spans="1:17" s="30" customFormat="1" ht="30" hidden="1" x14ac:dyDescent="0.25">
      <c r="A242" s="116" t="s">
        <v>57</v>
      </c>
      <c r="B242" s="40"/>
      <c r="C242" s="41"/>
      <c r="D242" s="34"/>
      <c r="E242" s="34"/>
      <c r="F242" s="34"/>
      <c r="G242" s="34"/>
    </row>
    <row r="243" spans="1:17" s="30" customFormat="1" ht="15" hidden="1" x14ac:dyDescent="0.25">
      <c r="A243" s="73" t="s">
        <v>59</v>
      </c>
      <c r="B243" s="40"/>
      <c r="C243" s="41"/>
      <c r="D243" s="42">
        <f>D222+D239*3.2+D241</f>
        <v>146381.6</v>
      </c>
      <c r="E243" s="34"/>
      <c r="F243" s="34"/>
      <c r="G243" s="34"/>
    </row>
    <row r="244" spans="1:17" s="30" customFormat="1" ht="15" hidden="1" x14ac:dyDescent="0.25">
      <c r="A244" s="48" t="s">
        <v>17</v>
      </c>
      <c r="B244" s="82"/>
      <c r="C244" s="33"/>
      <c r="D244" s="34"/>
      <c r="E244" s="34"/>
      <c r="F244" s="34"/>
      <c r="G244" s="34"/>
    </row>
    <row r="245" spans="1:17" s="30" customFormat="1" ht="15" hidden="1" x14ac:dyDescent="0.25">
      <c r="A245" s="112" t="s">
        <v>18</v>
      </c>
      <c r="B245" s="82"/>
      <c r="C245" s="33"/>
      <c r="D245" s="34"/>
      <c r="E245" s="34"/>
      <c r="F245" s="34"/>
      <c r="G245" s="34"/>
    </row>
    <row r="246" spans="1:17" s="30" customFormat="1" ht="15" hidden="1" x14ac:dyDescent="0.25">
      <c r="A246" s="38" t="s">
        <v>72</v>
      </c>
      <c r="B246" s="32">
        <v>300</v>
      </c>
      <c r="C246" s="33"/>
      <c r="D246" s="34">
        <v>1210</v>
      </c>
      <c r="E246" s="37">
        <v>7.9</v>
      </c>
      <c r="F246" s="34">
        <f>ROUND(G246/B246,0)</f>
        <v>32</v>
      </c>
      <c r="G246" s="34">
        <f>ROUND(D246*E246,0)</f>
        <v>9559</v>
      </c>
    </row>
    <row r="247" spans="1:17" s="30" customFormat="1" ht="15" hidden="1" x14ac:dyDescent="0.25">
      <c r="A247" s="81" t="s">
        <v>19</v>
      </c>
      <c r="B247" s="32"/>
      <c r="C247" s="33"/>
      <c r="D247" s="42">
        <f>D246</f>
        <v>1210</v>
      </c>
      <c r="E247" s="43">
        <f>G247/D247</f>
        <v>7.9</v>
      </c>
      <c r="F247" s="42">
        <f>F246</f>
        <v>32</v>
      </c>
      <c r="G247" s="42">
        <f>G246</f>
        <v>9559</v>
      </c>
    </row>
    <row r="248" spans="1:17" s="30" customFormat="1" ht="15" hidden="1" x14ac:dyDescent="0.25">
      <c r="A248" s="52" t="s">
        <v>66</v>
      </c>
      <c r="B248" s="32"/>
      <c r="C248" s="33"/>
      <c r="D248" s="42"/>
      <c r="E248" s="43"/>
      <c r="F248" s="42"/>
      <c r="G248" s="42"/>
    </row>
    <row r="249" spans="1:17" s="30" customFormat="1" ht="15" hidden="1" x14ac:dyDescent="0.25">
      <c r="A249" s="38" t="s">
        <v>67</v>
      </c>
      <c r="B249" s="32">
        <v>240</v>
      </c>
      <c r="C249" s="33"/>
      <c r="D249" s="34">
        <v>300</v>
      </c>
      <c r="E249" s="37">
        <v>8</v>
      </c>
      <c r="F249" s="34">
        <f>ROUND(G249/B249,0)</f>
        <v>10</v>
      </c>
      <c r="G249" s="34">
        <f>ROUND(D249*E249,0)</f>
        <v>2400</v>
      </c>
    </row>
    <row r="250" spans="1:17" s="30" customFormat="1" ht="15" hidden="1" x14ac:dyDescent="0.25">
      <c r="A250" s="117" t="s">
        <v>24</v>
      </c>
      <c r="B250" s="32">
        <v>240</v>
      </c>
      <c r="C250" s="33"/>
      <c r="D250" s="34">
        <v>90</v>
      </c>
      <c r="E250" s="118">
        <v>3</v>
      </c>
      <c r="F250" s="34">
        <f>ROUND(G250/B250,0)</f>
        <v>1</v>
      </c>
      <c r="G250" s="34">
        <f>ROUND(D250*E250,0)</f>
        <v>270</v>
      </c>
    </row>
    <row r="251" spans="1:17" s="30" customFormat="1" ht="15" hidden="1" x14ac:dyDescent="0.25">
      <c r="A251" s="109" t="s">
        <v>80</v>
      </c>
      <c r="B251" s="119"/>
      <c r="C251" s="90"/>
      <c r="D251" s="95">
        <f>D249+D250</f>
        <v>390</v>
      </c>
      <c r="E251" s="108">
        <f>G251/D251</f>
        <v>6.8461538461538458</v>
      </c>
      <c r="F251" s="95">
        <f>F249+F250</f>
        <v>11</v>
      </c>
      <c r="G251" s="95">
        <f>G249+G250</f>
        <v>2670</v>
      </c>
    </row>
    <row r="252" spans="1:17" s="7" customFormat="1" ht="18.75" hidden="1" customHeight="1" x14ac:dyDescent="0.25">
      <c r="A252" s="84" t="s">
        <v>81</v>
      </c>
      <c r="B252" s="120"/>
      <c r="C252" s="86"/>
      <c r="D252" s="42">
        <f>D247+D251</f>
        <v>1600</v>
      </c>
      <c r="E252" s="43">
        <f>G252/D252</f>
        <v>7.6431250000000004</v>
      </c>
      <c r="F252" s="42">
        <f t="shared" ref="F252:G252" si="12">F247+F251</f>
        <v>43</v>
      </c>
      <c r="G252" s="42">
        <f t="shared" si="12"/>
        <v>12229</v>
      </c>
      <c r="H252"/>
      <c r="I252"/>
      <c r="J252"/>
      <c r="K252"/>
      <c r="L252"/>
      <c r="M252"/>
      <c r="N252"/>
      <c r="O252"/>
      <c r="P252"/>
      <c r="Q252"/>
    </row>
    <row r="253" spans="1:17" s="123" customFormat="1" ht="15" hidden="1" x14ac:dyDescent="0.25">
      <c r="A253" s="121" t="s">
        <v>21</v>
      </c>
      <c r="B253" s="98"/>
      <c r="C253" s="99"/>
      <c r="D253" s="122"/>
      <c r="E253" s="122"/>
      <c r="F253" s="122"/>
      <c r="G253" s="122"/>
    </row>
    <row r="254" spans="1:17" s="7" customFormat="1" ht="15" hidden="1" x14ac:dyDescent="0.25">
      <c r="A254" s="124"/>
      <c r="B254" s="66"/>
      <c r="C254" s="66"/>
      <c r="D254" s="67"/>
      <c r="E254" s="67"/>
      <c r="F254" s="67"/>
      <c r="G254" s="67"/>
      <c r="H254"/>
      <c r="I254"/>
      <c r="J254"/>
      <c r="K254"/>
      <c r="L254"/>
      <c r="M254"/>
      <c r="N254"/>
      <c r="O254"/>
      <c r="P254"/>
      <c r="Q254"/>
    </row>
    <row r="255" spans="1:17" s="7" customFormat="1" ht="15" hidden="1" x14ac:dyDescent="0.25">
      <c r="A255" s="31" t="s">
        <v>87</v>
      </c>
      <c r="B255" s="32"/>
      <c r="C255" s="33"/>
      <c r="D255" s="34"/>
      <c r="E255" s="34"/>
      <c r="F255" s="34"/>
      <c r="G255" s="34"/>
      <c r="H255"/>
      <c r="I255"/>
      <c r="J255"/>
      <c r="K255"/>
      <c r="L255"/>
      <c r="M255"/>
      <c r="N255"/>
      <c r="O255"/>
      <c r="P255"/>
      <c r="Q255"/>
    </row>
    <row r="256" spans="1:17" s="7" customFormat="1" ht="15" hidden="1" x14ac:dyDescent="0.25">
      <c r="A256" s="35" t="s">
        <v>10</v>
      </c>
      <c r="B256" s="32"/>
      <c r="C256" s="33"/>
      <c r="D256" s="34"/>
      <c r="E256" s="34"/>
      <c r="F256" s="34"/>
      <c r="G256" s="34"/>
      <c r="H256"/>
      <c r="I256"/>
      <c r="J256"/>
      <c r="K256"/>
      <c r="L256"/>
      <c r="M256"/>
      <c r="N256"/>
      <c r="O256"/>
      <c r="P256"/>
      <c r="Q256"/>
    </row>
    <row r="257" spans="1:17" s="7" customFormat="1" ht="15" hidden="1" x14ac:dyDescent="0.25">
      <c r="A257" s="36" t="s">
        <v>85</v>
      </c>
      <c r="B257" s="32">
        <v>300</v>
      </c>
      <c r="C257" s="33"/>
      <c r="D257" s="32">
        <v>1735</v>
      </c>
      <c r="E257" s="37">
        <v>5.7</v>
      </c>
      <c r="F257" s="34">
        <f>ROUND(G257/B257,0)</f>
        <v>33</v>
      </c>
      <c r="G257" s="34">
        <f>ROUND(D257*E257,0)</f>
        <v>9890</v>
      </c>
      <c r="H257"/>
      <c r="I257"/>
      <c r="J257"/>
      <c r="K257"/>
      <c r="L257"/>
      <c r="M257"/>
      <c r="N257"/>
      <c r="O257"/>
      <c r="P257"/>
      <c r="Q257"/>
    </row>
    <row r="258" spans="1:17" s="7" customFormat="1" ht="15" hidden="1" x14ac:dyDescent="0.25">
      <c r="A258" s="36" t="s">
        <v>72</v>
      </c>
      <c r="B258" s="32">
        <v>300</v>
      </c>
      <c r="C258" s="33"/>
      <c r="D258" s="32">
        <v>190</v>
      </c>
      <c r="E258" s="37">
        <v>8</v>
      </c>
      <c r="F258" s="34">
        <f>ROUND(G258/B258,0)</f>
        <v>5</v>
      </c>
      <c r="G258" s="34">
        <f>ROUND(D258*E258,0)</f>
        <v>1520</v>
      </c>
      <c r="H258"/>
      <c r="I258"/>
      <c r="J258"/>
      <c r="K258"/>
      <c r="L258"/>
      <c r="M258"/>
      <c r="N258"/>
      <c r="O258"/>
      <c r="P258"/>
      <c r="Q258"/>
    </row>
    <row r="259" spans="1:17" s="7" customFormat="1" ht="15" hidden="1" x14ac:dyDescent="0.25">
      <c r="A259" s="39" t="s">
        <v>13</v>
      </c>
      <c r="B259" s="82"/>
      <c r="C259" s="33"/>
      <c r="D259" s="42">
        <f>D257+D258</f>
        <v>1925</v>
      </c>
      <c r="E259" s="43">
        <f>G259/D259</f>
        <v>5.9272727272727277</v>
      </c>
      <c r="F259" s="42">
        <f>F257+F258</f>
        <v>38</v>
      </c>
      <c r="G259" s="42">
        <f>G257+G258</f>
        <v>11410</v>
      </c>
      <c r="H259"/>
      <c r="I259"/>
      <c r="J259"/>
      <c r="K259"/>
      <c r="L259"/>
      <c r="M259"/>
      <c r="N259"/>
      <c r="O259"/>
      <c r="P259"/>
      <c r="Q259"/>
    </row>
    <row r="260" spans="1:17" s="7" customFormat="1" ht="15" hidden="1" x14ac:dyDescent="0.25">
      <c r="A260" s="44" t="s">
        <v>14</v>
      </c>
      <c r="B260" s="40"/>
      <c r="C260" s="41"/>
      <c r="D260" s="34"/>
      <c r="E260" s="34"/>
      <c r="F260" s="34"/>
      <c r="G260" s="34"/>
      <c r="H260"/>
      <c r="I260"/>
      <c r="J260"/>
      <c r="K260"/>
      <c r="L260"/>
      <c r="M260"/>
      <c r="N260"/>
      <c r="O260"/>
      <c r="P260"/>
      <c r="Q260"/>
    </row>
    <row r="261" spans="1:17" s="7" customFormat="1" ht="15" hidden="1" x14ac:dyDescent="0.25">
      <c r="A261" s="69" t="s">
        <v>33</v>
      </c>
      <c r="B261" s="40"/>
      <c r="C261" s="41"/>
      <c r="D261" s="34">
        <f>D262+D263+D268+D274+D275+D276+D277</f>
        <v>36000</v>
      </c>
      <c r="E261" s="34"/>
      <c r="F261" s="34"/>
      <c r="G261" s="34"/>
      <c r="H261"/>
      <c r="I261"/>
      <c r="J261"/>
      <c r="K261"/>
      <c r="L261"/>
      <c r="M261"/>
      <c r="N261"/>
      <c r="O261"/>
      <c r="P261"/>
      <c r="Q261"/>
    </row>
    <row r="262" spans="1:17" s="7" customFormat="1" ht="15" hidden="1" x14ac:dyDescent="0.25">
      <c r="A262" s="69" t="s">
        <v>34</v>
      </c>
      <c r="B262" s="40"/>
      <c r="C262" s="41"/>
      <c r="D262" s="34"/>
      <c r="E262" s="34"/>
      <c r="F262" s="34"/>
      <c r="G262" s="34"/>
      <c r="H262"/>
      <c r="I262"/>
      <c r="J262"/>
      <c r="K262"/>
      <c r="L262"/>
      <c r="M262"/>
      <c r="N262"/>
      <c r="O262"/>
      <c r="P262"/>
      <c r="Q262"/>
    </row>
    <row r="263" spans="1:17" s="7" customFormat="1" ht="30" hidden="1" x14ac:dyDescent="0.25">
      <c r="A263" s="69" t="s">
        <v>41</v>
      </c>
      <c r="B263" s="40"/>
      <c r="C263" s="115"/>
      <c r="D263" s="34">
        <f>D264+D265+D266+D267</f>
        <v>0</v>
      </c>
      <c r="E263" s="34"/>
      <c r="F263" s="34"/>
      <c r="G263" s="34"/>
      <c r="H263"/>
      <c r="I263"/>
      <c r="J263"/>
      <c r="K263"/>
      <c r="L263"/>
      <c r="M263"/>
      <c r="N263"/>
      <c r="O263"/>
      <c r="P263"/>
      <c r="Q263"/>
    </row>
    <row r="264" spans="1:17" s="7" customFormat="1" ht="30" hidden="1" x14ac:dyDescent="0.25">
      <c r="A264" s="69" t="s">
        <v>42</v>
      </c>
      <c r="B264" s="40"/>
      <c r="C264" s="115"/>
      <c r="D264" s="34"/>
      <c r="E264" s="34"/>
      <c r="F264" s="34"/>
      <c r="G264" s="34"/>
      <c r="H264"/>
      <c r="I264"/>
      <c r="J264"/>
      <c r="K264"/>
      <c r="L264"/>
      <c r="M264"/>
      <c r="N264"/>
      <c r="O264"/>
      <c r="P264"/>
      <c r="Q264"/>
    </row>
    <row r="265" spans="1:17" s="7" customFormat="1" ht="30" hidden="1" x14ac:dyDescent="0.25">
      <c r="A265" s="69" t="s">
        <v>43</v>
      </c>
      <c r="B265" s="40"/>
      <c r="C265" s="115"/>
      <c r="D265" s="34"/>
      <c r="E265" s="34"/>
      <c r="F265" s="34"/>
      <c r="G265" s="34"/>
      <c r="H265"/>
      <c r="I265"/>
      <c r="J265"/>
      <c r="K265"/>
      <c r="L265"/>
      <c r="M265"/>
      <c r="N265"/>
      <c r="O265"/>
      <c r="P265"/>
      <c r="Q265"/>
    </row>
    <row r="266" spans="1:17" s="7" customFormat="1" ht="45" hidden="1" x14ac:dyDescent="0.25">
      <c r="A266" s="69" t="s">
        <v>44</v>
      </c>
      <c r="B266" s="40"/>
      <c r="C266" s="115"/>
      <c r="D266" s="34"/>
      <c r="E266" s="34"/>
      <c r="F266" s="34"/>
      <c r="G266" s="34"/>
      <c r="H266"/>
      <c r="I266"/>
      <c r="J266"/>
      <c r="K266"/>
      <c r="L266"/>
      <c r="M266"/>
      <c r="N266"/>
      <c r="O266"/>
      <c r="P266"/>
      <c r="Q266"/>
    </row>
    <row r="267" spans="1:17" s="7" customFormat="1" ht="45" hidden="1" x14ac:dyDescent="0.25">
      <c r="A267" s="69" t="s">
        <v>45</v>
      </c>
      <c r="B267" s="40"/>
      <c r="C267" s="115"/>
      <c r="D267" s="34"/>
      <c r="E267" s="34"/>
      <c r="F267" s="34"/>
      <c r="G267" s="34"/>
      <c r="H267"/>
      <c r="I267"/>
      <c r="J267"/>
      <c r="K267"/>
      <c r="L267"/>
      <c r="M267"/>
      <c r="N267"/>
      <c r="O267"/>
      <c r="P267"/>
      <c r="Q267"/>
    </row>
    <row r="268" spans="1:17" s="7" customFormat="1" ht="45" hidden="1" x14ac:dyDescent="0.25">
      <c r="A268" s="69" t="s">
        <v>86</v>
      </c>
      <c r="B268" s="40"/>
      <c r="C268" s="115"/>
      <c r="D268" s="34">
        <f>D269+D270+D271+D272+D273</f>
        <v>0</v>
      </c>
      <c r="E268" s="34"/>
      <c r="F268" s="34"/>
      <c r="G268" s="34"/>
      <c r="H268"/>
      <c r="I268"/>
      <c r="J268"/>
      <c r="K268"/>
      <c r="L268"/>
      <c r="M268"/>
      <c r="N268"/>
      <c r="O268"/>
      <c r="P268"/>
      <c r="Q268"/>
    </row>
    <row r="269" spans="1:17" s="7" customFormat="1" ht="30" hidden="1" x14ac:dyDescent="0.25">
      <c r="A269" s="69" t="s">
        <v>47</v>
      </c>
      <c r="B269" s="40"/>
      <c r="C269" s="115"/>
      <c r="D269" s="34"/>
      <c r="E269" s="34"/>
      <c r="F269" s="34"/>
      <c r="G269" s="34"/>
      <c r="H269"/>
      <c r="I269"/>
      <c r="J269"/>
      <c r="K269"/>
      <c r="L269"/>
      <c r="M269"/>
      <c r="N269"/>
      <c r="O269"/>
      <c r="P269"/>
      <c r="Q269"/>
    </row>
    <row r="270" spans="1:17" s="7" customFormat="1" ht="60" hidden="1" x14ac:dyDescent="0.25">
      <c r="A270" s="69" t="s">
        <v>48</v>
      </c>
      <c r="B270" s="40"/>
      <c r="C270" s="115"/>
      <c r="D270" s="34"/>
      <c r="E270" s="34"/>
      <c r="F270" s="34"/>
      <c r="G270" s="34"/>
      <c r="H270"/>
      <c r="I270"/>
      <c r="J270"/>
      <c r="K270"/>
      <c r="L270"/>
      <c r="M270"/>
      <c r="N270"/>
      <c r="O270"/>
      <c r="P270"/>
      <c r="Q270"/>
    </row>
    <row r="271" spans="1:17" s="7" customFormat="1" ht="45" hidden="1" x14ac:dyDescent="0.25">
      <c r="A271" s="69" t="s">
        <v>49</v>
      </c>
      <c r="B271" s="40"/>
      <c r="C271" s="115"/>
      <c r="D271" s="34"/>
      <c r="E271" s="34"/>
      <c r="F271" s="34"/>
      <c r="G271" s="34"/>
      <c r="H271"/>
      <c r="I271"/>
      <c r="J271"/>
      <c r="K271"/>
      <c r="L271"/>
      <c r="M271"/>
      <c r="N271"/>
      <c r="O271"/>
      <c r="P271"/>
      <c r="Q271"/>
    </row>
    <row r="272" spans="1:17" s="7" customFormat="1" ht="30" hidden="1" x14ac:dyDescent="0.25">
      <c r="A272" s="69" t="s">
        <v>76</v>
      </c>
      <c r="B272" s="40"/>
      <c r="C272" s="115"/>
      <c r="D272" s="34"/>
      <c r="E272" s="34"/>
      <c r="F272" s="34"/>
      <c r="G272" s="34"/>
      <c r="H272"/>
      <c r="I272"/>
      <c r="J272"/>
      <c r="K272"/>
      <c r="L272"/>
      <c r="M272"/>
      <c r="N272"/>
      <c r="O272"/>
      <c r="P272"/>
      <c r="Q272"/>
    </row>
    <row r="273" spans="1:17" s="7" customFormat="1" ht="30" hidden="1" x14ac:dyDescent="0.25">
      <c r="A273" s="69" t="s">
        <v>77</v>
      </c>
      <c r="B273" s="40"/>
      <c r="C273" s="115"/>
      <c r="D273" s="34"/>
      <c r="E273" s="34"/>
      <c r="F273" s="34"/>
      <c r="G273" s="34"/>
      <c r="H273"/>
      <c r="I273"/>
      <c r="J273"/>
      <c r="K273"/>
      <c r="L273"/>
      <c r="M273"/>
      <c r="N273"/>
      <c r="O273"/>
      <c r="P273"/>
      <c r="Q273"/>
    </row>
    <row r="274" spans="1:17" s="7" customFormat="1" ht="45" hidden="1" x14ac:dyDescent="0.25">
      <c r="A274" s="69" t="s">
        <v>52</v>
      </c>
      <c r="B274" s="40"/>
      <c r="C274" s="115"/>
      <c r="D274" s="34"/>
      <c r="E274" s="34"/>
      <c r="F274" s="34"/>
      <c r="G274" s="34"/>
      <c r="H274"/>
      <c r="I274"/>
      <c r="J274"/>
      <c r="K274"/>
      <c r="L274"/>
      <c r="M274"/>
      <c r="N274"/>
      <c r="O274"/>
      <c r="P274"/>
      <c r="Q274"/>
    </row>
    <row r="275" spans="1:17" s="7" customFormat="1" ht="30" hidden="1" x14ac:dyDescent="0.25">
      <c r="A275" s="69" t="s">
        <v>53</v>
      </c>
      <c r="B275" s="40"/>
      <c r="C275" s="115"/>
      <c r="D275" s="34"/>
      <c r="E275" s="34"/>
      <c r="F275" s="34"/>
      <c r="G275" s="34"/>
      <c r="H275"/>
      <c r="I275"/>
      <c r="J275"/>
      <c r="K275"/>
      <c r="L275"/>
      <c r="M275"/>
      <c r="N275"/>
      <c r="O275"/>
      <c r="P275"/>
      <c r="Q275"/>
    </row>
    <row r="276" spans="1:17" s="7" customFormat="1" ht="30" hidden="1" x14ac:dyDescent="0.25">
      <c r="A276" s="69" t="s">
        <v>54</v>
      </c>
      <c r="B276" s="40"/>
      <c r="C276" s="115"/>
      <c r="D276" s="34"/>
      <c r="E276" s="34"/>
      <c r="F276" s="34"/>
      <c r="G276" s="34"/>
      <c r="H276"/>
      <c r="I276"/>
      <c r="J276"/>
      <c r="K276"/>
      <c r="L276"/>
      <c r="M276"/>
      <c r="N276"/>
      <c r="O276"/>
      <c r="P276"/>
      <c r="Q276"/>
    </row>
    <row r="277" spans="1:17" s="7" customFormat="1" ht="15" hidden="1" x14ac:dyDescent="0.25">
      <c r="A277" s="69" t="s">
        <v>55</v>
      </c>
      <c r="B277" s="40"/>
      <c r="C277" s="115"/>
      <c r="D277" s="34">
        <v>36000</v>
      </c>
      <c r="E277" s="34"/>
      <c r="F277" s="34"/>
      <c r="G277" s="34"/>
      <c r="H277"/>
      <c r="I277"/>
      <c r="J277"/>
      <c r="K277"/>
      <c r="L277"/>
      <c r="M277"/>
      <c r="N277"/>
      <c r="O277"/>
      <c r="P277"/>
      <c r="Q277"/>
    </row>
    <row r="278" spans="1:17" s="7" customFormat="1" ht="15" hidden="1" x14ac:dyDescent="0.25">
      <c r="A278" s="71" t="s">
        <v>38</v>
      </c>
      <c r="B278" s="40"/>
      <c r="C278" s="41"/>
      <c r="D278" s="34">
        <v>7900</v>
      </c>
      <c r="E278" s="34"/>
      <c r="F278" s="34"/>
      <c r="G278" s="34"/>
      <c r="H278"/>
      <c r="I278"/>
      <c r="J278"/>
      <c r="K278"/>
      <c r="L278"/>
      <c r="M278"/>
      <c r="N278"/>
      <c r="O278"/>
      <c r="P278"/>
      <c r="Q278"/>
    </row>
    <row r="279" spans="1:17" s="7" customFormat="1" ht="15" hidden="1" x14ac:dyDescent="0.25">
      <c r="A279" s="72" t="s">
        <v>39</v>
      </c>
      <c r="B279" s="40"/>
      <c r="C279" s="41"/>
      <c r="D279" s="34">
        <v>6656</v>
      </c>
      <c r="E279" s="34"/>
      <c r="F279" s="34"/>
      <c r="G279" s="34"/>
      <c r="H279"/>
      <c r="I279"/>
      <c r="J279"/>
      <c r="K279"/>
      <c r="L279"/>
      <c r="M279"/>
      <c r="N279"/>
      <c r="O279"/>
      <c r="P279"/>
      <c r="Q279"/>
    </row>
    <row r="280" spans="1:17" s="7" customFormat="1" ht="30" hidden="1" x14ac:dyDescent="0.25">
      <c r="A280" s="71" t="s">
        <v>56</v>
      </c>
      <c r="B280" s="40"/>
      <c r="C280" s="41"/>
      <c r="D280" s="34"/>
      <c r="E280" s="34"/>
      <c r="F280" s="34"/>
      <c r="G280" s="34"/>
      <c r="H280"/>
      <c r="I280"/>
      <c r="J280"/>
      <c r="K280"/>
      <c r="L280"/>
      <c r="M280"/>
      <c r="N280"/>
      <c r="O280"/>
      <c r="P280"/>
      <c r="Q280"/>
    </row>
    <row r="281" spans="1:17" s="7" customFormat="1" ht="30" hidden="1" x14ac:dyDescent="0.25">
      <c r="A281" s="116" t="s">
        <v>57</v>
      </c>
      <c r="B281" s="40"/>
      <c r="C281" s="41"/>
      <c r="D281" s="34"/>
      <c r="E281" s="34"/>
      <c r="F281" s="34"/>
      <c r="G281" s="34"/>
      <c r="H281"/>
      <c r="I281"/>
      <c r="J281"/>
      <c r="K281"/>
      <c r="L281"/>
      <c r="M281"/>
      <c r="N281"/>
      <c r="O281"/>
      <c r="P281"/>
      <c r="Q281"/>
    </row>
    <row r="282" spans="1:17" s="7" customFormat="1" ht="15" hidden="1" x14ac:dyDescent="0.25">
      <c r="A282" s="73" t="s">
        <v>59</v>
      </c>
      <c r="B282" s="40"/>
      <c r="C282" s="41"/>
      <c r="D282" s="42">
        <f>D261+D278*3.2+D280</f>
        <v>61280</v>
      </c>
      <c r="E282" s="34"/>
      <c r="F282" s="34"/>
      <c r="G282" s="34"/>
      <c r="H282"/>
      <c r="I282"/>
      <c r="J282"/>
      <c r="K282"/>
      <c r="L282"/>
      <c r="M282"/>
      <c r="N282"/>
      <c r="O282"/>
      <c r="P282"/>
      <c r="Q282"/>
    </row>
    <row r="283" spans="1:17" s="7" customFormat="1" ht="15" hidden="1" x14ac:dyDescent="0.25">
      <c r="A283" s="48" t="s">
        <v>17</v>
      </c>
      <c r="B283" s="82"/>
      <c r="C283" s="33"/>
      <c r="D283" s="34"/>
      <c r="E283" s="34"/>
      <c r="F283" s="34"/>
      <c r="G283" s="34"/>
      <c r="H283"/>
      <c r="I283"/>
      <c r="J283"/>
      <c r="K283"/>
      <c r="L283"/>
      <c r="M283"/>
      <c r="N283"/>
      <c r="O283"/>
      <c r="P283"/>
      <c r="Q283"/>
    </row>
    <row r="284" spans="1:17" s="7" customFormat="1" ht="15" hidden="1" x14ac:dyDescent="0.25">
      <c r="A284" s="52" t="s">
        <v>66</v>
      </c>
      <c r="B284" s="82"/>
      <c r="C284" s="33"/>
      <c r="D284" s="34"/>
      <c r="E284" s="34"/>
      <c r="F284" s="34"/>
      <c r="G284" s="34"/>
      <c r="H284"/>
      <c r="I284"/>
      <c r="J284"/>
      <c r="K284"/>
      <c r="L284"/>
      <c r="M284"/>
      <c r="N284"/>
      <c r="O284"/>
      <c r="P284"/>
      <c r="Q284"/>
    </row>
    <row r="285" spans="1:17" s="7" customFormat="1" ht="15" hidden="1" x14ac:dyDescent="0.25">
      <c r="A285" s="38" t="s">
        <v>67</v>
      </c>
      <c r="B285" s="32">
        <v>240</v>
      </c>
      <c r="C285" s="33"/>
      <c r="D285" s="34">
        <v>480</v>
      </c>
      <c r="E285" s="37">
        <v>8</v>
      </c>
      <c r="F285" s="34">
        <f>ROUND(G285/B285,0)</f>
        <v>16</v>
      </c>
      <c r="G285" s="34">
        <f>ROUND(D285*E285,0)</f>
        <v>3840</v>
      </c>
      <c r="H285"/>
      <c r="I285"/>
      <c r="J285"/>
      <c r="K285"/>
      <c r="L285"/>
      <c r="M285"/>
      <c r="N285"/>
      <c r="O285"/>
      <c r="P285"/>
      <c r="Q285"/>
    </row>
    <row r="286" spans="1:17" s="7" customFormat="1" ht="14.25" hidden="1" customHeight="1" x14ac:dyDescent="0.25">
      <c r="A286" s="109" t="s">
        <v>80</v>
      </c>
      <c r="B286" s="32"/>
      <c r="C286" s="33"/>
      <c r="D286" s="95">
        <f>D283+D285</f>
        <v>480</v>
      </c>
      <c r="E286" s="108">
        <f>G286/D286</f>
        <v>8</v>
      </c>
      <c r="F286" s="95">
        <f>F283+F285</f>
        <v>16</v>
      </c>
      <c r="G286" s="95">
        <f>G283+G285</f>
        <v>3840</v>
      </c>
      <c r="H286"/>
      <c r="I286"/>
      <c r="J286"/>
      <c r="K286"/>
      <c r="L286"/>
      <c r="M286"/>
      <c r="N286"/>
      <c r="O286"/>
      <c r="P286"/>
      <c r="Q286"/>
    </row>
    <row r="287" spans="1:17" s="7" customFormat="1" ht="20.25" hidden="1" customHeight="1" x14ac:dyDescent="0.25">
      <c r="A287" s="84" t="s">
        <v>81</v>
      </c>
      <c r="B287" s="86"/>
      <c r="C287" s="86"/>
      <c r="D287" s="125">
        <f>D286</f>
        <v>480</v>
      </c>
      <c r="E287" s="43">
        <f>G287/D287</f>
        <v>8</v>
      </c>
      <c r="F287" s="125">
        <f t="shared" ref="F287:G287" si="13">F286</f>
        <v>16</v>
      </c>
      <c r="G287" s="125">
        <f t="shared" si="13"/>
        <v>3840</v>
      </c>
      <c r="H287"/>
      <c r="I287"/>
      <c r="J287"/>
      <c r="K287"/>
      <c r="L287"/>
      <c r="M287"/>
      <c r="N287"/>
      <c r="O287"/>
      <c r="P287"/>
      <c r="Q287"/>
    </row>
    <row r="288" spans="1:17" s="7" customFormat="1" ht="15.75" hidden="1" thickBot="1" x14ac:dyDescent="0.3">
      <c r="A288" s="87" t="s">
        <v>21</v>
      </c>
      <c r="B288" s="62"/>
      <c r="C288" s="62"/>
      <c r="D288" s="61"/>
      <c r="E288" s="61"/>
      <c r="F288" s="61"/>
      <c r="G288" s="61"/>
      <c r="H288"/>
      <c r="I288"/>
      <c r="J288"/>
      <c r="K288"/>
      <c r="L288"/>
      <c r="M288"/>
      <c r="N288"/>
      <c r="O288"/>
      <c r="P288"/>
      <c r="Q288"/>
    </row>
    <row r="289" spans="1:17" s="7" customFormat="1" ht="15" hidden="1" x14ac:dyDescent="0.25">
      <c r="A289" s="124"/>
      <c r="B289" s="66"/>
      <c r="C289" s="66"/>
      <c r="D289" s="67"/>
      <c r="E289" s="67"/>
      <c r="F289" s="67"/>
      <c r="G289" s="67"/>
      <c r="H289"/>
      <c r="I289"/>
      <c r="J289"/>
      <c r="K289"/>
      <c r="L289"/>
      <c r="M289"/>
      <c r="N289"/>
      <c r="O289"/>
      <c r="P289"/>
      <c r="Q289"/>
    </row>
    <row r="290" spans="1:17" s="7" customFormat="1" ht="15" hidden="1" x14ac:dyDescent="0.25">
      <c r="A290" s="114" t="s">
        <v>88</v>
      </c>
      <c r="B290" s="32"/>
      <c r="C290" s="33"/>
      <c r="D290" s="34"/>
      <c r="E290" s="34"/>
      <c r="F290" s="34"/>
      <c r="G290" s="34"/>
      <c r="H290"/>
      <c r="I290"/>
      <c r="J290"/>
      <c r="K290"/>
      <c r="L290"/>
      <c r="M290"/>
      <c r="N290"/>
      <c r="O290"/>
      <c r="P290"/>
      <c r="Q290"/>
    </row>
    <row r="291" spans="1:17" s="7" customFormat="1" ht="15" hidden="1" x14ac:dyDescent="0.25">
      <c r="A291" s="35" t="s">
        <v>10</v>
      </c>
      <c r="B291" s="32"/>
      <c r="C291" s="33"/>
      <c r="D291" s="34"/>
      <c r="E291" s="34"/>
      <c r="F291" s="34"/>
      <c r="G291" s="34"/>
      <c r="H291"/>
      <c r="I291"/>
      <c r="J291"/>
      <c r="K291"/>
      <c r="L291"/>
      <c r="M291"/>
      <c r="N291"/>
      <c r="O291"/>
      <c r="P291"/>
      <c r="Q291"/>
    </row>
    <row r="292" spans="1:17" s="7" customFormat="1" ht="15" hidden="1" x14ac:dyDescent="0.25">
      <c r="A292" s="36" t="s">
        <v>85</v>
      </c>
      <c r="B292" s="32">
        <v>300</v>
      </c>
      <c r="C292" s="33"/>
      <c r="D292" s="34">
        <v>1700</v>
      </c>
      <c r="E292" s="37">
        <v>6.3</v>
      </c>
      <c r="F292" s="34">
        <f>ROUND(G292/B292,0)</f>
        <v>36</v>
      </c>
      <c r="G292" s="34">
        <f>ROUND(D292*E292,0)</f>
        <v>10710</v>
      </c>
      <c r="H292"/>
      <c r="I292"/>
      <c r="J292"/>
      <c r="K292"/>
      <c r="L292"/>
      <c r="M292"/>
      <c r="N292"/>
      <c r="O292"/>
      <c r="P292"/>
      <c r="Q292"/>
    </row>
    <row r="293" spans="1:17" s="7" customFormat="1" ht="15" hidden="1" x14ac:dyDescent="0.25">
      <c r="A293" s="36" t="s">
        <v>72</v>
      </c>
      <c r="B293" s="32">
        <v>340</v>
      </c>
      <c r="C293" s="33"/>
      <c r="D293" s="34">
        <v>428</v>
      </c>
      <c r="E293" s="37">
        <v>8</v>
      </c>
      <c r="F293" s="34">
        <f>ROUND(G293/B293,0)</f>
        <v>10</v>
      </c>
      <c r="G293" s="34">
        <f>ROUND(D293*E293,0)</f>
        <v>3424</v>
      </c>
      <c r="H293"/>
      <c r="I293"/>
      <c r="J293"/>
      <c r="K293"/>
      <c r="L293"/>
      <c r="M293"/>
      <c r="N293"/>
      <c r="O293"/>
      <c r="P293"/>
      <c r="Q293"/>
    </row>
    <row r="294" spans="1:17" s="7" customFormat="1" ht="15" hidden="1" x14ac:dyDescent="0.25">
      <c r="A294" s="39" t="s">
        <v>13</v>
      </c>
      <c r="B294" s="82"/>
      <c r="C294" s="33"/>
      <c r="D294" s="42">
        <f>D292+D293</f>
        <v>2128</v>
      </c>
      <c r="E294" s="43">
        <f>G294/D294</f>
        <v>6.6419172932330826</v>
      </c>
      <c r="F294" s="42">
        <f>F292+F293</f>
        <v>46</v>
      </c>
      <c r="G294" s="42">
        <f>G292+G293</f>
        <v>14134</v>
      </c>
      <c r="H294"/>
      <c r="I294"/>
      <c r="J294"/>
      <c r="K294"/>
      <c r="L294"/>
      <c r="M294"/>
      <c r="N294"/>
      <c r="O294"/>
      <c r="P294"/>
      <c r="Q294"/>
    </row>
    <row r="295" spans="1:17" s="7" customFormat="1" ht="15" hidden="1" x14ac:dyDescent="0.25">
      <c r="A295" s="44" t="s">
        <v>14</v>
      </c>
      <c r="B295" s="40"/>
      <c r="C295" s="41"/>
      <c r="D295" s="34"/>
      <c r="E295" s="43"/>
      <c r="F295" s="42"/>
      <c r="G295" s="42"/>
      <c r="H295"/>
      <c r="I295"/>
      <c r="J295"/>
      <c r="K295"/>
      <c r="L295"/>
      <c r="M295"/>
      <c r="N295"/>
      <c r="O295"/>
      <c r="P295"/>
      <c r="Q295"/>
    </row>
    <row r="296" spans="1:17" s="7" customFormat="1" ht="15" hidden="1" x14ac:dyDescent="0.25">
      <c r="A296" s="69" t="s">
        <v>33</v>
      </c>
      <c r="B296" s="40"/>
      <c r="C296" s="41"/>
      <c r="D296" s="34">
        <f>D297+D298+D303+D309+D310+D311+D312</f>
        <v>12000</v>
      </c>
      <c r="E296" s="34"/>
      <c r="F296" s="34"/>
      <c r="G296" s="34"/>
      <c r="H296"/>
      <c r="I296"/>
      <c r="J296"/>
      <c r="K296"/>
      <c r="L296"/>
      <c r="M296"/>
      <c r="N296"/>
      <c r="O296"/>
      <c r="P296"/>
      <c r="Q296"/>
    </row>
    <row r="297" spans="1:17" s="7" customFormat="1" ht="15" hidden="1" x14ac:dyDescent="0.25">
      <c r="A297" s="69" t="s">
        <v>34</v>
      </c>
      <c r="B297" s="40"/>
      <c r="C297" s="41"/>
      <c r="D297" s="34"/>
      <c r="E297" s="34"/>
      <c r="F297" s="34"/>
      <c r="G297" s="34"/>
      <c r="H297"/>
      <c r="I297"/>
      <c r="J297"/>
      <c r="K297"/>
      <c r="L297"/>
      <c r="M297"/>
      <c r="N297"/>
      <c r="O297"/>
      <c r="P297"/>
      <c r="Q297"/>
    </row>
    <row r="298" spans="1:17" s="7" customFormat="1" ht="30" hidden="1" x14ac:dyDescent="0.25">
      <c r="A298" s="69" t="s">
        <v>41</v>
      </c>
      <c r="B298" s="40"/>
      <c r="C298" s="115"/>
      <c r="D298" s="34">
        <f>D299+D300+D301+D302</f>
        <v>0</v>
      </c>
      <c r="E298" s="34"/>
      <c r="F298" s="34"/>
      <c r="G298" s="34"/>
      <c r="H298"/>
      <c r="I298"/>
      <c r="J298"/>
      <c r="K298"/>
      <c r="L298"/>
      <c r="M298"/>
      <c r="N298"/>
      <c r="O298"/>
      <c r="P298"/>
      <c r="Q298"/>
    </row>
    <row r="299" spans="1:17" s="7" customFormat="1" ht="30" hidden="1" x14ac:dyDescent="0.25">
      <c r="A299" s="69" t="s">
        <v>42</v>
      </c>
      <c r="B299" s="40"/>
      <c r="C299" s="115"/>
      <c r="D299" s="34"/>
      <c r="E299" s="34"/>
      <c r="F299" s="34"/>
      <c r="G299" s="34"/>
      <c r="H299"/>
      <c r="I299"/>
      <c r="J299"/>
      <c r="K299"/>
      <c r="L299"/>
      <c r="M299"/>
      <c r="N299"/>
      <c r="O299"/>
      <c r="P299"/>
      <c r="Q299"/>
    </row>
    <row r="300" spans="1:17" s="7" customFormat="1" ht="30" hidden="1" x14ac:dyDescent="0.25">
      <c r="A300" s="69" t="s">
        <v>43</v>
      </c>
      <c r="B300" s="40"/>
      <c r="C300" s="115"/>
      <c r="D300" s="34"/>
      <c r="E300" s="34"/>
      <c r="F300" s="34"/>
      <c r="G300" s="34"/>
      <c r="H300"/>
      <c r="I300"/>
      <c r="J300"/>
      <c r="K300"/>
      <c r="L300"/>
      <c r="M300"/>
      <c r="N300"/>
      <c r="O300"/>
      <c r="P300"/>
      <c r="Q300"/>
    </row>
    <row r="301" spans="1:17" s="7" customFormat="1" ht="45" hidden="1" x14ac:dyDescent="0.25">
      <c r="A301" s="69" t="s">
        <v>44</v>
      </c>
      <c r="B301" s="40"/>
      <c r="C301" s="115"/>
      <c r="D301" s="34"/>
      <c r="E301" s="34"/>
      <c r="F301" s="34"/>
      <c r="G301" s="34"/>
      <c r="H301"/>
      <c r="I301"/>
      <c r="J301"/>
      <c r="K301"/>
      <c r="L301"/>
      <c r="M301"/>
      <c r="N301"/>
      <c r="O301"/>
      <c r="P301"/>
      <c r="Q301"/>
    </row>
    <row r="302" spans="1:17" s="7" customFormat="1" ht="45" hidden="1" x14ac:dyDescent="0.25">
      <c r="A302" s="69" t="s">
        <v>45</v>
      </c>
      <c r="B302" s="40"/>
      <c r="C302" s="115"/>
      <c r="D302" s="34"/>
      <c r="E302" s="34"/>
      <c r="F302" s="34"/>
      <c r="G302" s="34"/>
      <c r="H302"/>
      <c r="I302"/>
      <c r="J302"/>
      <c r="K302"/>
      <c r="L302"/>
      <c r="M302"/>
      <c r="N302"/>
      <c r="O302"/>
      <c r="P302"/>
      <c r="Q302"/>
    </row>
    <row r="303" spans="1:17" s="7" customFormat="1" ht="45" hidden="1" x14ac:dyDescent="0.25">
      <c r="A303" s="69" t="s">
        <v>86</v>
      </c>
      <c r="B303" s="40"/>
      <c r="C303" s="115"/>
      <c r="D303" s="34">
        <f>D304+D305+D306+D307+D308</f>
        <v>0</v>
      </c>
      <c r="E303" s="34"/>
      <c r="F303" s="34"/>
      <c r="G303" s="34"/>
      <c r="H303"/>
      <c r="I303"/>
      <c r="J303"/>
      <c r="K303"/>
      <c r="L303"/>
      <c r="M303"/>
      <c r="N303"/>
      <c r="O303"/>
      <c r="P303"/>
      <c r="Q303"/>
    </row>
    <row r="304" spans="1:17" s="7" customFormat="1" ht="30" hidden="1" x14ac:dyDescent="0.25">
      <c r="A304" s="69" t="s">
        <v>47</v>
      </c>
      <c r="B304" s="40"/>
      <c r="C304" s="115"/>
      <c r="D304" s="34"/>
      <c r="E304" s="34"/>
      <c r="F304" s="34"/>
      <c r="G304" s="34"/>
      <c r="H304"/>
      <c r="I304"/>
      <c r="J304"/>
      <c r="K304"/>
      <c r="L304"/>
      <c r="M304"/>
      <c r="N304"/>
      <c r="O304"/>
      <c r="P304"/>
      <c r="Q304"/>
    </row>
    <row r="305" spans="1:17" s="7" customFormat="1" ht="60" hidden="1" x14ac:dyDescent="0.25">
      <c r="A305" s="69" t="s">
        <v>48</v>
      </c>
      <c r="B305" s="40"/>
      <c r="C305" s="115"/>
      <c r="D305" s="34"/>
      <c r="E305" s="34"/>
      <c r="F305" s="34"/>
      <c r="G305" s="34"/>
      <c r="H305"/>
      <c r="I305"/>
      <c r="J305"/>
      <c r="K305"/>
      <c r="L305"/>
      <c r="M305"/>
      <c r="N305"/>
      <c r="O305"/>
      <c r="P305"/>
      <c r="Q305"/>
    </row>
    <row r="306" spans="1:17" s="7" customFormat="1" ht="45" hidden="1" x14ac:dyDescent="0.25">
      <c r="A306" s="69" t="s">
        <v>49</v>
      </c>
      <c r="B306" s="40"/>
      <c r="C306" s="115"/>
      <c r="D306" s="34"/>
      <c r="E306" s="34"/>
      <c r="F306" s="34"/>
      <c r="G306" s="34"/>
      <c r="H306"/>
      <c r="I306"/>
      <c r="J306"/>
      <c r="K306"/>
      <c r="L306"/>
      <c r="M306"/>
      <c r="N306"/>
      <c r="O306"/>
      <c r="P306"/>
      <c r="Q306"/>
    </row>
    <row r="307" spans="1:17" s="7" customFormat="1" ht="30" hidden="1" x14ac:dyDescent="0.25">
      <c r="A307" s="69" t="s">
        <v>76</v>
      </c>
      <c r="B307" s="40"/>
      <c r="C307" s="115"/>
      <c r="D307" s="34"/>
      <c r="E307" s="34"/>
      <c r="F307" s="34"/>
      <c r="G307" s="34"/>
      <c r="H307"/>
      <c r="I307"/>
      <c r="J307"/>
      <c r="K307"/>
      <c r="L307"/>
      <c r="M307"/>
      <c r="N307"/>
      <c r="O307"/>
      <c r="P307"/>
      <c r="Q307"/>
    </row>
    <row r="308" spans="1:17" s="7" customFormat="1" ht="30" hidden="1" x14ac:dyDescent="0.25">
      <c r="A308" s="69" t="s">
        <v>77</v>
      </c>
      <c r="B308" s="40"/>
      <c r="C308" s="115"/>
      <c r="D308" s="34"/>
      <c r="E308" s="34"/>
      <c r="F308" s="34"/>
      <c r="G308" s="34"/>
      <c r="H308"/>
      <c r="I308"/>
      <c r="J308"/>
      <c r="K308"/>
      <c r="L308"/>
      <c r="M308"/>
      <c r="N308"/>
      <c r="O308"/>
      <c r="P308"/>
      <c r="Q308"/>
    </row>
    <row r="309" spans="1:17" s="7" customFormat="1" ht="45" hidden="1" x14ac:dyDescent="0.25">
      <c r="A309" s="69" t="s">
        <v>52</v>
      </c>
      <c r="B309" s="40"/>
      <c r="C309" s="115"/>
      <c r="D309" s="34"/>
      <c r="E309" s="34"/>
      <c r="F309" s="34"/>
      <c r="G309" s="34"/>
      <c r="H309"/>
      <c r="I309"/>
      <c r="J309"/>
      <c r="K309"/>
      <c r="L309"/>
      <c r="M309"/>
      <c r="N309"/>
      <c r="O309"/>
      <c r="P309"/>
      <c r="Q309"/>
    </row>
    <row r="310" spans="1:17" s="7" customFormat="1" ht="30" hidden="1" x14ac:dyDescent="0.25">
      <c r="A310" s="69" t="s">
        <v>53</v>
      </c>
      <c r="B310" s="40"/>
      <c r="C310" s="115"/>
      <c r="D310" s="34"/>
      <c r="E310" s="34"/>
      <c r="F310" s="34"/>
      <c r="G310" s="34"/>
      <c r="H310"/>
      <c r="I310"/>
      <c r="J310"/>
      <c r="K310"/>
      <c r="L310"/>
      <c r="M310"/>
      <c r="N310"/>
      <c r="O310"/>
      <c r="P310"/>
      <c r="Q310"/>
    </row>
    <row r="311" spans="1:17" s="7" customFormat="1" ht="30" hidden="1" x14ac:dyDescent="0.25">
      <c r="A311" s="69" t="s">
        <v>54</v>
      </c>
      <c r="B311" s="40"/>
      <c r="C311" s="115"/>
      <c r="D311" s="34"/>
      <c r="E311" s="34"/>
      <c r="F311" s="34"/>
      <c r="G311" s="34"/>
      <c r="H311"/>
      <c r="I311"/>
      <c r="J311"/>
      <c r="K311"/>
      <c r="L311"/>
      <c r="M311"/>
      <c r="N311"/>
      <c r="O311"/>
      <c r="P311"/>
      <c r="Q311"/>
    </row>
    <row r="312" spans="1:17" s="7" customFormat="1" ht="15" hidden="1" x14ac:dyDescent="0.25">
      <c r="A312" s="69" t="s">
        <v>55</v>
      </c>
      <c r="B312" s="40"/>
      <c r="C312" s="115"/>
      <c r="D312" s="34">
        <v>12000</v>
      </c>
      <c r="E312" s="34"/>
      <c r="F312" s="34"/>
      <c r="G312" s="34"/>
      <c r="H312"/>
      <c r="I312"/>
      <c r="J312"/>
      <c r="K312"/>
      <c r="L312"/>
      <c r="M312"/>
      <c r="N312"/>
      <c r="O312"/>
      <c r="P312"/>
      <c r="Q312"/>
    </row>
    <row r="313" spans="1:17" s="7" customFormat="1" ht="15" hidden="1" x14ac:dyDescent="0.25">
      <c r="A313" s="71" t="s">
        <v>38</v>
      </c>
      <c r="B313" s="40"/>
      <c r="C313" s="41"/>
      <c r="D313" s="34">
        <v>11176</v>
      </c>
      <c r="E313" s="34"/>
      <c r="F313" s="34"/>
      <c r="G313" s="34"/>
      <c r="H313"/>
      <c r="I313"/>
      <c r="J313"/>
      <c r="K313"/>
      <c r="L313"/>
      <c r="M313"/>
      <c r="N313"/>
      <c r="O313"/>
      <c r="P313"/>
      <c r="Q313"/>
    </row>
    <row r="314" spans="1:17" s="7" customFormat="1" ht="15" hidden="1" x14ac:dyDescent="0.25">
      <c r="A314" s="72" t="s">
        <v>39</v>
      </c>
      <c r="B314" s="40"/>
      <c r="C314" s="41"/>
      <c r="D314" s="34">
        <v>6000</v>
      </c>
      <c r="E314" s="34"/>
      <c r="F314" s="34"/>
      <c r="G314" s="34"/>
      <c r="H314"/>
      <c r="I314"/>
      <c r="J314"/>
      <c r="K314"/>
      <c r="L314"/>
      <c r="M314"/>
      <c r="N314"/>
      <c r="O314"/>
      <c r="P314"/>
      <c r="Q314"/>
    </row>
    <row r="315" spans="1:17" s="7" customFormat="1" ht="30" hidden="1" x14ac:dyDescent="0.25">
      <c r="A315" s="71" t="s">
        <v>56</v>
      </c>
      <c r="B315" s="40"/>
      <c r="C315" s="41"/>
      <c r="D315" s="34"/>
      <c r="E315" s="34"/>
      <c r="F315" s="34"/>
      <c r="G315" s="34"/>
      <c r="H315"/>
      <c r="I315"/>
      <c r="J315"/>
      <c r="K315"/>
      <c r="L315"/>
      <c r="M315"/>
      <c r="N315"/>
      <c r="O315"/>
      <c r="P315"/>
      <c r="Q315"/>
    </row>
    <row r="316" spans="1:17" s="7" customFormat="1" ht="30" hidden="1" x14ac:dyDescent="0.25">
      <c r="A316" s="116" t="s">
        <v>57</v>
      </c>
      <c r="B316" s="40"/>
      <c r="C316" s="41"/>
      <c r="D316" s="34"/>
      <c r="E316" s="34"/>
      <c r="F316" s="34"/>
      <c r="G316" s="34"/>
      <c r="H316"/>
      <c r="I316"/>
      <c r="J316"/>
      <c r="K316"/>
      <c r="L316"/>
      <c r="M316"/>
      <c r="N316"/>
      <c r="O316"/>
      <c r="P316"/>
      <c r="Q316"/>
    </row>
    <row r="317" spans="1:17" s="7" customFormat="1" ht="15" hidden="1" x14ac:dyDescent="0.25">
      <c r="A317" s="73" t="s">
        <v>59</v>
      </c>
      <c r="B317" s="40"/>
      <c r="C317" s="41"/>
      <c r="D317" s="42">
        <f>D296+D313*3.2+D315</f>
        <v>47763.200000000004</v>
      </c>
      <c r="E317" s="34"/>
      <c r="F317" s="34"/>
      <c r="G317" s="34"/>
      <c r="H317"/>
      <c r="I317"/>
      <c r="J317"/>
      <c r="K317"/>
      <c r="L317"/>
      <c r="M317"/>
      <c r="N317"/>
      <c r="O317"/>
      <c r="P317"/>
      <c r="Q317"/>
    </row>
    <row r="318" spans="1:17" s="7" customFormat="1" ht="19.5" hidden="1" customHeight="1" x14ac:dyDescent="0.25">
      <c r="A318" s="78" t="s">
        <v>60</v>
      </c>
      <c r="B318" s="82"/>
      <c r="C318" s="33"/>
      <c r="D318" s="42"/>
      <c r="E318" s="34"/>
      <c r="F318" s="34"/>
      <c r="G318" s="34"/>
      <c r="H318"/>
      <c r="I318"/>
      <c r="J318"/>
      <c r="K318"/>
      <c r="L318"/>
      <c r="M318"/>
      <c r="N318"/>
      <c r="O318"/>
      <c r="P318"/>
      <c r="Q318"/>
    </row>
    <row r="319" spans="1:17" s="7" customFormat="1" ht="19.5" hidden="1" customHeight="1" x14ac:dyDescent="0.25">
      <c r="A319" s="126" t="s">
        <v>89</v>
      </c>
      <c r="B319" s="127"/>
      <c r="C319" s="128"/>
      <c r="D319" s="129">
        <v>120</v>
      </c>
      <c r="E319" s="34"/>
      <c r="F319" s="34"/>
      <c r="G319" s="34"/>
      <c r="H319"/>
      <c r="I319"/>
      <c r="J319"/>
      <c r="K319"/>
      <c r="L319"/>
      <c r="M319"/>
      <c r="N319"/>
      <c r="O319"/>
      <c r="P319"/>
      <c r="Q319"/>
    </row>
    <row r="320" spans="1:17" s="7" customFormat="1" ht="15" hidden="1" x14ac:dyDescent="0.25">
      <c r="A320" s="48" t="s">
        <v>17</v>
      </c>
      <c r="B320" s="82"/>
      <c r="C320" s="33"/>
      <c r="D320" s="34"/>
      <c r="E320" s="34"/>
      <c r="F320" s="34"/>
      <c r="G320" s="34"/>
      <c r="H320"/>
      <c r="I320"/>
      <c r="J320"/>
      <c r="K320"/>
      <c r="L320"/>
      <c r="M320"/>
      <c r="N320"/>
      <c r="O320"/>
      <c r="P320"/>
      <c r="Q320"/>
    </row>
    <row r="321" spans="1:17" s="7" customFormat="1" ht="15" hidden="1" x14ac:dyDescent="0.25">
      <c r="A321" s="52" t="s">
        <v>66</v>
      </c>
      <c r="B321" s="82"/>
      <c r="C321" s="33"/>
      <c r="D321" s="34"/>
      <c r="E321" s="34"/>
      <c r="F321" s="34"/>
      <c r="G321" s="34"/>
      <c r="H321"/>
      <c r="I321"/>
      <c r="J321"/>
      <c r="K321"/>
      <c r="L321"/>
      <c r="M321"/>
      <c r="N321"/>
      <c r="O321"/>
      <c r="P321"/>
      <c r="Q321"/>
    </row>
    <row r="322" spans="1:17" s="7" customFormat="1" ht="15" hidden="1" x14ac:dyDescent="0.25">
      <c r="A322" s="38" t="s">
        <v>67</v>
      </c>
      <c r="B322" s="32">
        <v>240</v>
      </c>
      <c r="C322" s="33"/>
      <c r="D322" s="34">
        <v>438</v>
      </c>
      <c r="E322" s="37">
        <v>8</v>
      </c>
      <c r="F322" s="34">
        <f>ROUND(G322/B322,0)</f>
        <v>15</v>
      </c>
      <c r="G322" s="34">
        <f>ROUND(D322*E322,0)</f>
        <v>3504</v>
      </c>
      <c r="K322"/>
      <c r="L322"/>
      <c r="M322"/>
      <c r="N322"/>
      <c r="O322"/>
      <c r="P322"/>
      <c r="Q322"/>
    </row>
    <row r="323" spans="1:17" s="7" customFormat="1" ht="18" hidden="1" customHeight="1" x14ac:dyDescent="0.25">
      <c r="A323" s="109" t="s">
        <v>80</v>
      </c>
      <c r="B323" s="32"/>
      <c r="C323" s="33"/>
      <c r="D323" s="95">
        <f>D320+D322</f>
        <v>438</v>
      </c>
      <c r="E323" s="108">
        <f>G323/D323</f>
        <v>8</v>
      </c>
      <c r="F323" s="95">
        <f>F320+F322</f>
        <v>15</v>
      </c>
      <c r="G323" s="95">
        <f>G320+G322</f>
        <v>3504</v>
      </c>
      <c r="K323"/>
      <c r="L323"/>
      <c r="M323"/>
      <c r="N323"/>
      <c r="O323"/>
      <c r="P323"/>
      <c r="Q323"/>
    </row>
    <row r="324" spans="1:17" s="7" customFormat="1" ht="20.25" hidden="1" customHeight="1" x14ac:dyDescent="0.25">
      <c r="A324" s="84" t="s">
        <v>81</v>
      </c>
      <c r="B324" s="86"/>
      <c r="C324" s="86"/>
      <c r="D324" s="125">
        <f>D323</f>
        <v>438</v>
      </c>
      <c r="E324" s="43">
        <f>G324/D324</f>
        <v>8</v>
      </c>
      <c r="F324" s="125">
        <f t="shared" ref="F324:G324" si="14">F323</f>
        <v>15</v>
      </c>
      <c r="G324" s="125">
        <f t="shared" si="14"/>
        <v>3504</v>
      </c>
      <c r="K324"/>
      <c r="L324"/>
      <c r="M324"/>
      <c r="N324"/>
      <c r="O324"/>
      <c r="P324"/>
      <c r="Q324"/>
    </row>
    <row r="325" spans="1:17" s="7" customFormat="1" ht="15.75" hidden="1" thickBot="1" x14ac:dyDescent="0.3">
      <c r="A325" s="87" t="s">
        <v>21</v>
      </c>
      <c r="B325" s="61"/>
      <c r="C325" s="62"/>
      <c r="D325" s="61"/>
      <c r="E325" s="61"/>
      <c r="F325" s="61"/>
      <c r="G325" s="61"/>
      <c r="K325"/>
      <c r="L325"/>
      <c r="M325"/>
      <c r="N325"/>
      <c r="O325"/>
      <c r="P325"/>
      <c r="Q325"/>
    </row>
    <row r="326" spans="1:17" s="7" customFormat="1" ht="15" hidden="1" x14ac:dyDescent="0.25">
      <c r="A326" s="86"/>
      <c r="B326" s="130"/>
      <c r="C326" s="90"/>
      <c r="D326" s="34"/>
      <c r="E326" s="34"/>
      <c r="F326" s="34"/>
      <c r="G326" s="34"/>
      <c r="K326"/>
      <c r="L326"/>
      <c r="M326"/>
      <c r="N326"/>
      <c r="O326"/>
      <c r="P326"/>
      <c r="Q326"/>
    </row>
    <row r="327" spans="1:17" s="7" customFormat="1" ht="29.25" hidden="1" x14ac:dyDescent="0.25">
      <c r="A327" s="131" t="s">
        <v>90</v>
      </c>
      <c r="B327" s="82"/>
      <c r="C327" s="33"/>
      <c r="D327" s="34"/>
      <c r="E327" s="34"/>
      <c r="F327" s="34"/>
      <c r="G327" s="34"/>
      <c r="K327"/>
      <c r="L327"/>
      <c r="M327"/>
      <c r="N327"/>
      <c r="O327"/>
      <c r="P327"/>
      <c r="Q327"/>
    </row>
    <row r="328" spans="1:17" s="7" customFormat="1" ht="15" hidden="1" x14ac:dyDescent="0.25">
      <c r="A328" s="44" t="s">
        <v>32</v>
      </c>
      <c r="B328" s="40"/>
      <c r="C328" s="41"/>
      <c r="D328" s="34"/>
      <c r="E328" s="34"/>
      <c r="F328" s="34"/>
      <c r="G328" s="34"/>
      <c r="K328"/>
      <c r="L328"/>
      <c r="M328"/>
      <c r="N328"/>
      <c r="O328"/>
      <c r="P328"/>
      <c r="Q328"/>
    </row>
    <row r="329" spans="1:17" s="7" customFormat="1" ht="15" hidden="1" x14ac:dyDescent="0.25">
      <c r="A329" s="69" t="s">
        <v>33</v>
      </c>
      <c r="B329" s="40"/>
      <c r="C329" s="41"/>
      <c r="D329" s="34">
        <f>D330+D331+D332+D333</f>
        <v>30000</v>
      </c>
      <c r="E329" s="42"/>
      <c r="F329" s="34"/>
      <c r="G329" s="34"/>
      <c r="K329"/>
      <c r="L329"/>
      <c r="M329"/>
      <c r="N329"/>
      <c r="O329"/>
      <c r="P329"/>
      <c r="Q329"/>
    </row>
    <row r="330" spans="1:17" s="7" customFormat="1" ht="15" hidden="1" x14ac:dyDescent="0.25">
      <c r="A330" s="69" t="s">
        <v>34</v>
      </c>
      <c r="B330" s="40"/>
      <c r="C330" s="41"/>
      <c r="D330" s="34"/>
      <c r="E330" s="42"/>
      <c r="F330" s="34"/>
      <c r="G330" s="34"/>
      <c r="K330"/>
      <c r="L330"/>
      <c r="M330"/>
      <c r="N330"/>
      <c r="O330"/>
      <c r="P330"/>
      <c r="Q330"/>
    </row>
    <row r="331" spans="1:17" s="7" customFormat="1" ht="30" hidden="1" x14ac:dyDescent="0.25">
      <c r="A331" s="69" t="s">
        <v>35</v>
      </c>
      <c r="B331" s="40"/>
      <c r="C331" s="41"/>
      <c r="D331" s="34">
        <v>10000</v>
      </c>
      <c r="E331" s="42"/>
      <c r="F331" s="34"/>
      <c r="G331" s="34"/>
      <c r="K331"/>
      <c r="L331"/>
      <c r="M331"/>
      <c r="N331"/>
      <c r="O331"/>
      <c r="P331"/>
      <c r="Q331"/>
    </row>
    <row r="332" spans="1:17" s="7" customFormat="1" ht="30" hidden="1" x14ac:dyDescent="0.25">
      <c r="A332" s="69" t="s">
        <v>36</v>
      </c>
      <c r="B332" s="40"/>
      <c r="C332" s="41"/>
      <c r="D332" s="34"/>
      <c r="E332" s="42"/>
      <c r="F332" s="34"/>
      <c r="G332" s="34"/>
      <c r="K332"/>
      <c r="L332"/>
      <c r="M332"/>
      <c r="N332"/>
      <c r="O332"/>
      <c r="P332"/>
      <c r="Q332"/>
    </row>
    <row r="333" spans="1:17" s="7" customFormat="1" ht="15" hidden="1" x14ac:dyDescent="0.25">
      <c r="A333" s="69" t="s">
        <v>37</v>
      </c>
      <c r="B333" s="40"/>
      <c r="C333" s="41"/>
      <c r="D333" s="34">
        <v>20000</v>
      </c>
      <c r="E333" s="42"/>
      <c r="F333" s="34"/>
      <c r="G333" s="34"/>
      <c r="J333" s="70"/>
      <c r="K333"/>
      <c r="L333"/>
      <c r="M333"/>
      <c r="N333"/>
      <c r="O333"/>
      <c r="P333"/>
      <c r="Q333"/>
    </row>
    <row r="334" spans="1:17" s="7" customFormat="1" ht="15" hidden="1" x14ac:dyDescent="0.25">
      <c r="A334" s="71" t="s">
        <v>38</v>
      </c>
      <c r="B334" s="40"/>
      <c r="C334" s="41"/>
      <c r="D334" s="34">
        <v>66965</v>
      </c>
      <c r="E334" s="42"/>
      <c r="F334" s="34"/>
      <c r="G334" s="34"/>
      <c r="K334"/>
      <c r="L334"/>
      <c r="M334"/>
      <c r="N334"/>
      <c r="O334"/>
      <c r="P334"/>
      <c r="Q334"/>
    </row>
    <row r="335" spans="1:17" s="7" customFormat="1" ht="15" hidden="1" x14ac:dyDescent="0.25">
      <c r="A335" s="72" t="s">
        <v>39</v>
      </c>
      <c r="B335" s="40"/>
      <c r="C335" s="41"/>
      <c r="D335" s="34"/>
      <c r="E335" s="42"/>
      <c r="F335" s="34"/>
      <c r="G335" s="34"/>
      <c r="K335"/>
      <c r="L335"/>
      <c r="M335"/>
      <c r="N335"/>
      <c r="O335"/>
      <c r="P335"/>
      <c r="Q335"/>
    </row>
    <row r="336" spans="1:17" s="7" customFormat="1" ht="15" hidden="1" x14ac:dyDescent="0.25">
      <c r="A336" s="73" t="s">
        <v>40</v>
      </c>
      <c r="B336" s="40"/>
      <c r="C336" s="41"/>
      <c r="D336" s="42">
        <f>D329+ROUND(D334*3.2,0)</f>
        <v>244288</v>
      </c>
      <c r="E336" s="42"/>
      <c r="F336" s="34"/>
      <c r="G336" s="34"/>
      <c r="K336"/>
      <c r="L336"/>
      <c r="M336"/>
      <c r="N336"/>
      <c r="O336"/>
      <c r="P336"/>
      <c r="Q336"/>
    </row>
    <row r="337" spans="1:17" s="7" customFormat="1" ht="15" hidden="1" x14ac:dyDescent="0.25">
      <c r="A337" s="132" t="s">
        <v>14</v>
      </c>
      <c r="B337" s="115"/>
      <c r="C337" s="115"/>
      <c r="D337" s="34"/>
      <c r="E337" s="42"/>
      <c r="F337" s="34"/>
      <c r="G337" s="34"/>
      <c r="K337"/>
      <c r="L337"/>
      <c r="M337"/>
      <c r="N337"/>
      <c r="O337"/>
      <c r="P337"/>
      <c r="Q337"/>
    </row>
    <row r="338" spans="1:17" s="7" customFormat="1" ht="15" hidden="1" x14ac:dyDescent="0.25">
      <c r="A338" s="69" t="s">
        <v>33</v>
      </c>
      <c r="B338" s="40"/>
      <c r="C338" s="115"/>
      <c r="D338" s="34">
        <f>D339+D340+D345+D351+D352+D353+D354</f>
        <v>22456</v>
      </c>
      <c r="E338" s="42"/>
      <c r="F338" s="34"/>
      <c r="G338" s="34"/>
      <c r="H338"/>
      <c r="I338"/>
      <c r="J338"/>
      <c r="K338"/>
      <c r="L338"/>
      <c r="M338"/>
      <c r="N338"/>
      <c r="O338"/>
      <c r="P338"/>
      <c r="Q338"/>
    </row>
    <row r="339" spans="1:17" s="7" customFormat="1" ht="15" hidden="1" x14ac:dyDescent="0.25">
      <c r="A339" s="69" t="s">
        <v>34</v>
      </c>
      <c r="B339" s="40"/>
      <c r="C339" s="115"/>
      <c r="D339" s="34"/>
      <c r="E339" s="42"/>
      <c r="F339" s="34"/>
      <c r="G339" s="34"/>
      <c r="H339"/>
      <c r="I339"/>
      <c r="J339"/>
      <c r="K339"/>
      <c r="L339"/>
      <c r="M339"/>
      <c r="N339"/>
      <c r="O339"/>
      <c r="P339"/>
      <c r="Q339"/>
    </row>
    <row r="340" spans="1:17" s="7" customFormat="1" ht="30" hidden="1" x14ac:dyDescent="0.25">
      <c r="A340" s="69" t="s">
        <v>41</v>
      </c>
      <c r="B340" s="40"/>
      <c r="C340" s="115"/>
      <c r="D340" s="34">
        <f>D341+D342+D343+D344</f>
        <v>22156</v>
      </c>
      <c r="E340" s="42"/>
      <c r="F340" s="34"/>
      <c r="G340" s="34"/>
      <c r="H340"/>
      <c r="I340"/>
      <c r="J340"/>
      <c r="K340"/>
      <c r="L340"/>
      <c r="M340"/>
      <c r="N340"/>
      <c r="O340"/>
      <c r="P340"/>
      <c r="Q340"/>
    </row>
    <row r="341" spans="1:17" s="7" customFormat="1" ht="30" hidden="1" x14ac:dyDescent="0.25">
      <c r="A341" s="69" t="s">
        <v>42</v>
      </c>
      <c r="B341" s="40"/>
      <c r="C341" s="7">
        <v>12736</v>
      </c>
      <c r="D341" s="34">
        <v>18272</v>
      </c>
      <c r="E341" s="42"/>
      <c r="F341" s="34"/>
      <c r="G341" s="34"/>
      <c r="H341"/>
      <c r="I341"/>
      <c r="J341"/>
      <c r="K341"/>
      <c r="L341"/>
      <c r="M341"/>
      <c r="N341"/>
      <c r="O341"/>
      <c r="P341"/>
      <c r="Q341"/>
    </row>
    <row r="342" spans="1:17" s="7" customFormat="1" ht="30" hidden="1" x14ac:dyDescent="0.25">
      <c r="A342" s="69" t="s">
        <v>43</v>
      </c>
      <c r="B342" s="40"/>
      <c r="C342" s="41"/>
      <c r="D342" s="34">
        <v>3884</v>
      </c>
      <c r="E342" s="42"/>
      <c r="F342" s="34"/>
      <c r="G342" s="34"/>
      <c r="H342"/>
      <c r="I342"/>
      <c r="J342"/>
      <c r="K342"/>
      <c r="L342"/>
      <c r="M342"/>
      <c r="N342"/>
      <c r="O342"/>
      <c r="P342"/>
      <c r="Q342"/>
    </row>
    <row r="343" spans="1:17" s="7" customFormat="1" ht="45" hidden="1" x14ac:dyDescent="0.25">
      <c r="A343" s="69" t="s">
        <v>44</v>
      </c>
      <c r="B343" s="40"/>
      <c r="C343" s="115"/>
      <c r="D343" s="34"/>
      <c r="E343" s="42"/>
      <c r="F343" s="34"/>
      <c r="G343" s="34"/>
      <c r="H343"/>
      <c r="I343"/>
      <c r="J343"/>
      <c r="K343"/>
      <c r="L343"/>
      <c r="M343"/>
      <c r="N343"/>
      <c r="O343"/>
      <c r="P343"/>
      <c r="Q343"/>
    </row>
    <row r="344" spans="1:17" s="7" customFormat="1" ht="33" hidden="1" customHeight="1" x14ac:dyDescent="0.25">
      <c r="A344" s="69" t="s">
        <v>45</v>
      </c>
      <c r="B344" s="40"/>
      <c r="C344" s="115"/>
      <c r="D344" s="34"/>
      <c r="E344" s="42"/>
      <c r="F344" s="34"/>
      <c r="G344" s="34"/>
      <c r="H344"/>
      <c r="I344"/>
      <c r="J344"/>
      <c r="K344"/>
      <c r="L344"/>
      <c r="M344"/>
      <c r="N344"/>
      <c r="O344"/>
      <c r="P344"/>
      <c r="Q344"/>
    </row>
    <row r="345" spans="1:17" s="7" customFormat="1" ht="30" hidden="1" customHeight="1" x14ac:dyDescent="0.25">
      <c r="A345" s="69" t="s">
        <v>86</v>
      </c>
      <c r="B345" s="40"/>
      <c r="C345" s="115"/>
      <c r="D345" s="34">
        <f>D346+D347+D348+D349+D350</f>
        <v>300</v>
      </c>
      <c r="E345" s="42"/>
      <c r="F345" s="34"/>
      <c r="G345" s="34"/>
      <c r="H345"/>
      <c r="I345"/>
      <c r="J345"/>
      <c r="K345"/>
      <c r="L345"/>
      <c r="M345"/>
      <c r="N345"/>
      <c r="O345"/>
      <c r="P345"/>
      <c r="Q345"/>
    </row>
    <row r="346" spans="1:17" s="7" customFormat="1" ht="30" hidden="1" x14ac:dyDescent="0.25">
      <c r="A346" s="69" t="s">
        <v>47</v>
      </c>
      <c r="B346" s="40"/>
      <c r="C346" s="115"/>
      <c r="D346" s="34">
        <v>300</v>
      </c>
      <c r="E346" s="42"/>
      <c r="F346" s="34"/>
      <c r="G346" s="34"/>
      <c r="H346"/>
      <c r="I346"/>
      <c r="J346"/>
      <c r="K346"/>
      <c r="L346"/>
      <c r="M346"/>
      <c r="N346"/>
      <c r="O346"/>
      <c r="P346"/>
      <c r="Q346"/>
    </row>
    <row r="347" spans="1:17" s="7" customFormat="1" ht="60" hidden="1" x14ac:dyDescent="0.25">
      <c r="A347" s="69" t="s">
        <v>48</v>
      </c>
      <c r="B347" s="40"/>
      <c r="C347" s="115"/>
      <c r="D347" s="34"/>
      <c r="E347" s="42"/>
      <c r="F347" s="34"/>
      <c r="G347" s="34"/>
      <c r="H347"/>
      <c r="I347"/>
      <c r="J347"/>
      <c r="K347"/>
      <c r="L347"/>
      <c r="M347"/>
      <c r="N347"/>
      <c r="O347"/>
      <c r="P347"/>
      <c r="Q347"/>
    </row>
    <row r="348" spans="1:17" s="7" customFormat="1" ht="45" hidden="1" x14ac:dyDescent="0.25">
      <c r="A348" s="69" t="s">
        <v>49</v>
      </c>
      <c r="B348" s="40"/>
      <c r="C348" s="115"/>
      <c r="D348" s="34"/>
      <c r="E348" s="42"/>
      <c r="F348" s="34"/>
      <c r="G348" s="34"/>
      <c r="H348"/>
      <c r="I348"/>
      <c r="J348"/>
      <c r="K348"/>
      <c r="L348"/>
      <c r="M348"/>
      <c r="N348"/>
      <c r="O348"/>
      <c r="P348"/>
      <c r="Q348"/>
    </row>
    <row r="349" spans="1:17" s="7" customFormat="1" ht="30" hidden="1" x14ac:dyDescent="0.25">
      <c r="A349" s="69" t="s">
        <v>76</v>
      </c>
      <c r="B349" s="40"/>
      <c r="C349" s="115"/>
      <c r="D349" s="34"/>
      <c r="E349" s="42"/>
      <c r="F349" s="34"/>
      <c r="G349" s="34"/>
      <c r="H349"/>
      <c r="I349"/>
      <c r="J349"/>
      <c r="K349"/>
      <c r="L349"/>
      <c r="M349"/>
      <c r="N349"/>
      <c r="O349"/>
      <c r="P349"/>
      <c r="Q349"/>
    </row>
    <row r="350" spans="1:17" s="7" customFormat="1" ht="30" hidden="1" x14ac:dyDescent="0.25">
      <c r="A350" s="69" t="s">
        <v>77</v>
      </c>
      <c r="B350" s="40"/>
      <c r="C350" s="115"/>
      <c r="D350" s="34"/>
      <c r="E350" s="42"/>
      <c r="F350" s="34"/>
      <c r="G350" s="34"/>
      <c r="H350"/>
      <c r="I350"/>
      <c r="J350"/>
      <c r="K350"/>
      <c r="L350"/>
      <c r="M350"/>
      <c r="N350"/>
      <c r="O350"/>
      <c r="P350"/>
      <c r="Q350"/>
    </row>
    <row r="351" spans="1:17" s="7" customFormat="1" ht="45" hidden="1" x14ac:dyDescent="0.25">
      <c r="A351" s="69" t="s">
        <v>52</v>
      </c>
      <c r="B351" s="40"/>
      <c r="C351" s="115"/>
      <c r="D351" s="34"/>
      <c r="E351" s="42"/>
      <c r="F351" s="34"/>
      <c r="G351" s="34"/>
      <c r="H351"/>
      <c r="I351"/>
      <c r="J351"/>
      <c r="K351"/>
      <c r="L351"/>
      <c r="M351"/>
      <c r="N351"/>
      <c r="O351"/>
      <c r="P351"/>
      <c r="Q351"/>
    </row>
    <row r="352" spans="1:17" s="7" customFormat="1" ht="30" hidden="1" x14ac:dyDescent="0.25">
      <c r="A352" s="69" t="s">
        <v>53</v>
      </c>
      <c r="B352" s="40"/>
      <c r="C352" s="115"/>
      <c r="D352" s="34"/>
      <c r="E352" s="42"/>
      <c r="F352" s="34"/>
      <c r="G352" s="34"/>
      <c r="H352"/>
      <c r="I352"/>
      <c r="J352"/>
      <c r="K352"/>
      <c r="L352"/>
      <c r="M352"/>
      <c r="N352"/>
      <c r="O352"/>
      <c r="P352"/>
      <c r="Q352"/>
    </row>
    <row r="353" spans="1:17" s="7" customFormat="1" ht="30" hidden="1" x14ac:dyDescent="0.25">
      <c r="A353" s="69" t="s">
        <v>54</v>
      </c>
      <c r="B353" s="40"/>
      <c r="C353" s="115"/>
      <c r="D353" s="34"/>
      <c r="E353" s="42"/>
      <c r="F353" s="34"/>
      <c r="G353" s="34"/>
      <c r="H353"/>
      <c r="I353"/>
      <c r="J353"/>
      <c r="K353"/>
      <c r="L353"/>
      <c r="M353"/>
      <c r="N353"/>
      <c r="O353"/>
      <c r="P353"/>
      <c r="Q353"/>
    </row>
    <row r="354" spans="1:17" s="7" customFormat="1" ht="15" hidden="1" x14ac:dyDescent="0.25">
      <c r="A354" s="69" t="s">
        <v>55</v>
      </c>
      <c r="B354" s="40"/>
      <c r="C354" s="115"/>
      <c r="D354" s="34"/>
      <c r="E354" s="42"/>
      <c r="F354" s="34"/>
      <c r="G354" s="34"/>
      <c r="H354"/>
      <c r="I354"/>
      <c r="J354"/>
      <c r="K354"/>
      <c r="L354"/>
      <c r="M354"/>
      <c r="N354"/>
      <c r="O354"/>
      <c r="P354"/>
      <c r="Q354"/>
    </row>
    <row r="355" spans="1:17" s="7" customFormat="1" ht="15" hidden="1" x14ac:dyDescent="0.25">
      <c r="A355" s="71" t="s">
        <v>38</v>
      </c>
      <c r="B355" s="40"/>
      <c r="C355" s="115"/>
      <c r="D355" s="34"/>
      <c r="E355" s="42"/>
      <c r="F355" s="34"/>
      <c r="G355" s="34"/>
      <c r="H355"/>
      <c r="I355"/>
      <c r="J355"/>
      <c r="K355"/>
      <c r="L355"/>
      <c r="M355"/>
      <c r="N355"/>
      <c r="O355"/>
      <c r="P355"/>
      <c r="Q355"/>
    </row>
    <row r="356" spans="1:17" s="7" customFormat="1" ht="15" hidden="1" x14ac:dyDescent="0.25">
      <c r="A356" s="72" t="s">
        <v>39</v>
      </c>
      <c r="B356" s="40"/>
      <c r="C356" s="115"/>
      <c r="D356" s="34"/>
      <c r="E356" s="42"/>
      <c r="F356" s="34"/>
      <c r="G356" s="34"/>
      <c r="H356"/>
      <c r="I356"/>
      <c r="J356"/>
      <c r="K356"/>
      <c r="L356"/>
      <c r="M356"/>
      <c r="N356"/>
      <c r="O356"/>
      <c r="P356"/>
      <c r="Q356"/>
    </row>
    <row r="357" spans="1:17" s="7" customFormat="1" ht="30" hidden="1" x14ac:dyDescent="0.25">
      <c r="A357" s="71" t="s">
        <v>56</v>
      </c>
      <c r="B357" s="40"/>
      <c r="C357" s="115"/>
      <c r="D357" s="34">
        <v>17000</v>
      </c>
      <c r="E357" s="42"/>
      <c r="F357" s="34"/>
      <c r="G357" s="34"/>
      <c r="H357"/>
      <c r="I357"/>
      <c r="J357"/>
      <c r="K357"/>
      <c r="L357"/>
      <c r="M357"/>
      <c r="N357"/>
      <c r="O357"/>
      <c r="P357"/>
      <c r="Q357"/>
    </row>
    <row r="358" spans="1:17" s="7" customFormat="1" ht="30" hidden="1" x14ac:dyDescent="0.25">
      <c r="A358" s="116" t="s">
        <v>57</v>
      </c>
      <c r="B358" s="40"/>
      <c r="C358" s="115"/>
      <c r="D358" s="34"/>
      <c r="E358" s="42"/>
      <c r="F358" s="34"/>
      <c r="G358" s="34"/>
      <c r="H358"/>
      <c r="I358"/>
      <c r="J358"/>
      <c r="K358"/>
      <c r="L358"/>
      <c r="M358"/>
      <c r="N358"/>
      <c r="O358"/>
      <c r="P358"/>
      <c r="Q358"/>
    </row>
    <row r="359" spans="1:17" s="7" customFormat="1" ht="15" hidden="1" x14ac:dyDescent="0.25">
      <c r="A359" s="73" t="s">
        <v>59</v>
      </c>
      <c r="B359" s="40"/>
      <c r="C359" s="115"/>
      <c r="D359" s="42">
        <f>D338+D355*3.2+D357</f>
        <v>39456</v>
      </c>
      <c r="E359" s="42"/>
      <c r="F359" s="34"/>
      <c r="G359" s="34"/>
      <c r="H359"/>
      <c r="I359"/>
      <c r="J359"/>
      <c r="K359"/>
      <c r="L359"/>
      <c r="M359"/>
      <c r="N359"/>
      <c r="O359"/>
      <c r="P359"/>
      <c r="Q359"/>
    </row>
    <row r="360" spans="1:17" s="7" customFormat="1" ht="15.75" hidden="1" customHeight="1" x14ac:dyDescent="0.25">
      <c r="A360" s="77" t="s">
        <v>16</v>
      </c>
      <c r="B360" s="40"/>
      <c r="C360" s="41"/>
      <c r="D360" s="42">
        <f>D336+D359</f>
        <v>283744</v>
      </c>
      <c r="E360" s="42"/>
      <c r="F360" s="34"/>
      <c r="G360" s="34"/>
      <c r="H360"/>
      <c r="I360"/>
      <c r="J360"/>
      <c r="K360"/>
      <c r="L360"/>
      <c r="M360"/>
      <c r="N360"/>
      <c r="O360"/>
      <c r="P360"/>
      <c r="Q360"/>
    </row>
    <row r="361" spans="1:17" s="7" customFormat="1" ht="15" hidden="1" x14ac:dyDescent="0.25">
      <c r="A361" s="48" t="s">
        <v>17</v>
      </c>
      <c r="B361" s="40"/>
      <c r="C361" s="41"/>
      <c r="D361" s="34"/>
      <c r="E361" s="34"/>
      <c r="F361" s="34"/>
      <c r="G361" s="34"/>
      <c r="H361"/>
      <c r="I361"/>
      <c r="J361"/>
      <c r="K361"/>
      <c r="L361"/>
      <c r="M361"/>
      <c r="N361"/>
      <c r="O361"/>
      <c r="P361"/>
      <c r="Q361"/>
    </row>
    <row r="362" spans="1:17" s="7" customFormat="1" ht="15" hidden="1" x14ac:dyDescent="0.25">
      <c r="A362" s="52" t="s">
        <v>91</v>
      </c>
      <c r="B362" s="40"/>
      <c r="C362" s="41"/>
      <c r="D362" s="34"/>
      <c r="E362" s="34"/>
      <c r="F362" s="34"/>
      <c r="G362" s="34"/>
      <c r="H362"/>
      <c r="I362"/>
      <c r="J362"/>
      <c r="K362"/>
      <c r="L362"/>
      <c r="M362"/>
      <c r="N362"/>
      <c r="O362"/>
      <c r="P362"/>
      <c r="Q362"/>
    </row>
    <row r="363" spans="1:17" s="7" customFormat="1" ht="15" hidden="1" x14ac:dyDescent="0.25">
      <c r="A363" s="83" t="s">
        <v>67</v>
      </c>
      <c r="B363" s="32">
        <v>240</v>
      </c>
      <c r="C363" s="33"/>
      <c r="D363" s="34">
        <v>3000</v>
      </c>
      <c r="E363" s="37">
        <v>8</v>
      </c>
      <c r="F363" s="34">
        <f>ROUND(G363/B363,0)</f>
        <v>100</v>
      </c>
      <c r="G363" s="34">
        <f>ROUND(D363*E363,0)</f>
        <v>24000</v>
      </c>
      <c r="H363"/>
      <c r="I363"/>
      <c r="J363"/>
      <c r="K363"/>
      <c r="L363"/>
      <c r="M363"/>
      <c r="N363"/>
      <c r="O363"/>
      <c r="P363"/>
      <c r="Q363"/>
    </row>
    <row r="364" spans="1:17" s="7" customFormat="1" ht="15" hidden="1" x14ac:dyDescent="0.25">
      <c r="A364" s="83" t="s">
        <v>24</v>
      </c>
      <c r="B364" s="32">
        <v>240</v>
      </c>
      <c r="C364" s="33"/>
      <c r="D364" s="34">
        <v>1000</v>
      </c>
      <c r="E364" s="37">
        <v>3</v>
      </c>
      <c r="F364" s="34">
        <f>ROUND(G364/B364,0)</f>
        <v>13</v>
      </c>
      <c r="G364" s="34">
        <f>ROUND(D364*E364,0)</f>
        <v>3000</v>
      </c>
      <c r="H364"/>
      <c r="I364"/>
      <c r="J364"/>
      <c r="K364"/>
      <c r="L364"/>
      <c r="M364"/>
      <c r="N364"/>
      <c r="O364"/>
      <c r="P364"/>
      <c r="Q364"/>
    </row>
    <row r="365" spans="1:17" s="7" customFormat="1" ht="15" hidden="1" x14ac:dyDescent="0.25">
      <c r="A365" s="133" t="s">
        <v>80</v>
      </c>
      <c r="B365" s="119"/>
      <c r="C365" s="90"/>
      <c r="D365" s="95">
        <f>D363+D364</f>
        <v>4000</v>
      </c>
      <c r="E365" s="108">
        <f>G365/D365</f>
        <v>6.75</v>
      </c>
      <c r="F365" s="95">
        <f t="shared" ref="F365:G365" si="15">F363+F364</f>
        <v>113</v>
      </c>
      <c r="G365" s="95">
        <f t="shared" si="15"/>
        <v>27000</v>
      </c>
      <c r="H365"/>
      <c r="I365"/>
      <c r="J365"/>
      <c r="K365"/>
      <c r="L365"/>
      <c r="M365"/>
      <c r="N365"/>
      <c r="O365"/>
      <c r="P365"/>
      <c r="Q365"/>
    </row>
    <row r="366" spans="1:17" s="7" customFormat="1" ht="21" hidden="1" customHeight="1" x14ac:dyDescent="0.25">
      <c r="A366" s="84" t="s">
        <v>81</v>
      </c>
      <c r="B366" s="120"/>
      <c r="C366" s="86"/>
      <c r="D366" s="125">
        <f t="shared" ref="D366:G366" si="16">D365</f>
        <v>4000</v>
      </c>
      <c r="E366" s="43">
        <f t="shared" si="16"/>
        <v>6.75</v>
      </c>
      <c r="F366" s="125">
        <f t="shared" si="16"/>
        <v>113</v>
      </c>
      <c r="G366" s="125">
        <f t="shared" si="16"/>
        <v>27000</v>
      </c>
      <c r="H366"/>
      <c r="I366"/>
      <c r="J366"/>
      <c r="K366"/>
      <c r="L366"/>
      <c r="M366"/>
      <c r="N366"/>
      <c r="O366"/>
      <c r="P366"/>
      <c r="Q366"/>
    </row>
    <row r="367" spans="1:17" s="30" customFormat="1" ht="15" hidden="1" x14ac:dyDescent="0.25">
      <c r="A367" s="121" t="s">
        <v>21</v>
      </c>
      <c r="B367" s="98"/>
      <c r="C367" s="99"/>
      <c r="D367" s="98"/>
      <c r="E367" s="98"/>
      <c r="F367" s="98"/>
      <c r="G367" s="98"/>
    </row>
    <row r="368" spans="1:17" s="7" customFormat="1" ht="15" hidden="1" x14ac:dyDescent="0.25">
      <c r="A368" s="124"/>
      <c r="B368" s="65"/>
      <c r="C368" s="66"/>
      <c r="D368" s="67"/>
      <c r="E368" s="67"/>
      <c r="F368" s="67"/>
      <c r="G368" s="67"/>
      <c r="H368"/>
      <c r="I368"/>
      <c r="J368"/>
      <c r="K368"/>
      <c r="L368"/>
      <c r="M368"/>
      <c r="N368"/>
      <c r="O368"/>
      <c r="P368"/>
      <c r="Q368"/>
    </row>
    <row r="369" spans="1:17" s="7" customFormat="1" ht="15" hidden="1" x14ac:dyDescent="0.25">
      <c r="A369" s="114" t="s">
        <v>92</v>
      </c>
      <c r="B369" s="82"/>
      <c r="C369" s="33"/>
      <c r="D369" s="34"/>
      <c r="E369" s="34"/>
      <c r="F369" s="34"/>
      <c r="G369" s="34"/>
      <c r="H369"/>
      <c r="I369"/>
      <c r="J369"/>
      <c r="K369"/>
      <c r="L369"/>
      <c r="M369"/>
      <c r="N369"/>
      <c r="O369"/>
      <c r="P369"/>
      <c r="Q369"/>
    </row>
    <row r="370" spans="1:17" s="7" customFormat="1" ht="15" hidden="1" x14ac:dyDescent="0.25">
      <c r="A370" s="44" t="s">
        <v>32</v>
      </c>
      <c r="B370" s="40"/>
      <c r="C370" s="41"/>
      <c r="D370" s="34"/>
      <c r="E370" s="34"/>
      <c r="F370" s="34"/>
      <c r="G370" s="34"/>
      <c r="H370"/>
      <c r="I370"/>
      <c r="J370"/>
      <c r="K370"/>
      <c r="L370"/>
      <c r="M370"/>
      <c r="N370"/>
      <c r="O370"/>
      <c r="P370"/>
      <c r="Q370"/>
    </row>
    <row r="371" spans="1:17" s="7" customFormat="1" ht="15" hidden="1" x14ac:dyDescent="0.25">
      <c r="A371" s="69" t="s">
        <v>33</v>
      </c>
      <c r="B371" s="40"/>
      <c r="C371" s="41"/>
      <c r="D371" s="34">
        <f>D372+D373+D374+D375</f>
        <v>29801</v>
      </c>
      <c r="E371" s="34"/>
      <c r="F371" s="34"/>
      <c r="G371" s="34"/>
      <c r="H371"/>
      <c r="I371"/>
      <c r="J371"/>
      <c r="K371"/>
      <c r="L371"/>
      <c r="M371"/>
      <c r="N371"/>
      <c r="O371"/>
      <c r="P371"/>
      <c r="Q371"/>
    </row>
    <row r="372" spans="1:17" s="7" customFormat="1" ht="15" hidden="1" x14ac:dyDescent="0.25">
      <c r="A372" s="69" t="s">
        <v>34</v>
      </c>
      <c r="B372" s="40"/>
      <c r="C372" s="41"/>
      <c r="D372" s="34"/>
      <c r="E372" s="34"/>
      <c r="F372" s="34"/>
      <c r="G372" s="34"/>
      <c r="H372"/>
      <c r="I372"/>
      <c r="J372"/>
      <c r="K372"/>
      <c r="L372"/>
      <c r="M372"/>
      <c r="N372"/>
      <c r="O372"/>
      <c r="P372"/>
      <c r="Q372"/>
    </row>
    <row r="373" spans="1:17" s="7" customFormat="1" ht="30" hidden="1" x14ac:dyDescent="0.25">
      <c r="A373" s="69" t="s">
        <v>35</v>
      </c>
      <c r="B373" s="40"/>
      <c r="C373" s="41"/>
      <c r="D373" s="34">
        <v>25300</v>
      </c>
      <c r="E373" s="34"/>
      <c r="F373" s="34"/>
      <c r="G373" s="34"/>
      <c r="H373"/>
      <c r="I373"/>
      <c r="J373"/>
      <c r="K373"/>
      <c r="L373"/>
      <c r="M373"/>
      <c r="N373"/>
      <c r="O373"/>
      <c r="P373"/>
      <c r="Q373"/>
    </row>
    <row r="374" spans="1:17" s="7" customFormat="1" ht="30" hidden="1" x14ac:dyDescent="0.25">
      <c r="A374" s="69" t="s">
        <v>36</v>
      </c>
      <c r="B374" s="40"/>
      <c r="C374" s="41"/>
      <c r="D374" s="34"/>
      <c r="E374" s="34"/>
      <c r="F374" s="34"/>
      <c r="G374" s="34"/>
      <c r="H374"/>
      <c r="I374"/>
      <c r="J374"/>
      <c r="K374"/>
      <c r="L374"/>
      <c r="M374"/>
      <c r="N374"/>
      <c r="O374"/>
      <c r="P374"/>
      <c r="Q374"/>
    </row>
    <row r="375" spans="1:17" s="7" customFormat="1" ht="15" hidden="1" x14ac:dyDescent="0.25">
      <c r="A375" s="69" t="s">
        <v>37</v>
      </c>
      <c r="B375" s="40"/>
      <c r="C375" s="41"/>
      <c r="D375" s="34">
        <v>4501</v>
      </c>
      <c r="E375" s="34"/>
      <c r="F375" s="34"/>
      <c r="G375" s="34"/>
      <c r="H375"/>
      <c r="I375"/>
      <c r="J375"/>
      <c r="K375"/>
      <c r="L375"/>
      <c r="M375"/>
      <c r="N375"/>
      <c r="O375"/>
      <c r="P375"/>
      <c r="Q375"/>
    </row>
    <row r="376" spans="1:17" s="7" customFormat="1" ht="15" hidden="1" x14ac:dyDescent="0.25">
      <c r="A376" s="71" t="s">
        <v>38</v>
      </c>
      <c r="B376" s="40"/>
      <c r="C376" s="41"/>
      <c r="D376" s="34">
        <v>43000</v>
      </c>
      <c r="E376" s="34"/>
      <c r="F376" s="34"/>
      <c r="G376" s="34"/>
      <c r="H376"/>
      <c r="I376"/>
      <c r="J376"/>
      <c r="K376"/>
      <c r="L376"/>
      <c r="M376"/>
      <c r="N376"/>
      <c r="O376"/>
      <c r="P376"/>
      <c r="Q376"/>
    </row>
    <row r="377" spans="1:17" s="7" customFormat="1" ht="15" hidden="1" x14ac:dyDescent="0.25">
      <c r="A377" s="72" t="s">
        <v>39</v>
      </c>
      <c r="B377" s="40"/>
      <c r="C377" s="41"/>
      <c r="D377" s="34"/>
      <c r="E377" s="34"/>
      <c r="F377" s="34"/>
      <c r="G377" s="34"/>
      <c r="H377"/>
      <c r="I377"/>
      <c r="J377"/>
      <c r="K377"/>
      <c r="L377"/>
      <c r="M377"/>
      <c r="N377"/>
      <c r="O377"/>
      <c r="P377"/>
      <c r="Q377"/>
    </row>
    <row r="378" spans="1:17" s="7" customFormat="1" ht="15" hidden="1" x14ac:dyDescent="0.25">
      <c r="A378" s="73" t="s">
        <v>40</v>
      </c>
      <c r="B378" s="40"/>
      <c r="C378" s="41"/>
      <c r="D378" s="42">
        <f>D371+ROUND(D376*3.2,0)</f>
        <v>167401</v>
      </c>
      <c r="E378" s="34"/>
      <c r="F378" s="34"/>
      <c r="G378" s="34"/>
      <c r="H378"/>
      <c r="I378"/>
      <c r="J378"/>
      <c r="K378"/>
      <c r="L378"/>
      <c r="M378"/>
      <c r="N378"/>
      <c r="O378"/>
      <c r="P378"/>
      <c r="Q378"/>
    </row>
    <row r="379" spans="1:17" s="7" customFormat="1" ht="15" hidden="1" x14ac:dyDescent="0.25">
      <c r="A379" s="132" t="s">
        <v>14</v>
      </c>
      <c r="B379" s="115"/>
      <c r="C379" s="115"/>
      <c r="D379" s="34"/>
      <c r="E379" s="34"/>
      <c r="F379" s="34"/>
      <c r="G379" s="34"/>
      <c r="H379"/>
      <c r="I379"/>
      <c r="J379"/>
      <c r="K379"/>
      <c r="L379"/>
      <c r="M379"/>
      <c r="N379"/>
      <c r="O379"/>
      <c r="P379"/>
      <c r="Q379"/>
    </row>
    <row r="380" spans="1:17" s="7" customFormat="1" ht="15" hidden="1" x14ac:dyDescent="0.25">
      <c r="A380" s="69" t="s">
        <v>33</v>
      </c>
      <c r="B380" s="40"/>
      <c r="C380" s="115"/>
      <c r="D380" s="34">
        <f>D381+D382+D387+D393+D394+D395+D396</f>
        <v>11951</v>
      </c>
      <c r="E380" s="34"/>
      <c r="F380" s="34"/>
      <c r="G380" s="34"/>
      <c r="H380"/>
      <c r="I380"/>
      <c r="J380"/>
      <c r="K380"/>
      <c r="L380"/>
      <c r="M380"/>
      <c r="N380"/>
      <c r="O380"/>
      <c r="P380"/>
      <c r="Q380"/>
    </row>
    <row r="381" spans="1:17" s="7" customFormat="1" ht="15" hidden="1" x14ac:dyDescent="0.25">
      <c r="A381" s="69" t="s">
        <v>34</v>
      </c>
      <c r="B381" s="40"/>
      <c r="C381" s="115"/>
      <c r="D381" s="34"/>
      <c r="E381" s="34"/>
      <c r="F381" s="34"/>
      <c r="G381" s="34"/>
      <c r="H381"/>
      <c r="I381"/>
      <c r="J381"/>
      <c r="K381"/>
      <c r="L381"/>
      <c r="M381"/>
      <c r="N381"/>
      <c r="O381"/>
      <c r="P381"/>
      <c r="Q381"/>
    </row>
    <row r="382" spans="1:17" s="7" customFormat="1" ht="30" hidden="1" x14ac:dyDescent="0.25">
      <c r="A382" s="69" t="s">
        <v>41</v>
      </c>
      <c r="B382" s="40"/>
      <c r="C382" s="115"/>
      <c r="D382" s="34">
        <f>D383+D384+D385+D386</f>
        <v>10991</v>
      </c>
      <c r="E382" s="34"/>
      <c r="F382" s="34"/>
      <c r="G382" s="34"/>
      <c r="H382"/>
      <c r="I382"/>
      <c r="J382"/>
      <c r="K382"/>
      <c r="L382"/>
      <c r="M382"/>
      <c r="N382"/>
      <c r="O382"/>
      <c r="P382"/>
      <c r="Q382"/>
    </row>
    <row r="383" spans="1:17" s="7" customFormat="1" ht="30" hidden="1" x14ac:dyDescent="0.25">
      <c r="A383" s="69" t="s">
        <v>42</v>
      </c>
      <c r="B383" s="40"/>
      <c r="C383" s="41">
        <v>7224</v>
      </c>
      <c r="D383" s="34">
        <v>8824</v>
      </c>
      <c r="E383" s="34"/>
      <c r="F383" s="34"/>
      <c r="G383" s="34"/>
      <c r="H383"/>
      <c r="I383"/>
      <c r="J383"/>
      <c r="K383"/>
      <c r="L383"/>
      <c r="M383"/>
      <c r="N383"/>
      <c r="O383"/>
      <c r="P383"/>
      <c r="Q383"/>
    </row>
    <row r="384" spans="1:17" s="7" customFormat="1" ht="30" hidden="1" x14ac:dyDescent="0.25">
      <c r="A384" s="69" t="s">
        <v>43</v>
      </c>
      <c r="B384" s="40"/>
      <c r="C384" s="41"/>
      <c r="D384" s="34">
        <v>2167</v>
      </c>
      <c r="E384" s="34"/>
      <c r="F384" s="34"/>
      <c r="G384" s="34"/>
      <c r="H384"/>
      <c r="I384"/>
      <c r="J384"/>
      <c r="K384"/>
      <c r="L384"/>
      <c r="M384"/>
      <c r="N384"/>
      <c r="O384"/>
      <c r="P384"/>
      <c r="Q384"/>
    </row>
    <row r="385" spans="1:17" s="7" customFormat="1" ht="45" hidden="1" x14ac:dyDescent="0.25">
      <c r="A385" s="69" t="s">
        <v>44</v>
      </c>
      <c r="B385" s="40"/>
      <c r="C385" s="115"/>
      <c r="D385" s="34"/>
      <c r="E385" s="34"/>
      <c r="F385" s="34"/>
      <c r="G385" s="34"/>
      <c r="H385"/>
      <c r="I385"/>
      <c r="J385"/>
      <c r="K385"/>
      <c r="L385"/>
      <c r="M385"/>
      <c r="N385"/>
      <c r="O385"/>
      <c r="P385"/>
      <c r="Q385"/>
    </row>
    <row r="386" spans="1:17" s="7" customFormat="1" ht="27.75" hidden="1" customHeight="1" x14ac:dyDescent="0.25">
      <c r="A386" s="69" t="s">
        <v>45</v>
      </c>
      <c r="B386" s="40"/>
      <c r="C386" s="115"/>
      <c r="D386" s="34"/>
      <c r="E386" s="34"/>
      <c r="F386" s="34"/>
      <c r="G386" s="34"/>
      <c r="H386"/>
      <c r="I386"/>
      <c r="J386"/>
      <c r="K386"/>
      <c r="L386"/>
      <c r="M386"/>
      <c r="N386"/>
      <c r="O386"/>
      <c r="P386"/>
      <c r="Q386"/>
    </row>
    <row r="387" spans="1:17" s="7" customFormat="1" ht="28.5" hidden="1" customHeight="1" x14ac:dyDescent="0.25">
      <c r="A387" s="69" t="s">
        <v>86</v>
      </c>
      <c r="B387" s="40"/>
      <c r="C387" s="115"/>
      <c r="D387" s="34">
        <f>D388+D389+D390+D391+D392</f>
        <v>960</v>
      </c>
      <c r="E387" s="34"/>
      <c r="F387" s="34"/>
      <c r="G387" s="34"/>
      <c r="H387"/>
      <c r="I387"/>
      <c r="J387"/>
      <c r="K387"/>
      <c r="L387"/>
      <c r="M387"/>
      <c r="N387"/>
      <c r="O387"/>
      <c r="P387"/>
      <c r="Q387"/>
    </row>
    <row r="388" spans="1:17" s="7" customFormat="1" ht="30" hidden="1" x14ac:dyDescent="0.25">
      <c r="A388" s="69" t="s">
        <v>47</v>
      </c>
      <c r="B388" s="40"/>
      <c r="C388" s="115"/>
      <c r="D388" s="34">
        <v>960</v>
      </c>
      <c r="E388" s="34"/>
      <c r="F388" s="34"/>
      <c r="G388" s="34"/>
      <c r="H388"/>
      <c r="I388"/>
      <c r="J388"/>
      <c r="K388"/>
      <c r="L388"/>
      <c r="M388"/>
      <c r="N388"/>
      <c r="O388"/>
      <c r="P388"/>
      <c r="Q388"/>
    </row>
    <row r="389" spans="1:17" s="7" customFormat="1" ht="60" hidden="1" x14ac:dyDescent="0.25">
      <c r="A389" s="69" t="s">
        <v>48</v>
      </c>
      <c r="B389" s="40"/>
      <c r="C389" s="115"/>
      <c r="D389" s="34"/>
      <c r="E389" s="34"/>
      <c r="F389" s="34"/>
      <c r="G389" s="34"/>
      <c r="H389"/>
      <c r="I389"/>
      <c r="J389"/>
      <c r="K389"/>
      <c r="L389"/>
      <c r="M389"/>
      <c r="N389"/>
      <c r="O389"/>
      <c r="P389"/>
      <c r="Q389"/>
    </row>
    <row r="390" spans="1:17" s="7" customFormat="1" ht="45" hidden="1" x14ac:dyDescent="0.25">
      <c r="A390" s="69" t="s">
        <v>49</v>
      </c>
      <c r="B390" s="40"/>
      <c r="C390" s="115"/>
      <c r="D390" s="34"/>
      <c r="E390" s="34"/>
      <c r="F390" s="34"/>
      <c r="G390" s="34"/>
      <c r="H390"/>
      <c r="I390"/>
      <c r="J390"/>
      <c r="K390"/>
      <c r="L390"/>
      <c r="M390"/>
      <c r="N390"/>
      <c r="O390"/>
      <c r="P390"/>
      <c r="Q390"/>
    </row>
    <row r="391" spans="1:17" s="7" customFormat="1" ht="30" hidden="1" x14ac:dyDescent="0.25">
      <c r="A391" s="69" t="s">
        <v>76</v>
      </c>
      <c r="B391" s="40"/>
      <c r="C391" s="115"/>
      <c r="D391" s="34"/>
      <c r="E391" s="34"/>
      <c r="F391" s="34"/>
      <c r="G391" s="34"/>
      <c r="H391"/>
      <c r="I391"/>
      <c r="J391"/>
      <c r="K391"/>
      <c r="L391"/>
      <c r="M391"/>
      <c r="N391"/>
      <c r="O391"/>
      <c r="P391"/>
      <c r="Q391"/>
    </row>
    <row r="392" spans="1:17" s="7" customFormat="1" ht="30" hidden="1" x14ac:dyDescent="0.25">
      <c r="A392" s="69" t="s">
        <v>77</v>
      </c>
      <c r="B392" s="40"/>
      <c r="C392" s="115"/>
      <c r="D392" s="34"/>
      <c r="E392" s="34"/>
      <c r="F392" s="34"/>
      <c r="G392" s="34"/>
      <c r="H392"/>
      <c r="I392"/>
      <c r="J392"/>
      <c r="K392"/>
      <c r="L392"/>
      <c r="M392"/>
      <c r="N392"/>
      <c r="O392"/>
      <c r="P392"/>
      <c r="Q392"/>
    </row>
    <row r="393" spans="1:17" s="7" customFormat="1" ht="45" hidden="1" x14ac:dyDescent="0.25">
      <c r="A393" s="69" t="s">
        <v>52</v>
      </c>
      <c r="B393" s="40"/>
      <c r="C393" s="115"/>
      <c r="D393" s="34"/>
      <c r="E393" s="34"/>
      <c r="F393" s="34"/>
      <c r="G393" s="34"/>
      <c r="H393"/>
      <c r="I393"/>
      <c r="J393"/>
      <c r="K393"/>
      <c r="L393"/>
      <c r="M393"/>
      <c r="N393"/>
      <c r="O393"/>
      <c r="P393"/>
      <c r="Q393"/>
    </row>
    <row r="394" spans="1:17" s="7" customFormat="1" ht="30" hidden="1" x14ac:dyDescent="0.25">
      <c r="A394" s="69" t="s">
        <v>53</v>
      </c>
      <c r="B394" s="40"/>
      <c r="C394" s="115"/>
      <c r="D394" s="34"/>
      <c r="E394" s="34"/>
      <c r="F394" s="34"/>
      <c r="G394" s="34"/>
      <c r="H394"/>
      <c r="I394"/>
      <c r="J394"/>
      <c r="K394"/>
      <c r="L394"/>
      <c r="M394"/>
      <c r="N394"/>
      <c r="O394"/>
      <c r="P394"/>
      <c r="Q394"/>
    </row>
    <row r="395" spans="1:17" s="7" customFormat="1" ht="30" hidden="1" x14ac:dyDescent="0.25">
      <c r="A395" s="69" t="s">
        <v>54</v>
      </c>
      <c r="B395" s="40"/>
      <c r="C395" s="115"/>
      <c r="D395" s="34"/>
      <c r="E395" s="34"/>
      <c r="F395" s="34"/>
      <c r="G395" s="34"/>
      <c r="H395"/>
      <c r="I395"/>
      <c r="J395"/>
      <c r="K395"/>
      <c r="L395"/>
      <c r="M395"/>
      <c r="N395"/>
      <c r="O395"/>
      <c r="P395"/>
      <c r="Q395"/>
    </row>
    <row r="396" spans="1:17" s="7" customFormat="1" ht="15" hidden="1" x14ac:dyDescent="0.25">
      <c r="A396" s="69" t="s">
        <v>55</v>
      </c>
      <c r="B396" s="40"/>
      <c r="C396" s="115"/>
      <c r="D396" s="34"/>
      <c r="E396" s="34"/>
      <c r="F396" s="34"/>
      <c r="G396" s="34"/>
      <c r="H396"/>
      <c r="I396"/>
      <c r="J396"/>
      <c r="K396"/>
      <c r="L396"/>
      <c r="M396"/>
      <c r="N396"/>
      <c r="O396"/>
      <c r="P396"/>
      <c r="Q396"/>
    </row>
    <row r="397" spans="1:17" s="7" customFormat="1" ht="15" hidden="1" x14ac:dyDescent="0.25">
      <c r="A397" s="71" t="s">
        <v>38</v>
      </c>
      <c r="B397" s="40"/>
      <c r="C397" s="115"/>
      <c r="D397" s="34"/>
      <c r="E397" s="34"/>
      <c r="F397" s="34"/>
      <c r="G397" s="34"/>
      <c r="H397"/>
      <c r="I397"/>
      <c r="J397"/>
      <c r="K397"/>
      <c r="L397"/>
      <c r="M397"/>
      <c r="N397"/>
      <c r="O397"/>
      <c r="P397"/>
      <c r="Q397"/>
    </row>
    <row r="398" spans="1:17" s="7" customFormat="1" ht="15" hidden="1" x14ac:dyDescent="0.25">
      <c r="A398" s="72" t="s">
        <v>39</v>
      </c>
      <c r="B398" s="40"/>
      <c r="C398" s="115"/>
      <c r="D398" s="34"/>
      <c r="E398" s="34"/>
      <c r="F398" s="34"/>
      <c r="G398" s="34"/>
      <c r="H398"/>
      <c r="I398"/>
      <c r="J398"/>
      <c r="K398"/>
      <c r="L398"/>
      <c r="M398"/>
      <c r="N398"/>
      <c r="O398"/>
      <c r="P398"/>
      <c r="Q398"/>
    </row>
    <row r="399" spans="1:17" s="7" customFormat="1" ht="30" hidden="1" x14ac:dyDescent="0.25">
      <c r="A399" s="71" t="s">
        <v>56</v>
      </c>
      <c r="B399" s="40"/>
      <c r="C399" s="115"/>
      <c r="D399" s="34">
        <v>12360</v>
      </c>
      <c r="E399" s="34"/>
      <c r="F399" s="34"/>
      <c r="G399" s="34"/>
      <c r="H399"/>
      <c r="I399"/>
      <c r="J399"/>
      <c r="K399"/>
      <c r="L399"/>
      <c r="M399"/>
      <c r="N399"/>
      <c r="O399"/>
      <c r="P399"/>
      <c r="Q399"/>
    </row>
    <row r="400" spans="1:17" s="7" customFormat="1" ht="30" hidden="1" x14ac:dyDescent="0.25">
      <c r="A400" s="116" t="s">
        <v>57</v>
      </c>
      <c r="B400" s="40"/>
      <c r="C400" s="115"/>
      <c r="D400" s="34"/>
      <c r="E400" s="34"/>
      <c r="F400" s="34"/>
      <c r="G400" s="34"/>
      <c r="H400"/>
      <c r="I400"/>
      <c r="J400"/>
      <c r="K400"/>
      <c r="L400"/>
      <c r="M400"/>
      <c r="N400"/>
      <c r="O400"/>
      <c r="P400"/>
      <c r="Q400"/>
    </row>
    <row r="401" spans="1:17" s="7" customFormat="1" ht="15" hidden="1" x14ac:dyDescent="0.25">
      <c r="A401" s="73" t="s">
        <v>59</v>
      </c>
      <c r="B401" s="40"/>
      <c r="C401" s="115"/>
      <c r="D401" s="42">
        <f>D380+D397*3.2+D399</f>
        <v>24311</v>
      </c>
      <c r="E401" s="34"/>
      <c r="F401" s="34"/>
      <c r="G401" s="34"/>
      <c r="H401"/>
      <c r="I401"/>
      <c r="J401"/>
      <c r="K401"/>
      <c r="L401"/>
      <c r="M401"/>
      <c r="N401"/>
      <c r="O401"/>
      <c r="P401"/>
      <c r="Q401"/>
    </row>
    <row r="402" spans="1:17" s="7" customFormat="1" ht="16.5" hidden="1" customHeight="1" x14ac:dyDescent="0.25">
      <c r="A402" s="77" t="s">
        <v>16</v>
      </c>
      <c r="B402" s="40"/>
      <c r="C402" s="41"/>
      <c r="D402" s="42">
        <f>D378+D401</f>
        <v>191712</v>
      </c>
      <c r="E402" s="34"/>
      <c r="F402" s="34"/>
      <c r="G402" s="34"/>
      <c r="H402"/>
      <c r="I402"/>
      <c r="J402"/>
      <c r="K402"/>
      <c r="L402"/>
      <c r="M402"/>
      <c r="N402"/>
      <c r="O402"/>
      <c r="P402"/>
      <c r="Q402"/>
    </row>
    <row r="403" spans="1:17" s="7" customFormat="1" ht="15" hidden="1" x14ac:dyDescent="0.25">
      <c r="A403" s="48" t="s">
        <v>17</v>
      </c>
      <c r="B403" s="40"/>
      <c r="C403" s="41"/>
      <c r="D403" s="34"/>
      <c r="E403" s="34"/>
      <c r="F403" s="34"/>
      <c r="G403" s="34"/>
      <c r="H403"/>
      <c r="I403"/>
      <c r="J403"/>
      <c r="K403"/>
      <c r="L403"/>
      <c r="M403"/>
      <c r="N403"/>
      <c r="O403"/>
      <c r="P403"/>
      <c r="Q403"/>
    </row>
    <row r="404" spans="1:17" s="7" customFormat="1" ht="15" hidden="1" x14ac:dyDescent="0.25">
      <c r="A404" s="52" t="s">
        <v>91</v>
      </c>
      <c r="B404" s="40"/>
      <c r="C404" s="41"/>
      <c r="D404" s="34"/>
      <c r="E404" s="34"/>
      <c r="F404" s="34"/>
      <c r="G404" s="34"/>
      <c r="H404"/>
      <c r="I404"/>
      <c r="J404"/>
      <c r="K404"/>
      <c r="L404"/>
      <c r="M404"/>
      <c r="N404"/>
      <c r="O404"/>
      <c r="P404"/>
      <c r="Q404"/>
    </row>
    <row r="405" spans="1:17" s="7" customFormat="1" ht="15" hidden="1" x14ac:dyDescent="0.25">
      <c r="A405" s="83" t="s">
        <v>67</v>
      </c>
      <c r="B405" s="32">
        <v>240</v>
      </c>
      <c r="C405" s="33"/>
      <c r="D405" s="34">
        <v>2003</v>
      </c>
      <c r="E405" s="37">
        <v>8</v>
      </c>
      <c r="F405" s="34">
        <f>ROUND(G405/B405,0)</f>
        <v>67</v>
      </c>
      <c r="G405" s="34">
        <f>ROUND(D405*E405,0)</f>
        <v>16024</v>
      </c>
      <c r="H405"/>
      <c r="I405"/>
      <c r="J405"/>
      <c r="K405"/>
      <c r="L405"/>
      <c r="M405"/>
      <c r="N405"/>
      <c r="O405"/>
      <c r="P405"/>
      <c r="Q405"/>
    </row>
    <row r="406" spans="1:17" s="7" customFormat="1" ht="18" hidden="1" customHeight="1" x14ac:dyDescent="0.25">
      <c r="A406" s="133" t="s">
        <v>80</v>
      </c>
      <c r="B406" s="40"/>
      <c r="C406" s="41"/>
      <c r="D406" s="95">
        <f>D404+D405</f>
        <v>2003</v>
      </c>
      <c r="E406" s="108">
        <f>G406/D406</f>
        <v>8</v>
      </c>
      <c r="F406" s="95">
        <f>F404+F405</f>
        <v>67</v>
      </c>
      <c r="G406" s="95">
        <f>G404+G405</f>
        <v>16024</v>
      </c>
      <c r="H406"/>
      <c r="I406"/>
      <c r="J406"/>
      <c r="K406"/>
      <c r="L406"/>
      <c r="M406"/>
      <c r="N406"/>
      <c r="O406"/>
      <c r="P406"/>
      <c r="Q406"/>
    </row>
    <row r="407" spans="1:17" s="7" customFormat="1" ht="18" hidden="1" customHeight="1" x14ac:dyDescent="0.25">
      <c r="A407" s="134" t="s">
        <v>81</v>
      </c>
      <c r="B407" s="86"/>
      <c r="C407" s="86"/>
      <c r="D407" s="125">
        <f t="shared" ref="D407:G407" si="17">D406</f>
        <v>2003</v>
      </c>
      <c r="E407" s="43">
        <f t="shared" si="17"/>
        <v>8</v>
      </c>
      <c r="F407" s="125">
        <f t="shared" si="17"/>
        <v>67</v>
      </c>
      <c r="G407" s="125">
        <f t="shared" si="17"/>
        <v>16024</v>
      </c>
      <c r="H407"/>
      <c r="I407"/>
      <c r="J407"/>
      <c r="K407"/>
      <c r="L407"/>
      <c r="M407"/>
      <c r="N407"/>
      <c r="O407"/>
      <c r="P407"/>
      <c r="Q407"/>
    </row>
    <row r="408" spans="1:17" s="7" customFormat="1" ht="15.75" hidden="1" thickBot="1" x14ac:dyDescent="0.3">
      <c r="A408" s="60" t="s">
        <v>21</v>
      </c>
      <c r="B408" s="61"/>
      <c r="C408" s="62"/>
      <c r="D408" s="61"/>
      <c r="E408" s="61"/>
      <c r="F408" s="61"/>
      <c r="G408" s="61"/>
      <c r="H408"/>
      <c r="I408"/>
      <c r="J408"/>
      <c r="K408"/>
      <c r="L408"/>
      <c r="M408"/>
      <c r="N408"/>
      <c r="O408"/>
      <c r="P408"/>
      <c r="Q408"/>
    </row>
    <row r="409" spans="1:17" s="7" customFormat="1" ht="15" hidden="1" x14ac:dyDescent="0.25">
      <c r="A409" s="86"/>
      <c r="B409" s="130"/>
      <c r="C409" s="90"/>
      <c r="D409" s="34"/>
      <c r="E409" s="34"/>
      <c r="F409" s="34"/>
      <c r="G409" s="34"/>
      <c r="H409"/>
      <c r="I409"/>
      <c r="J409"/>
      <c r="K409"/>
      <c r="L409"/>
      <c r="M409"/>
      <c r="N409"/>
      <c r="O409"/>
      <c r="P409"/>
      <c r="Q409"/>
    </row>
    <row r="410" spans="1:17" s="7" customFormat="1" ht="15" hidden="1" x14ac:dyDescent="0.25">
      <c r="A410" s="31" t="s">
        <v>93</v>
      </c>
      <c r="B410" s="82"/>
      <c r="C410" s="33"/>
      <c r="D410" s="34"/>
      <c r="E410" s="34"/>
      <c r="F410" s="34"/>
      <c r="G410" s="34"/>
      <c r="H410"/>
      <c r="I410"/>
      <c r="J410"/>
      <c r="K410"/>
      <c r="L410"/>
      <c r="M410"/>
      <c r="N410"/>
      <c r="O410"/>
      <c r="P410"/>
      <c r="Q410"/>
    </row>
    <row r="411" spans="1:17" s="7" customFormat="1" ht="15" hidden="1" x14ac:dyDescent="0.25">
      <c r="A411" s="35" t="s">
        <v>10</v>
      </c>
      <c r="B411" s="82"/>
      <c r="C411" s="33"/>
      <c r="D411" s="34"/>
      <c r="E411" s="34"/>
      <c r="F411" s="34"/>
      <c r="G411" s="34"/>
      <c r="H411"/>
      <c r="I411"/>
      <c r="J411"/>
      <c r="K411"/>
      <c r="L411"/>
      <c r="M411"/>
      <c r="N411"/>
      <c r="O411"/>
      <c r="P411"/>
      <c r="Q411"/>
    </row>
    <row r="412" spans="1:17" s="7" customFormat="1" ht="15" hidden="1" x14ac:dyDescent="0.25">
      <c r="A412" s="36" t="s">
        <v>24</v>
      </c>
      <c r="B412" s="32">
        <v>340</v>
      </c>
      <c r="C412" s="33"/>
      <c r="D412" s="34">
        <v>142</v>
      </c>
      <c r="E412" s="37">
        <v>3</v>
      </c>
      <c r="F412" s="34">
        <f>ROUND(G412/B412,0)</f>
        <v>1</v>
      </c>
      <c r="G412" s="34">
        <f>ROUND(D412*E412,0)</f>
        <v>426</v>
      </c>
      <c r="H412"/>
      <c r="I412"/>
      <c r="J412"/>
      <c r="K412"/>
      <c r="L412"/>
      <c r="M412"/>
      <c r="N412"/>
      <c r="O412"/>
      <c r="P412"/>
      <c r="Q412"/>
    </row>
    <row r="413" spans="1:17" s="7" customFormat="1" ht="15" hidden="1" x14ac:dyDescent="0.25">
      <c r="A413" s="36" t="s">
        <v>27</v>
      </c>
      <c r="B413" s="32">
        <v>340</v>
      </c>
      <c r="C413" s="33"/>
      <c r="D413" s="34">
        <v>293</v>
      </c>
      <c r="E413" s="37">
        <v>3</v>
      </c>
      <c r="F413" s="34">
        <f>ROUND(G413/B413,0)</f>
        <v>3</v>
      </c>
      <c r="G413" s="34">
        <f>ROUND(D413*E413,0)</f>
        <v>879</v>
      </c>
      <c r="H413"/>
      <c r="I413"/>
      <c r="J413"/>
      <c r="K413"/>
      <c r="L413"/>
      <c r="M413"/>
      <c r="N413"/>
      <c r="O413"/>
      <c r="P413"/>
      <c r="Q413"/>
    </row>
    <row r="414" spans="1:17" s="7" customFormat="1" ht="15" hidden="1" x14ac:dyDescent="0.25">
      <c r="A414" s="39" t="s">
        <v>13</v>
      </c>
      <c r="B414" s="82">
        <v>340</v>
      </c>
      <c r="C414" s="33"/>
      <c r="D414" s="42">
        <f>D412+D413</f>
        <v>435</v>
      </c>
      <c r="E414" s="43">
        <f>G414/D414</f>
        <v>3</v>
      </c>
      <c r="F414" s="42">
        <f>F412+F413</f>
        <v>4</v>
      </c>
      <c r="G414" s="42">
        <f>G412+G413</f>
        <v>1305</v>
      </c>
      <c r="H414"/>
      <c r="I414"/>
      <c r="J414"/>
      <c r="K414"/>
      <c r="L414"/>
      <c r="M414"/>
      <c r="N414"/>
      <c r="O414"/>
      <c r="P414"/>
      <c r="Q414"/>
    </row>
    <row r="415" spans="1:17" s="7" customFormat="1" ht="15" hidden="1" x14ac:dyDescent="0.25">
      <c r="A415" s="44" t="s">
        <v>32</v>
      </c>
      <c r="B415" s="40"/>
      <c r="C415" s="41"/>
      <c r="D415" s="34"/>
      <c r="E415" s="34"/>
      <c r="F415" s="135"/>
      <c r="G415" s="34"/>
      <c r="H415"/>
      <c r="I415"/>
      <c r="J415"/>
      <c r="K415"/>
      <c r="L415"/>
      <c r="M415"/>
      <c r="N415"/>
      <c r="O415"/>
      <c r="P415"/>
      <c r="Q415"/>
    </row>
    <row r="416" spans="1:17" s="7" customFormat="1" ht="15" hidden="1" x14ac:dyDescent="0.25">
      <c r="A416" s="69" t="s">
        <v>33</v>
      </c>
      <c r="B416" s="40"/>
      <c r="C416" s="41"/>
      <c r="D416" s="34">
        <f>D417+D418+D419+D420</f>
        <v>44950</v>
      </c>
      <c r="E416" s="68"/>
      <c r="F416" s="68"/>
      <c r="G416" s="34"/>
      <c r="H416"/>
      <c r="I416"/>
      <c r="J416"/>
      <c r="K416"/>
      <c r="L416"/>
      <c r="M416"/>
      <c r="N416"/>
      <c r="O416"/>
      <c r="P416"/>
      <c r="Q416"/>
    </row>
    <row r="417" spans="1:17" s="7" customFormat="1" ht="15" hidden="1" x14ac:dyDescent="0.25">
      <c r="A417" s="69" t="s">
        <v>34</v>
      </c>
      <c r="B417" s="40"/>
      <c r="C417" s="41"/>
      <c r="D417" s="34">
        <v>13000</v>
      </c>
      <c r="E417" s="68"/>
      <c r="F417" s="68"/>
      <c r="G417" s="34"/>
      <c r="H417"/>
      <c r="I417"/>
      <c r="J417"/>
      <c r="K417"/>
      <c r="L417"/>
      <c r="M417"/>
      <c r="N417"/>
      <c r="O417"/>
      <c r="P417"/>
      <c r="Q417"/>
    </row>
    <row r="418" spans="1:17" s="7" customFormat="1" ht="30" hidden="1" x14ac:dyDescent="0.25">
      <c r="A418" s="69" t="s">
        <v>35</v>
      </c>
      <c r="B418" s="40"/>
      <c r="C418" s="41"/>
      <c r="D418" s="34">
        <v>23450</v>
      </c>
      <c r="E418" s="68"/>
      <c r="F418" s="68"/>
      <c r="G418" s="34"/>
      <c r="H418"/>
      <c r="I418"/>
      <c r="J418"/>
      <c r="K418"/>
      <c r="L418"/>
      <c r="M418"/>
      <c r="N418"/>
      <c r="O418"/>
      <c r="P418"/>
      <c r="Q418"/>
    </row>
    <row r="419" spans="1:17" s="7" customFormat="1" ht="30" hidden="1" x14ac:dyDescent="0.25">
      <c r="A419" s="69" t="s">
        <v>36</v>
      </c>
      <c r="B419" s="40"/>
      <c r="C419" s="41"/>
      <c r="D419" s="34"/>
      <c r="E419" s="68"/>
      <c r="F419" s="68"/>
      <c r="G419" s="34"/>
      <c r="H419"/>
      <c r="I419"/>
      <c r="J419"/>
      <c r="K419"/>
      <c r="L419"/>
      <c r="M419"/>
      <c r="N419"/>
      <c r="O419"/>
      <c r="P419"/>
      <c r="Q419"/>
    </row>
    <row r="420" spans="1:17" s="7" customFormat="1" ht="15" hidden="1" x14ac:dyDescent="0.25">
      <c r="A420" s="69" t="s">
        <v>37</v>
      </c>
      <c r="B420" s="40"/>
      <c r="C420" s="41"/>
      <c r="D420" s="34">
        <v>8500</v>
      </c>
      <c r="E420" s="68"/>
      <c r="F420" s="68"/>
      <c r="G420" s="34"/>
      <c r="H420"/>
      <c r="I420"/>
      <c r="J420"/>
      <c r="K420"/>
      <c r="L420"/>
      <c r="M420"/>
      <c r="N420"/>
      <c r="O420"/>
      <c r="P420"/>
      <c r="Q420"/>
    </row>
    <row r="421" spans="1:17" s="7" customFormat="1" ht="15" hidden="1" x14ac:dyDescent="0.25">
      <c r="A421" s="71" t="s">
        <v>38</v>
      </c>
      <c r="B421" s="40"/>
      <c r="C421" s="41"/>
      <c r="D421" s="34">
        <v>66961</v>
      </c>
      <c r="E421" s="68"/>
      <c r="F421" s="68"/>
      <c r="G421" s="34"/>
      <c r="H421"/>
      <c r="I421"/>
      <c r="J421"/>
      <c r="K421"/>
      <c r="L421"/>
      <c r="M421"/>
      <c r="N421"/>
      <c r="O421"/>
      <c r="P421"/>
      <c r="Q421"/>
    </row>
    <row r="422" spans="1:17" s="7" customFormat="1" ht="15" hidden="1" x14ac:dyDescent="0.25">
      <c r="A422" s="72" t="s">
        <v>39</v>
      </c>
      <c r="B422" s="40"/>
      <c r="C422" s="41"/>
      <c r="D422" s="34"/>
      <c r="E422" s="68"/>
      <c r="F422" s="68"/>
      <c r="G422" s="34"/>
      <c r="H422"/>
      <c r="I422"/>
      <c r="J422"/>
      <c r="K422"/>
      <c r="L422"/>
      <c r="M422"/>
      <c r="N422"/>
      <c r="O422"/>
      <c r="P422"/>
      <c r="Q422"/>
    </row>
    <row r="423" spans="1:17" s="7" customFormat="1" ht="15" hidden="1" x14ac:dyDescent="0.25">
      <c r="A423" s="73" t="s">
        <v>40</v>
      </c>
      <c r="B423" s="40"/>
      <c r="C423" s="41"/>
      <c r="D423" s="42">
        <f>D416+ROUND(D421*3.2,0)</f>
        <v>259225</v>
      </c>
      <c r="E423" s="68"/>
      <c r="F423" s="68"/>
      <c r="G423" s="34"/>
      <c r="H423"/>
      <c r="I423"/>
      <c r="J423"/>
      <c r="K423"/>
      <c r="L423"/>
      <c r="M423"/>
      <c r="N423"/>
      <c r="O423"/>
      <c r="P423"/>
      <c r="Q423"/>
    </row>
    <row r="424" spans="1:17" s="7" customFormat="1" ht="15" hidden="1" x14ac:dyDescent="0.25">
      <c r="A424" s="132" t="s">
        <v>14</v>
      </c>
      <c r="B424" s="115"/>
      <c r="C424" s="115"/>
      <c r="D424" s="34"/>
      <c r="E424" s="68"/>
      <c r="F424" s="68"/>
      <c r="G424" s="34"/>
      <c r="H424"/>
      <c r="I424"/>
      <c r="J424"/>
      <c r="K424"/>
      <c r="L424"/>
      <c r="M424"/>
      <c r="N424"/>
      <c r="O424"/>
      <c r="P424"/>
      <c r="Q424"/>
    </row>
    <row r="425" spans="1:17" s="7" customFormat="1" ht="15" hidden="1" x14ac:dyDescent="0.25">
      <c r="A425" s="69" t="s">
        <v>33</v>
      </c>
      <c r="B425" s="40"/>
      <c r="C425" s="115"/>
      <c r="D425" s="34">
        <f>D426+D427+D432+D438+D439+D440+D441</f>
        <v>18102</v>
      </c>
      <c r="E425" s="68"/>
      <c r="F425" s="68"/>
      <c r="G425" s="34"/>
      <c r="H425"/>
      <c r="I425"/>
      <c r="J425"/>
      <c r="K425"/>
      <c r="L425"/>
      <c r="M425"/>
      <c r="N425"/>
      <c r="O425"/>
      <c r="P425"/>
      <c r="Q425"/>
    </row>
    <row r="426" spans="1:17" s="7" customFormat="1" ht="15" hidden="1" x14ac:dyDescent="0.25">
      <c r="A426" s="69" t="s">
        <v>34</v>
      </c>
      <c r="B426" s="40"/>
      <c r="C426" s="115"/>
      <c r="D426" s="34"/>
      <c r="E426" s="68"/>
      <c r="F426" s="68"/>
      <c r="G426" s="34"/>
      <c r="H426"/>
      <c r="I426"/>
      <c r="J426"/>
      <c r="K426"/>
      <c r="L426"/>
      <c r="M426"/>
      <c r="N426"/>
      <c r="O426"/>
      <c r="P426"/>
      <c r="Q426"/>
    </row>
    <row r="427" spans="1:17" s="7" customFormat="1" ht="30" hidden="1" x14ac:dyDescent="0.25">
      <c r="A427" s="69" t="s">
        <v>41</v>
      </c>
      <c r="B427" s="40"/>
      <c r="C427" s="115"/>
      <c r="D427" s="34">
        <f>D428+D429+D430+D431</f>
        <v>15802</v>
      </c>
      <c r="E427" s="68"/>
      <c r="F427" s="68"/>
      <c r="G427" s="34"/>
      <c r="H427"/>
      <c r="I427"/>
      <c r="J427"/>
      <c r="K427"/>
      <c r="L427"/>
      <c r="M427"/>
      <c r="N427"/>
      <c r="O427"/>
      <c r="P427"/>
      <c r="Q427"/>
    </row>
    <row r="428" spans="1:17" s="7" customFormat="1" ht="30" hidden="1" x14ac:dyDescent="0.25">
      <c r="A428" s="69" t="s">
        <v>42</v>
      </c>
      <c r="B428" s="40"/>
      <c r="C428" s="41">
        <v>9732</v>
      </c>
      <c r="D428" s="34">
        <v>12882</v>
      </c>
      <c r="E428" s="68"/>
      <c r="F428" s="68"/>
      <c r="G428" s="34"/>
      <c r="H428"/>
      <c r="I428"/>
      <c r="J428"/>
      <c r="K428"/>
      <c r="L428"/>
      <c r="M428"/>
      <c r="N428"/>
      <c r="O428"/>
      <c r="P428"/>
      <c r="Q428"/>
    </row>
    <row r="429" spans="1:17" s="7" customFormat="1" ht="30" hidden="1" x14ac:dyDescent="0.25">
      <c r="A429" s="69" t="s">
        <v>43</v>
      </c>
      <c r="B429" s="40"/>
      <c r="C429" s="41"/>
      <c r="D429" s="34">
        <v>2920</v>
      </c>
      <c r="E429" s="68"/>
      <c r="F429" s="68"/>
      <c r="G429" s="34"/>
      <c r="H429"/>
      <c r="I429"/>
      <c r="J429"/>
      <c r="K429"/>
      <c r="L429"/>
      <c r="M429"/>
      <c r="N429"/>
      <c r="O429"/>
      <c r="P429"/>
      <c r="Q429"/>
    </row>
    <row r="430" spans="1:17" s="7" customFormat="1" ht="45" hidden="1" x14ac:dyDescent="0.25">
      <c r="A430" s="69" t="s">
        <v>44</v>
      </c>
      <c r="B430" s="40"/>
      <c r="C430" s="115"/>
      <c r="D430" s="34"/>
      <c r="E430" s="68"/>
      <c r="F430" s="68"/>
      <c r="G430" s="34"/>
      <c r="H430"/>
      <c r="I430"/>
      <c r="J430"/>
      <c r="K430"/>
      <c r="L430"/>
      <c r="M430"/>
      <c r="N430"/>
      <c r="O430"/>
      <c r="P430"/>
      <c r="Q430"/>
    </row>
    <row r="431" spans="1:17" s="7" customFormat="1" ht="29.25" hidden="1" customHeight="1" x14ac:dyDescent="0.25">
      <c r="A431" s="69" t="s">
        <v>45</v>
      </c>
      <c r="B431" s="40"/>
      <c r="C431" s="115"/>
      <c r="D431" s="34"/>
      <c r="E431" s="68"/>
      <c r="F431" s="68"/>
      <c r="G431" s="34"/>
      <c r="H431"/>
      <c r="I431"/>
      <c r="J431"/>
      <c r="K431"/>
      <c r="L431"/>
      <c r="M431"/>
      <c r="N431"/>
      <c r="O431"/>
      <c r="P431"/>
      <c r="Q431"/>
    </row>
    <row r="432" spans="1:17" s="7" customFormat="1" ht="30" hidden="1" customHeight="1" x14ac:dyDescent="0.25">
      <c r="A432" s="69" t="s">
        <v>86</v>
      </c>
      <c r="B432" s="40"/>
      <c r="C432" s="115"/>
      <c r="D432" s="34">
        <f>D433+D434+D435+D436+D437</f>
        <v>1800</v>
      </c>
      <c r="E432" s="68"/>
      <c r="F432" s="68"/>
      <c r="G432" s="34"/>
      <c r="H432"/>
      <c r="I432"/>
      <c r="J432"/>
      <c r="K432"/>
      <c r="L432"/>
      <c r="M432"/>
      <c r="N432"/>
      <c r="O432"/>
      <c r="P432"/>
      <c r="Q432"/>
    </row>
    <row r="433" spans="1:17" s="7" customFormat="1" ht="30" hidden="1" x14ac:dyDescent="0.25">
      <c r="A433" s="69" t="s">
        <v>47</v>
      </c>
      <c r="B433" s="40"/>
      <c r="C433" s="115"/>
      <c r="D433" s="34">
        <v>1800</v>
      </c>
      <c r="E433" s="68"/>
      <c r="F433" s="68"/>
      <c r="G433" s="34"/>
      <c r="H433"/>
      <c r="I433"/>
      <c r="J433"/>
      <c r="K433"/>
      <c r="L433"/>
      <c r="M433"/>
      <c r="N433"/>
      <c r="O433"/>
      <c r="P433"/>
      <c r="Q433"/>
    </row>
    <row r="434" spans="1:17" s="7" customFormat="1" ht="60" hidden="1" x14ac:dyDescent="0.25">
      <c r="A434" s="69" t="s">
        <v>48</v>
      </c>
      <c r="B434" s="40"/>
      <c r="C434" s="115"/>
      <c r="D434" s="34"/>
      <c r="E434" s="68"/>
      <c r="F434" s="68"/>
      <c r="G434" s="34"/>
      <c r="H434"/>
      <c r="I434"/>
      <c r="J434"/>
      <c r="K434"/>
      <c r="L434"/>
      <c r="M434"/>
      <c r="N434"/>
      <c r="O434"/>
      <c r="P434"/>
      <c r="Q434"/>
    </row>
    <row r="435" spans="1:17" s="7" customFormat="1" ht="45" hidden="1" x14ac:dyDescent="0.25">
      <c r="A435" s="69" t="s">
        <v>49</v>
      </c>
      <c r="B435" s="40"/>
      <c r="C435" s="115"/>
      <c r="D435" s="34"/>
      <c r="E435" s="68"/>
      <c r="F435" s="68"/>
      <c r="G435" s="34"/>
      <c r="H435"/>
      <c r="I435"/>
      <c r="J435"/>
      <c r="K435"/>
      <c r="L435"/>
      <c r="M435"/>
      <c r="N435"/>
      <c r="O435"/>
      <c r="P435"/>
      <c r="Q435"/>
    </row>
    <row r="436" spans="1:17" s="7" customFormat="1" ht="30" hidden="1" x14ac:dyDescent="0.25">
      <c r="A436" s="69" t="s">
        <v>76</v>
      </c>
      <c r="B436" s="40"/>
      <c r="C436" s="115"/>
      <c r="D436" s="34"/>
      <c r="E436" s="68"/>
      <c r="F436" s="68"/>
      <c r="G436" s="34"/>
      <c r="H436"/>
      <c r="I436"/>
      <c r="J436"/>
      <c r="K436"/>
      <c r="L436"/>
      <c r="M436"/>
      <c r="N436"/>
      <c r="O436"/>
      <c r="P436"/>
      <c r="Q436"/>
    </row>
    <row r="437" spans="1:17" s="7" customFormat="1" ht="30" hidden="1" x14ac:dyDescent="0.25">
      <c r="A437" s="69" t="s">
        <v>77</v>
      </c>
      <c r="B437" s="40"/>
      <c r="C437" s="115"/>
      <c r="D437" s="34"/>
      <c r="E437" s="68"/>
      <c r="F437" s="68"/>
      <c r="G437" s="34"/>
      <c r="H437"/>
      <c r="I437"/>
      <c r="J437"/>
      <c r="K437"/>
      <c r="L437"/>
      <c r="M437"/>
      <c r="N437"/>
      <c r="O437"/>
      <c r="P437"/>
      <c r="Q437"/>
    </row>
    <row r="438" spans="1:17" s="7" customFormat="1" ht="45" hidden="1" x14ac:dyDescent="0.25">
      <c r="A438" s="69" t="s">
        <v>52</v>
      </c>
      <c r="B438" s="40"/>
      <c r="C438" s="115"/>
      <c r="D438" s="34">
        <v>500</v>
      </c>
      <c r="E438" s="68"/>
      <c r="F438" s="68"/>
      <c r="G438" s="34"/>
      <c r="H438"/>
      <c r="I438"/>
      <c r="J438"/>
      <c r="K438"/>
      <c r="L438"/>
      <c r="M438"/>
      <c r="N438"/>
      <c r="O438"/>
      <c r="P438"/>
      <c r="Q438"/>
    </row>
    <row r="439" spans="1:17" s="7" customFormat="1" ht="30" hidden="1" x14ac:dyDescent="0.25">
      <c r="A439" s="69" t="s">
        <v>53</v>
      </c>
      <c r="B439" s="40"/>
      <c r="C439" s="115"/>
      <c r="D439" s="34"/>
      <c r="E439" s="68"/>
      <c r="F439" s="68"/>
      <c r="G439" s="34"/>
      <c r="H439"/>
      <c r="I439"/>
      <c r="J439"/>
      <c r="K439"/>
      <c r="L439"/>
      <c r="M439"/>
      <c r="N439"/>
      <c r="O439"/>
      <c r="P439"/>
      <c r="Q439"/>
    </row>
    <row r="440" spans="1:17" s="7" customFormat="1" ht="30" hidden="1" x14ac:dyDescent="0.25">
      <c r="A440" s="69" t="s">
        <v>54</v>
      </c>
      <c r="B440" s="40"/>
      <c r="C440" s="115"/>
      <c r="D440" s="34"/>
      <c r="E440" s="68"/>
      <c r="F440" s="68"/>
      <c r="G440" s="34"/>
      <c r="H440"/>
      <c r="I440"/>
      <c r="J440"/>
      <c r="K440"/>
      <c r="L440"/>
      <c r="M440"/>
      <c r="N440"/>
      <c r="O440"/>
      <c r="P440"/>
      <c r="Q440"/>
    </row>
    <row r="441" spans="1:17" s="7" customFormat="1" ht="15" hidden="1" x14ac:dyDescent="0.25">
      <c r="A441" s="69" t="s">
        <v>55</v>
      </c>
      <c r="B441" s="40"/>
      <c r="C441" s="115"/>
      <c r="D441" s="34"/>
      <c r="E441" s="68"/>
      <c r="F441" s="68"/>
      <c r="G441" s="34"/>
      <c r="H441"/>
      <c r="I441"/>
      <c r="J441"/>
      <c r="K441"/>
      <c r="L441"/>
      <c r="M441"/>
      <c r="N441"/>
      <c r="O441"/>
      <c r="P441"/>
      <c r="Q441"/>
    </row>
    <row r="442" spans="1:17" s="7" customFormat="1" ht="15" hidden="1" x14ac:dyDescent="0.25">
      <c r="A442" s="71" t="s">
        <v>38</v>
      </c>
      <c r="B442" s="40"/>
      <c r="C442" s="115"/>
      <c r="D442" s="34"/>
      <c r="E442" s="68"/>
      <c r="F442" s="68"/>
      <c r="G442" s="34"/>
      <c r="H442"/>
      <c r="I442"/>
      <c r="J442"/>
      <c r="K442"/>
      <c r="L442"/>
      <c r="M442"/>
      <c r="N442"/>
      <c r="O442"/>
      <c r="P442"/>
      <c r="Q442"/>
    </row>
    <row r="443" spans="1:17" s="7" customFormat="1" ht="15" hidden="1" x14ac:dyDescent="0.25">
      <c r="A443" s="72" t="s">
        <v>39</v>
      </c>
      <c r="B443" s="40"/>
      <c r="C443" s="115"/>
      <c r="D443" s="34"/>
      <c r="E443" s="68"/>
      <c r="F443" s="68"/>
      <c r="G443" s="34"/>
      <c r="H443"/>
      <c r="I443"/>
      <c r="J443"/>
      <c r="K443"/>
      <c r="L443"/>
      <c r="M443"/>
      <c r="N443"/>
      <c r="O443"/>
      <c r="P443"/>
      <c r="Q443"/>
    </row>
    <row r="444" spans="1:17" s="7" customFormat="1" ht="30" hidden="1" x14ac:dyDescent="0.25">
      <c r="A444" s="71" t="s">
        <v>56</v>
      </c>
      <c r="B444" s="40"/>
      <c r="C444" s="115"/>
      <c r="D444" s="34">
        <v>18978</v>
      </c>
      <c r="E444" s="68"/>
      <c r="F444" s="68"/>
      <c r="G444" s="34"/>
      <c r="H444"/>
      <c r="I444"/>
      <c r="J444"/>
      <c r="K444"/>
      <c r="L444"/>
      <c r="M444"/>
      <c r="N444"/>
      <c r="O444"/>
      <c r="P444"/>
      <c r="Q444"/>
    </row>
    <row r="445" spans="1:17" s="7" customFormat="1" ht="30" hidden="1" x14ac:dyDescent="0.25">
      <c r="A445" s="116" t="s">
        <v>57</v>
      </c>
      <c r="B445" s="40"/>
      <c r="C445" s="115"/>
      <c r="D445" s="34"/>
      <c r="E445" s="68"/>
      <c r="F445" s="68"/>
      <c r="G445" s="34"/>
      <c r="H445"/>
      <c r="I445"/>
      <c r="J445"/>
      <c r="K445"/>
      <c r="L445"/>
      <c r="M445"/>
      <c r="N445"/>
      <c r="O445"/>
      <c r="P445"/>
      <c r="Q445"/>
    </row>
    <row r="446" spans="1:17" s="7" customFormat="1" ht="15" hidden="1" x14ac:dyDescent="0.25">
      <c r="A446" s="73" t="s">
        <v>59</v>
      </c>
      <c r="B446" s="40"/>
      <c r="C446" s="115"/>
      <c r="D446" s="42">
        <f>D425+D442*3.2+D444</f>
        <v>37080</v>
      </c>
      <c r="E446" s="68"/>
      <c r="F446" s="68"/>
      <c r="G446" s="34"/>
      <c r="H446"/>
      <c r="I446"/>
      <c r="J446"/>
      <c r="K446"/>
      <c r="L446"/>
      <c r="M446"/>
      <c r="N446"/>
      <c r="O446"/>
      <c r="P446"/>
      <c r="Q446"/>
    </row>
    <row r="447" spans="1:17" s="7" customFormat="1" ht="16.5" hidden="1" customHeight="1" x14ac:dyDescent="0.25">
      <c r="A447" s="77" t="s">
        <v>16</v>
      </c>
      <c r="B447" s="40"/>
      <c r="C447" s="41"/>
      <c r="D447" s="42">
        <f>D423+D446</f>
        <v>296305</v>
      </c>
      <c r="E447" s="68"/>
      <c r="F447" s="68"/>
      <c r="G447" s="34"/>
      <c r="H447"/>
      <c r="I447"/>
      <c r="J447"/>
      <c r="K447"/>
      <c r="L447"/>
      <c r="M447"/>
      <c r="N447"/>
      <c r="O447"/>
      <c r="P447"/>
      <c r="Q447"/>
    </row>
    <row r="448" spans="1:17" s="7" customFormat="1" ht="15" hidden="1" x14ac:dyDescent="0.25">
      <c r="A448" s="78" t="s">
        <v>60</v>
      </c>
      <c r="B448" s="136"/>
      <c r="C448" s="136"/>
      <c r="D448" s="42"/>
      <c r="E448" s="34"/>
      <c r="F448" s="34"/>
      <c r="G448" s="34"/>
      <c r="H448"/>
      <c r="I448"/>
      <c r="J448"/>
      <c r="K448"/>
      <c r="L448"/>
      <c r="M448"/>
      <c r="N448"/>
      <c r="O448"/>
      <c r="P448"/>
      <c r="Q448"/>
    </row>
    <row r="449" spans="1:17" s="7" customFormat="1" ht="15" hidden="1" x14ac:dyDescent="0.25">
      <c r="A449" s="36" t="s">
        <v>94</v>
      </c>
      <c r="B449" s="136"/>
      <c r="C449" s="136"/>
      <c r="D449" s="34">
        <v>6000</v>
      </c>
      <c r="E449" s="34"/>
      <c r="F449" s="34"/>
      <c r="G449" s="34"/>
      <c r="H449"/>
      <c r="I449"/>
      <c r="J449"/>
      <c r="K449"/>
      <c r="L449"/>
      <c r="M449"/>
      <c r="N449"/>
      <c r="O449"/>
      <c r="P449"/>
      <c r="Q449"/>
    </row>
    <row r="450" spans="1:17" s="7" customFormat="1" ht="15" hidden="1" x14ac:dyDescent="0.25">
      <c r="A450" s="137" t="s">
        <v>78</v>
      </c>
      <c r="B450" s="136"/>
      <c r="C450" s="136"/>
      <c r="D450" s="34">
        <v>4500</v>
      </c>
      <c r="E450" s="34"/>
      <c r="F450" s="34"/>
      <c r="G450" s="34"/>
      <c r="H450"/>
      <c r="I450"/>
      <c r="J450"/>
      <c r="K450"/>
      <c r="L450"/>
      <c r="M450"/>
      <c r="N450"/>
      <c r="O450"/>
      <c r="P450"/>
      <c r="Q450"/>
    </row>
    <row r="451" spans="1:17" s="7" customFormat="1" ht="15" hidden="1" x14ac:dyDescent="0.25">
      <c r="A451" s="138" t="s">
        <v>61</v>
      </c>
      <c r="B451" s="136"/>
      <c r="C451" s="136"/>
      <c r="D451" s="34">
        <v>1500</v>
      </c>
      <c r="E451" s="34"/>
      <c r="F451" s="34"/>
      <c r="G451" s="34"/>
      <c r="H451"/>
      <c r="I451"/>
      <c r="J451"/>
      <c r="K451"/>
      <c r="L451"/>
      <c r="M451"/>
      <c r="N451"/>
      <c r="O451"/>
      <c r="P451"/>
      <c r="Q451"/>
    </row>
    <row r="452" spans="1:17" s="7" customFormat="1" ht="30" hidden="1" x14ac:dyDescent="0.25">
      <c r="A452" s="137" t="s">
        <v>95</v>
      </c>
      <c r="B452" s="136"/>
      <c r="C452" s="136"/>
      <c r="D452" s="34">
        <v>1300</v>
      </c>
      <c r="E452" s="34"/>
      <c r="F452" s="34"/>
      <c r="G452" s="34"/>
      <c r="H452"/>
      <c r="I452"/>
      <c r="J452"/>
      <c r="K452"/>
      <c r="L452"/>
      <c r="M452"/>
      <c r="N452"/>
      <c r="O452"/>
      <c r="P452"/>
      <c r="Q452"/>
    </row>
    <row r="453" spans="1:17" s="7" customFormat="1" ht="30" hidden="1" x14ac:dyDescent="0.25">
      <c r="A453" s="139" t="s">
        <v>96</v>
      </c>
      <c r="B453" s="136"/>
      <c r="C453" s="136"/>
      <c r="D453" s="34">
        <v>5500</v>
      </c>
      <c r="E453" s="34"/>
      <c r="F453" s="34"/>
      <c r="G453" s="34"/>
      <c r="H453"/>
      <c r="I453"/>
      <c r="J453"/>
      <c r="K453"/>
      <c r="L453"/>
      <c r="M453"/>
      <c r="N453"/>
      <c r="O453"/>
      <c r="P453"/>
      <c r="Q453"/>
    </row>
    <row r="454" spans="1:17" s="7" customFormat="1" ht="15" hidden="1" x14ac:dyDescent="0.25">
      <c r="A454" s="137" t="s">
        <v>97</v>
      </c>
      <c r="B454" s="136"/>
      <c r="C454" s="136"/>
      <c r="D454" s="34">
        <v>30</v>
      </c>
      <c r="E454" s="34"/>
      <c r="F454" s="34"/>
      <c r="G454" s="34"/>
      <c r="H454"/>
      <c r="I454"/>
      <c r="J454"/>
      <c r="K454"/>
      <c r="L454"/>
      <c r="M454"/>
      <c r="N454"/>
      <c r="O454"/>
      <c r="P454"/>
      <c r="Q454"/>
    </row>
    <row r="455" spans="1:17" s="7" customFormat="1" ht="15" hidden="1" x14ac:dyDescent="0.25">
      <c r="A455" s="137" t="s">
        <v>98</v>
      </c>
      <c r="B455" s="136"/>
      <c r="C455" s="136"/>
      <c r="D455" s="34">
        <v>150</v>
      </c>
      <c r="E455" s="34"/>
      <c r="F455" s="34"/>
      <c r="G455" s="34"/>
      <c r="H455"/>
      <c r="I455"/>
      <c r="J455"/>
      <c r="K455"/>
      <c r="L455"/>
      <c r="M455"/>
      <c r="N455"/>
      <c r="O455"/>
      <c r="P455"/>
      <c r="Q455"/>
    </row>
    <row r="456" spans="1:17" s="7" customFormat="1" ht="15" hidden="1" x14ac:dyDescent="0.25">
      <c r="A456" s="137" t="s">
        <v>99</v>
      </c>
      <c r="B456" s="136"/>
      <c r="C456" s="136"/>
      <c r="D456" s="34">
        <v>150</v>
      </c>
      <c r="E456" s="34"/>
      <c r="F456" s="34"/>
      <c r="G456" s="34"/>
      <c r="H456"/>
      <c r="I456"/>
      <c r="J456"/>
      <c r="K456"/>
      <c r="L456"/>
      <c r="M456"/>
      <c r="N456"/>
      <c r="O456"/>
      <c r="P456"/>
      <c r="Q456"/>
    </row>
    <row r="457" spans="1:17" s="7" customFormat="1" ht="15" hidden="1" x14ac:dyDescent="0.25">
      <c r="A457" s="36" t="s">
        <v>100</v>
      </c>
      <c r="B457" s="136"/>
      <c r="C457" s="136"/>
      <c r="D457" s="34">
        <v>120000</v>
      </c>
      <c r="E457" s="34"/>
      <c r="F457" s="34"/>
      <c r="G457" s="34"/>
      <c r="H457"/>
      <c r="I457"/>
      <c r="J457"/>
      <c r="K457"/>
      <c r="L457"/>
      <c r="M457"/>
      <c r="N457"/>
      <c r="O457"/>
      <c r="P457"/>
      <c r="Q457"/>
    </row>
    <row r="458" spans="1:17" s="7" customFormat="1" ht="15" hidden="1" x14ac:dyDescent="0.25">
      <c r="A458" s="137" t="s">
        <v>63</v>
      </c>
      <c r="B458" s="136"/>
      <c r="C458" s="136"/>
      <c r="D458" s="34">
        <v>300</v>
      </c>
      <c r="E458" s="34"/>
      <c r="F458" s="34"/>
      <c r="G458" s="34"/>
      <c r="H458"/>
      <c r="I458"/>
      <c r="J458"/>
      <c r="K458"/>
      <c r="L458"/>
      <c r="M458"/>
      <c r="N458"/>
      <c r="O458"/>
      <c r="P458"/>
      <c r="Q458"/>
    </row>
    <row r="459" spans="1:17" s="7" customFormat="1" ht="15.75" hidden="1" customHeight="1" x14ac:dyDescent="0.25">
      <c r="A459" s="126" t="s">
        <v>101</v>
      </c>
      <c r="B459" s="136"/>
      <c r="C459" s="136"/>
      <c r="D459" s="34">
        <v>330</v>
      </c>
      <c r="E459" s="34"/>
      <c r="F459" s="34"/>
      <c r="G459" s="34"/>
      <c r="H459"/>
      <c r="I459"/>
      <c r="J459"/>
      <c r="K459"/>
      <c r="L459"/>
      <c r="M459"/>
      <c r="N459"/>
      <c r="O459"/>
      <c r="P459"/>
      <c r="Q459"/>
    </row>
    <row r="460" spans="1:17" s="7" customFormat="1" ht="15" hidden="1" x14ac:dyDescent="0.25">
      <c r="A460" s="48" t="s">
        <v>17</v>
      </c>
      <c r="B460" s="40"/>
      <c r="C460" s="41"/>
      <c r="D460" s="34"/>
      <c r="E460" s="34"/>
      <c r="F460" s="34"/>
      <c r="G460" s="34"/>
      <c r="H460"/>
      <c r="I460"/>
      <c r="J460"/>
      <c r="K460"/>
      <c r="L460"/>
      <c r="M460"/>
      <c r="N460"/>
      <c r="O460"/>
      <c r="P460"/>
      <c r="Q460"/>
    </row>
    <row r="461" spans="1:17" s="7" customFormat="1" ht="15" hidden="1" x14ac:dyDescent="0.25">
      <c r="A461" s="52" t="s">
        <v>91</v>
      </c>
      <c r="B461" s="40"/>
      <c r="C461" s="41"/>
      <c r="D461" s="34"/>
      <c r="E461" s="34"/>
      <c r="F461" s="34"/>
      <c r="G461" s="34"/>
      <c r="H461"/>
      <c r="I461"/>
      <c r="J461"/>
      <c r="K461"/>
      <c r="L461"/>
      <c r="M461"/>
      <c r="N461"/>
      <c r="O461"/>
      <c r="P461"/>
      <c r="Q461"/>
    </row>
    <row r="462" spans="1:17" s="7" customFormat="1" ht="15" hidden="1" x14ac:dyDescent="0.25">
      <c r="A462" s="83" t="s">
        <v>67</v>
      </c>
      <c r="B462" s="32">
        <v>240</v>
      </c>
      <c r="C462" s="33"/>
      <c r="D462" s="34">
        <v>935</v>
      </c>
      <c r="E462" s="37">
        <v>8</v>
      </c>
      <c r="F462" s="34">
        <f>ROUND(G462/B462,0)</f>
        <v>31</v>
      </c>
      <c r="G462" s="34">
        <f>ROUND(D462*E462,0)</f>
        <v>7480</v>
      </c>
      <c r="H462"/>
      <c r="I462"/>
      <c r="J462"/>
      <c r="K462"/>
      <c r="L462"/>
      <c r="M462"/>
      <c r="N462"/>
      <c r="O462"/>
      <c r="P462"/>
      <c r="Q462"/>
    </row>
    <row r="463" spans="1:17" s="7" customFormat="1" ht="15" hidden="1" x14ac:dyDescent="0.25">
      <c r="A463" s="83" t="s">
        <v>24</v>
      </c>
      <c r="B463" s="32">
        <v>240</v>
      </c>
      <c r="C463" s="33"/>
      <c r="D463" s="34">
        <v>1290</v>
      </c>
      <c r="E463" s="37">
        <v>3</v>
      </c>
      <c r="F463" s="34">
        <f>ROUND(G463/B463,0)</f>
        <v>16</v>
      </c>
      <c r="G463" s="34">
        <f>ROUND(D463*E463,0)</f>
        <v>3870</v>
      </c>
      <c r="H463"/>
      <c r="I463"/>
      <c r="J463"/>
      <c r="K463"/>
      <c r="L463"/>
      <c r="M463"/>
      <c r="N463"/>
      <c r="O463"/>
      <c r="P463"/>
      <c r="Q463"/>
    </row>
    <row r="464" spans="1:17" s="7" customFormat="1" ht="18" hidden="1" customHeight="1" x14ac:dyDescent="0.25">
      <c r="A464" s="133" t="s">
        <v>80</v>
      </c>
      <c r="B464" s="32"/>
      <c r="C464" s="33"/>
      <c r="D464" s="140">
        <f>D462+D463</f>
        <v>2225</v>
      </c>
      <c r="E464" s="108">
        <f>G464/D464</f>
        <v>5.1011235955056176</v>
      </c>
      <c r="F464" s="95">
        <f>F462+F463</f>
        <v>47</v>
      </c>
      <c r="G464" s="140">
        <f>G462+G463</f>
        <v>11350</v>
      </c>
      <c r="H464"/>
      <c r="I464"/>
      <c r="J464"/>
      <c r="K464"/>
      <c r="L464"/>
      <c r="M464"/>
      <c r="N464"/>
      <c r="O464"/>
      <c r="P464"/>
      <c r="Q464"/>
    </row>
    <row r="465" spans="1:17" s="7" customFormat="1" ht="18" hidden="1" customHeight="1" x14ac:dyDescent="0.25">
      <c r="A465" s="134" t="s">
        <v>81</v>
      </c>
      <c r="B465" s="32"/>
      <c r="C465" s="90"/>
      <c r="D465" s="125">
        <f t="shared" ref="D465:G465" si="18">D464</f>
        <v>2225</v>
      </c>
      <c r="E465" s="43">
        <f t="shared" si="18"/>
        <v>5.1011235955056176</v>
      </c>
      <c r="F465" s="125">
        <f t="shared" si="18"/>
        <v>47</v>
      </c>
      <c r="G465" s="125">
        <f t="shared" si="18"/>
        <v>11350</v>
      </c>
      <c r="H465"/>
      <c r="I465"/>
      <c r="J465"/>
      <c r="K465"/>
      <c r="L465"/>
      <c r="M465"/>
      <c r="N465"/>
      <c r="O465"/>
      <c r="P465"/>
      <c r="Q465"/>
    </row>
    <row r="466" spans="1:17" s="7" customFormat="1" ht="15" hidden="1" x14ac:dyDescent="0.25">
      <c r="A466" s="141" t="s">
        <v>21</v>
      </c>
      <c r="B466" s="98"/>
      <c r="C466" s="99"/>
      <c r="D466" s="98"/>
      <c r="E466" s="98"/>
      <c r="F466" s="98"/>
      <c r="G466" s="98"/>
      <c r="L466"/>
      <c r="M466"/>
      <c r="N466"/>
      <c r="O466"/>
      <c r="P466"/>
      <c r="Q466"/>
    </row>
    <row r="467" spans="1:17" s="7" customFormat="1" ht="15" hidden="1" x14ac:dyDescent="0.25">
      <c r="A467" s="124"/>
      <c r="B467" s="65"/>
      <c r="C467" s="66"/>
      <c r="D467" s="67"/>
      <c r="E467" s="67"/>
      <c r="F467" s="67"/>
      <c r="G467" s="67"/>
      <c r="L467"/>
      <c r="M467"/>
      <c r="N467"/>
      <c r="O467"/>
      <c r="P467"/>
      <c r="Q467"/>
    </row>
    <row r="468" spans="1:17" s="7" customFormat="1" ht="15" hidden="1" x14ac:dyDescent="0.25">
      <c r="A468" s="114" t="s">
        <v>102</v>
      </c>
      <c r="B468" s="82"/>
      <c r="C468" s="33"/>
      <c r="D468" s="34"/>
      <c r="E468" s="34"/>
      <c r="F468" s="34"/>
      <c r="G468" s="34"/>
      <c r="L468"/>
      <c r="M468"/>
      <c r="N468"/>
      <c r="O468"/>
      <c r="P468"/>
      <c r="Q468"/>
    </row>
    <row r="469" spans="1:17" s="7" customFormat="1" ht="15" hidden="1" x14ac:dyDescent="0.25">
      <c r="A469" s="44" t="s">
        <v>32</v>
      </c>
      <c r="B469" s="40"/>
      <c r="C469" s="41"/>
      <c r="D469" s="34"/>
      <c r="E469" s="34"/>
      <c r="F469" s="34"/>
      <c r="G469" s="34"/>
      <c r="L469"/>
      <c r="M469"/>
      <c r="N469"/>
      <c r="O469"/>
      <c r="P469"/>
      <c r="Q469"/>
    </row>
    <row r="470" spans="1:17" s="7" customFormat="1" ht="15" hidden="1" x14ac:dyDescent="0.25">
      <c r="A470" s="69" t="s">
        <v>33</v>
      </c>
      <c r="B470" s="40"/>
      <c r="C470" s="41"/>
      <c r="D470" s="34">
        <f>D471+D472+D473+D474</f>
        <v>14782</v>
      </c>
      <c r="E470" s="34"/>
      <c r="F470" s="34"/>
      <c r="G470" s="34"/>
      <c r="L470"/>
      <c r="M470"/>
      <c r="N470"/>
      <c r="O470"/>
      <c r="P470"/>
      <c r="Q470"/>
    </row>
    <row r="471" spans="1:17" s="7" customFormat="1" ht="15" hidden="1" x14ac:dyDescent="0.25">
      <c r="A471" s="69" t="s">
        <v>34</v>
      </c>
      <c r="B471" s="40"/>
      <c r="C471" s="41"/>
      <c r="D471" s="34"/>
      <c r="E471" s="34"/>
      <c r="F471" s="34"/>
      <c r="G471" s="34"/>
      <c r="L471"/>
      <c r="M471"/>
      <c r="N471"/>
      <c r="O471"/>
      <c r="P471"/>
      <c r="Q471"/>
    </row>
    <row r="472" spans="1:17" s="7" customFormat="1" ht="30" hidden="1" x14ac:dyDescent="0.25">
      <c r="A472" s="69" t="s">
        <v>35</v>
      </c>
      <c r="B472" s="40"/>
      <c r="C472" s="41"/>
      <c r="D472" s="34">
        <v>7000</v>
      </c>
      <c r="E472" s="34"/>
      <c r="F472" s="34"/>
      <c r="G472" s="34"/>
      <c r="L472"/>
      <c r="M472"/>
      <c r="N472"/>
      <c r="O472"/>
      <c r="P472"/>
      <c r="Q472"/>
    </row>
    <row r="473" spans="1:17" s="7" customFormat="1" ht="30" hidden="1" x14ac:dyDescent="0.25">
      <c r="A473" s="69" t="s">
        <v>36</v>
      </c>
      <c r="B473" s="40"/>
      <c r="C473" s="41"/>
      <c r="D473" s="34">
        <v>500</v>
      </c>
      <c r="E473" s="34"/>
      <c r="F473" s="34"/>
      <c r="G473" s="34"/>
      <c r="L473"/>
      <c r="M473"/>
      <c r="N473"/>
      <c r="O473"/>
      <c r="P473"/>
      <c r="Q473"/>
    </row>
    <row r="474" spans="1:17" s="7" customFormat="1" ht="15" hidden="1" x14ac:dyDescent="0.25">
      <c r="A474" s="69" t="s">
        <v>37</v>
      </c>
      <c r="B474" s="40"/>
      <c r="C474" s="41"/>
      <c r="D474" s="34">
        <v>7282</v>
      </c>
      <c r="E474" s="34"/>
      <c r="F474" s="34"/>
      <c r="G474" s="34"/>
      <c r="K474" s="70"/>
      <c r="L474"/>
      <c r="M474"/>
      <c r="N474"/>
      <c r="O474"/>
      <c r="P474"/>
      <c r="Q474"/>
    </row>
    <row r="475" spans="1:17" s="7" customFormat="1" ht="15" hidden="1" x14ac:dyDescent="0.25">
      <c r="A475" s="71" t="s">
        <v>38</v>
      </c>
      <c r="B475" s="40"/>
      <c r="C475" s="41"/>
      <c r="D475" s="34">
        <v>62675</v>
      </c>
      <c r="E475" s="34"/>
      <c r="F475" s="34"/>
      <c r="G475" s="34"/>
      <c r="L475"/>
      <c r="M475"/>
      <c r="N475"/>
      <c r="O475"/>
      <c r="P475"/>
      <c r="Q475"/>
    </row>
    <row r="476" spans="1:17" s="7" customFormat="1" ht="15" hidden="1" x14ac:dyDescent="0.25">
      <c r="A476" s="72" t="s">
        <v>39</v>
      </c>
      <c r="B476" s="40"/>
      <c r="C476" s="41"/>
      <c r="D476" s="34"/>
      <c r="E476" s="34"/>
      <c r="F476" s="34"/>
      <c r="G476" s="34"/>
      <c r="L476"/>
      <c r="M476"/>
      <c r="N476"/>
      <c r="O476"/>
      <c r="P476"/>
      <c r="Q476"/>
    </row>
    <row r="477" spans="1:17" s="7" customFormat="1" ht="15" hidden="1" x14ac:dyDescent="0.25">
      <c r="A477" s="73" t="s">
        <v>40</v>
      </c>
      <c r="B477" s="40"/>
      <c r="C477" s="41"/>
      <c r="D477" s="42">
        <f>D470+ROUND(D475*3.2,0)</f>
        <v>215342</v>
      </c>
      <c r="E477" s="34"/>
      <c r="F477" s="34"/>
      <c r="G477" s="34"/>
      <c r="J477" s="70"/>
      <c r="L477"/>
      <c r="M477"/>
      <c r="N477"/>
      <c r="O477"/>
      <c r="P477"/>
      <c r="Q477"/>
    </row>
    <row r="478" spans="1:17" s="7" customFormat="1" ht="15" hidden="1" x14ac:dyDescent="0.25">
      <c r="A478" s="132" t="s">
        <v>14</v>
      </c>
      <c r="B478" s="115"/>
      <c r="C478" s="115"/>
      <c r="D478" s="34"/>
      <c r="E478" s="34"/>
      <c r="F478" s="34"/>
      <c r="G478" s="34"/>
      <c r="J478" s="70"/>
      <c r="L478"/>
      <c r="M478"/>
      <c r="N478"/>
      <c r="O478"/>
      <c r="P478"/>
      <c r="Q478"/>
    </row>
    <row r="479" spans="1:17" s="7" customFormat="1" ht="15" hidden="1" x14ac:dyDescent="0.25">
      <c r="A479" s="69" t="s">
        <v>33</v>
      </c>
      <c r="B479" s="40"/>
      <c r="C479" s="115"/>
      <c r="D479" s="34">
        <f>D480+D481+D486+D492+D493+D494+D495</f>
        <v>34926</v>
      </c>
      <c r="E479" s="34"/>
      <c r="F479" s="34"/>
      <c r="G479" s="34"/>
      <c r="J479" s="70"/>
      <c r="L479"/>
      <c r="M479"/>
      <c r="N479"/>
      <c r="O479"/>
      <c r="P479"/>
      <c r="Q479"/>
    </row>
    <row r="480" spans="1:17" s="7" customFormat="1" ht="15" hidden="1" x14ac:dyDescent="0.25">
      <c r="A480" s="69" t="s">
        <v>34</v>
      </c>
      <c r="B480" s="40"/>
      <c r="C480" s="115"/>
      <c r="D480" s="34"/>
      <c r="E480" s="34"/>
      <c r="F480" s="34"/>
      <c r="G480" s="34"/>
      <c r="J480" s="70"/>
      <c r="L480"/>
      <c r="M480"/>
      <c r="N480"/>
      <c r="O480"/>
      <c r="P480"/>
      <c r="Q480"/>
    </row>
    <row r="481" spans="1:17" s="7" customFormat="1" ht="30" hidden="1" x14ac:dyDescent="0.25">
      <c r="A481" s="69" t="s">
        <v>41</v>
      </c>
      <c r="B481" s="40"/>
      <c r="C481" s="115"/>
      <c r="D481" s="34">
        <f>D482+D483+D484+D485</f>
        <v>8970</v>
      </c>
      <c r="E481" s="34"/>
      <c r="F481" s="34"/>
      <c r="G481" s="34"/>
      <c r="J481" s="70"/>
      <c r="L481"/>
      <c r="M481"/>
      <c r="N481"/>
      <c r="O481"/>
      <c r="P481"/>
      <c r="Q481"/>
    </row>
    <row r="482" spans="1:17" s="7" customFormat="1" ht="30" hidden="1" x14ac:dyDescent="0.25">
      <c r="A482" s="69" t="s">
        <v>42</v>
      </c>
      <c r="B482" s="40"/>
      <c r="C482" s="7">
        <v>4758</v>
      </c>
      <c r="D482" s="34">
        <v>6016</v>
      </c>
      <c r="E482" s="34"/>
      <c r="F482" s="34"/>
      <c r="G482" s="34"/>
      <c r="J482" s="70"/>
      <c r="K482"/>
      <c r="L482"/>
      <c r="M482"/>
      <c r="N482"/>
      <c r="O482"/>
      <c r="P482"/>
      <c r="Q482"/>
    </row>
    <row r="483" spans="1:17" s="7" customFormat="1" ht="30" hidden="1" x14ac:dyDescent="0.25">
      <c r="A483" s="69" t="s">
        <v>43</v>
      </c>
      <c r="B483" s="40"/>
      <c r="C483" s="41"/>
      <c r="D483" s="34">
        <v>1451</v>
      </c>
      <c r="E483" s="34"/>
      <c r="F483" s="34"/>
      <c r="G483" s="34"/>
      <c r="J483" s="70"/>
      <c r="K483"/>
      <c r="L483"/>
      <c r="M483"/>
      <c r="N483"/>
      <c r="O483"/>
      <c r="P483"/>
      <c r="Q483"/>
    </row>
    <row r="484" spans="1:17" s="7" customFormat="1" ht="45" hidden="1" x14ac:dyDescent="0.25">
      <c r="A484" s="69" t="s">
        <v>44</v>
      </c>
      <c r="B484" s="40"/>
      <c r="C484" s="41">
        <v>130</v>
      </c>
      <c r="D484" s="34">
        <v>1170</v>
      </c>
      <c r="E484" s="34"/>
      <c r="F484" s="34"/>
      <c r="G484" s="34"/>
      <c r="J484" s="70"/>
      <c r="K484"/>
      <c r="L484"/>
      <c r="M484"/>
      <c r="N484"/>
      <c r="O484"/>
      <c r="P484"/>
      <c r="Q484"/>
    </row>
    <row r="485" spans="1:17" s="7" customFormat="1" ht="30.75" hidden="1" customHeight="1" x14ac:dyDescent="0.25">
      <c r="A485" s="69" t="s">
        <v>45</v>
      </c>
      <c r="B485" s="40"/>
      <c r="C485" s="41">
        <v>37</v>
      </c>
      <c r="D485" s="34">
        <v>333</v>
      </c>
      <c r="E485" s="34"/>
      <c r="F485" s="34"/>
      <c r="G485" s="34"/>
      <c r="J485" s="70"/>
      <c r="K485"/>
      <c r="L485"/>
      <c r="M485"/>
      <c r="N485"/>
      <c r="O485"/>
      <c r="P485"/>
      <c r="Q485"/>
    </row>
    <row r="486" spans="1:17" s="7" customFormat="1" ht="31.5" hidden="1" customHeight="1" x14ac:dyDescent="0.25">
      <c r="A486" s="69" t="s">
        <v>86</v>
      </c>
      <c r="B486" s="40"/>
      <c r="C486" s="115"/>
      <c r="D486" s="34">
        <f>D487+D488+D489+D490+D491</f>
        <v>25956</v>
      </c>
      <c r="E486" s="34"/>
      <c r="F486" s="34"/>
      <c r="G486" s="34"/>
      <c r="J486" s="70"/>
      <c r="K486"/>
      <c r="L486"/>
      <c r="M486"/>
      <c r="N486"/>
      <c r="O486"/>
      <c r="P486"/>
      <c r="Q486"/>
    </row>
    <row r="487" spans="1:17" s="7" customFormat="1" ht="30" hidden="1" x14ac:dyDescent="0.25">
      <c r="A487" s="69" t="s">
        <v>47</v>
      </c>
      <c r="B487" s="40"/>
      <c r="C487" s="41"/>
      <c r="D487" s="34">
        <v>200</v>
      </c>
      <c r="E487" s="34"/>
      <c r="F487" s="34"/>
      <c r="G487" s="34"/>
      <c r="J487" s="70"/>
      <c r="K487"/>
      <c r="L487"/>
      <c r="M487"/>
      <c r="N487"/>
      <c r="O487"/>
      <c r="P487"/>
      <c r="Q487"/>
    </row>
    <row r="488" spans="1:17" s="7" customFormat="1" ht="60" hidden="1" x14ac:dyDescent="0.25">
      <c r="A488" s="69" t="s">
        <v>48</v>
      </c>
      <c r="B488" s="40"/>
      <c r="C488" s="41">
        <v>6050</v>
      </c>
      <c r="D488" s="34">
        <v>18535</v>
      </c>
      <c r="E488" s="34"/>
      <c r="F488" s="34"/>
      <c r="G488" s="34"/>
      <c r="J488" s="70"/>
      <c r="K488"/>
      <c r="L488"/>
      <c r="M488"/>
      <c r="N488"/>
      <c r="O488"/>
      <c r="P488"/>
      <c r="Q488"/>
    </row>
    <row r="489" spans="1:17" s="7" customFormat="1" ht="45" hidden="1" x14ac:dyDescent="0.25">
      <c r="A489" s="69" t="s">
        <v>49</v>
      </c>
      <c r="B489" s="40"/>
      <c r="C489" s="41">
        <v>1820</v>
      </c>
      <c r="D489" s="34">
        <v>2660</v>
      </c>
      <c r="E489" s="34"/>
      <c r="F489" s="34"/>
      <c r="G489" s="34"/>
      <c r="J489" s="70"/>
      <c r="K489"/>
      <c r="L489"/>
      <c r="M489"/>
      <c r="N489"/>
      <c r="O489"/>
      <c r="P489"/>
      <c r="Q489"/>
    </row>
    <row r="490" spans="1:17" s="7" customFormat="1" ht="30" hidden="1" x14ac:dyDescent="0.25">
      <c r="A490" s="69" t="s">
        <v>76</v>
      </c>
      <c r="B490" s="40"/>
      <c r="C490" s="41">
        <v>447</v>
      </c>
      <c r="D490" s="34">
        <v>3339</v>
      </c>
      <c r="E490" s="34"/>
      <c r="F490" s="34"/>
      <c r="G490" s="34"/>
      <c r="J490" s="70"/>
      <c r="K490"/>
      <c r="L490"/>
      <c r="M490"/>
      <c r="N490"/>
      <c r="O490"/>
      <c r="P490"/>
      <c r="Q490"/>
    </row>
    <row r="491" spans="1:17" s="7" customFormat="1" ht="30" hidden="1" x14ac:dyDescent="0.25">
      <c r="A491" s="69" t="s">
        <v>77</v>
      </c>
      <c r="B491" s="40"/>
      <c r="C491" s="41"/>
      <c r="D491" s="34">
        <v>1222</v>
      </c>
      <c r="E491" s="34"/>
      <c r="F491" s="34"/>
      <c r="G491" s="34"/>
      <c r="J491" s="70"/>
      <c r="K491"/>
      <c r="L491"/>
      <c r="M491"/>
      <c r="N491"/>
      <c r="O491"/>
      <c r="P491"/>
      <c r="Q491"/>
    </row>
    <row r="492" spans="1:17" s="7" customFormat="1" ht="45" hidden="1" x14ac:dyDescent="0.25">
      <c r="A492" s="69" t="s">
        <v>52</v>
      </c>
      <c r="B492" s="40"/>
      <c r="C492" s="115"/>
      <c r="D492" s="34"/>
      <c r="E492" s="34"/>
      <c r="F492" s="34"/>
      <c r="G492" s="34"/>
      <c r="J492" s="70"/>
      <c r="K492"/>
      <c r="L492"/>
      <c r="M492"/>
      <c r="N492"/>
      <c r="O492"/>
      <c r="P492"/>
      <c r="Q492"/>
    </row>
    <row r="493" spans="1:17" s="7" customFormat="1" ht="30" hidden="1" x14ac:dyDescent="0.25">
      <c r="A493" s="69" t="s">
        <v>53</v>
      </c>
      <c r="B493" s="40"/>
      <c r="C493" s="115"/>
      <c r="D493" s="34"/>
      <c r="E493" s="34"/>
      <c r="F493" s="34"/>
      <c r="G493" s="34"/>
      <c r="J493" s="70"/>
      <c r="K493"/>
      <c r="L493"/>
      <c r="M493"/>
      <c r="N493"/>
      <c r="O493"/>
      <c r="P493"/>
      <c r="Q493"/>
    </row>
    <row r="494" spans="1:17" s="7" customFormat="1" ht="30" hidden="1" x14ac:dyDescent="0.25">
      <c r="A494" s="69" t="s">
        <v>54</v>
      </c>
      <c r="B494" s="40"/>
      <c r="C494" s="115"/>
      <c r="D494" s="34"/>
      <c r="E494" s="34"/>
      <c r="F494" s="34"/>
      <c r="G494" s="34"/>
      <c r="J494" s="70"/>
      <c r="K494"/>
      <c r="L494"/>
      <c r="M494"/>
      <c r="N494"/>
      <c r="O494"/>
      <c r="P494"/>
      <c r="Q494"/>
    </row>
    <row r="495" spans="1:17" s="7" customFormat="1" ht="15" hidden="1" x14ac:dyDescent="0.25">
      <c r="A495" s="69" t="s">
        <v>55</v>
      </c>
      <c r="B495" s="40"/>
      <c r="C495" s="115"/>
      <c r="D495" s="34"/>
      <c r="E495" s="34"/>
      <c r="F495" s="34"/>
      <c r="G495" s="34"/>
      <c r="J495" s="70"/>
      <c r="K495"/>
      <c r="L495"/>
      <c r="M495"/>
      <c r="N495"/>
      <c r="O495"/>
      <c r="P495"/>
      <c r="Q495"/>
    </row>
    <row r="496" spans="1:17" s="7" customFormat="1" ht="15" hidden="1" x14ac:dyDescent="0.25">
      <c r="A496" s="71" t="s">
        <v>38</v>
      </c>
      <c r="B496" s="40"/>
      <c r="C496" s="115"/>
      <c r="D496" s="34"/>
      <c r="E496" s="34"/>
      <c r="F496" s="34"/>
      <c r="G496" s="34"/>
      <c r="J496" s="70"/>
      <c r="K496"/>
      <c r="L496"/>
      <c r="M496"/>
      <c r="N496"/>
      <c r="O496"/>
      <c r="P496"/>
      <c r="Q496"/>
    </row>
    <row r="497" spans="1:17" s="7" customFormat="1" ht="15" hidden="1" x14ac:dyDescent="0.25">
      <c r="A497" s="72" t="s">
        <v>39</v>
      </c>
      <c r="B497" s="40"/>
      <c r="C497" s="115"/>
      <c r="D497" s="34"/>
      <c r="E497" s="34"/>
      <c r="F497" s="34"/>
      <c r="G497" s="34"/>
      <c r="J497" s="70"/>
      <c r="K497"/>
      <c r="L497"/>
      <c r="M497"/>
      <c r="N497"/>
      <c r="O497"/>
      <c r="P497"/>
      <c r="Q497"/>
    </row>
    <row r="498" spans="1:17" s="7" customFormat="1" ht="30" hidden="1" x14ac:dyDescent="0.25">
      <c r="A498" s="71" t="s">
        <v>56</v>
      </c>
      <c r="B498" s="40"/>
      <c r="C498" s="115"/>
      <c r="D498" s="34">
        <v>16575</v>
      </c>
      <c r="E498" s="34"/>
      <c r="F498" s="34"/>
      <c r="G498" s="34"/>
      <c r="J498" s="70"/>
      <c r="K498"/>
      <c r="L498"/>
      <c r="M498"/>
      <c r="N498"/>
      <c r="O498"/>
      <c r="P498"/>
      <c r="Q498"/>
    </row>
    <row r="499" spans="1:17" s="7" customFormat="1" ht="30" hidden="1" x14ac:dyDescent="0.25">
      <c r="A499" s="116" t="s">
        <v>57</v>
      </c>
      <c r="B499" s="40"/>
      <c r="C499" s="115"/>
      <c r="D499" s="34"/>
      <c r="E499" s="34"/>
      <c r="F499" s="34"/>
      <c r="G499" s="34"/>
      <c r="J499" s="70"/>
      <c r="K499"/>
      <c r="L499"/>
      <c r="M499"/>
      <c r="N499"/>
      <c r="O499"/>
      <c r="P499"/>
      <c r="Q499"/>
    </row>
    <row r="500" spans="1:17" s="7" customFormat="1" ht="15" hidden="1" x14ac:dyDescent="0.25">
      <c r="A500" s="73" t="s">
        <v>59</v>
      </c>
      <c r="B500" s="40"/>
      <c r="C500" s="115"/>
      <c r="D500" s="42">
        <f>D479+D496*3.2+D498</f>
        <v>51501</v>
      </c>
      <c r="E500" s="34"/>
      <c r="F500" s="34"/>
      <c r="G500" s="34"/>
      <c r="J500" s="70"/>
      <c r="K500"/>
      <c r="L500"/>
      <c r="M500"/>
      <c r="N500"/>
      <c r="O500"/>
      <c r="P500"/>
      <c r="Q500"/>
    </row>
    <row r="501" spans="1:17" s="7" customFormat="1" ht="15" hidden="1" customHeight="1" x14ac:dyDescent="0.25">
      <c r="A501" s="77" t="s">
        <v>16</v>
      </c>
      <c r="B501" s="40"/>
      <c r="C501" s="41"/>
      <c r="D501" s="42">
        <f>D477+D500</f>
        <v>266843</v>
      </c>
      <c r="E501" s="34"/>
      <c r="F501" s="34"/>
      <c r="G501" s="34"/>
      <c r="J501" s="70"/>
      <c r="K501"/>
      <c r="L501"/>
      <c r="M501"/>
      <c r="N501"/>
      <c r="O501"/>
      <c r="P501"/>
      <c r="Q501"/>
    </row>
    <row r="502" spans="1:17" s="7" customFormat="1" ht="15" hidden="1" x14ac:dyDescent="0.25">
      <c r="A502" s="48" t="s">
        <v>17</v>
      </c>
      <c r="B502" s="142"/>
      <c r="C502" s="143"/>
      <c r="D502" s="142"/>
      <c r="E502" s="34"/>
      <c r="F502" s="34"/>
      <c r="G502" s="34"/>
      <c r="K502"/>
      <c r="L502"/>
      <c r="M502"/>
      <c r="N502"/>
      <c r="O502"/>
      <c r="P502"/>
      <c r="Q502"/>
    </row>
    <row r="503" spans="1:17" s="7" customFormat="1" ht="15" hidden="1" x14ac:dyDescent="0.25">
      <c r="A503" s="52" t="s">
        <v>91</v>
      </c>
      <c r="B503" s="40"/>
      <c r="C503" s="41"/>
      <c r="D503" s="142"/>
      <c r="E503" s="34"/>
      <c r="F503" s="34"/>
      <c r="G503" s="34"/>
      <c r="K503"/>
      <c r="L503"/>
      <c r="M503"/>
      <c r="N503"/>
      <c r="O503"/>
      <c r="P503"/>
      <c r="Q503"/>
    </row>
    <row r="504" spans="1:17" s="7" customFormat="1" ht="15" hidden="1" x14ac:dyDescent="0.25">
      <c r="A504" s="83" t="s">
        <v>67</v>
      </c>
      <c r="B504" s="32">
        <v>240</v>
      </c>
      <c r="C504" s="33"/>
      <c r="D504" s="34">
        <v>1800</v>
      </c>
      <c r="E504" s="37">
        <v>8</v>
      </c>
      <c r="F504" s="34">
        <f>ROUND(G504/B504,0)</f>
        <v>60</v>
      </c>
      <c r="G504" s="34">
        <f>ROUND(D504*E504,0)</f>
        <v>14400</v>
      </c>
      <c r="K504"/>
      <c r="L504"/>
      <c r="M504"/>
      <c r="N504"/>
      <c r="O504"/>
      <c r="P504"/>
      <c r="Q504"/>
    </row>
    <row r="505" spans="1:17" s="7" customFormat="1" ht="18.75" hidden="1" customHeight="1" x14ac:dyDescent="0.25">
      <c r="A505" s="133" t="s">
        <v>80</v>
      </c>
      <c r="B505" s="40"/>
      <c r="C505" s="41"/>
      <c r="D505" s="95">
        <f>D504</f>
        <v>1800</v>
      </c>
      <c r="E505" s="96">
        <f t="shared" ref="E505:G505" si="19">E504</f>
        <v>8</v>
      </c>
      <c r="F505" s="95">
        <f t="shared" si="19"/>
        <v>60</v>
      </c>
      <c r="G505" s="95">
        <f t="shared" si="19"/>
        <v>14400</v>
      </c>
      <c r="K505"/>
      <c r="L505"/>
      <c r="M505"/>
      <c r="N505"/>
      <c r="O505"/>
      <c r="P505"/>
      <c r="Q505"/>
    </row>
    <row r="506" spans="1:17" s="7" customFormat="1" ht="18.75" hidden="1" customHeight="1" x14ac:dyDescent="0.25">
      <c r="A506" s="134" t="s">
        <v>81</v>
      </c>
      <c r="B506" s="86"/>
      <c r="C506" s="86"/>
      <c r="D506" s="125">
        <f t="shared" ref="D506:G506" si="20">D505</f>
        <v>1800</v>
      </c>
      <c r="E506" s="97">
        <f t="shared" si="20"/>
        <v>8</v>
      </c>
      <c r="F506" s="125">
        <f t="shared" si="20"/>
        <v>60</v>
      </c>
      <c r="G506" s="125">
        <f t="shared" si="20"/>
        <v>14400</v>
      </c>
      <c r="K506"/>
      <c r="L506"/>
      <c r="M506"/>
      <c r="N506"/>
      <c r="O506"/>
      <c r="P506"/>
      <c r="Q506"/>
    </row>
    <row r="507" spans="1:17" s="7" customFormat="1" ht="15.75" hidden="1" thickBot="1" x14ac:dyDescent="0.3">
      <c r="A507" s="60" t="s">
        <v>21</v>
      </c>
      <c r="B507" s="61"/>
      <c r="C507" s="62"/>
      <c r="D507" s="61"/>
      <c r="E507" s="61"/>
      <c r="F507" s="61"/>
      <c r="G507" s="61"/>
      <c r="K507"/>
      <c r="L507"/>
      <c r="M507"/>
      <c r="N507"/>
      <c r="O507"/>
      <c r="P507"/>
      <c r="Q507"/>
    </row>
    <row r="508" spans="1:17" s="7" customFormat="1" ht="18.75" hidden="1" customHeight="1" x14ac:dyDescent="0.25">
      <c r="A508" s="144" t="s">
        <v>103</v>
      </c>
      <c r="B508" s="145"/>
      <c r="C508" s="33"/>
      <c r="D508" s="34"/>
      <c r="E508" s="34"/>
      <c r="F508" s="34"/>
      <c r="G508" s="34"/>
      <c r="K508"/>
      <c r="L508"/>
      <c r="M508"/>
      <c r="N508"/>
      <c r="O508"/>
      <c r="P508"/>
      <c r="Q508"/>
    </row>
    <row r="509" spans="1:17" s="7" customFormat="1" ht="15" hidden="1" x14ac:dyDescent="0.25">
      <c r="A509" s="44" t="s">
        <v>32</v>
      </c>
      <c r="B509" s="40"/>
      <c r="C509" s="41"/>
      <c r="D509" s="34"/>
      <c r="E509" s="34"/>
      <c r="F509" s="34"/>
      <c r="G509" s="34"/>
      <c r="K509"/>
      <c r="L509"/>
      <c r="M509"/>
      <c r="N509"/>
      <c r="O509"/>
      <c r="P509"/>
      <c r="Q509"/>
    </row>
    <row r="510" spans="1:17" s="7" customFormat="1" ht="15" hidden="1" x14ac:dyDescent="0.25">
      <c r="A510" s="69" t="s">
        <v>33</v>
      </c>
      <c r="B510" s="40"/>
      <c r="C510" s="41"/>
      <c r="D510" s="34">
        <f>D511+D512+D513+D514</f>
        <v>8490</v>
      </c>
      <c r="E510" s="34"/>
      <c r="F510" s="34"/>
      <c r="G510" s="34"/>
      <c r="K510"/>
      <c r="L510"/>
      <c r="M510"/>
      <c r="N510"/>
      <c r="O510"/>
      <c r="P510"/>
      <c r="Q510"/>
    </row>
    <row r="511" spans="1:17" s="7" customFormat="1" ht="15" hidden="1" x14ac:dyDescent="0.25">
      <c r="A511" s="69" t="s">
        <v>34</v>
      </c>
      <c r="B511" s="40"/>
      <c r="C511" s="41"/>
      <c r="D511" s="34"/>
      <c r="E511" s="34"/>
      <c r="F511" s="34"/>
      <c r="G511" s="34"/>
      <c r="K511"/>
      <c r="L511"/>
      <c r="M511"/>
      <c r="N511"/>
      <c r="O511"/>
      <c r="P511"/>
      <c r="Q511"/>
    </row>
    <row r="512" spans="1:17" s="7" customFormat="1" ht="30" hidden="1" x14ac:dyDescent="0.25">
      <c r="A512" s="69" t="s">
        <v>35</v>
      </c>
      <c r="B512" s="40"/>
      <c r="C512" s="41"/>
      <c r="D512" s="34">
        <v>438</v>
      </c>
      <c r="E512" s="34"/>
      <c r="F512" s="34"/>
      <c r="G512" s="34"/>
      <c r="K512"/>
      <c r="L512"/>
      <c r="M512"/>
      <c r="N512"/>
      <c r="O512"/>
      <c r="P512"/>
      <c r="Q512"/>
    </row>
    <row r="513" spans="1:17" s="7" customFormat="1" ht="30" hidden="1" x14ac:dyDescent="0.25">
      <c r="A513" s="69" t="s">
        <v>36</v>
      </c>
      <c r="B513" s="40"/>
      <c r="C513" s="41"/>
      <c r="D513" s="34">
        <v>174</v>
      </c>
      <c r="E513" s="34"/>
      <c r="F513" s="34"/>
      <c r="G513" s="34"/>
      <c r="K513"/>
      <c r="L513"/>
      <c r="M513"/>
      <c r="N513"/>
      <c r="O513"/>
      <c r="P513"/>
      <c r="Q513"/>
    </row>
    <row r="514" spans="1:17" s="7" customFormat="1" ht="15" hidden="1" x14ac:dyDescent="0.25">
      <c r="A514" s="69" t="s">
        <v>37</v>
      </c>
      <c r="B514" s="40"/>
      <c r="C514" s="41"/>
      <c r="D514" s="34">
        <v>7878</v>
      </c>
      <c r="E514" s="34"/>
      <c r="F514" s="34"/>
      <c r="G514" s="34"/>
      <c r="J514" s="70"/>
      <c r="K514"/>
      <c r="L514"/>
      <c r="M514"/>
      <c r="N514"/>
      <c r="O514"/>
      <c r="P514"/>
      <c r="Q514"/>
    </row>
    <row r="515" spans="1:17" s="7" customFormat="1" ht="15" hidden="1" x14ac:dyDescent="0.25">
      <c r="A515" s="71" t="s">
        <v>38</v>
      </c>
      <c r="B515" s="40"/>
      <c r="C515" s="41"/>
      <c r="D515" s="34">
        <v>42900</v>
      </c>
      <c r="E515" s="34"/>
      <c r="F515" s="34"/>
      <c r="G515" s="34"/>
      <c r="K515"/>
      <c r="L515"/>
      <c r="M515"/>
      <c r="N515"/>
      <c r="O515"/>
      <c r="P515"/>
      <c r="Q515"/>
    </row>
    <row r="516" spans="1:17" s="7" customFormat="1" ht="15" hidden="1" x14ac:dyDescent="0.25">
      <c r="A516" s="72" t="s">
        <v>39</v>
      </c>
      <c r="B516" s="40"/>
      <c r="C516" s="41"/>
      <c r="D516" s="34">
        <v>42000</v>
      </c>
      <c r="E516" s="34"/>
      <c r="F516" s="34"/>
      <c r="G516" s="34"/>
      <c r="K516"/>
      <c r="L516"/>
      <c r="M516"/>
      <c r="N516"/>
      <c r="O516"/>
      <c r="P516"/>
      <c r="Q516"/>
    </row>
    <row r="517" spans="1:17" s="7" customFormat="1" ht="15" hidden="1" x14ac:dyDescent="0.25">
      <c r="A517" s="73" t="s">
        <v>40</v>
      </c>
      <c r="B517" s="40"/>
      <c r="C517" s="41"/>
      <c r="D517" s="42">
        <f>D510+ROUND(D515*3.2,0)</f>
        <v>145770</v>
      </c>
      <c r="E517" s="34"/>
      <c r="F517" s="34"/>
      <c r="G517" s="34"/>
      <c r="J517" s="70"/>
      <c r="K517"/>
      <c r="L517"/>
      <c r="M517"/>
      <c r="N517"/>
      <c r="O517"/>
      <c r="P517"/>
      <c r="Q517"/>
    </row>
    <row r="518" spans="1:17" s="7" customFormat="1" ht="15" hidden="1" x14ac:dyDescent="0.25">
      <c r="A518" s="132" t="s">
        <v>14</v>
      </c>
      <c r="B518" s="115"/>
      <c r="C518" s="115"/>
      <c r="D518" s="34"/>
      <c r="E518" s="34"/>
      <c r="F518" s="34"/>
      <c r="G518" s="34"/>
      <c r="J518" s="70"/>
      <c r="K518"/>
      <c r="L518"/>
      <c r="M518"/>
      <c r="N518"/>
      <c r="O518"/>
      <c r="P518"/>
      <c r="Q518"/>
    </row>
    <row r="519" spans="1:17" s="7" customFormat="1" ht="15" hidden="1" x14ac:dyDescent="0.25">
      <c r="A519" s="69" t="s">
        <v>33</v>
      </c>
      <c r="B519" s="40"/>
      <c r="C519" s="115"/>
      <c r="D519" s="34">
        <f>D520+D521+D526+D532+D533+D534+D535</f>
        <v>30036</v>
      </c>
      <c r="E519" s="34"/>
      <c r="F519" s="34"/>
      <c r="G519" s="34"/>
      <c r="J519" s="70"/>
      <c r="K519"/>
      <c r="L519"/>
      <c r="M519"/>
      <c r="N519"/>
      <c r="O519"/>
      <c r="P519"/>
      <c r="Q519"/>
    </row>
    <row r="520" spans="1:17" s="7" customFormat="1" ht="15" hidden="1" x14ac:dyDescent="0.25">
      <c r="A520" s="69" t="s">
        <v>34</v>
      </c>
      <c r="B520" s="40"/>
      <c r="C520" s="115"/>
      <c r="D520" s="34"/>
      <c r="E520" s="34"/>
      <c r="F520" s="34"/>
      <c r="G520" s="34"/>
      <c r="J520" s="70"/>
      <c r="K520"/>
      <c r="L520"/>
      <c r="M520"/>
      <c r="N520"/>
      <c r="O520"/>
      <c r="P520"/>
      <c r="Q520"/>
    </row>
    <row r="521" spans="1:17" s="7" customFormat="1" ht="30" hidden="1" x14ac:dyDescent="0.25">
      <c r="A521" s="69" t="s">
        <v>41</v>
      </c>
      <c r="B521" s="40"/>
      <c r="C521" s="115"/>
      <c r="D521" s="34">
        <f>D522+D523+D524+D525</f>
        <v>6644</v>
      </c>
      <c r="E521" s="34"/>
      <c r="F521" s="34"/>
      <c r="G521" s="34"/>
      <c r="J521" s="70"/>
      <c r="K521"/>
      <c r="L521"/>
      <c r="M521"/>
      <c r="N521"/>
      <c r="O521"/>
      <c r="P521"/>
      <c r="Q521"/>
    </row>
    <row r="522" spans="1:17" s="7" customFormat="1" ht="30" hidden="1" x14ac:dyDescent="0.25">
      <c r="A522" s="69" t="s">
        <v>42</v>
      </c>
      <c r="B522" s="40"/>
      <c r="C522" s="7">
        <v>3455</v>
      </c>
      <c r="D522" s="34">
        <v>4655</v>
      </c>
      <c r="E522" s="34"/>
      <c r="F522" s="34"/>
      <c r="G522" s="34"/>
      <c r="J522" s="70"/>
      <c r="K522"/>
      <c r="L522"/>
      <c r="M522"/>
      <c r="N522"/>
      <c r="O522"/>
      <c r="P522"/>
      <c r="Q522"/>
    </row>
    <row r="523" spans="1:17" s="7" customFormat="1" ht="30" hidden="1" x14ac:dyDescent="0.25">
      <c r="A523" s="69" t="s">
        <v>43</v>
      </c>
      <c r="B523" s="40"/>
      <c r="C523" s="41"/>
      <c r="D523" s="34">
        <v>1053</v>
      </c>
      <c r="E523" s="34"/>
      <c r="F523" s="34"/>
      <c r="G523" s="34"/>
      <c r="J523" s="70"/>
      <c r="K523"/>
      <c r="L523"/>
      <c r="M523"/>
      <c r="N523"/>
      <c r="O523"/>
      <c r="P523"/>
      <c r="Q523"/>
    </row>
    <row r="524" spans="1:17" s="7" customFormat="1" ht="45" hidden="1" x14ac:dyDescent="0.25">
      <c r="A524" s="69" t="s">
        <v>44</v>
      </c>
      <c r="B524" s="40"/>
      <c r="C524" s="41">
        <v>75</v>
      </c>
      <c r="D524" s="34">
        <v>675</v>
      </c>
      <c r="E524" s="34"/>
      <c r="F524" s="34"/>
      <c r="G524" s="34"/>
      <c r="J524" s="70"/>
      <c r="K524"/>
      <c r="L524"/>
      <c r="M524"/>
      <c r="N524"/>
      <c r="O524"/>
      <c r="P524"/>
      <c r="Q524"/>
    </row>
    <row r="525" spans="1:17" s="7" customFormat="1" ht="30.75" hidden="1" customHeight="1" x14ac:dyDescent="0.25">
      <c r="A525" s="69" t="s">
        <v>45</v>
      </c>
      <c r="B525" s="40"/>
      <c r="C525" s="41">
        <v>29</v>
      </c>
      <c r="D525" s="34">
        <v>261</v>
      </c>
      <c r="E525" s="34"/>
      <c r="F525" s="34"/>
      <c r="G525" s="34"/>
      <c r="J525" s="70"/>
      <c r="K525"/>
      <c r="L525"/>
      <c r="M525"/>
      <c r="N525"/>
      <c r="O525"/>
      <c r="P525"/>
      <c r="Q525"/>
    </row>
    <row r="526" spans="1:17" s="7" customFormat="1" ht="30.75" hidden="1" customHeight="1" x14ac:dyDescent="0.25">
      <c r="A526" s="69" t="s">
        <v>86</v>
      </c>
      <c r="B526" s="40"/>
      <c r="C526" s="115"/>
      <c r="D526" s="34">
        <f>D527+D528+D529+D530+D531</f>
        <v>23392</v>
      </c>
      <c r="E526" s="34"/>
      <c r="F526" s="34"/>
      <c r="G526" s="34"/>
      <c r="J526" s="70"/>
      <c r="K526"/>
      <c r="L526"/>
      <c r="M526"/>
      <c r="N526"/>
      <c r="O526"/>
      <c r="P526"/>
      <c r="Q526"/>
    </row>
    <row r="527" spans="1:17" s="7" customFormat="1" ht="30" hidden="1" x14ac:dyDescent="0.25">
      <c r="A527" s="69" t="s">
        <v>47</v>
      </c>
      <c r="B527" s="40"/>
      <c r="C527" s="41"/>
      <c r="D527" s="34">
        <v>3528</v>
      </c>
      <c r="E527" s="34"/>
      <c r="F527" s="34"/>
      <c r="G527" s="34"/>
      <c r="J527" s="70"/>
      <c r="K527"/>
      <c r="L527"/>
      <c r="M527"/>
      <c r="N527"/>
      <c r="O527"/>
      <c r="P527"/>
      <c r="Q527"/>
    </row>
    <row r="528" spans="1:17" s="7" customFormat="1" ht="60" hidden="1" x14ac:dyDescent="0.25">
      <c r="A528" s="69" t="s">
        <v>48</v>
      </c>
      <c r="B528" s="40"/>
      <c r="C528" s="41">
        <v>3970</v>
      </c>
      <c r="D528" s="34">
        <v>16461</v>
      </c>
      <c r="E528" s="34"/>
      <c r="F528" s="34"/>
      <c r="G528" s="34"/>
      <c r="J528" s="70"/>
      <c r="K528"/>
      <c r="L528"/>
      <c r="M528"/>
      <c r="N528"/>
      <c r="O528"/>
      <c r="P528"/>
      <c r="Q528"/>
    </row>
    <row r="529" spans="1:17" s="7" customFormat="1" ht="45" hidden="1" x14ac:dyDescent="0.25">
      <c r="A529" s="69" t="s">
        <v>49</v>
      </c>
      <c r="B529" s="40"/>
      <c r="C529" s="41">
        <v>462</v>
      </c>
      <c r="D529" s="34">
        <v>605</v>
      </c>
      <c r="E529" s="34"/>
      <c r="F529" s="34"/>
      <c r="G529" s="34"/>
      <c r="J529" s="70"/>
      <c r="K529"/>
      <c r="L529"/>
      <c r="M529"/>
      <c r="N529"/>
      <c r="O529"/>
      <c r="P529"/>
      <c r="Q529"/>
    </row>
    <row r="530" spans="1:17" s="7" customFormat="1" ht="30" hidden="1" x14ac:dyDescent="0.25">
      <c r="A530" s="69" t="s">
        <v>76</v>
      </c>
      <c r="B530" s="40"/>
      <c r="C530" s="41">
        <v>366</v>
      </c>
      <c r="D530" s="34">
        <v>2771</v>
      </c>
      <c r="E530" s="34"/>
      <c r="F530" s="34"/>
      <c r="G530" s="34"/>
      <c r="J530" s="70"/>
      <c r="K530"/>
      <c r="L530"/>
      <c r="M530"/>
      <c r="N530"/>
      <c r="O530"/>
      <c r="P530"/>
      <c r="Q530"/>
    </row>
    <row r="531" spans="1:17" s="7" customFormat="1" ht="30" hidden="1" x14ac:dyDescent="0.25">
      <c r="A531" s="69" t="s">
        <v>77</v>
      </c>
      <c r="B531" s="40"/>
      <c r="C531" s="41"/>
      <c r="D531" s="34">
        <v>27</v>
      </c>
      <c r="E531" s="34"/>
      <c r="F531" s="34"/>
      <c r="G531" s="34"/>
      <c r="J531" s="70"/>
      <c r="K531"/>
      <c r="L531"/>
      <c r="M531"/>
      <c r="N531"/>
      <c r="O531"/>
      <c r="P531"/>
      <c r="Q531"/>
    </row>
    <row r="532" spans="1:17" s="7" customFormat="1" ht="45" hidden="1" x14ac:dyDescent="0.25">
      <c r="A532" s="69" t="s">
        <v>52</v>
      </c>
      <c r="B532" s="40"/>
      <c r="C532" s="115"/>
      <c r="D532" s="34"/>
      <c r="E532" s="34"/>
      <c r="F532" s="34"/>
      <c r="G532" s="34"/>
      <c r="J532" s="70"/>
      <c r="K532"/>
      <c r="L532"/>
      <c r="M532"/>
      <c r="N532"/>
      <c r="O532"/>
      <c r="P532"/>
      <c r="Q532"/>
    </row>
    <row r="533" spans="1:17" s="7" customFormat="1" ht="30" hidden="1" x14ac:dyDescent="0.25">
      <c r="A533" s="69" t="s">
        <v>53</v>
      </c>
      <c r="B533" s="40"/>
      <c r="C533" s="115"/>
      <c r="D533" s="34"/>
      <c r="E533" s="34"/>
      <c r="F533" s="34"/>
      <c r="G533" s="34"/>
      <c r="J533" s="70"/>
      <c r="K533"/>
      <c r="L533"/>
      <c r="M533"/>
      <c r="N533"/>
      <c r="O533"/>
      <c r="P533"/>
      <c r="Q533"/>
    </row>
    <row r="534" spans="1:17" s="7" customFormat="1" ht="30" hidden="1" x14ac:dyDescent="0.25">
      <c r="A534" s="69" t="s">
        <v>54</v>
      </c>
      <c r="B534" s="40"/>
      <c r="C534" s="115"/>
      <c r="D534" s="34"/>
      <c r="E534" s="34"/>
      <c r="F534" s="34"/>
      <c r="G534" s="34"/>
      <c r="J534" s="70"/>
      <c r="K534"/>
      <c r="L534"/>
      <c r="M534"/>
      <c r="N534"/>
      <c r="O534"/>
      <c r="P534"/>
      <c r="Q534"/>
    </row>
    <row r="535" spans="1:17" s="7" customFormat="1" ht="15" hidden="1" x14ac:dyDescent="0.25">
      <c r="A535" s="69" t="s">
        <v>55</v>
      </c>
      <c r="B535" s="40"/>
      <c r="C535" s="115"/>
      <c r="D535" s="34"/>
      <c r="E535" s="34"/>
      <c r="F535" s="34"/>
      <c r="G535" s="34"/>
      <c r="J535" s="70"/>
      <c r="K535"/>
      <c r="L535"/>
      <c r="M535"/>
      <c r="N535"/>
      <c r="O535"/>
      <c r="P535"/>
      <c r="Q535"/>
    </row>
    <row r="536" spans="1:17" s="7" customFormat="1" ht="15" hidden="1" x14ac:dyDescent="0.25">
      <c r="A536" s="71" t="s">
        <v>38</v>
      </c>
      <c r="B536" s="40"/>
      <c r="C536" s="115"/>
      <c r="D536" s="34"/>
      <c r="E536" s="34"/>
      <c r="F536" s="34"/>
      <c r="G536" s="34"/>
      <c r="J536" s="70"/>
      <c r="K536"/>
      <c r="L536"/>
      <c r="M536"/>
      <c r="N536"/>
      <c r="O536"/>
      <c r="P536"/>
      <c r="Q536"/>
    </row>
    <row r="537" spans="1:17" s="7" customFormat="1" ht="15" hidden="1" x14ac:dyDescent="0.25">
      <c r="A537" s="72" t="s">
        <v>39</v>
      </c>
      <c r="B537" s="40"/>
      <c r="C537" s="115"/>
      <c r="D537" s="34"/>
      <c r="E537" s="34"/>
      <c r="F537" s="34"/>
      <c r="G537" s="34"/>
      <c r="J537" s="70"/>
      <c r="K537"/>
      <c r="L537"/>
      <c r="M537"/>
      <c r="N537"/>
      <c r="O537"/>
      <c r="P537"/>
      <c r="Q537"/>
    </row>
    <row r="538" spans="1:17" s="7" customFormat="1" ht="30" hidden="1" x14ac:dyDescent="0.25">
      <c r="A538" s="71" t="s">
        <v>56</v>
      </c>
      <c r="B538" s="40"/>
      <c r="C538" s="115"/>
      <c r="D538" s="34">
        <v>11406</v>
      </c>
      <c r="E538" s="34"/>
      <c r="F538" s="34"/>
      <c r="G538" s="34"/>
      <c r="J538" s="70"/>
      <c r="K538"/>
      <c r="L538"/>
      <c r="M538"/>
      <c r="N538"/>
      <c r="O538"/>
      <c r="P538"/>
      <c r="Q538"/>
    </row>
    <row r="539" spans="1:17" s="7" customFormat="1" ht="30" hidden="1" x14ac:dyDescent="0.25">
      <c r="A539" s="116" t="s">
        <v>57</v>
      </c>
      <c r="B539" s="40"/>
      <c r="C539" s="115"/>
      <c r="D539" s="34"/>
      <c r="E539" s="34"/>
      <c r="F539" s="34"/>
      <c r="G539" s="34"/>
      <c r="J539" s="70"/>
      <c r="K539"/>
      <c r="L539"/>
      <c r="M539"/>
      <c r="N539"/>
      <c r="O539"/>
      <c r="P539"/>
      <c r="Q539"/>
    </row>
    <row r="540" spans="1:17" s="7" customFormat="1" ht="15" hidden="1" x14ac:dyDescent="0.25">
      <c r="A540" s="73" t="s">
        <v>59</v>
      </c>
      <c r="B540" s="40"/>
      <c r="C540" s="115"/>
      <c r="D540" s="42">
        <f>D519+ROUND(D536*3.2,0)+D538</f>
        <v>41442</v>
      </c>
      <c r="E540" s="34"/>
      <c r="F540" s="34"/>
      <c r="G540" s="34"/>
      <c r="J540" s="70"/>
      <c r="K540"/>
      <c r="L540"/>
      <c r="M540"/>
      <c r="N540"/>
      <c r="O540"/>
      <c r="P540"/>
      <c r="Q540"/>
    </row>
    <row r="541" spans="1:17" s="7" customFormat="1" ht="15.75" hidden="1" customHeight="1" x14ac:dyDescent="0.25">
      <c r="A541" s="77" t="s">
        <v>16</v>
      </c>
      <c r="B541" s="40"/>
      <c r="C541" s="41"/>
      <c r="D541" s="42">
        <f>D517+D540</f>
        <v>187212</v>
      </c>
      <c r="E541" s="34"/>
      <c r="F541" s="34"/>
      <c r="G541" s="34"/>
      <c r="J541" s="70"/>
      <c r="K541"/>
      <c r="L541"/>
      <c r="M541"/>
      <c r="N541"/>
      <c r="O541"/>
      <c r="P541"/>
      <c r="Q541"/>
    </row>
    <row r="542" spans="1:17" s="7" customFormat="1" ht="15" hidden="1" x14ac:dyDescent="0.25">
      <c r="A542" s="48" t="s">
        <v>17</v>
      </c>
      <c r="B542" s="142"/>
      <c r="C542" s="143"/>
      <c r="D542" s="142"/>
      <c r="E542" s="34"/>
      <c r="F542" s="34"/>
      <c r="G542" s="34"/>
      <c r="K542"/>
      <c r="L542"/>
      <c r="M542"/>
      <c r="N542"/>
      <c r="O542"/>
      <c r="P542"/>
      <c r="Q542"/>
    </row>
    <row r="543" spans="1:17" s="7" customFormat="1" ht="15" hidden="1" x14ac:dyDescent="0.25">
      <c r="A543" s="52" t="s">
        <v>91</v>
      </c>
      <c r="B543" s="40"/>
      <c r="C543" s="41"/>
      <c r="D543" s="142"/>
      <c r="E543" s="34"/>
      <c r="F543" s="34"/>
      <c r="G543" s="34"/>
      <c r="K543"/>
      <c r="L543"/>
      <c r="M543"/>
      <c r="N543"/>
      <c r="O543"/>
      <c r="P543"/>
      <c r="Q543"/>
    </row>
    <row r="544" spans="1:17" s="7" customFormat="1" ht="15" hidden="1" x14ac:dyDescent="0.25">
      <c r="A544" s="83" t="s">
        <v>67</v>
      </c>
      <c r="B544" s="32">
        <v>240</v>
      </c>
      <c r="C544" s="33"/>
      <c r="D544" s="34">
        <v>1250</v>
      </c>
      <c r="E544" s="37">
        <v>8</v>
      </c>
      <c r="F544" s="34">
        <f>ROUND(G544/B544,0)</f>
        <v>42</v>
      </c>
      <c r="G544" s="34">
        <f>ROUND(D544*E544,0)</f>
        <v>10000</v>
      </c>
      <c r="K544"/>
      <c r="L544"/>
      <c r="M544"/>
      <c r="N544"/>
      <c r="O544"/>
      <c r="P544"/>
      <c r="Q544"/>
    </row>
    <row r="545" spans="1:17" s="7" customFormat="1" ht="18.75" hidden="1" customHeight="1" x14ac:dyDescent="0.25">
      <c r="A545" s="133" t="s">
        <v>80</v>
      </c>
      <c r="B545" s="40"/>
      <c r="C545" s="41"/>
      <c r="D545" s="95">
        <f>D544</f>
        <v>1250</v>
      </c>
      <c r="E545" s="96">
        <f t="shared" ref="E545:G545" si="21">E544</f>
        <v>8</v>
      </c>
      <c r="F545" s="95">
        <f t="shared" si="21"/>
        <v>42</v>
      </c>
      <c r="G545" s="95">
        <f t="shared" si="21"/>
        <v>10000</v>
      </c>
      <c r="K545"/>
      <c r="L545"/>
      <c r="M545"/>
      <c r="N545"/>
      <c r="O545"/>
      <c r="P545"/>
      <c r="Q545"/>
    </row>
    <row r="546" spans="1:17" s="7" customFormat="1" ht="18.75" hidden="1" customHeight="1" x14ac:dyDescent="0.25">
      <c r="A546" s="134" t="s">
        <v>81</v>
      </c>
      <c r="B546" s="86"/>
      <c r="C546" s="86"/>
      <c r="D546" s="42">
        <f t="shared" ref="D546:G546" si="22">D545</f>
        <v>1250</v>
      </c>
      <c r="E546" s="97">
        <f t="shared" si="22"/>
        <v>8</v>
      </c>
      <c r="F546" s="42">
        <f t="shared" si="22"/>
        <v>42</v>
      </c>
      <c r="G546" s="42">
        <f t="shared" si="22"/>
        <v>10000</v>
      </c>
      <c r="I546"/>
      <c r="J546"/>
      <c r="K546"/>
      <c r="L546"/>
      <c r="M546"/>
      <c r="N546"/>
      <c r="O546"/>
      <c r="P546"/>
      <c r="Q546"/>
    </row>
    <row r="547" spans="1:17" s="7" customFormat="1" ht="15" hidden="1" x14ac:dyDescent="0.25">
      <c r="A547" s="146" t="s">
        <v>21</v>
      </c>
      <c r="B547" s="98"/>
      <c r="C547" s="99"/>
      <c r="D547" s="98"/>
      <c r="E547" s="98"/>
      <c r="F547" s="98"/>
      <c r="G547" s="98"/>
      <c r="I547"/>
      <c r="J547"/>
      <c r="K547"/>
      <c r="L547"/>
      <c r="M547"/>
      <c r="N547"/>
      <c r="O547"/>
      <c r="P547"/>
      <c r="Q547"/>
    </row>
    <row r="548" spans="1:17" s="7" customFormat="1" ht="15" hidden="1" x14ac:dyDescent="0.25">
      <c r="A548" s="124"/>
      <c r="B548" s="65"/>
      <c r="C548" s="66"/>
      <c r="D548" s="67"/>
      <c r="E548" s="67"/>
      <c r="F548" s="67"/>
      <c r="G548" s="67"/>
      <c r="I548"/>
      <c r="J548"/>
      <c r="K548"/>
      <c r="L548"/>
      <c r="M548"/>
      <c r="N548"/>
      <c r="O548"/>
      <c r="P548"/>
      <c r="Q548"/>
    </row>
    <row r="549" spans="1:17" s="7" customFormat="1" ht="15" hidden="1" x14ac:dyDescent="0.25">
      <c r="A549" s="114" t="s">
        <v>104</v>
      </c>
      <c r="B549" s="82"/>
      <c r="C549" s="33"/>
      <c r="D549" s="34"/>
      <c r="E549" s="34"/>
      <c r="F549" s="34"/>
      <c r="G549" s="147"/>
      <c r="I549"/>
      <c r="J549"/>
      <c r="K549"/>
      <c r="L549"/>
      <c r="M549"/>
      <c r="N549"/>
      <c r="O549"/>
      <c r="P549"/>
      <c r="Q549"/>
    </row>
    <row r="550" spans="1:17" s="7" customFormat="1" ht="15" hidden="1" x14ac:dyDescent="0.25">
      <c r="A550" s="44" t="s">
        <v>32</v>
      </c>
      <c r="B550" s="40"/>
      <c r="C550" s="41"/>
      <c r="D550" s="34"/>
      <c r="E550" s="34"/>
      <c r="F550" s="34"/>
      <c r="G550" s="34"/>
      <c r="I550"/>
      <c r="J550"/>
      <c r="K550"/>
      <c r="L550"/>
      <c r="M550"/>
      <c r="N550"/>
      <c r="O550"/>
      <c r="P550"/>
      <c r="Q550"/>
    </row>
    <row r="551" spans="1:17" s="7" customFormat="1" ht="15" hidden="1" x14ac:dyDescent="0.25">
      <c r="A551" s="69" t="s">
        <v>33</v>
      </c>
      <c r="B551" s="40"/>
      <c r="C551" s="41"/>
      <c r="D551" s="34">
        <f>D552+D553+D554+D555</f>
        <v>34793</v>
      </c>
      <c r="E551" s="148"/>
      <c r="F551" s="34"/>
      <c r="G551" s="34"/>
      <c r="I551"/>
      <c r="J551"/>
      <c r="K551"/>
      <c r="L551"/>
      <c r="M551"/>
      <c r="N551"/>
      <c r="O551"/>
      <c r="P551"/>
      <c r="Q551"/>
    </row>
    <row r="552" spans="1:17" s="7" customFormat="1" ht="15" hidden="1" x14ac:dyDescent="0.25">
      <c r="A552" s="69" t="s">
        <v>34</v>
      </c>
      <c r="B552" s="40"/>
      <c r="C552" s="41"/>
      <c r="D552" s="34"/>
      <c r="E552" s="148"/>
      <c r="F552" s="34"/>
      <c r="G552" s="34"/>
      <c r="I552"/>
      <c r="J552"/>
      <c r="K552"/>
      <c r="L552"/>
      <c r="M552"/>
      <c r="N552"/>
      <c r="O552"/>
      <c r="P552"/>
      <c r="Q552"/>
    </row>
    <row r="553" spans="1:17" s="7" customFormat="1" ht="30" hidden="1" x14ac:dyDescent="0.25">
      <c r="A553" s="69" t="s">
        <v>35</v>
      </c>
      <c r="B553" s="40"/>
      <c r="C553" s="41"/>
      <c r="D553" s="34">
        <v>10000</v>
      </c>
      <c r="E553" s="148"/>
      <c r="F553" s="34"/>
      <c r="G553" s="34"/>
      <c r="I553"/>
      <c r="J553"/>
      <c r="K553"/>
      <c r="L553"/>
      <c r="M553"/>
      <c r="N553"/>
      <c r="O553"/>
      <c r="P553"/>
      <c r="Q553"/>
    </row>
    <row r="554" spans="1:17" s="7" customFormat="1" ht="30" hidden="1" x14ac:dyDescent="0.25">
      <c r="A554" s="69" t="s">
        <v>36</v>
      </c>
      <c r="B554" s="40"/>
      <c r="C554" s="41"/>
      <c r="D554" s="34"/>
      <c r="E554" s="148"/>
      <c r="F554" s="34"/>
      <c r="G554" s="34"/>
      <c r="I554"/>
      <c r="J554"/>
      <c r="K554"/>
      <c r="L554"/>
      <c r="M554"/>
      <c r="N554"/>
      <c r="O554"/>
      <c r="P554"/>
      <c r="Q554"/>
    </row>
    <row r="555" spans="1:17" s="7" customFormat="1" ht="15" hidden="1" x14ac:dyDescent="0.25">
      <c r="A555" s="69" t="s">
        <v>37</v>
      </c>
      <c r="B555" s="40"/>
      <c r="C555" s="41"/>
      <c r="D555" s="34">
        <v>24793</v>
      </c>
      <c r="E555" s="148"/>
      <c r="F555" s="34"/>
      <c r="G555" s="34"/>
      <c r="I555"/>
      <c r="J555"/>
      <c r="K555"/>
      <c r="L555"/>
      <c r="M555"/>
      <c r="N555"/>
      <c r="O555"/>
      <c r="P555"/>
      <c r="Q555"/>
    </row>
    <row r="556" spans="1:17" s="7" customFormat="1" ht="15" hidden="1" x14ac:dyDescent="0.25">
      <c r="A556" s="71" t="s">
        <v>38</v>
      </c>
      <c r="B556" s="40"/>
      <c r="C556" s="41"/>
      <c r="D556" s="34">
        <v>205659</v>
      </c>
      <c r="E556" s="148"/>
      <c r="F556" s="34"/>
      <c r="G556" s="34"/>
      <c r="I556"/>
      <c r="J556"/>
      <c r="K556"/>
      <c r="L556"/>
      <c r="M556"/>
      <c r="N556"/>
      <c r="O556"/>
      <c r="P556"/>
      <c r="Q556"/>
    </row>
    <row r="557" spans="1:17" s="7" customFormat="1" ht="15" hidden="1" x14ac:dyDescent="0.25">
      <c r="A557" s="72" t="s">
        <v>39</v>
      </c>
      <c r="B557" s="40"/>
      <c r="C557" s="41"/>
      <c r="D557" s="34">
        <v>5375</v>
      </c>
      <c r="E557" s="148"/>
      <c r="F557" s="34"/>
      <c r="G557" s="34"/>
      <c r="I557"/>
      <c r="J557"/>
      <c r="K557"/>
      <c r="L557"/>
      <c r="M557"/>
      <c r="N557"/>
      <c r="O557"/>
      <c r="P557"/>
      <c r="Q557"/>
    </row>
    <row r="558" spans="1:17" s="7" customFormat="1" ht="15" hidden="1" x14ac:dyDescent="0.25">
      <c r="A558" s="73" t="s">
        <v>40</v>
      </c>
      <c r="B558" s="40"/>
      <c r="C558" s="41"/>
      <c r="D558" s="42">
        <f>D551+ROUND(D556*3.2,0)</f>
        <v>692902</v>
      </c>
      <c r="E558" s="148"/>
      <c r="F558" s="34"/>
      <c r="G558" s="34"/>
      <c r="H558" s="70"/>
      <c r="I558"/>
      <c r="J558"/>
      <c r="K558"/>
      <c r="L558"/>
      <c r="M558"/>
      <c r="N558"/>
      <c r="O558"/>
      <c r="P558"/>
      <c r="Q558"/>
    </row>
    <row r="559" spans="1:17" s="7" customFormat="1" ht="15" hidden="1" x14ac:dyDescent="0.25">
      <c r="A559" s="44" t="s">
        <v>14</v>
      </c>
      <c r="B559" s="40"/>
      <c r="C559" s="41"/>
      <c r="D559" s="34"/>
      <c r="E559" s="148"/>
      <c r="F559" s="34"/>
      <c r="G559" s="34"/>
      <c r="I559"/>
      <c r="J559"/>
      <c r="K559"/>
      <c r="L559"/>
      <c r="M559"/>
      <c r="N559"/>
      <c r="O559"/>
      <c r="P559"/>
      <c r="Q559"/>
    </row>
    <row r="560" spans="1:17" s="7" customFormat="1" ht="15" hidden="1" x14ac:dyDescent="0.25">
      <c r="A560" s="69" t="s">
        <v>33</v>
      </c>
      <c r="B560" s="40"/>
      <c r="C560" s="41"/>
      <c r="D560" s="34">
        <f>D561+D562+D567+D573+D574+D575+D576</f>
        <v>36650</v>
      </c>
      <c r="E560" s="148"/>
      <c r="F560" s="34"/>
      <c r="G560" s="34"/>
      <c r="I560"/>
      <c r="J560"/>
      <c r="K560"/>
      <c r="L560"/>
      <c r="M560"/>
      <c r="N560"/>
      <c r="O560"/>
      <c r="P560"/>
      <c r="Q560"/>
    </row>
    <row r="561" spans="1:17" s="7" customFormat="1" ht="15" hidden="1" x14ac:dyDescent="0.25">
      <c r="A561" s="69" t="s">
        <v>34</v>
      </c>
      <c r="B561" s="40"/>
      <c r="C561" s="41"/>
      <c r="D561" s="34"/>
      <c r="E561" s="148"/>
      <c r="F561" s="34"/>
      <c r="G561" s="34"/>
      <c r="I561"/>
      <c r="J561"/>
      <c r="K561"/>
      <c r="L561"/>
      <c r="M561"/>
      <c r="N561"/>
      <c r="O561"/>
      <c r="P561"/>
      <c r="Q561"/>
    </row>
    <row r="562" spans="1:17" s="7" customFormat="1" ht="30" hidden="1" x14ac:dyDescent="0.25">
      <c r="A562" s="69" t="s">
        <v>41</v>
      </c>
      <c r="B562" s="40"/>
      <c r="C562" s="41"/>
      <c r="D562" s="34">
        <f>D563+D564+D565+D566</f>
        <v>30650</v>
      </c>
      <c r="E562" s="148"/>
      <c r="F562" s="34"/>
      <c r="G562" s="34"/>
      <c r="J562"/>
      <c r="K562"/>
      <c r="L562"/>
      <c r="M562"/>
      <c r="N562"/>
      <c r="O562"/>
      <c r="P562"/>
      <c r="Q562"/>
    </row>
    <row r="563" spans="1:17" s="7" customFormat="1" ht="30" hidden="1" x14ac:dyDescent="0.25">
      <c r="A563" s="69" t="s">
        <v>42</v>
      </c>
      <c r="B563" s="40"/>
      <c r="C563" s="76">
        <v>19500</v>
      </c>
      <c r="D563" s="34">
        <v>24800</v>
      </c>
      <c r="E563" s="148"/>
      <c r="F563" s="34"/>
      <c r="G563" s="34"/>
      <c r="I563" s="70"/>
      <c r="J563"/>
      <c r="K563"/>
      <c r="L563"/>
      <c r="M563"/>
      <c r="N563"/>
      <c r="O563"/>
      <c r="P563"/>
      <c r="Q563"/>
    </row>
    <row r="564" spans="1:17" s="7" customFormat="1" ht="30" hidden="1" x14ac:dyDescent="0.25">
      <c r="A564" s="69" t="s">
        <v>43</v>
      </c>
      <c r="B564" s="40"/>
      <c r="C564" s="40"/>
      <c r="D564" s="34">
        <v>5850</v>
      </c>
      <c r="E564" s="148"/>
      <c r="F564" s="34"/>
      <c r="G564" s="34"/>
      <c r="I564" s="70"/>
      <c r="J564"/>
      <c r="K564"/>
      <c r="L564"/>
      <c r="M564"/>
      <c r="N564"/>
      <c r="O564"/>
      <c r="P564"/>
      <c r="Q564"/>
    </row>
    <row r="565" spans="1:17" s="7" customFormat="1" ht="45" hidden="1" x14ac:dyDescent="0.25">
      <c r="A565" s="69" t="s">
        <v>44</v>
      </c>
      <c r="B565" s="40"/>
      <c r="C565" s="41"/>
      <c r="D565" s="34"/>
      <c r="E565" s="148"/>
      <c r="F565" s="34"/>
      <c r="G565" s="34"/>
      <c r="J565"/>
      <c r="K565"/>
      <c r="L565"/>
      <c r="M565"/>
      <c r="N565"/>
      <c r="O565"/>
      <c r="P565"/>
      <c r="Q565"/>
    </row>
    <row r="566" spans="1:17" s="7" customFormat="1" ht="27.75" hidden="1" customHeight="1" x14ac:dyDescent="0.25">
      <c r="A566" s="69" t="s">
        <v>45</v>
      </c>
      <c r="B566" s="40"/>
      <c r="C566" s="41"/>
      <c r="D566" s="34"/>
      <c r="E566" s="148"/>
      <c r="F566" s="34"/>
      <c r="G566" s="34"/>
      <c r="J566"/>
      <c r="K566"/>
      <c r="L566"/>
      <c r="M566"/>
      <c r="N566"/>
      <c r="O566"/>
      <c r="P566"/>
      <c r="Q566"/>
    </row>
    <row r="567" spans="1:17" s="7" customFormat="1" ht="45" hidden="1" customHeight="1" x14ac:dyDescent="0.25">
      <c r="A567" s="69" t="s">
        <v>46</v>
      </c>
      <c r="B567" s="40"/>
      <c r="C567" s="41"/>
      <c r="D567" s="34">
        <f>D568+D569+D570+D571+D572</f>
        <v>6000</v>
      </c>
      <c r="E567" s="148"/>
      <c r="F567" s="34"/>
      <c r="G567" s="34"/>
      <c r="J567"/>
      <c r="K567"/>
      <c r="L567"/>
      <c r="M567"/>
      <c r="N567"/>
      <c r="O567"/>
      <c r="P567"/>
      <c r="Q567"/>
    </row>
    <row r="568" spans="1:17" s="7" customFormat="1" ht="30" hidden="1" x14ac:dyDescent="0.25">
      <c r="A568" s="69" t="s">
        <v>47</v>
      </c>
      <c r="B568" s="40"/>
      <c r="C568" s="41"/>
      <c r="D568" s="34">
        <v>6000</v>
      </c>
      <c r="E568" s="148"/>
      <c r="F568" s="34"/>
      <c r="G568" s="34"/>
      <c r="J568"/>
      <c r="K568"/>
      <c r="L568"/>
      <c r="M568"/>
      <c r="N568"/>
      <c r="O568"/>
      <c r="P568"/>
      <c r="Q568"/>
    </row>
    <row r="569" spans="1:17" s="7" customFormat="1" ht="60" hidden="1" x14ac:dyDescent="0.25">
      <c r="A569" s="69" t="s">
        <v>48</v>
      </c>
      <c r="B569" s="40"/>
      <c r="C569" s="41"/>
      <c r="D569" s="34"/>
      <c r="E569" s="148"/>
      <c r="F569" s="34"/>
      <c r="G569" s="34"/>
      <c r="J569"/>
      <c r="K569"/>
      <c r="L569"/>
      <c r="M569"/>
      <c r="N569"/>
      <c r="O569"/>
      <c r="P569"/>
      <c r="Q569"/>
    </row>
    <row r="570" spans="1:17" s="7" customFormat="1" ht="45" hidden="1" x14ac:dyDescent="0.25">
      <c r="A570" s="69" t="s">
        <v>49</v>
      </c>
      <c r="B570" s="40"/>
      <c r="C570" s="41"/>
      <c r="D570" s="34"/>
      <c r="E570" s="148"/>
      <c r="F570" s="34"/>
      <c r="G570" s="34"/>
      <c r="J570"/>
      <c r="K570"/>
      <c r="L570"/>
      <c r="M570"/>
      <c r="N570"/>
      <c r="O570"/>
      <c r="P570"/>
      <c r="Q570"/>
    </row>
    <row r="571" spans="1:17" s="7" customFormat="1" ht="30" hidden="1" x14ac:dyDescent="0.25">
      <c r="A571" s="69" t="s">
        <v>50</v>
      </c>
      <c r="B571" s="40"/>
      <c r="C571" s="41"/>
      <c r="D571" s="34"/>
      <c r="E571" s="148"/>
      <c r="F571" s="34"/>
      <c r="G571" s="34"/>
      <c r="J571"/>
      <c r="K571"/>
      <c r="L571"/>
      <c r="M571"/>
      <c r="N571"/>
      <c r="O571"/>
      <c r="P571"/>
      <c r="Q571"/>
    </row>
    <row r="572" spans="1:17" s="7" customFormat="1" ht="30" hidden="1" x14ac:dyDescent="0.25">
      <c r="A572" s="69" t="s">
        <v>51</v>
      </c>
      <c r="B572" s="40"/>
      <c r="C572" s="41"/>
      <c r="D572" s="34"/>
      <c r="E572" s="148"/>
      <c r="F572" s="34"/>
      <c r="G572" s="34"/>
      <c r="J572"/>
      <c r="K572"/>
      <c r="L572"/>
      <c r="M572"/>
      <c r="N572"/>
      <c r="O572"/>
      <c r="P572"/>
      <c r="Q572"/>
    </row>
    <row r="573" spans="1:17" s="7" customFormat="1" ht="45" hidden="1" x14ac:dyDescent="0.25">
      <c r="A573" s="69" t="s">
        <v>52</v>
      </c>
      <c r="B573" s="40"/>
      <c r="C573" s="41"/>
      <c r="D573" s="34"/>
      <c r="E573" s="148"/>
      <c r="F573" s="34"/>
      <c r="G573" s="34"/>
      <c r="J573"/>
      <c r="K573"/>
      <c r="L573"/>
      <c r="M573"/>
      <c r="N573"/>
      <c r="O573"/>
      <c r="P573"/>
      <c r="Q573"/>
    </row>
    <row r="574" spans="1:17" s="7" customFormat="1" ht="30" hidden="1" x14ac:dyDescent="0.25">
      <c r="A574" s="69" t="s">
        <v>105</v>
      </c>
      <c r="B574" s="40"/>
      <c r="C574" s="41"/>
      <c r="D574" s="34"/>
      <c r="E574" s="148"/>
      <c r="F574" s="34"/>
      <c r="G574" s="34"/>
      <c r="J574"/>
      <c r="K574"/>
      <c r="L574"/>
      <c r="M574"/>
      <c r="N574"/>
      <c r="O574"/>
      <c r="P574"/>
      <c r="Q574"/>
    </row>
    <row r="575" spans="1:17" s="7" customFormat="1" ht="30" hidden="1" x14ac:dyDescent="0.25">
      <c r="A575" s="69" t="s">
        <v>54</v>
      </c>
      <c r="B575" s="40"/>
      <c r="C575" s="41"/>
      <c r="D575" s="34"/>
      <c r="E575" s="148"/>
      <c r="F575" s="34"/>
      <c r="G575" s="34"/>
      <c r="J575"/>
      <c r="K575"/>
      <c r="L575"/>
      <c r="M575"/>
      <c r="N575"/>
      <c r="O575"/>
      <c r="P575"/>
      <c r="Q575"/>
    </row>
    <row r="576" spans="1:17" s="7" customFormat="1" ht="15" hidden="1" x14ac:dyDescent="0.25">
      <c r="A576" s="69" t="s">
        <v>55</v>
      </c>
      <c r="B576" s="40"/>
      <c r="C576" s="41"/>
      <c r="D576" s="34"/>
      <c r="E576" s="148"/>
      <c r="F576" s="34"/>
      <c r="G576" s="34"/>
      <c r="J576"/>
      <c r="K576"/>
      <c r="L576"/>
      <c r="M576"/>
      <c r="N576"/>
      <c r="O576"/>
      <c r="P576"/>
      <c r="Q576"/>
    </row>
    <row r="577" spans="1:17" s="7" customFormat="1" ht="15" hidden="1" x14ac:dyDescent="0.25">
      <c r="A577" s="71" t="s">
        <v>38</v>
      </c>
      <c r="B577" s="40"/>
      <c r="C577" s="41"/>
      <c r="D577" s="34">
        <v>500</v>
      </c>
      <c r="E577" s="148"/>
      <c r="F577" s="34"/>
      <c r="G577" s="34"/>
      <c r="J577"/>
      <c r="K577"/>
      <c r="L577"/>
      <c r="M577"/>
      <c r="N577"/>
      <c r="O577"/>
      <c r="P577"/>
      <c r="Q577"/>
    </row>
    <row r="578" spans="1:17" s="7" customFormat="1" ht="15" hidden="1" x14ac:dyDescent="0.25">
      <c r="A578" s="72" t="s">
        <v>39</v>
      </c>
      <c r="B578" s="40"/>
      <c r="C578" s="41"/>
      <c r="D578" s="34"/>
      <c r="E578" s="148"/>
      <c r="F578" s="34"/>
      <c r="G578" s="34"/>
      <c r="H578"/>
      <c r="I578"/>
      <c r="J578"/>
      <c r="K578"/>
      <c r="L578"/>
      <c r="M578"/>
      <c r="N578"/>
      <c r="O578"/>
      <c r="P578"/>
      <c r="Q578"/>
    </row>
    <row r="579" spans="1:17" s="7" customFormat="1" ht="30" hidden="1" x14ac:dyDescent="0.25">
      <c r="A579" s="71" t="s">
        <v>56</v>
      </c>
      <c r="B579" s="40"/>
      <c r="C579" s="41"/>
      <c r="D579" s="34">
        <v>57518</v>
      </c>
      <c r="E579" s="148"/>
      <c r="F579" s="34"/>
      <c r="G579" s="34"/>
      <c r="H579"/>
      <c r="I579"/>
      <c r="J579"/>
      <c r="K579"/>
      <c r="L579"/>
      <c r="M579"/>
      <c r="N579"/>
      <c r="O579"/>
      <c r="P579"/>
      <c r="Q579"/>
    </row>
    <row r="580" spans="1:17" s="7" customFormat="1" ht="30" hidden="1" x14ac:dyDescent="0.25">
      <c r="A580" s="116" t="s">
        <v>57</v>
      </c>
      <c r="B580" s="40"/>
      <c r="C580" s="41"/>
      <c r="D580" s="34">
        <v>13500</v>
      </c>
      <c r="E580" s="148"/>
      <c r="F580" s="34"/>
      <c r="G580" s="34"/>
      <c r="H580"/>
      <c r="I580"/>
      <c r="J580"/>
      <c r="K580"/>
      <c r="L580"/>
      <c r="M580"/>
      <c r="N580"/>
      <c r="O580"/>
      <c r="P580"/>
      <c r="Q580"/>
    </row>
    <row r="581" spans="1:17" s="7" customFormat="1" ht="15" hidden="1" x14ac:dyDescent="0.25">
      <c r="A581" s="73" t="s">
        <v>59</v>
      </c>
      <c r="B581" s="40"/>
      <c r="C581" s="41"/>
      <c r="D581" s="42">
        <f>D560+ROUND(D577*3.2,0)+D579</f>
        <v>95768</v>
      </c>
      <c r="E581" s="148"/>
      <c r="F581" s="34"/>
      <c r="G581" s="34"/>
      <c r="H581"/>
      <c r="I581"/>
      <c r="J581"/>
      <c r="K581"/>
      <c r="L581"/>
      <c r="M581"/>
      <c r="N581"/>
      <c r="O581"/>
      <c r="P581"/>
      <c r="Q581"/>
    </row>
    <row r="582" spans="1:17" s="7" customFormat="1" ht="18" hidden="1" customHeight="1" x14ac:dyDescent="0.25">
      <c r="A582" s="77" t="s">
        <v>16</v>
      </c>
      <c r="B582" s="40"/>
      <c r="C582" s="41"/>
      <c r="D582" s="42">
        <f>D558+D581</f>
        <v>788670</v>
      </c>
      <c r="E582" s="148"/>
      <c r="F582" s="34"/>
      <c r="G582" s="34"/>
      <c r="H582"/>
      <c r="I582"/>
      <c r="J582"/>
      <c r="K582"/>
      <c r="L582"/>
      <c r="M582"/>
      <c r="N582"/>
      <c r="O582"/>
      <c r="P582"/>
      <c r="Q582"/>
    </row>
    <row r="583" spans="1:17" s="7" customFormat="1" ht="15" hidden="1" x14ac:dyDescent="0.25">
      <c r="A583" s="78" t="s">
        <v>60</v>
      </c>
      <c r="B583" s="82"/>
      <c r="C583" s="33"/>
      <c r="D583" s="42"/>
      <c r="E583" s="34"/>
      <c r="F583" s="34"/>
      <c r="G583" s="34"/>
      <c r="H583"/>
      <c r="I583"/>
      <c r="J583"/>
      <c r="K583"/>
      <c r="L583"/>
      <c r="M583"/>
      <c r="N583"/>
      <c r="O583"/>
      <c r="P583"/>
      <c r="Q583"/>
    </row>
    <row r="584" spans="1:17" s="7" customFormat="1" ht="15" hidden="1" x14ac:dyDescent="0.25">
      <c r="A584" s="126" t="s">
        <v>89</v>
      </c>
      <c r="B584" s="127"/>
      <c r="C584" s="128"/>
      <c r="D584" s="129">
        <v>220</v>
      </c>
      <c r="E584" s="34"/>
      <c r="F584" s="34"/>
      <c r="G584" s="34"/>
      <c r="H584"/>
      <c r="I584"/>
      <c r="J584"/>
      <c r="K584"/>
      <c r="L584"/>
      <c r="M584"/>
      <c r="N584"/>
      <c r="O584"/>
      <c r="P584"/>
      <c r="Q584"/>
    </row>
    <row r="585" spans="1:17" s="7" customFormat="1" ht="15" hidden="1" x14ac:dyDescent="0.25">
      <c r="A585" s="48" t="s">
        <v>17</v>
      </c>
      <c r="B585" s="40"/>
      <c r="C585" s="41"/>
      <c r="D585" s="34"/>
      <c r="E585" s="34"/>
      <c r="F585" s="34"/>
      <c r="G585" s="34"/>
      <c r="H585"/>
      <c r="I585"/>
      <c r="J585"/>
      <c r="K585"/>
      <c r="L585"/>
      <c r="M585"/>
      <c r="N585"/>
      <c r="O585"/>
      <c r="P585"/>
      <c r="Q585"/>
    </row>
    <row r="586" spans="1:17" s="7" customFormat="1" ht="15" hidden="1" x14ac:dyDescent="0.25">
      <c r="A586" s="52" t="s">
        <v>91</v>
      </c>
      <c r="B586" s="40"/>
      <c r="C586" s="41"/>
      <c r="D586" s="34"/>
      <c r="E586" s="34"/>
      <c r="F586" s="34"/>
      <c r="G586" s="34"/>
      <c r="H586"/>
      <c r="I586"/>
      <c r="J586"/>
      <c r="K586"/>
      <c r="L586"/>
      <c r="M586"/>
      <c r="N586"/>
      <c r="O586"/>
      <c r="P586"/>
      <c r="Q586"/>
    </row>
    <row r="587" spans="1:17" s="7" customFormat="1" ht="15" hidden="1" x14ac:dyDescent="0.25">
      <c r="A587" s="83" t="s">
        <v>67</v>
      </c>
      <c r="B587" s="32">
        <v>240</v>
      </c>
      <c r="C587" s="33"/>
      <c r="D587" s="34">
        <v>3120</v>
      </c>
      <c r="E587" s="37">
        <v>8</v>
      </c>
      <c r="F587" s="34">
        <f>ROUND(G587/B587,0)</f>
        <v>104</v>
      </c>
      <c r="G587" s="34">
        <f>ROUND(D587*E587,0)</f>
        <v>24960</v>
      </c>
      <c r="H587"/>
      <c r="I587"/>
      <c r="J587"/>
      <c r="K587"/>
      <c r="L587"/>
      <c r="M587"/>
      <c r="N587"/>
      <c r="O587"/>
      <c r="P587"/>
      <c r="Q587"/>
    </row>
    <row r="588" spans="1:17" s="7" customFormat="1" ht="18.75" hidden="1" customHeight="1" x14ac:dyDescent="0.25">
      <c r="A588" s="133" t="s">
        <v>80</v>
      </c>
      <c r="B588" s="40"/>
      <c r="C588" s="41"/>
      <c r="D588" s="95">
        <f t="shared" ref="D588:G589" si="23">D587</f>
        <v>3120</v>
      </c>
      <c r="E588" s="96">
        <f t="shared" si="23"/>
        <v>8</v>
      </c>
      <c r="F588" s="95">
        <f t="shared" si="23"/>
        <v>104</v>
      </c>
      <c r="G588" s="95">
        <f t="shared" si="23"/>
        <v>24960</v>
      </c>
      <c r="H588"/>
      <c r="I588"/>
      <c r="J588"/>
      <c r="K588"/>
      <c r="L588"/>
      <c r="M588"/>
      <c r="N588"/>
      <c r="O588"/>
      <c r="P588"/>
      <c r="Q588"/>
    </row>
    <row r="589" spans="1:17" s="7" customFormat="1" ht="18.75" hidden="1" customHeight="1" x14ac:dyDescent="0.25">
      <c r="A589" s="134" t="s">
        <v>81</v>
      </c>
      <c r="B589" s="86"/>
      <c r="C589" s="86"/>
      <c r="D589" s="125">
        <f t="shared" si="23"/>
        <v>3120</v>
      </c>
      <c r="E589" s="97">
        <f t="shared" si="23"/>
        <v>8</v>
      </c>
      <c r="F589" s="125">
        <f t="shared" si="23"/>
        <v>104</v>
      </c>
      <c r="G589" s="125">
        <f t="shared" si="23"/>
        <v>24960</v>
      </c>
      <c r="H589"/>
      <c r="I589"/>
      <c r="J589"/>
      <c r="K589"/>
      <c r="L589"/>
      <c r="M589"/>
      <c r="N589"/>
      <c r="O589"/>
      <c r="P589"/>
      <c r="Q589"/>
    </row>
    <row r="590" spans="1:17" s="7" customFormat="1" ht="15.75" hidden="1" thickBot="1" x14ac:dyDescent="0.3">
      <c r="A590" s="87" t="s">
        <v>21</v>
      </c>
      <c r="B590" s="61"/>
      <c r="C590" s="62"/>
      <c r="D590" s="61"/>
      <c r="E590" s="61"/>
      <c r="F590" s="61"/>
      <c r="G590" s="61"/>
      <c r="H590"/>
      <c r="I590"/>
      <c r="J590"/>
      <c r="K590"/>
      <c r="L590"/>
      <c r="M590"/>
      <c r="N590"/>
      <c r="O590"/>
      <c r="P590"/>
      <c r="Q590"/>
    </row>
    <row r="591" spans="1:17" s="7" customFormat="1" ht="20.25" hidden="1" customHeight="1" x14ac:dyDescent="0.25">
      <c r="A591" s="144" t="s">
        <v>106</v>
      </c>
      <c r="B591" s="145"/>
      <c r="C591" s="33"/>
      <c r="D591" s="34"/>
      <c r="E591" s="34"/>
      <c r="F591" s="34"/>
      <c r="G591" s="34"/>
      <c r="H591"/>
      <c r="I591"/>
      <c r="J591"/>
      <c r="K591"/>
      <c r="L591"/>
      <c r="M591"/>
      <c r="N591"/>
      <c r="O591"/>
      <c r="P591"/>
      <c r="Q591"/>
    </row>
    <row r="592" spans="1:17" s="7" customFormat="1" ht="18" hidden="1" customHeight="1" x14ac:dyDescent="0.25">
      <c r="A592" s="44" t="s">
        <v>32</v>
      </c>
      <c r="B592" s="40"/>
      <c r="C592" s="41"/>
      <c r="D592" s="34"/>
      <c r="E592" s="34"/>
      <c r="F592" s="34"/>
      <c r="G592" s="34"/>
      <c r="H592"/>
      <c r="I592"/>
      <c r="J592"/>
      <c r="K592"/>
      <c r="L592"/>
      <c r="M592"/>
      <c r="N592"/>
      <c r="O592"/>
      <c r="P592"/>
      <c r="Q592"/>
    </row>
    <row r="593" spans="1:17" s="7" customFormat="1" ht="15" hidden="1" x14ac:dyDescent="0.25">
      <c r="A593" s="69" t="s">
        <v>33</v>
      </c>
      <c r="B593" s="40"/>
      <c r="C593" s="41"/>
      <c r="D593" s="34">
        <f>D594+D595+D596+D597</f>
        <v>15887</v>
      </c>
      <c r="E593" s="68"/>
      <c r="F593" s="68"/>
      <c r="G593" s="34"/>
      <c r="H593"/>
      <c r="I593"/>
      <c r="J593"/>
      <c r="K593"/>
      <c r="L593"/>
      <c r="M593"/>
      <c r="N593"/>
      <c r="O593"/>
      <c r="P593"/>
      <c r="Q593"/>
    </row>
    <row r="594" spans="1:17" s="7" customFormat="1" ht="15" hidden="1" x14ac:dyDescent="0.25">
      <c r="A594" s="69" t="s">
        <v>34</v>
      </c>
      <c r="B594" s="40"/>
      <c r="C594" s="41"/>
      <c r="D594" s="34"/>
      <c r="E594" s="68"/>
      <c r="F594" s="68"/>
      <c r="G594" s="34"/>
      <c r="K594"/>
      <c r="L594"/>
      <c r="M594"/>
      <c r="N594"/>
      <c r="O594"/>
      <c r="P594"/>
      <c r="Q594"/>
    </row>
    <row r="595" spans="1:17" s="7" customFormat="1" ht="30" hidden="1" x14ac:dyDescent="0.25">
      <c r="A595" s="69" t="s">
        <v>35</v>
      </c>
      <c r="B595" s="40"/>
      <c r="C595" s="41"/>
      <c r="D595" s="34"/>
      <c r="E595" s="68"/>
      <c r="F595" s="68"/>
      <c r="G595" s="34"/>
      <c r="K595"/>
      <c r="L595"/>
      <c r="M595"/>
      <c r="N595"/>
      <c r="O595"/>
      <c r="P595"/>
      <c r="Q595"/>
    </row>
    <row r="596" spans="1:17" s="7" customFormat="1" ht="30" hidden="1" x14ac:dyDescent="0.25">
      <c r="A596" s="69" t="s">
        <v>36</v>
      </c>
      <c r="B596" s="40"/>
      <c r="C596" s="41"/>
      <c r="D596" s="34">
        <v>250</v>
      </c>
      <c r="E596" s="68"/>
      <c r="F596" s="68"/>
      <c r="G596" s="34"/>
      <c r="K596"/>
      <c r="L596"/>
      <c r="M596"/>
      <c r="N596"/>
      <c r="O596"/>
      <c r="P596"/>
      <c r="Q596"/>
    </row>
    <row r="597" spans="1:17" s="7" customFormat="1" ht="15" hidden="1" x14ac:dyDescent="0.25">
      <c r="A597" s="69" t="s">
        <v>37</v>
      </c>
      <c r="B597" s="40"/>
      <c r="C597" s="41"/>
      <c r="D597" s="34">
        <v>15637</v>
      </c>
      <c r="E597" s="68"/>
      <c r="F597" s="68"/>
      <c r="G597" s="34"/>
      <c r="I597" s="70"/>
      <c r="K597"/>
      <c r="L597"/>
      <c r="M597"/>
      <c r="N597"/>
      <c r="O597"/>
      <c r="P597"/>
      <c r="Q597"/>
    </row>
    <row r="598" spans="1:17" s="7" customFormat="1" ht="15" hidden="1" x14ac:dyDescent="0.25">
      <c r="A598" s="71" t="s">
        <v>38</v>
      </c>
      <c r="B598" s="40"/>
      <c r="C598" s="41"/>
      <c r="D598" s="34">
        <v>46500</v>
      </c>
      <c r="E598" s="68"/>
      <c r="F598" s="68"/>
      <c r="G598" s="34"/>
      <c r="K598"/>
      <c r="L598"/>
      <c r="M598"/>
      <c r="N598"/>
      <c r="O598"/>
      <c r="P598"/>
      <c r="Q598"/>
    </row>
    <row r="599" spans="1:17" s="7" customFormat="1" ht="15" hidden="1" x14ac:dyDescent="0.25">
      <c r="A599" s="72" t="s">
        <v>39</v>
      </c>
      <c r="B599" s="40"/>
      <c r="C599" s="41"/>
      <c r="D599" s="34">
        <v>57782</v>
      </c>
      <c r="E599" s="68"/>
      <c r="F599" s="68"/>
      <c r="G599" s="34"/>
      <c r="K599"/>
      <c r="L599"/>
      <c r="M599"/>
      <c r="N599"/>
      <c r="O599"/>
      <c r="P599"/>
      <c r="Q599"/>
    </row>
    <row r="600" spans="1:17" s="7" customFormat="1" ht="15" hidden="1" x14ac:dyDescent="0.25">
      <c r="A600" s="73" t="s">
        <v>40</v>
      </c>
      <c r="B600" s="40"/>
      <c r="C600" s="41"/>
      <c r="D600" s="42">
        <f>D593+ROUND(D598*3.2,0)</f>
        <v>164687</v>
      </c>
      <c r="E600" s="68"/>
      <c r="F600" s="68"/>
      <c r="G600" s="34"/>
      <c r="J600" s="70"/>
      <c r="K600"/>
      <c r="L600"/>
      <c r="M600"/>
      <c r="N600"/>
      <c r="O600"/>
      <c r="P600"/>
      <c r="Q600"/>
    </row>
    <row r="601" spans="1:17" s="7" customFormat="1" ht="15" hidden="1" x14ac:dyDescent="0.25">
      <c r="A601" s="44" t="s">
        <v>14</v>
      </c>
      <c r="B601" s="40"/>
      <c r="C601" s="41"/>
      <c r="D601" s="34"/>
      <c r="E601" s="68"/>
      <c r="F601" s="68"/>
      <c r="G601" s="34"/>
      <c r="J601" s="70"/>
      <c r="K601"/>
      <c r="L601"/>
      <c r="M601"/>
      <c r="N601"/>
      <c r="O601"/>
      <c r="P601"/>
      <c r="Q601"/>
    </row>
    <row r="602" spans="1:17" s="7" customFormat="1" ht="15" hidden="1" x14ac:dyDescent="0.25">
      <c r="A602" s="69" t="s">
        <v>33</v>
      </c>
      <c r="B602" s="40"/>
      <c r="C602" s="93"/>
      <c r="D602" s="34">
        <f>D603+D604+D609+D615+D616+D617+D618</f>
        <v>27575</v>
      </c>
      <c r="E602" s="68"/>
      <c r="F602" s="68"/>
      <c r="G602" s="34"/>
      <c r="J602" s="70"/>
      <c r="K602"/>
      <c r="L602"/>
      <c r="M602"/>
      <c r="N602"/>
      <c r="O602"/>
      <c r="P602"/>
      <c r="Q602"/>
    </row>
    <row r="603" spans="1:17" s="7" customFormat="1" ht="15" hidden="1" x14ac:dyDescent="0.25">
      <c r="A603" s="69" t="s">
        <v>34</v>
      </c>
      <c r="B603" s="40"/>
      <c r="C603" s="93"/>
      <c r="D603" s="34"/>
      <c r="E603" s="68"/>
      <c r="F603" s="68"/>
      <c r="G603" s="34"/>
      <c r="J603" s="70"/>
      <c r="K603"/>
      <c r="L603"/>
      <c r="M603"/>
      <c r="N603"/>
      <c r="O603"/>
      <c r="P603"/>
      <c r="Q603"/>
    </row>
    <row r="604" spans="1:17" s="7" customFormat="1" ht="30" hidden="1" x14ac:dyDescent="0.25">
      <c r="A604" s="69" t="s">
        <v>41</v>
      </c>
      <c r="B604" s="40"/>
      <c r="C604" s="93"/>
      <c r="D604" s="34">
        <f>D605+D606+D607+D608</f>
        <v>6995</v>
      </c>
      <c r="E604" s="68"/>
      <c r="F604" s="68"/>
      <c r="G604" s="34"/>
      <c r="J604" s="70"/>
      <c r="K604"/>
      <c r="L604"/>
      <c r="M604"/>
      <c r="N604"/>
      <c r="O604"/>
      <c r="P604"/>
      <c r="Q604"/>
    </row>
    <row r="605" spans="1:17" s="7" customFormat="1" ht="30" hidden="1" x14ac:dyDescent="0.25">
      <c r="A605" s="69" t="s">
        <v>42</v>
      </c>
      <c r="B605" s="40"/>
      <c r="C605" s="93">
        <v>4100</v>
      </c>
      <c r="D605" s="34">
        <v>5340</v>
      </c>
      <c r="E605" s="68"/>
      <c r="F605" s="68"/>
      <c r="G605" s="34"/>
      <c r="J605" s="70"/>
      <c r="K605"/>
      <c r="L605"/>
      <c r="M605"/>
      <c r="N605"/>
      <c r="O605"/>
      <c r="P605"/>
      <c r="Q605"/>
    </row>
    <row r="606" spans="1:17" s="7" customFormat="1" ht="30" hidden="1" x14ac:dyDescent="0.25">
      <c r="A606" s="69" t="s">
        <v>43</v>
      </c>
      <c r="B606" s="40"/>
      <c r="C606" s="93"/>
      <c r="D606" s="34">
        <v>1250</v>
      </c>
      <c r="E606" s="68"/>
      <c r="F606" s="68"/>
      <c r="G606" s="34"/>
      <c r="J606" s="70"/>
      <c r="K606"/>
      <c r="L606"/>
      <c r="M606"/>
      <c r="N606"/>
      <c r="O606"/>
      <c r="P606"/>
      <c r="Q606"/>
    </row>
    <row r="607" spans="1:17" s="7" customFormat="1" ht="45" hidden="1" x14ac:dyDescent="0.25">
      <c r="A607" s="69" t="s">
        <v>44</v>
      </c>
      <c r="B607" s="40"/>
      <c r="C607" s="93"/>
      <c r="D607" s="34"/>
      <c r="E607" s="68"/>
      <c r="F607" s="68"/>
      <c r="G607" s="34"/>
      <c r="J607" s="70"/>
      <c r="K607"/>
      <c r="L607"/>
      <c r="M607"/>
      <c r="N607"/>
      <c r="O607"/>
      <c r="P607"/>
      <c r="Q607"/>
    </row>
    <row r="608" spans="1:17" s="7" customFormat="1" ht="30.75" hidden="1" customHeight="1" x14ac:dyDescent="0.25">
      <c r="A608" s="69" t="s">
        <v>45</v>
      </c>
      <c r="B608" s="40"/>
      <c r="C608" s="93">
        <v>46</v>
      </c>
      <c r="D608" s="34">
        <v>405</v>
      </c>
      <c r="E608" s="68"/>
      <c r="F608" s="68"/>
      <c r="G608" s="34"/>
      <c r="J608" s="70"/>
      <c r="K608"/>
      <c r="L608"/>
      <c r="M608"/>
      <c r="N608"/>
      <c r="O608"/>
      <c r="P608"/>
      <c r="Q608"/>
    </row>
    <row r="609" spans="1:17" s="7" customFormat="1" ht="47.25" hidden="1" customHeight="1" x14ac:dyDescent="0.25">
      <c r="A609" s="69" t="s">
        <v>46</v>
      </c>
      <c r="B609" s="40"/>
      <c r="C609" s="41"/>
      <c r="D609" s="34">
        <f>D610+D611+D612+D613+D614</f>
        <v>20580</v>
      </c>
      <c r="E609" s="68"/>
      <c r="F609" s="68"/>
      <c r="G609" s="34"/>
      <c r="J609" s="70"/>
      <c r="K609"/>
      <c r="L609"/>
      <c r="M609"/>
      <c r="N609"/>
      <c r="O609"/>
      <c r="P609"/>
      <c r="Q609"/>
    </row>
    <row r="610" spans="1:17" s="7" customFormat="1" ht="30" hidden="1" x14ac:dyDescent="0.25">
      <c r="A610" s="69" t="s">
        <v>47</v>
      </c>
      <c r="B610" s="40"/>
      <c r="C610" s="41"/>
      <c r="D610" s="34">
        <v>280</v>
      </c>
      <c r="E610" s="68"/>
      <c r="F610" s="68"/>
      <c r="G610" s="34"/>
      <c r="J610" s="70"/>
      <c r="K610"/>
      <c r="L610"/>
      <c r="M610"/>
      <c r="N610"/>
      <c r="O610"/>
      <c r="P610"/>
      <c r="Q610"/>
    </row>
    <row r="611" spans="1:17" s="7" customFormat="1" ht="60" hidden="1" x14ac:dyDescent="0.25">
      <c r="A611" s="69" t="s">
        <v>48</v>
      </c>
      <c r="B611" s="40"/>
      <c r="C611" s="41">
        <v>4250</v>
      </c>
      <c r="D611" s="34">
        <v>13670</v>
      </c>
      <c r="E611" s="68"/>
      <c r="F611" s="68"/>
      <c r="G611" s="34"/>
      <c r="J611" s="70"/>
      <c r="K611"/>
      <c r="L611"/>
      <c r="M611"/>
      <c r="N611"/>
      <c r="O611"/>
      <c r="P611"/>
      <c r="Q611"/>
    </row>
    <row r="612" spans="1:17" s="7" customFormat="1" ht="45" hidden="1" x14ac:dyDescent="0.25">
      <c r="A612" s="69" t="s">
        <v>49</v>
      </c>
      <c r="B612" s="40"/>
      <c r="C612" s="41">
        <v>2090</v>
      </c>
      <c r="D612" s="34">
        <v>3230</v>
      </c>
      <c r="E612" s="68"/>
      <c r="F612" s="68"/>
      <c r="G612" s="34"/>
      <c r="J612" s="70"/>
      <c r="K612"/>
      <c r="L612"/>
      <c r="M612"/>
      <c r="N612"/>
      <c r="O612"/>
      <c r="P612"/>
      <c r="Q612"/>
    </row>
    <row r="613" spans="1:17" s="7" customFormat="1" ht="30" hidden="1" x14ac:dyDescent="0.25">
      <c r="A613" s="69" t="s">
        <v>50</v>
      </c>
      <c r="B613" s="40"/>
      <c r="C613" s="41">
        <v>400</v>
      </c>
      <c r="D613" s="34">
        <v>3050</v>
      </c>
      <c r="E613" s="68"/>
      <c r="F613" s="68"/>
      <c r="G613" s="34"/>
      <c r="J613" s="70"/>
      <c r="K613"/>
      <c r="L613"/>
      <c r="M613"/>
      <c r="N613"/>
      <c r="O613"/>
      <c r="P613"/>
      <c r="Q613"/>
    </row>
    <row r="614" spans="1:17" s="7" customFormat="1" ht="30" hidden="1" x14ac:dyDescent="0.25">
      <c r="A614" s="69" t="s">
        <v>51</v>
      </c>
      <c r="B614" s="40"/>
      <c r="C614" s="41"/>
      <c r="D614" s="34">
        <v>350</v>
      </c>
      <c r="E614" s="68"/>
      <c r="F614" s="68"/>
      <c r="G614" s="34"/>
      <c r="J614" s="70"/>
      <c r="K614"/>
      <c r="L614"/>
      <c r="M614"/>
      <c r="N614"/>
      <c r="O614"/>
      <c r="P614"/>
      <c r="Q614"/>
    </row>
    <row r="615" spans="1:17" s="7" customFormat="1" ht="45" hidden="1" x14ac:dyDescent="0.25">
      <c r="A615" s="69" t="s">
        <v>52</v>
      </c>
      <c r="B615" s="40"/>
      <c r="C615" s="41"/>
      <c r="D615" s="34"/>
      <c r="E615" s="68"/>
      <c r="F615" s="68"/>
      <c r="G615" s="34"/>
      <c r="J615" s="70"/>
      <c r="K615"/>
      <c r="L615"/>
      <c r="M615"/>
      <c r="N615"/>
      <c r="O615"/>
      <c r="P615"/>
      <c r="Q615"/>
    </row>
    <row r="616" spans="1:17" s="7" customFormat="1" ht="30" hidden="1" x14ac:dyDescent="0.25">
      <c r="A616" s="69" t="s">
        <v>53</v>
      </c>
      <c r="B616" s="40"/>
      <c r="C616" s="41"/>
      <c r="D616" s="34"/>
      <c r="E616" s="68"/>
      <c r="F616" s="68"/>
      <c r="G616" s="34"/>
      <c r="J616" s="70"/>
      <c r="K616"/>
      <c r="L616"/>
      <c r="M616"/>
      <c r="N616"/>
      <c r="O616"/>
      <c r="P616"/>
      <c r="Q616"/>
    </row>
    <row r="617" spans="1:17" s="7" customFormat="1" ht="30" hidden="1" x14ac:dyDescent="0.25">
      <c r="A617" s="69" t="s">
        <v>54</v>
      </c>
      <c r="B617" s="40"/>
      <c r="C617" s="41"/>
      <c r="D617" s="34"/>
      <c r="E617" s="68"/>
      <c r="F617" s="68"/>
      <c r="G617" s="34"/>
      <c r="J617" s="70"/>
      <c r="K617"/>
      <c r="L617"/>
      <c r="M617"/>
      <c r="N617"/>
      <c r="O617"/>
      <c r="P617"/>
      <c r="Q617"/>
    </row>
    <row r="618" spans="1:17" s="7" customFormat="1" ht="15" hidden="1" x14ac:dyDescent="0.25">
      <c r="A618" s="69" t="s">
        <v>55</v>
      </c>
      <c r="B618" s="40"/>
      <c r="C618" s="41"/>
      <c r="D618" s="34"/>
      <c r="E618" s="68"/>
      <c r="F618" s="68"/>
      <c r="G618" s="34"/>
      <c r="J618" s="70"/>
      <c r="K618"/>
      <c r="L618"/>
      <c r="M618"/>
      <c r="N618"/>
      <c r="O618"/>
      <c r="P618"/>
      <c r="Q618"/>
    </row>
    <row r="619" spans="1:17" s="7" customFormat="1" ht="15" hidden="1" x14ac:dyDescent="0.25">
      <c r="A619" s="71" t="s">
        <v>38</v>
      </c>
      <c r="B619" s="40"/>
      <c r="C619" s="41"/>
      <c r="D619" s="34"/>
      <c r="E619" s="68"/>
      <c r="F619" s="68"/>
      <c r="G619" s="34"/>
      <c r="J619" s="70"/>
      <c r="K619"/>
      <c r="L619"/>
      <c r="M619"/>
      <c r="N619"/>
      <c r="O619"/>
      <c r="P619"/>
      <c r="Q619"/>
    </row>
    <row r="620" spans="1:17" s="7" customFormat="1" ht="15" hidden="1" x14ac:dyDescent="0.25">
      <c r="A620" s="72" t="s">
        <v>39</v>
      </c>
      <c r="B620" s="40"/>
      <c r="C620" s="41"/>
      <c r="D620" s="34"/>
      <c r="E620" s="68"/>
      <c r="F620" s="68"/>
      <c r="G620" s="34"/>
      <c r="J620" s="70"/>
      <c r="K620"/>
      <c r="L620"/>
      <c r="M620"/>
      <c r="N620"/>
      <c r="O620"/>
      <c r="P620"/>
      <c r="Q620"/>
    </row>
    <row r="621" spans="1:17" s="7" customFormat="1" ht="30" hidden="1" x14ac:dyDescent="0.25">
      <c r="A621" s="71" t="s">
        <v>56</v>
      </c>
      <c r="B621" s="40"/>
      <c r="C621" s="41"/>
      <c r="D621" s="34">
        <v>11614</v>
      </c>
      <c r="E621" s="68"/>
      <c r="F621" s="68"/>
      <c r="G621" s="34"/>
      <c r="J621" s="70"/>
      <c r="K621"/>
      <c r="L621"/>
      <c r="M621"/>
      <c r="N621"/>
      <c r="O621"/>
      <c r="P621"/>
      <c r="Q621"/>
    </row>
    <row r="622" spans="1:17" s="7" customFormat="1" ht="30" hidden="1" x14ac:dyDescent="0.25">
      <c r="A622" s="116" t="s">
        <v>57</v>
      </c>
      <c r="B622" s="40"/>
      <c r="C622" s="41"/>
      <c r="D622" s="34"/>
      <c r="E622" s="68"/>
      <c r="F622" s="68"/>
      <c r="G622" s="34"/>
      <c r="J622" s="70"/>
      <c r="K622"/>
      <c r="L622"/>
      <c r="M622"/>
      <c r="N622"/>
      <c r="O622"/>
      <c r="P622"/>
      <c r="Q622"/>
    </row>
    <row r="623" spans="1:17" s="7" customFormat="1" ht="15" hidden="1" x14ac:dyDescent="0.25">
      <c r="A623" s="73" t="s">
        <v>59</v>
      </c>
      <c r="B623" s="40"/>
      <c r="C623" s="41"/>
      <c r="D623" s="42">
        <f>D602+ROUND(D619*3.2,0)+D621</f>
        <v>39189</v>
      </c>
      <c r="E623" s="68"/>
      <c r="F623" s="68"/>
      <c r="G623" s="34"/>
      <c r="J623" s="70"/>
      <c r="K623"/>
      <c r="L623"/>
      <c r="M623"/>
      <c r="N623"/>
      <c r="O623"/>
      <c r="P623"/>
      <c r="Q623"/>
    </row>
    <row r="624" spans="1:17" s="7" customFormat="1" ht="15.75" hidden="1" customHeight="1" x14ac:dyDescent="0.25">
      <c r="A624" s="77" t="s">
        <v>16</v>
      </c>
      <c r="B624" s="40"/>
      <c r="C624" s="41"/>
      <c r="D624" s="42">
        <f>D600+D623</f>
        <v>203876</v>
      </c>
      <c r="E624" s="68"/>
      <c r="F624" s="68"/>
      <c r="G624" s="34"/>
      <c r="J624" s="70"/>
      <c r="K624"/>
      <c r="L624"/>
      <c r="M624"/>
      <c r="N624"/>
      <c r="O624"/>
      <c r="P624"/>
      <c r="Q624"/>
    </row>
    <row r="625" spans="1:17" s="7" customFormat="1" ht="15" hidden="1" x14ac:dyDescent="0.25">
      <c r="A625" s="48" t="s">
        <v>17</v>
      </c>
      <c r="B625" s="82"/>
      <c r="C625" s="33"/>
      <c r="D625" s="34"/>
      <c r="E625" s="34"/>
      <c r="F625" s="34"/>
      <c r="G625" s="34"/>
      <c r="K625"/>
      <c r="L625"/>
      <c r="M625"/>
      <c r="N625"/>
      <c r="O625"/>
      <c r="P625"/>
      <c r="Q625"/>
    </row>
    <row r="626" spans="1:17" s="7" customFormat="1" ht="15" hidden="1" x14ac:dyDescent="0.25">
      <c r="A626" s="52" t="s">
        <v>91</v>
      </c>
      <c r="B626" s="82"/>
      <c r="C626" s="33"/>
      <c r="D626" s="34"/>
      <c r="E626" s="34"/>
      <c r="F626" s="34"/>
      <c r="G626" s="34"/>
      <c r="K626"/>
      <c r="L626"/>
      <c r="M626"/>
      <c r="N626"/>
      <c r="O626"/>
      <c r="P626"/>
      <c r="Q626"/>
    </row>
    <row r="627" spans="1:17" s="7" customFormat="1" ht="15" hidden="1" x14ac:dyDescent="0.25">
      <c r="A627" s="83" t="s">
        <v>67</v>
      </c>
      <c r="B627" s="32">
        <v>240</v>
      </c>
      <c r="C627" s="33"/>
      <c r="D627" s="34">
        <v>900</v>
      </c>
      <c r="E627" s="37">
        <v>8</v>
      </c>
      <c r="F627" s="34">
        <f>ROUND(G627/B627,0)</f>
        <v>30</v>
      </c>
      <c r="G627" s="34">
        <f>ROUND(D627*E627,0)</f>
        <v>7200</v>
      </c>
      <c r="K627"/>
      <c r="L627"/>
      <c r="M627"/>
      <c r="N627"/>
      <c r="O627"/>
      <c r="P627"/>
      <c r="Q627"/>
    </row>
    <row r="628" spans="1:17" s="7" customFormat="1" ht="18" hidden="1" customHeight="1" x14ac:dyDescent="0.25">
      <c r="A628" s="133" t="s">
        <v>80</v>
      </c>
      <c r="B628" s="82"/>
      <c r="C628" s="33"/>
      <c r="D628" s="95">
        <f>D627</f>
        <v>900</v>
      </c>
      <c r="E628" s="96">
        <f t="shared" ref="E628:G628" si="24">E627</f>
        <v>8</v>
      </c>
      <c r="F628" s="95">
        <f t="shared" si="24"/>
        <v>30</v>
      </c>
      <c r="G628" s="95">
        <f t="shared" si="24"/>
        <v>7200</v>
      </c>
      <c r="K628"/>
      <c r="L628"/>
      <c r="M628"/>
      <c r="N628"/>
      <c r="O628"/>
      <c r="P628"/>
      <c r="Q628"/>
    </row>
    <row r="629" spans="1:17" s="7" customFormat="1" ht="18" hidden="1" customHeight="1" x14ac:dyDescent="0.25">
      <c r="A629" s="134" t="s">
        <v>81</v>
      </c>
      <c r="B629" s="130"/>
      <c r="C629" s="90"/>
      <c r="D629" s="125">
        <f t="shared" ref="D629:G629" si="25">D628</f>
        <v>900</v>
      </c>
      <c r="E629" s="97">
        <f t="shared" si="25"/>
        <v>8</v>
      </c>
      <c r="F629" s="125">
        <f t="shared" si="25"/>
        <v>30</v>
      </c>
      <c r="G629" s="125">
        <f t="shared" si="25"/>
        <v>7200</v>
      </c>
      <c r="K629"/>
      <c r="L629"/>
      <c r="M629"/>
      <c r="N629"/>
      <c r="O629"/>
      <c r="P629"/>
      <c r="Q629"/>
    </row>
    <row r="630" spans="1:17" s="7" customFormat="1" ht="15.75" hidden="1" thickBot="1" x14ac:dyDescent="0.3">
      <c r="A630" s="87" t="s">
        <v>21</v>
      </c>
      <c r="B630" s="61"/>
      <c r="C630" s="62"/>
      <c r="D630" s="61"/>
      <c r="E630" s="61"/>
      <c r="F630" s="61"/>
      <c r="G630" s="61"/>
      <c r="K630"/>
      <c r="L630"/>
      <c r="M630"/>
      <c r="N630"/>
      <c r="O630"/>
      <c r="P630"/>
      <c r="Q630"/>
    </row>
    <row r="631" spans="1:17" s="7" customFormat="1" ht="15" hidden="1" x14ac:dyDescent="0.25">
      <c r="A631" s="86"/>
      <c r="B631" s="130"/>
      <c r="C631" s="90"/>
      <c r="D631" s="34"/>
      <c r="E631" s="34"/>
      <c r="F631" s="34"/>
      <c r="G631" s="34"/>
      <c r="K631"/>
      <c r="L631"/>
      <c r="M631"/>
      <c r="N631"/>
      <c r="O631"/>
      <c r="P631"/>
      <c r="Q631"/>
    </row>
    <row r="632" spans="1:17" s="7" customFormat="1" ht="15.75" hidden="1" customHeight="1" x14ac:dyDescent="0.25">
      <c r="A632" s="31" t="s">
        <v>107</v>
      </c>
      <c r="B632" s="82"/>
      <c r="C632" s="33"/>
      <c r="D632" s="34"/>
      <c r="E632" s="34"/>
      <c r="F632" s="34"/>
      <c r="G632" s="34"/>
      <c r="K632"/>
      <c r="L632"/>
      <c r="M632"/>
      <c r="N632"/>
      <c r="O632"/>
      <c r="P632"/>
      <c r="Q632"/>
    </row>
    <row r="633" spans="1:17" s="7" customFormat="1" ht="15" hidden="1" x14ac:dyDescent="0.25">
      <c r="A633" s="44" t="s">
        <v>32</v>
      </c>
      <c r="B633" s="40"/>
      <c r="C633" s="41"/>
      <c r="D633" s="34"/>
      <c r="E633" s="34"/>
      <c r="F633" s="34"/>
      <c r="G633" s="34"/>
      <c r="K633"/>
      <c r="L633"/>
      <c r="M633"/>
      <c r="N633"/>
      <c r="O633"/>
      <c r="P633"/>
      <c r="Q633"/>
    </row>
    <row r="634" spans="1:17" s="7" customFormat="1" ht="15" hidden="1" x14ac:dyDescent="0.25">
      <c r="A634" s="69" t="s">
        <v>33</v>
      </c>
      <c r="B634" s="40"/>
      <c r="C634" s="41"/>
      <c r="D634" s="34">
        <f>D635+D636+D637+D638</f>
        <v>13300</v>
      </c>
      <c r="E634" s="68"/>
      <c r="F634" s="34"/>
      <c r="G634" s="34"/>
      <c r="K634"/>
      <c r="L634"/>
      <c r="M634"/>
      <c r="N634"/>
      <c r="O634"/>
      <c r="P634"/>
      <c r="Q634"/>
    </row>
    <row r="635" spans="1:17" s="7" customFormat="1" ht="15" hidden="1" x14ac:dyDescent="0.25">
      <c r="A635" s="69" t="s">
        <v>34</v>
      </c>
      <c r="B635" s="40"/>
      <c r="C635" s="41"/>
      <c r="D635" s="34"/>
      <c r="E635" s="68"/>
      <c r="F635" s="34"/>
      <c r="G635" s="34"/>
      <c r="K635"/>
      <c r="L635"/>
      <c r="M635"/>
      <c r="N635"/>
      <c r="O635"/>
      <c r="P635"/>
      <c r="Q635"/>
    </row>
    <row r="636" spans="1:17" s="7" customFormat="1" ht="30" hidden="1" x14ac:dyDescent="0.25">
      <c r="A636" s="69" t="s">
        <v>35</v>
      </c>
      <c r="B636" s="40"/>
      <c r="C636" s="41"/>
      <c r="D636" s="34">
        <v>4500</v>
      </c>
      <c r="E636" s="68"/>
      <c r="F636" s="34"/>
      <c r="G636" s="34"/>
      <c r="K636"/>
      <c r="L636"/>
      <c r="M636"/>
      <c r="N636"/>
      <c r="O636"/>
      <c r="P636"/>
      <c r="Q636"/>
    </row>
    <row r="637" spans="1:17" s="7" customFormat="1" ht="30" hidden="1" x14ac:dyDescent="0.25">
      <c r="A637" s="69" t="s">
        <v>36</v>
      </c>
      <c r="B637" s="40"/>
      <c r="C637" s="41"/>
      <c r="D637" s="34"/>
      <c r="E637" s="68"/>
      <c r="F637" s="34"/>
      <c r="G637" s="34"/>
      <c r="K637"/>
      <c r="L637"/>
      <c r="M637"/>
      <c r="N637"/>
      <c r="O637"/>
      <c r="P637"/>
      <c r="Q637"/>
    </row>
    <row r="638" spans="1:17" s="7" customFormat="1" ht="15" hidden="1" x14ac:dyDescent="0.25">
      <c r="A638" s="69" t="s">
        <v>37</v>
      </c>
      <c r="B638" s="40"/>
      <c r="C638" s="41"/>
      <c r="D638" s="34">
        <v>8800</v>
      </c>
      <c r="E638" s="68"/>
      <c r="F638" s="34"/>
      <c r="G638" s="34"/>
      <c r="I638" s="70"/>
      <c r="K638"/>
      <c r="L638"/>
      <c r="M638"/>
      <c r="N638"/>
      <c r="O638"/>
      <c r="P638"/>
      <c r="Q638"/>
    </row>
    <row r="639" spans="1:17" s="7" customFormat="1" ht="15" hidden="1" x14ac:dyDescent="0.25">
      <c r="A639" s="71" t="s">
        <v>38</v>
      </c>
      <c r="B639" s="40"/>
      <c r="C639" s="41"/>
      <c r="D639" s="34">
        <v>48713</v>
      </c>
      <c r="E639" s="68"/>
      <c r="F639" s="34"/>
      <c r="G639" s="34"/>
      <c r="K639"/>
      <c r="L639"/>
      <c r="M639"/>
      <c r="N639"/>
      <c r="O639"/>
      <c r="P639"/>
      <c r="Q639"/>
    </row>
    <row r="640" spans="1:17" s="7" customFormat="1" ht="15" hidden="1" x14ac:dyDescent="0.25">
      <c r="A640" s="72" t="s">
        <v>39</v>
      </c>
      <c r="B640" s="40"/>
      <c r="C640" s="41"/>
      <c r="D640" s="34"/>
      <c r="E640" s="68"/>
      <c r="F640" s="34"/>
      <c r="G640" s="34"/>
      <c r="K640"/>
      <c r="L640"/>
      <c r="M640"/>
      <c r="N640"/>
      <c r="O640"/>
      <c r="P640"/>
      <c r="Q640"/>
    </row>
    <row r="641" spans="1:17" s="7" customFormat="1" ht="15" hidden="1" x14ac:dyDescent="0.25">
      <c r="A641" s="73" t="s">
        <v>40</v>
      </c>
      <c r="B641" s="40"/>
      <c r="C641" s="41"/>
      <c r="D641" s="42">
        <f>D634+ROUND(D639*3.2,0)</f>
        <v>169182</v>
      </c>
      <c r="E641" s="68"/>
      <c r="F641" s="34"/>
      <c r="G641" s="34"/>
      <c r="J641" s="70"/>
      <c r="K641"/>
      <c r="L641"/>
      <c r="M641"/>
      <c r="N641"/>
      <c r="O641"/>
      <c r="P641"/>
      <c r="Q641"/>
    </row>
    <row r="642" spans="1:17" s="7" customFormat="1" ht="15" hidden="1" x14ac:dyDescent="0.25">
      <c r="A642" s="44" t="s">
        <v>14</v>
      </c>
      <c r="B642" s="40"/>
      <c r="C642" s="41"/>
      <c r="D642" s="34"/>
      <c r="E642" s="68"/>
      <c r="F642" s="34"/>
      <c r="G642" s="34"/>
      <c r="J642" s="70"/>
      <c r="K642"/>
      <c r="L642"/>
      <c r="M642"/>
      <c r="N642"/>
      <c r="O642"/>
      <c r="P642"/>
      <c r="Q642"/>
    </row>
    <row r="643" spans="1:17" s="7" customFormat="1" ht="15" hidden="1" x14ac:dyDescent="0.25">
      <c r="A643" s="69" t="s">
        <v>33</v>
      </c>
      <c r="B643" s="40"/>
      <c r="C643" s="41"/>
      <c r="D643" s="34">
        <f>D644+D645+D650+D656+D657+D658+D659</f>
        <v>14646</v>
      </c>
      <c r="E643" s="68"/>
      <c r="F643" s="34"/>
      <c r="G643" s="34"/>
      <c r="J643" s="70"/>
      <c r="K643"/>
      <c r="L643"/>
      <c r="M643"/>
      <c r="N643"/>
      <c r="O643"/>
      <c r="P643"/>
      <c r="Q643"/>
    </row>
    <row r="644" spans="1:17" s="7" customFormat="1" ht="15" hidden="1" x14ac:dyDescent="0.25">
      <c r="A644" s="69" t="s">
        <v>34</v>
      </c>
      <c r="B644" s="40"/>
      <c r="C644" s="41"/>
      <c r="D644" s="34"/>
      <c r="E644" s="68"/>
      <c r="F644" s="34"/>
      <c r="G644" s="34"/>
      <c r="J644" s="70"/>
      <c r="K644"/>
      <c r="L644"/>
      <c r="M644"/>
      <c r="N644"/>
      <c r="O644"/>
      <c r="P644"/>
      <c r="Q644"/>
    </row>
    <row r="645" spans="1:17" s="7" customFormat="1" ht="30" hidden="1" x14ac:dyDescent="0.25">
      <c r="A645" s="69" t="s">
        <v>41</v>
      </c>
      <c r="B645" s="40"/>
      <c r="C645" s="41"/>
      <c r="D645" s="34">
        <f>D646+D647+D648+D649</f>
        <v>14166</v>
      </c>
      <c r="E645" s="68"/>
      <c r="F645" s="34"/>
      <c r="G645" s="34"/>
      <c r="J645" s="70"/>
      <c r="K645"/>
      <c r="L645"/>
      <c r="M645"/>
      <c r="N645"/>
      <c r="O645"/>
      <c r="P645"/>
      <c r="Q645"/>
    </row>
    <row r="646" spans="1:17" s="7" customFormat="1" ht="30" hidden="1" x14ac:dyDescent="0.25">
      <c r="A646" s="69" t="s">
        <v>42</v>
      </c>
      <c r="B646" s="40"/>
      <c r="C646" s="76">
        <v>8940</v>
      </c>
      <c r="D646" s="34">
        <v>11440</v>
      </c>
      <c r="E646" s="68"/>
      <c r="F646" s="34"/>
      <c r="G646" s="34"/>
      <c r="J646" s="70"/>
      <c r="K646"/>
      <c r="L646"/>
      <c r="M646"/>
      <c r="N646"/>
      <c r="O646"/>
      <c r="P646"/>
      <c r="Q646"/>
    </row>
    <row r="647" spans="1:17" s="7" customFormat="1" ht="30" hidden="1" x14ac:dyDescent="0.25">
      <c r="A647" s="69" t="s">
        <v>43</v>
      </c>
      <c r="B647" s="40"/>
      <c r="C647" s="40"/>
      <c r="D647" s="34">
        <v>2726</v>
      </c>
      <c r="E647" s="68"/>
      <c r="F647" s="34"/>
      <c r="G647" s="34"/>
      <c r="J647" s="70"/>
      <c r="K647"/>
      <c r="L647"/>
      <c r="M647"/>
      <c r="N647"/>
      <c r="O647"/>
      <c r="P647"/>
      <c r="Q647"/>
    </row>
    <row r="648" spans="1:17" s="7" customFormat="1" ht="45" hidden="1" x14ac:dyDescent="0.25">
      <c r="A648" s="69" t="s">
        <v>44</v>
      </c>
      <c r="B648" s="40"/>
      <c r="C648" s="41"/>
      <c r="D648" s="34"/>
      <c r="E648" s="68"/>
      <c r="F648" s="34"/>
      <c r="G648" s="34"/>
      <c r="J648" s="70"/>
      <c r="K648"/>
      <c r="L648"/>
      <c r="M648"/>
      <c r="N648"/>
      <c r="O648"/>
      <c r="P648"/>
      <c r="Q648"/>
    </row>
    <row r="649" spans="1:17" s="7" customFormat="1" ht="30" hidden="1" customHeight="1" x14ac:dyDescent="0.25">
      <c r="A649" s="69" t="s">
        <v>45</v>
      </c>
      <c r="B649" s="40"/>
      <c r="C649" s="41"/>
      <c r="D649" s="34"/>
      <c r="E649" s="68"/>
      <c r="F649" s="34"/>
      <c r="G649" s="34"/>
      <c r="J649" s="70"/>
      <c r="K649"/>
      <c r="L649"/>
      <c r="M649"/>
      <c r="N649"/>
      <c r="O649"/>
      <c r="P649"/>
      <c r="Q649"/>
    </row>
    <row r="650" spans="1:17" s="7" customFormat="1" ht="46.5" hidden="1" customHeight="1" x14ac:dyDescent="0.25">
      <c r="A650" s="69" t="s">
        <v>46</v>
      </c>
      <c r="B650" s="40"/>
      <c r="C650" s="41"/>
      <c r="D650" s="34">
        <f>D651+D652+D653+D654+D655</f>
        <v>480</v>
      </c>
      <c r="E650" s="68"/>
      <c r="F650" s="34"/>
      <c r="G650" s="34"/>
      <c r="J650" s="70"/>
      <c r="K650"/>
      <c r="L650"/>
      <c r="M650"/>
      <c r="N650"/>
      <c r="O650"/>
      <c r="P650"/>
      <c r="Q650"/>
    </row>
    <row r="651" spans="1:17" s="7" customFormat="1" ht="30" hidden="1" x14ac:dyDescent="0.25">
      <c r="A651" s="69" t="s">
        <v>47</v>
      </c>
      <c r="B651" s="40"/>
      <c r="C651" s="41"/>
      <c r="D651" s="34">
        <v>480</v>
      </c>
      <c r="E651" s="68"/>
      <c r="F651" s="34"/>
      <c r="G651" s="34"/>
      <c r="J651" s="70"/>
      <c r="K651"/>
      <c r="L651"/>
      <c r="M651"/>
      <c r="N651"/>
      <c r="O651"/>
      <c r="P651"/>
      <c r="Q651"/>
    </row>
    <row r="652" spans="1:17" s="7" customFormat="1" ht="60" hidden="1" x14ac:dyDescent="0.25">
      <c r="A652" s="69" t="s">
        <v>48</v>
      </c>
      <c r="B652" s="40"/>
      <c r="C652" s="41"/>
      <c r="D652" s="34"/>
      <c r="E652" s="68"/>
      <c r="F652" s="34"/>
      <c r="G652" s="34"/>
      <c r="J652" s="70"/>
      <c r="K652"/>
      <c r="L652"/>
      <c r="M652"/>
      <c r="N652"/>
      <c r="O652"/>
      <c r="P652"/>
      <c r="Q652"/>
    </row>
    <row r="653" spans="1:17" s="7" customFormat="1" ht="45" hidden="1" x14ac:dyDescent="0.25">
      <c r="A653" s="69" t="s">
        <v>49</v>
      </c>
      <c r="B653" s="40"/>
      <c r="C653" s="41"/>
      <c r="D653" s="34"/>
      <c r="E653" s="68"/>
      <c r="F653" s="34"/>
      <c r="G653" s="34"/>
      <c r="J653" s="70"/>
      <c r="K653"/>
      <c r="L653"/>
      <c r="M653"/>
      <c r="N653"/>
      <c r="O653"/>
      <c r="P653"/>
      <c r="Q653"/>
    </row>
    <row r="654" spans="1:17" s="7" customFormat="1" ht="30" hidden="1" x14ac:dyDescent="0.25">
      <c r="A654" s="69" t="s">
        <v>50</v>
      </c>
      <c r="B654" s="40"/>
      <c r="C654" s="41"/>
      <c r="D654" s="34"/>
      <c r="E654" s="68"/>
      <c r="F654" s="34"/>
      <c r="G654" s="34"/>
      <c r="J654" s="70"/>
      <c r="K654"/>
      <c r="L654"/>
      <c r="M654"/>
      <c r="N654"/>
      <c r="O654"/>
      <c r="P654"/>
      <c r="Q654"/>
    </row>
    <row r="655" spans="1:17" s="7" customFormat="1" ht="30" hidden="1" x14ac:dyDescent="0.25">
      <c r="A655" s="69" t="s">
        <v>51</v>
      </c>
      <c r="B655" s="40"/>
      <c r="C655" s="41"/>
      <c r="D655" s="34"/>
      <c r="E655" s="68"/>
      <c r="F655" s="34"/>
      <c r="G655" s="34"/>
      <c r="J655" s="70"/>
      <c r="K655"/>
      <c r="L655"/>
      <c r="M655"/>
      <c r="N655"/>
      <c r="O655"/>
      <c r="P655"/>
      <c r="Q655"/>
    </row>
    <row r="656" spans="1:17" s="7" customFormat="1" ht="45" hidden="1" x14ac:dyDescent="0.25">
      <c r="A656" s="69" t="s">
        <v>52</v>
      </c>
      <c r="B656" s="40"/>
      <c r="C656" s="41"/>
      <c r="D656" s="34"/>
      <c r="E656" s="68"/>
      <c r="F656" s="34"/>
      <c r="G656" s="34"/>
      <c r="J656" s="70"/>
      <c r="K656"/>
      <c r="L656"/>
      <c r="M656"/>
      <c r="N656"/>
      <c r="O656"/>
      <c r="P656"/>
      <c r="Q656"/>
    </row>
    <row r="657" spans="1:17" s="7" customFormat="1" ht="30" hidden="1" x14ac:dyDescent="0.25">
      <c r="A657" s="69" t="s">
        <v>53</v>
      </c>
      <c r="B657" s="40"/>
      <c r="C657" s="41"/>
      <c r="D657" s="34"/>
      <c r="E657" s="68"/>
      <c r="F657" s="34"/>
      <c r="G657" s="34"/>
      <c r="J657" s="70"/>
      <c r="K657"/>
      <c r="L657"/>
      <c r="M657"/>
      <c r="N657"/>
      <c r="O657"/>
      <c r="P657"/>
      <c r="Q657"/>
    </row>
    <row r="658" spans="1:17" s="7" customFormat="1" ht="30" hidden="1" x14ac:dyDescent="0.25">
      <c r="A658" s="69" t="s">
        <v>54</v>
      </c>
      <c r="B658" s="40"/>
      <c r="C658" s="41"/>
      <c r="D658" s="34"/>
      <c r="E658" s="68"/>
      <c r="F658" s="34"/>
      <c r="G658" s="34"/>
      <c r="J658" s="70"/>
      <c r="K658"/>
      <c r="L658"/>
      <c r="M658"/>
      <c r="N658"/>
      <c r="O658"/>
      <c r="P658"/>
      <c r="Q658"/>
    </row>
    <row r="659" spans="1:17" s="7" customFormat="1" ht="15" hidden="1" x14ac:dyDescent="0.25">
      <c r="A659" s="69" t="s">
        <v>55</v>
      </c>
      <c r="B659" s="40"/>
      <c r="C659" s="41"/>
      <c r="D659" s="34"/>
      <c r="E659" s="68"/>
      <c r="F659" s="34"/>
      <c r="G659" s="34"/>
      <c r="J659" s="70"/>
      <c r="K659"/>
      <c r="L659"/>
      <c r="M659"/>
      <c r="N659"/>
      <c r="O659"/>
      <c r="P659"/>
      <c r="Q659"/>
    </row>
    <row r="660" spans="1:17" s="7" customFormat="1" ht="15" hidden="1" x14ac:dyDescent="0.25">
      <c r="A660" s="71" t="s">
        <v>38</v>
      </c>
      <c r="B660" s="40"/>
      <c r="C660" s="41"/>
      <c r="D660" s="34"/>
      <c r="E660" s="68"/>
      <c r="F660" s="34"/>
      <c r="G660" s="34"/>
      <c r="J660" s="70"/>
      <c r="K660"/>
      <c r="L660"/>
      <c r="M660"/>
      <c r="N660"/>
      <c r="O660"/>
      <c r="P660"/>
      <c r="Q660"/>
    </row>
    <row r="661" spans="1:17" s="7" customFormat="1" ht="15" hidden="1" x14ac:dyDescent="0.25">
      <c r="A661" s="72" t="s">
        <v>39</v>
      </c>
      <c r="B661" s="40"/>
      <c r="C661" s="41"/>
      <c r="D661" s="34"/>
      <c r="E661" s="68"/>
      <c r="F661" s="34"/>
      <c r="G661" s="34"/>
      <c r="J661" s="70"/>
      <c r="K661"/>
      <c r="L661"/>
      <c r="M661"/>
      <c r="N661"/>
      <c r="O661"/>
      <c r="P661"/>
      <c r="Q661"/>
    </row>
    <row r="662" spans="1:17" s="7" customFormat="1" ht="30" hidden="1" x14ac:dyDescent="0.25">
      <c r="A662" s="71" t="s">
        <v>56</v>
      </c>
      <c r="B662" s="40"/>
      <c r="C662" s="41"/>
      <c r="D662" s="34">
        <v>14000</v>
      </c>
      <c r="E662" s="68"/>
      <c r="F662" s="34"/>
      <c r="G662" s="34"/>
      <c r="J662" s="70"/>
      <c r="K662"/>
      <c r="L662"/>
      <c r="M662"/>
      <c r="N662"/>
      <c r="O662"/>
      <c r="P662"/>
      <c r="Q662"/>
    </row>
    <row r="663" spans="1:17" s="7" customFormat="1" ht="30" hidden="1" x14ac:dyDescent="0.25">
      <c r="A663" s="116" t="s">
        <v>57</v>
      </c>
      <c r="B663" s="40"/>
      <c r="C663" s="41"/>
      <c r="D663" s="34"/>
      <c r="E663" s="68"/>
      <c r="F663" s="34"/>
      <c r="G663" s="34"/>
      <c r="J663" s="70"/>
      <c r="K663"/>
      <c r="L663"/>
      <c r="M663"/>
      <c r="N663"/>
      <c r="O663"/>
      <c r="P663"/>
      <c r="Q663"/>
    </row>
    <row r="664" spans="1:17" s="7" customFormat="1" ht="15" hidden="1" x14ac:dyDescent="0.25">
      <c r="A664" s="73" t="s">
        <v>59</v>
      </c>
      <c r="B664" s="40"/>
      <c r="C664" s="41"/>
      <c r="D664" s="42">
        <f>D643+ROUND(D660*3.2,0)+D662</f>
        <v>28646</v>
      </c>
      <c r="E664" s="68"/>
      <c r="F664" s="34"/>
      <c r="G664" s="34"/>
      <c r="J664" s="70"/>
      <c r="K664"/>
      <c r="L664"/>
      <c r="M664"/>
      <c r="N664"/>
      <c r="O664"/>
      <c r="P664"/>
      <c r="Q664"/>
    </row>
    <row r="665" spans="1:17" s="7" customFormat="1" ht="16.5" hidden="1" customHeight="1" x14ac:dyDescent="0.25">
      <c r="A665" s="77" t="s">
        <v>16</v>
      </c>
      <c r="B665" s="40"/>
      <c r="C665" s="41"/>
      <c r="D665" s="42">
        <f>D641+D664</f>
        <v>197828</v>
      </c>
      <c r="E665" s="68"/>
      <c r="F665" s="34"/>
      <c r="G665" s="34"/>
      <c r="J665" s="70"/>
      <c r="K665"/>
      <c r="L665"/>
      <c r="M665"/>
      <c r="N665"/>
      <c r="O665"/>
      <c r="P665"/>
      <c r="Q665"/>
    </row>
    <row r="666" spans="1:17" s="7" customFormat="1" ht="15" hidden="1" x14ac:dyDescent="0.25">
      <c r="A666" s="48" t="s">
        <v>17</v>
      </c>
      <c r="B666" s="149"/>
      <c r="C666" s="149"/>
      <c r="D666" s="149"/>
      <c r="E666" s="68"/>
      <c r="F666" s="34"/>
      <c r="G666" s="34"/>
      <c r="K666"/>
      <c r="L666"/>
      <c r="M666"/>
      <c r="N666"/>
      <c r="O666"/>
      <c r="P666"/>
      <c r="Q666"/>
    </row>
    <row r="667" spans="1:17" s="7" customFormat="1" ht="15" hidden="1" x14ac:dyDescent="0.25">
      <c r="A667" s="52" t="s">
        <v>91</v>
      </c>
      <c r="B667" s="149"/>
      <c r="C667" s="149"/>
      <c r="D667" s="149"/>
      <c r="E667" s="68"/>
      <c r="F667" s="34"/>
      <c r="G667" s="34"/>
      <c r="K667"/>
      <c r="L667"/>
      <c r="M667"/>
      <c r="N667"/>
      <c r="O667"/>
      <c r="P667"/>
      <c r="Q667"/>
    </row>
    <row r="668" spans="1:17" s="7" customFormat="1" ht="15" hidden="1" x14ac:dyDescent="0.25">
      <c r="A668" s="83" t="s">
        <v>67</v>
      </c>
      <c r="B668" s="32">
        <v>240</v>
      </c>
      <c r="C668" s="33"/>
      <c r="D668" s="34">
        <v>2000</v>
      </c>
      <c r="E668" s="37">
        <v>8</v>
      </c>
      <c r="F668" s="34">
        <f>ROUND(G668/B668,0)</f>
        <v>67</v>
      </c>
      <c r="G668" s="34">
        <f>ROUND(D668*E668,0)</f>
        <v>16000</v>
      </c>
      <c r="K668"/>
      <c r="L668"/>
      <c r="M668"/>
      <c r="N668"/>
      <c r="O668"/>
      <c r="P668"/>
      <c r="Q668"/>
    </row>
    <row r="669" spans="1:17" s="7" customFormat="1" ht="17.25" hidden="1" customHeight="1" x14ac:dyDescent="0.25">
      <c r="A669" s="133" t="s">
        <v>80</v>
      </c>
      <c r="B669" s="82"/>
      <c r="C669" s="33"/>
      <c r="D669" s="95">
        <f t="shared" ref="D669:G670" si="26">D668</f>
        <v>2000</v>
      </c>
      <c r="E669" s="96">
        <f t="shared" si="26"/>
        <v>8</v>
      </c>
      <c r="F669" s="95">
        <f t="shared" si="26"/>
        <v>67</v>
      </c>
      <c r="G669" s="95">
        <f t="shared" si="26"/>
        <v>16000</v>
      </c>
      <c r="K669"/>
      <c r="L669"/>
      <c r="M669"/>
      <c r="N669"/>
      <c r="O669"/>
      <c r="P669"/>
      <c r="Q669"/>
    </row>
    <row r="670" spans="1:17" s="7" customFormat="1" ht="17.25" hidden="1" customHeight="1" x14ac:dyDescent="0.25">
      <c r="A670" s="134" t="s">
        <v>81</v>
      </c>
      <c r="B670" s="130"/>
      <c r="C670" s="90"/>
      <c r="D670" s="125">
        <f t="shared" si="26"/>
        <v>2000</v>
      </c>
      <c r="E670" s="97">
        <f t="shared" si="26"/>
        <v>8</v>
      </c>
      <c r="F670" s="125">
        <f t="shared" si="26"/>
        <v>67</v>
      </c>
      <c r="G670" s="125">
        <f t="shared" si="26"/>
        <v>16000</v>
      </c>
      <c r="K670"/>
      <c r="L670"/>
      <c r="M670"/>
      <c r="N670"/>
      <c r="O670"/>
      <c r="P670"/>
      <c r="Q670"/>
    </row>
    <row r="671" spans="1:17" s="7" customFormat="1" ht="15.75" hidden="1" thickBot="1" x14ac:dyDescent="0.3">
      <c r="A671" s="87" t="s">
        <v>21</v>
      </c>
      <c r="B671" s="98"/>
      <c r="C671" s="99"/>
      <c r="D671" s="98"/>
      <c r="E671" s="98"/>
      <c r="F671" s="98"/>
      <c r="G671" s="98"/>
      <c r="K671"/>
      <c r="L671"/>
      <c r="M671"/>
      <c r="N671"/>
      <c r="O671"/>
      <c r="P671"/>
      <c r="Q671"/>
    </row>
    <row r="672" spans="1:17" s="7" customFormat="1" ht="15" hidden="1" x14ac:dyDescent="0.25">
      <c r="A672" s="150"/>
      <c r="B672" s="65"/>
      <c r="C672" s="66"/>
      <c r="D672" s="67"/>
      <c r="E672" s="67"/>
      <c r="F672" s="67"/>
      <c r="G672" s="67"/>
      <c r="K672"/>
      <c r="L672"/>
      <c r="M672"/>
      <c r="N672"/>
      <c r="O672"/>
      <c r="P672"/>
      <c r="Q672"/>
    </row>
    <row r="673" spans="1:17" s="7" customFormat="1" ht="15" hidden="1" x14ac:dyDescent="0.25">
      <c r="A673" s="114" t="s">
        <v>108</v>
      </c>
      <c r="B673" s="82"/>
      <c r="C673" s="33"/>
      <c r="D673" s="34"/>
      <c r="E673" s="34"/>
      <c r="F673" s="34"/>
      <c r="G673" s="34"/>
      <c r="K673"/>
      <c r="L673"/>
      <c r="M673"/>
      <c r="N673"/>
      <c r="O673"/>
      <c r="P673"/>
      <c r="Q673"/>
    </row>
    <row r="674" spans="1:17" s="7" customFormat="1" ht="15" hidden="1" x14ac:dyDescent="0.25">
      <c r="A674" s="44" t="s">
        <v>14</v>
      </c>
      <c r="B674" s="40"/>
      <c r="C674" s="41"/>
      <c r="D674" s="34"/>
      <c r="E674" s="34"/>
      <c r="F674" s="34"/>
      <c r="G674" s="34"/>
      <c r="H674"/>
      <c r="I674"/>
      <c r="J674"/>
      <c r="K674"/>
      <c r="L674"/>
      <c r="M674"/>
      <c r="N674"/>
      <c r="O674"/>
      <c r="P674"/>
      <c r="Q674"/>
    </row>
    <row r="675" spans="1:17" s="7" customFormat="1" ht="15" hidden="1" x14ac:dyDescent="0.25">
      <c r="A675" s="69" t="s">
        <v>33</v>
      </c>
      <c r="B675" s="40"/>
      <c r="C675" s="115"/>
      <c r="D675" s="34">
        <f>D676+D677+D682+D688+D689+D690+D691</f>
        <v>0</v>
      </c>
      <c r="E675" s="34"/>
      <c r="F675" s="34"/>
      <c r="G675" s="34"/>
      <c r="H675"/>
      <c r="I675"/>
      <c r="J675"/>
      <c r="K675"/>
      <c r="L675"/>
      <c r="M675"/>
      <c r="N675"/>
      <c r="O675"/>
      <c r="P675"/>
      <c r="Q675"/>
    </row>
    <row r="676" spans="1:17" s="7" customFormat="1" ht="15" hidden="1" x14ac:dyDescent="0.25">
      <c r="A676" s="69" t="s">
        <v>34</v>
      </c>
      <c r="B676" s="40"/>
      <c r="C676" s="115"/>
      <c r="D676" s="34"/>
      <c r="E676" s="34"/>
      <c r="F676" s="34"/>
      <c r="G676" s="34"/>
      <c r="H676"/>
      <c r="I676"/>
      <c r="J676"/>
      <c r="K676"/>
      <c r="L676"/>
      <c r="M676"/>
      <c r="N676"/>
      <c r="O676"/>
      <c r="P676"/>
      <c r="Q676"/>
    </row>
    <row r="677" spans="1:17" s="7" customFormat="1" ht="30" hidden="1" x14ac:dyDescent="0.25">
      <c r="A677" s="69" t="s">
        <v>41</v>
      </c>
      <c r="B677" s="40"/>
      <c r="C677" s="115"/>
      <c r="D677" s="34">
        <f>D678+D679+D680+D681</f>
        <v>0</v>
      </c>
      <c r="E677" s="34"/>
      <c r="F677" s="34"/>
      <c r="G677" s="34"/>
      <c r="H677"/>
      <c r="I677"/>
      <c r="J677"/>
      <c r="K677"/>
      <c r="L677"/>
      <c r="M677"/>
      <c r="N677"/>
      <c r="O677"/>
      <c r="P677"/>
      <c r="Q677"/>
    </row>
    <row r="678" spans="1:17" s="7" customFormat="1" ht="30" hidden="1" x14ac:dyDescent="0.25">
      <c r="A678" s="69" t="s">
        <v>42</v>
      </c>
      <c r="B678" s="40"/>
      <c r="C678" s="115"/>
      <c r="D678" s="34"/>
      <c r="E678" s="34"/>
      <c r="F678" s="34"/>
      <c r="G678" s="34"/>
      <c r="H678"/>
      <c r="I678"/>
      <c r="J678"/>
      <c r="K678"/>
      <c r="L678"/>
      <c r="M678"/>
      <c r="N678"/>
      <c r="O678"/>
      <c r="P678"/>
      <c r="Q678"/>
    </row>
    <row r="679" spans="1:17" s="7" customFormat="1" ht="30" hidden="1" x14ac:dyDescent="0.25">
      <c r="A679" s="69" t="s">
        <v>43</v>
      </c>
      <c r="B679" s="40"/>
      <c r="C679" s="115"/>
      <c r="D679" s="34"/>
      <c r="E679" s="34"/>
      <c r="F679" s="34"/>
      <c r="G679" s="34"/>
      <c r="H679"/>
      <c r="I679"/>
      <c r="J679"/>
      <c r="K679"/>
      <c r="L679"/>
      <c r="M679"/>
      <c r="N679"/>
      <c r="O679"/>
      <c r="P679"/>
      <c r="Q679"/>
    </row>
    <row r="680" spans="1:17" s="7" customFormat="1" ht="45" hidden="1" x14ac:dyDescent="0.25">
      <c r="A680" s="69" t="s">
        <v>44</v>
      </c>
      <c r="B680" s="40"/>
      <c r="C680" s="115"/>
      <c r="D680" s="34"/>
      <c r="E680" s="34"/>
      <c r="F680" s="34"/>
      <c r="G680" s="34"/>
      <c r="H680"/>
      <c r="I680"/>
      <c r="J680"/>
      <c r="K680"/>
      <c r="L680"/>
      <c r="M680"/>
      <c r="N680"/>
      <c r="O680"/>
      <c r="P680"/>
      <c r="Q680"/>
    </row>
    <row r="681" spans="1:17" s="7" customFormat="1" ht="29.25" hidden="1" customHeight="1" x14ac:dyDescent="0.25">
      <c r="A681" s="69" t="s">
        <v>45</v>
      </c>
      <c r="B681" s="40"/>
      <c r="C681" s="115"/>
      <c r="D681" s="34"/>
      <c r="E681" s="34"/>
      <c r="F681" s="34"/>
      <c r="G681" s="34"/>
      <c r="H681"/>
      <c r="I681"/>
      <c r="J681"/>
      <c r="K681"/>
      <c r="L681"/>
      <c r="M681"/>
      <c r="N681"/>
      <c r="O681"/>
      <c r="P681"/>
      <c r="Q681"/>
    </row>
    <row r="682" spans="1:17" s="7" customFormat="1" ht="28.5" hidden="1" customHeight="1" x14ac:dyDescent="0.25">
      <c r="A682" s="69" t="s">
        <v>86</v>
      </c>
      <c r="B682" s="40"/>
      <c r="C682" s="115"/>
      <c r="D682" s="34">
        <f>D683+D684+D685+D686+D687</f>
        <v>0</v>
      </c>
      <c r="E682" s="34"/>
      <c r="F682" s="34"/>
      <c r="G682" s="34"/>
      <c r="H682"/>
      <c r="I682"/>
      <c r="J682"/>
      <c r="K682"/>
      <c r="L682"/>
      <c r="M682"/>
      <c r="N682"/>
      <c r="O682"/>
      <c r="P682"/>
      <c r="Q682"/>
    </row>
    <row r="683" spans="1:17" s="7" customFormat="1" ht="30" hidden="1" x14ac:dyDescent="0.25">
      <c r="A683" s="69" t="s">
        <v>47</v>
      </c>
      <c r="B683" s="40"/>
      <c r="C683" s="115"/>
      <c r="D683" s="34"/>
      <c r="E683" s="34"/>
      <c r="F683" s="34"/>
      <c r="G683" s="34"/>
      <c r="H683"/>
      <c r="I683"/>
      <c r="J683"/>
      <c r="K683"/>
      <c r="L683"/>
      <c r="M683"/>
      <c r="N683"/>
      <c r="O683"/>
      <c r="P683"/>
      <c r="Q683"/>
    </row>
    <row r="684" spans="1:17" s="7" customFormat="1" ht="60" hidden="1" x14ac:dyDescent="0.25">
      <c r="A684" s="69" t="s">
        <v>48</v>
      </c>
      <c r="B684" s="40"/>
      <c r="C684" s="115"/>
      <c r="D684" s="34"/>
      <c r="E684" s="34"/>
      <c r="F684" s="34"/>
      <c r="G684" s="34"/>
      <c r="H684"/>
      <c r="I684"/>
      <c r="J684"/>
      <c r="K684"/>
      <c r="L684"/>
      <c r="M684"/>
      <c r="N684"/>
      <c r="O684"/>
      <c r="P684"/>
      <c r="Q684"/>
    </row>
    <row r="685" spans="1:17" s="7" customFormat="1" ht="45" hidden="1" x14ac:dyDescent="0.25">
      <c r="A685" s="69" t="s">
        <v>49</v>
      </c>
      <c r="B685" s="40"/>
      <c r="C685" s="115"/>
      <c r="D685" s="34"/>
      <c r="E685" s="34"/>
      <c r="F685" s="34"/>
      <c r="G685" s="34"/>
      <c r="H685"/>
      <c r="I685"/>
      <c r="J685"/>
      <c r="K685"/>
      <c r="L685"/>
      <c r="M685"/>
      <c r="N685"/>
      <c r="O685"/>
      <c r="P685"/>
      <c r="Q685"/>
    </row>
    <row r="686" spans="1:17" s="7" customFormat="1" ht="30" hidden="1" x14ac:dyDescent="0.25">
      <c r="A686" s="69" t="s">
        <v>76</v>
      </c>
      <c r="B686" s="40"/>
      <c r="C686" s="115"/>
      <c r="D686" s="34"/>
      <c r="E686" s="34"/>
      <c r="F686" s="34"/>
      <c r="G686" s="34"/>
      <c r="H686"/>
      <c r="I686"/>
      <c r="J686"/>
      <c r="K686"/>
      <c r="L686"/>
      <c r="M686"/>
      <c r="N686"/>
      <c r="O686"/>
      <c r="P686"/>
      <c r="Q686"/>
    </row>
    <row r="687" spans="1:17" s="7" customFormat="1" ht="30" hidden="1" x14ac:dyDescent="0.25">
      <c r="A687" s="69" t="s">
        <v>77</v>
      </c>
      <c r="B687" s="40"/>
      <c r="C687" s="115"/>
      <c r="D687" s="34"/>
      <c r="E687" s="34"/>
      <c r="F687" s="34"/>
      <c r="G687" s="34"/>
      <c r="H687"/>
      <c r="I687"/>
      <c r="J687"/>
      <c r="K687"/>
      <c r="L687"/>
      <c r="M687"/>
      <c r="N687"/>
      <c r="O687"/>
      <c r="P687"/>
      <c r="Q687"/>
    </row>
    <row r="688" spans="1:17" s="7" customFormat="1" ht="45" hidden="1" x14ac:dyDescent="0.25">
      <c r="A688" s="69" t="s">
        <v>52</v>
      </c>
      <c r="B688" s="40"/>
      <c r="C688" s="115"/>
      <c r="D688" s="34"/>
      <c r="E688" s="34"/>
      <c r="F688" s="34"/>
      <c r="G688" s="34"/>
      <c r="H688"/>
      <c r="I688"/>
      <c r="J688"/>
      <c r="K688"/>
      <c r="L688"/>
      <c r="M688"/>
      <c r="N688"/>
      <c r="O688"/>
      <c r="P688"/>
      <c r="Q688"/>
    </row>
    <row r="689" spans="1:17" s="7" customFormat="1" ht="30" hidden="1" x14ac:dyDescent="0.25">
      <c r="A689" s="69" t="s">
        <v>53</v>
      </c>
      <c r="B689" s="40"/>
      <c r="C689" s="115"/>
      <c r="D689" s="34"/>
      <c r="E689" s="34"/>
      <c r="F689" s="34"/>
      <c r="G689" s="34"/>
      <c r="H689"/>
      <c r="I689"/>
      <c r="J689"/>
      <c r="K689"/>
      <c r="L689"/>
      <c r="M689"/>
      <c r="N689"/>
      <c r="O689"/>
      <c r="P689"/>
      <c r="Q689"/>
    </row>
    <row r="690" spans="1:17" s="7" customFormat="1" ht="30" hidden="1" x14ac:dyDescent="0.25">
      <c r="A690" s="69" t="s">
        <v>54</v>
      </c>
      <c r="B690" s="40"/>
      <c r="C690" s="115"/>
      <c r="D690" s="34"/>
      <c r="E690" s="34"/>
      <c r="F690" s="34"/>
      <c r="G690" s="34"/>
      <c r="K690"/>
      <c r="L690"/>
      <c r="M690"/>
      <c r="N690"/>
      <c r="O690"/>
      <c r="P690"/>
      <c r="Q690"/>
    </row>
    <row r="691" spans="1:17" s="7" customFormat="1" ht="15" hidden="1" x14ac:dyDescent="0.25">
      <c r="A691" s="69" t="s">
        <v>55</v>
      </c>
      <c r="B691" s="40"/>
      <c r="C691" s="115"/>
      <c r="D691" s="34"/>
      <c r="E691" s="34"/>
      <c r="F691" s="34"/>
      <c r="G691" s="34"/>
      <c r="K691"/>
      <c r="L691"/>
      <c r="M691"/>
      <c r="N691"/>
      <c r="O691"/>
      <c r="P691"/>
      <c r="Q691"/>
    </row>
    <row r="692" spans="1:17" s="7" customFormat="1" ht="15" hidden="1" x14ac:dyDescent="0.25">
      <c r="A692" s="71" t="s">
        <v>38</v>
      </c>
      <c r="B692" s="40"/>
      <c r="C692" s="41"/>
      <c r="D692" s="34">
        <v>27047</v>
      </c>
      <c r="E692" s="34"/>
      <c r="F692" s="34"/>
      <c r="G692" s="34"/>
      <c r="K692"/>
      <c r="L692"/>
      <c r="M692"/>
      <c r="N692"/>
      <c r="O692"/>
      <c r="P692"/>
      <c r="Q692"/>
    </row>
    <row r="693" spans="1:17" s="7" customFormat="1" ht="15" hidden="1" x14ac:dyDescent="0.25">
      <c r="A693" s="72" t="s">
        <v>39</v>
      </c>
      <c r="B693" s="40"/>
      <c r="C693" s="41"/>
      <c r="D693" s="34">
        <v>346200</v>
      </c>
      <c r="E693" s="34"/>
      <c r="F693" s="34"/>
      <c r="G693" s="34"/>
      <c r="J693" s="70"/>
      <c r="K693"/>
      <c r="L693"/>
      <c r="M693"/>
      <c r="N693"/>
      <c r="O693"/>
      <c r="P693"/>
      <c r="Q693"/>
    </row>
    <row r="694" spans="1:17" s="7" customFormat="1" ht="30" hidden="1" x14ac:dyDescent="0.25">
      <c r="A694" s="71" t="s">
        <v>56</v>
      </c>
      <c r="B694" s="40"/>
      <c r="C694" s="41"/>
      <c r="D694" s="34"/>
      <c r="E694" s="34"/>
      <c r="F694" s="34"/>
      <c r="G694" s="34"/>
      <c r="K694"/>
      <c r="L694"/>
      <c r="M694"/>
      <c r="N694"/>
      <c r="O694"/>
      <c r="P694"/>
      <c r="Q694"/>
    </row>
    <row r="695" spans="1:17" s="7" customFormat="1" ht="30" hidden="1" x14ac:dyDescent="0.25">
      <c r="A695" s="116" t="s">
        <v>57</v>
      </c>
      <c r="B695" s="40"/>
      <c r="C695" s="41"/>
      <c r="D695" s="34"/>
      <c r="E695" s="34"/>
      <c r="F695" s="34"/>
      <c r="G695" s="34"/>
      <c r="K695"/>
      <c r="L695"/>
      <c r="M695"/>
      <c r="N695"/>
      <c r="O695"/>
      <c r="P695"/>
      <c r="Q695"/>
    </row>
    <row r="696" spans="1:17" s="7" customFormat="1" ht="15" hidden="1" x14ac:dyDescent="0.25">
      <c r="A696" s="73" t="s">
        <v>59</v>
      </c>
      <c r="B696" s="40"/>
      <c r="C696" s="41"/>
      <c r="D696" s="42">
        <f>D675+ROUND(D692*3.2,0)+D694</f>
        <v>86550</v>
      </c>
      <c r="E696" s="34"/>
      <c r="F696" s="34"/>
      <c r="G696" s="34"/>
      <c r="K696"/>
      <c r="L696"/>
      <c r="M696"/>
      <c r="N696"/>
      <c r="O696"/>
      <c r="P696"/>
      <c r="Q696"/>
    </row>
    <row r="697" spans="1:17" s="7" customFormat="1" ht="15.75" hidden="1" thickBot="1" x14ac:dyDescent="0.3">
      <c r="A697" s="60" t="s">
        <v>21</v>
      </c>
      <c r="B697" s="61"/>
      <c r="C697" s="62"/>
      <c r="D697" s="61"/>
      <c r="E697" s="61"/>
      <c r="F697" s="61"/>
      <c r="G697" s="61"/>
      <c r="K697"/>
      <c r="L697"/>
      <c r="M697"/>
      <c r="N697"/>
      <c r="O697"/>
      <c r="P697"/>
      <c r="Q697"/>
    </row>
    <row r="698" spans="1:17" s="7" customFormat="1" ht="15" hidden="1" x14ac:dyDescent="0.25">
      <c r="A698" s="124"/>
      <c r="B698" s="65"/>
      <c r="C698" s="66"/>
      <c r="D698" s="67"/>
      <c r="E698" s="67"/>
      <c r="F698" s="67"/>
      <c r="G698" s="67"/>
      <c r="K698"/>
      <c r="L698"/>
      <c r="M698"/>
      <c r="N698"/>
      <c r="O698"/>
      <c r="P698"/>
      <c r="Q698"/>
    </row>
    <row r="699" spans="1:17" s="7" customFormat="1" ht="15" hidden="1" x14ac:dyDescent="0.25">
      <c r="A699" s="114" t="s">
        <v>109</v>
      </c>
      <c r="B699" s="82"/>
      <c r="C699" s="33"/>
      <c r="D699" s="34"/>
      <c r="E699" s="34"/>
      <c r="F699" s="34"/>
      <c r="G699" s="34"/>
      <c r="K699"/>
      <c r="L699"/>
      <c r="M699"/>
      <c r="N699"/>
      <c r="O699"/>
      <c r="P699"/>
      <c r="Q699"/>
    </row>
    <row r="700" spans="1:17" s="7" customFormat="1" ht="15" hidden="1" x14ac:dyDescent="0.25">
      <c r="A700" s="44" t="s">
        <v>14</v>
      </c>
      <c r="B700" s="40"/>
      <c r="C700" s="41"/>
      <c r="D700" s="34"/>
      <c r="E700" s="34"/>
      <c r="F700" s="34"/>
      <c r="G700" s="34"/>
      <c r="K700"/>
      <c r="L700"/>
      <c r="M700"/>
      <c r="N700"/>
      <c r="O700"/>
      <c r="P700"/>
      <c r="Q700"/>
    </row>
    <row r="701" spans="1:17" s="7" customFormat="1" ht="15" hidden="1" x14ac:dyDescent="0.25">
      <c r="A701" s="69" t="s">
        <v>33</v>
      </c>
      <c r="B701" s="40"/>
      <c r="C701" s="115"/>
      <c r="D701" s="34">
        <f>D702+D703+D708+D714+D715+D716+D717</f>
        <v>0</v>
      </c>
      <c r="E701" s="34"/>
      <c r="F701" s="34"/>
      <c r="G701" s="34"/>
      <c r="K701"/>
      <c r="L701"/>
      <c r="M701"/>
      <c r="N701"/>
      <c r="O701"/>
      <c r="P701"/>
      <c r="Q701"/>
    </row>
    <row r="702" spans="1:17" s="7" customFormat="1" ht="15" hidden="1" x14ac:dyDescent="0.25">
      <c r="A702" s="69" t="s">
        <v>34</v>
      </c>
      <c r="B702" s="40"/>
      <c r="C702" s="115"/>
      <c r="D702" s="34"/>
      <c r="E702" s="34"/>
      <c r="F702" s="34"/>
      <c r="G702" s="34"/>
      <c r="K702"/>
      <c r="L702"/>
      <c r="M702"/>
      <c r="N702"/>
      <c r="O702"/>
      <c r="P702"/>
      <c r="Q702"/>
    </row>
    <row r="703" spans="1:17" s="7" customFormat="1" ht="30" hidden="1" x14ac:dyDescent="0.25">
      <c r="A703" s="69" t="s">
        <v>41</v>
      </c>
      <c r="B703" s="40"/>
      <c r="C703" s="115"/>
      <c r="D703" s="34">
        <f>D704+D705+D706+D707</f>
        <v>0</v>
      </c>
      <c r="E703" s="34"/>
      <c r="F703" s="34"/>
      <c r="G703" s="34"/>
      <c r="K703"/>
      <c r="L703"/>
      <c r="M703"/>
      <c r="N703"/>
      <c r="O703"/>
      <c r="P703"/>
      <c r="Q703"/>
    </row>
    <row r="704" spans="1:17" s="7" customFormat="1" ht="30" hidden="1" x14ac:dyDescent="0.25">
      <c r="A704" s="69" t="s">
        <v>42</v>
      </c>
      <c r="B704" s="40"/>
      <c r="C704" s="115"/>
      <c r="D704" s="34"/>
      <c r="E704" s="34"/>
      <c r="F704" s="34"/>
      <c r="G704" s="34"/>
      <c r="K704"/>
      <c r="L704"/>
      <c r="M704"/>
      <c r="N704"/>
      <c r="O704"/>
      <c r="P704"/>
      <c r="Q704"/>
    </row>
    <row r="705" spans="1:17" s="7" customFormat="1" ht="30" hidden="1" x14ac:dyDescent="0.25">
      <c r="A705" s="69" t="s">
        <v>43</v>
      </c>
      <c r="B705" s="40"/>
      <c r="C705" s="115"/>
      <c r="D705" s="34"/>
      <c r="E705" s="34"/>
      <c r="F705" s="34"/>
      <c r="G705" s="34"/>
      <c r="K705"/>
      <c r="L705"/>
      <c r="M705"/>
      <c r="N705"/>
      <c r="O705"/>
      <c r="P705"/>
      <c r="Q705"/>
    </row>
    <row r="706" spans="1:17" s="7" customFormat="1" ht="45" hidden="1" x14ac:dyDescent="0.25">
      <c r="A706" s="69" t="s">
        <v>44</v>
      </c>
      <c r="B706" s="40"/>
      <c r="C706" s="115"/>
      <c r="D706" s="34"/>
      <c r="E706" s="34"/>
      <c r="F706" s="34"/>
      <c r="G706" s="34"/>
      <c r="H706"/>
      <c r="I706"/>
      <c r="J706"/>
      <c r="K706"/>
      <c r="L706"/>
      <c r="M706"/>
      <c r="N706"/>
      <c r="O706"/>
      <c r="P706"/>
      <c r="Q706"/>
    </row>
    <row r="707" spans="1:17" s="7" customFormat="1" ht="33" hidden="1" customHeight="1" x14ac:dyDescent="0.25">
      <c r="A707" s="69" t="s">
        <v>45</v>
      </c>
      <c r="B707" s="40"/>
      <c r="C707" s="115"/>
      <c r="D707" s="34"/>
      <c r="E707" s="34"/>
      <c r="F707" s="34"/>
      <c r="G707" s="34"/>
      <c r="H707"/>
      <c r="I707"/>
      <c r="J707"/>
      <c r="K707"/>
      <c r="L707"/>
      <c r="M707"/>
      <c r="N707"/>
      <c r="O707"/>
      <c r="P707"/>
      <c r="Q707"/>
    </row>
    <row r="708" spans="1:17" s="7" customFormat="1" ht="31.5" hidden="1" customHeight="1" x14ac:dyDescent="0.25">
      <c r="A708" s="69" t="s">
        <v>86</v>
      </c>
      <c r="B708" s="40"/>
      <c r="C708" s="115"/>
      <c r="D708" s="34">
        <f>D709+D710+D711+D712+D713</f>
        <v>0</v>
      </c>
      <c r="E708" s="34"/>
      <c r="F708" s="34"/>
      <c r="G708" s="34"/>
      <c r="H708"/>
      <c r="I708"/>
      <c r="J708"/>
      <c r="K708"/>
      <c r="L708"/>
      <c r="M708"/>
      <c r="N708"/>
      <c r="O708"/>
      <c r="P708"/>
      <c r="Q708"/>
    </row>
    <row r="709" spans="1:17" s="7" customFormat="1" ht="30" hidden="1" x14ac:dyDescent="0.25">
      <c r="A709" s="69" t="s">
        <v>47</v>
      </c>
      <c r="B709" s="40"/>
      <c r="C709" s="115"/>
      <c r="D709" s="34"/>
      <c r="E709" s="34"/>
      <c r="F709" s="34"/>
      <c r="G709" s="34"/>
      <c r="H709"/>
      <c r="I709"/>
      <c r="J709"/>
      <c r="K709"/>
      <c r="L709"/>
      <c r="M709"/>
      <c r="N709"/>
      <c r="O709"/>
      <c r="P709"/>
      <c r="Q709"/>
    </row>
    <row r="710" spans="1:17" s="7" customFormat="1" ht="60" hidden="1" x14ac:dyDescent="0.25">
      <c r="A710" s="69" t="s">
        <v>48</v>
      </c>
      <c r="B710" s="40"/>
      <c r="C710" s="115"/>
      <c r="D710" s="34"/>
      <c r="E710" s="34"/>
      <c r="F710" s="34"/>
      <c r="G710" s="34"/>
      <c r="H710"/>
      <c r="I710"/>
      <c r="J710"/>
      <c r="K710"/>
      <c r="L710"/>
      <c r="M710"/>
      <c r="N710"/>
      <c r="O710"/>
      <c r="P710"/>
      <c r="Q710"/>
    </row>
    <row r="711" spans="1:17" s="7" customFormat="1" ht="45" hidden="1" x14ac:dyDescent="0.25">
      <c r="A711" s="69" t="s">
        <v>49</v>
      </c>
      <c r="B711" s="40"/>
      <c r="C711" s="115"/>
      <c r="D711" s="34"/>
      <c r="E711" s="34"/>
      <c r="F711" s="34"/>
      <c r="G711" s="34"/>
      <c r="H711"/>
      <c r="I711"/>
      <c r="J711"/>
      <c r="K711"/>
      <c r="L711"/>
      <c r="M711"/>
      <c r="N711"/>
      <c r="O711"/>
      <c r="P711"/>
      <c r="Q711"/>
    </row>
    <row r="712" spans="1:17" s="7" customFormat="1" ht="30" hidden="1" x14ac:dyDescent="0.25">
      <c r="A712" s="69" t="s">
        <v>76</v>
      </c>
      <c r="B712" s="40"/>
      <c r="C712" s="115"/>
      <c r="D712" s="34"/>
      <c r="E712" s="34"/>
      <c r="F712" s="34"/>
      <c r="G712" s="34"/>
      <c r="H712"/>
      <c r="I712"/>
      <c r="J712"/>
      <c r="K712"/>
      <c r="L712"/>
      <c r="M712"/>
      <c r="N712"/>
      <c r="O712"/>
      <c r="P712"/>
      <c r="Q712"/>
    </row>
    <row r="713" spans="1:17" s="7" customFormat="1" ht="30" hidden="1" x14ac:dyDescent="0.25">
      <c r="A713" s="69" t="s">
        <v>77</v>
      </c>
      <c r="B713" s="40"/>
      <c r="C713" s="115"/>
      <c r="D713" s="34"/>
      <c r="E713" s="34"/>
      <c r="F713" s="34"/>
      <c r="G713" s="34"/>
      <c r="H713"/>
      <c r="I713"/>
      <c r="J713"/>
      <c r="K713"/>
      <c r="L713"/>
      <c r="M713"/>
      <c r="N713"/>
      <c r="O713"/>
      <c r="P713"/>
      <c r="Q713"/>
    </row>
    <row r="714" spans="1:17" s="7" customFormat="1" ht="45" hidden="1" x14ac:dyDescent="0.25">
      <c r="A714" s="69" t="s">
        <v>52</v>
      </c>
      <c r="B714" s="40"/>
      <c r="C714" s="115"/>
      <c r="D714" s="34"/>
      <c r="E714" s="34"/>
      <c r="F714" s="34"/>
      <c r="G714" s="34"/>
      <c r="H714"/>
      <c r="I714"/>
      <c r="J714"/>
      <c r="K714"/>
      <c r="L714"/>
      <c r="M714"/>
      <c r="N714"/>
      <c r="O714"/>
      <c r="P714"/>
      <c r="Q714"/>
    </row>
    <row r="715" spans="1:17" s="7" customFormat="1" ht="30" hidden="1" x14ac:dyDescent="0.25">
      <c r="A715" s="69" t="s">
        <v>53</v>
      </c>
      <c r="B715" s="40"/>
      <c r="C715" s="115"/>
      <c r="D715" s="34"/>
      <c r="E715" s="34"/>
      <c r="F715" s="34"/>
      <c r="G715" s="34"/>
      <c r="H715"/>
      <c r="I715"/>
      <c r="J715"/>
      <c r="K715"/>
      <c r="L715"/>
      <c r="M715"/>
      <c r="N715"/>
      <c r="O715"/>
      <c r="P715"/>
      <c r="Q715"/>
    </row>
    <row r="716" spans="1:17" s="7" customFormat="1" ht="30" hidden="1" x14ac:dyDescent="0.25">
      <c r="A716" s="69" t="s">
        <v>54</v>
      </c>
      <c r="B716" s="40"/>
      <c r="C716" s="115"/>
      <c r="D716" s="34"/>
      <c r="E716" s="34"/>
      <c r="F716" s="34"/>
      <c r="G716" s="34"/>
      <c r="H716"/>
      <c r="I716"/>
      <c r="J716"/>
      <c r="K716"/>
      <c r="L716"/>
      <c r="M716"/>
      <c r="N716"/>
      <c r="O716"/>
      <c r="P716"/>
      <c r="Q716"/>
    </row>
    <row r="717" spans="1:17" s="7" customFormat="1" ht="15" hidden="1" x14ac:dyDescent="0.25">
      <c r="A717" s="69" t="s">
        <v>55</v>
      </c>
      <c r="B717" s="40"/>
      <c r="C717" s="115"/>
      <c r="D717" s="34"/>
      <c r="E717" s="34"/>
      <c r="F717" s="34"/>
      <c r="G717" s="34"/>
      <c r="H717"/>
      <c r="I717"/>
      <c r="J717"/>
      <c r="K717"/>
      <c r="L717"/>
      <c r="M717"/>
      <c r="N717"/>
      <c r="O717"/>
      <c r="P717"/>
      <c r="Q717"/>
    </row>
    <row r="718" spans="1:17" s="7" customFormat="1" ht="15" hidden="1" x14ac:dyDescent="0.25">
      <c r="A718" s="71" t="s">
        <v>38</v>
      </c>
      <c r="B718" s="40"/>
      <c r="C718" s="41"/>
      <c r="D718" s="34">
        <v>18672</v>
      </c>
      <c r="E718" s="34"/>
      <c r="F718" s="34"/>
      <c r="G718" s="34"/>
      <c r="H718"/>
      <c r="I718"/>
      <c r="J718"/>
      <c r="K718"/>
      <c r="L718"/>
      <c r="M718"/>
      <c r="N718"/>
      <c r="O718"/>
      <c r="P718"/>
      <c r="Q718"/>
    </row>
    <row r="719" spans="1:17" s="7" customFormat="1" ht="15" hidden="1" x14ac:dyDescent="0.25">
      <c r="A719" s="72" t="s">
        <v>39</v>
      </c>
      <c r="B719" s="40"/>
      <c r="C719" s="41"/>
      <c r="D719" s="34">
        <v>239002</v>
      </c>
      <c r="E719" s="34"/>
      <c r="F719" s="34"/>
      <c r="G719" s="34"/>
      <c r="H719"/>
      <c r="I719"/>
      <c r="J719"/>
      <c r="K719"/>
      <c r="L719"/>
      <c r="M719"/>
      <c r="N719"/>
      <c r="O719"/>
      <c r="P719"/>
      <c r="Q719"/>
    </row>
    <row r="720" spans="1:17" s="7" customFormat="1" ht="30" hidden="1" x14ac:dyDescent="0.25">
      <c r="A720" s="71" t="s">
        <v>56</v>
      </c>
      <c r="B720" s="40"/>
      <c r="C720" s="41"/>
      <c r="D720" s="34"/>
      <c r="E720" s="34"/>
      <c r="F720" s="34"/>
      <c r="G720" s="34"/>
      <c r="H720"/>
      <c r="I720"/>
      <c r="J720"/>
      <c r="K720"/>
      <c r="L720"/>
      <c r="M720"/>
      <c r="N720"/>
      <c r="O720"/>
      <c r="P720"/>
      <c r="Q720"/>
    </row>
    <row r="721" spans="1:17" s="7" customFormat="1" ht="30" hidden="1" x14ac:dyDescent="0.25">
      <c r="A721" s="116" t="s">
        <v>57</v>
      </c>
      <c r="B721" s="40"/>
      <c r="C721" s="41"/>
      <c r="D721" s="34"/>
      <c r="E721" s="34"/>
      <c r="F721" s="34"/>
      <c r="G721" s="34"/>
      <c r="H721"/>
      <c r="I721"/>
      <c r="J721"/>
      <c r="K721"/>
      <c r="L721"/>
      <c r="M721"/>
      <c r="N721"/>
      <c r="O721"/>
      <c r="P721"/>
      <c r="Q721"/>
    </row>
    <row r="722" spans="1:17" s="7" customFormat="1" ht="15" hidden="1" x14ac:dyDescent="0.25">
      <c r="A722" s="73" t="s">
        <v>59</v>
      </c>
      <c r="B722" s="40"/>
      <c r="C722" s="41"/>
      <c r="D722" s="42">
        <f>D701+D718*3.2+D720</f>
        <v>59750.400000000001</v>
      </c>
      <c r="E722" s="34"/>
      <c r="F722" s="34"/>
      <c r="G722" s="34"/>
      <c r="H722"/>
      <c r="I722"/>
      <c r="J722"/>
      <c r="K722"/>
      <c r="L722"/>
      <c r="M722"/>
      <c r="N722"/>
      <c r="O722"/>
      <c r="P722"/>
      <c r="Q722"/>
    </row>
    <row r="723" spans="1:17" s="7" customFormat="1" ht="15.75" hidden="1" thickBot="1" x14ac:dyDescent="0.3">
      <c r="A723" s="60" t="s">
        <v>21</v>
      </c>
      <c r="B723" s="61"/>
      <c r="C723" s="62"/>
      <c r="D723" s="61"/>
      <c r="E723" s="61"/>
      <c r="F723" s="61"/>
      <c r="G723" s="61"/>
      <c r="H723"/>
      <c r="I723"/>
      <c r="J723"/>
      <c r="K723"/>
      <c r="L723"/>
      <c r="M723"/>
      <c r="N723"/>
      <c r="O723"/>
      <c r="P723"/>
      <c r="Q723"/>
    </row>
    <row r="724" spans="1:17" s="7" customFormat="1" ht="14.25" hidden="1" customHeight="1" thickBot="1" x14ac:dyDescent="0.3">
      <c r="A724" s="124"/>
      <c r="B724" s="65"/>
      <c r="C724" s="66"/>
      <c r="D724" s="67"/>
      <c r="E724" s="67"/>
      <c r="F724" s="67"/>
      <c r="G724" s="67"/>
      <c r="H724"/>
      <c r="I724"/>
      <c r="J724"/>
      <c r="K724"/>
      <c r="L724"/>
      <c r="M724"/>
      <c r="N724"/>
      <c r="O724"/>
      <c r="P724"/>
      <c r="Q724"/>
    </row>
    <row r="725" spans="1:17" s="7" customFormat="1" ht="15" hidden="1" x14ac:dyDescent="0.25">
      <c r="A725" s="151"/>
      <c r="B725" s="66"/>
      <c r="C725" s="66"/>
      <c r="D725" s="67"/>
      <c r="E725" s="67"/>
      <c r="F725" s="67"/>
      <c r="G725" s="67"/>
      <c r="H725"/>
      <c r="I725"/>
      <c r="J725"/>
      <c r="K725"/>
      <c r="L725"/>
      <c r="M725"/>
      <c r="N725"/>
      <c r="O725"/>
      <c r="P725"/>
      <c r="Q725"/>
    </row>
    <row r="726" spans="1:17" s="7" customFormat="1" ht="15" hidden="1" x14ac:dyDescent="0.25">
      <c r="A726" s="31" t="s">
        <v>110</v>
      </c>
      <c r="B726" s="32"/>
      <c r="C726" s="33"/>
      <c r="D726" s="34"/>
      <c r="E726" s="34"/>
      <c r="F726" s="34"/>
      <c r="G726" s="34"/>
      <c r="H726"/>
      <c r="I726"/>
      <c r="J726"/>
      <c r="K726"/>
      <c r="L726"/>
      <c r="M726"/>
      <c r="N726"/>
      <c r="O726"/>
      <c r="P726"/>
      <c r="Q726"/>
    </row>
    <row r="727" spans="1:17" s="7" customFormat="1" ht="15" hidden="1" x14ac:dyDescent="0.25">
      <c r="A727" s="44" t="s">
        <v>14</v>
      </c>
      <c r="B727" s="40"/>
      <c r="C727" s="41"/>
      <c r="D727" s="34"/>
      <c r="E727" s="34"/>
      <c r="F727" s="34"/>
      <c r="G727" s="34"/>
      <c r="H727"/>
      <c r="I727"/>
      <c r="J727"/>
      <c r="K727"/>
      <c r="L727"/>
      <c r="M727"/>
      <c r="N727"/>
      <c r="O727"/>
      <c r="P727"/>
      <c r="Q727"/>
    </row>
    <row r="728" spans="1:17" s="7" customFormat="1" ht="15" hidden="1" x14ac:dyDescent="0.25">
      <c r="A728" s="69" t="s">
        <v>33</v>
      </c>
      <c r="B728" s="40"/>
      <c r="C728" s="115"/>
      <c r="D728" s="34">
        <f>D729+D730+D735+D741+D742+D743+D744</f>
        <v>0</v>
      </c>
      <c r="E728" s="34"/>
      <c r="F728" s="34"/>
      <c r="G728" s="34"/>
      <c r="H728"/>
      <c r="I728"/>
      <c r="J728"/>
      <c r="K728"/>
      <c r="L728"/>
      <c r="M728"/>
      <c r="N728"/>
      <c r="O728"/>
      <c r="P728"/>
      <c r="Q728"/>
    </row>
    <row r="729" spans="1:17" s="7" customFormat="1" ht="15" hidden="1" x14ac:dyDescent="0.25">
      <c r="A729" s="69" t="s">
        <v>34</v>
      </c>
      <c r="B729" s="40"/>
      <c r="C729" s="115"/>
      <c r="D729" s="34"/>
      <c r="E729" s="34"/>
      <c r="F729" s="34"/>
      <c r="G729" s="34"/>
      <c r="H729"/>
      <c r="I729"/>
      <c r="J729"/>
      <c r="K729"/>
      <c r="L729"/>
      <c r="M729"/>
      <c r="N729"/>
      <c r="O729"/>
      <c r="P729"/>
      <c r="Q729"/>
    </row>
    <row r="730" spans="1:17" s="7" customFormat="1" ht="30" hidden="1" x14ac:dyDescent="0.25">
      <c r="A730" s="69" t="s">
        <v>41</v>
      </c>
      <c r="B730" s="40"/>
      <c r="C730" s="115"/>
      <c r="D730" s="34">
        <f>D731+D732+D733+D734</f>
        <v>0</v>
      </c>
      <c r="E730" s="34"/>
      <c r="F730" s="34"/>
      <c r="G730" s="34"/>
      <c r="H730"/>
      <c r="I730"/>
      <c r="J730"/>
      <c r="K730"/>
      <c r="L730"/>
      <c r="M730"/>
      <c r="N730"/>
      <c r="O730"/>
      <c r="P730"/>
      <c r="Q730"/>
    </row>
    <row r="731" spans="1:17" s="7" customFormat="1" ht="30" hidden="1" x14ac:dyDescent="0.25">
      <c r="A731" s="69" t="s">
        <v>42</v>
      </c>
      <c r="B731" s="40"/>
      <c r="C731" s="115"/>
      <c r="D731" s="34"/>
      <c r="E731" s="34"/>
      <c r="F731" s="34"/>
      <c r="G731" s="34"/>
      <c r="H731"/>
      <c r="I731"/>
      <c r="J731"/>
      <c r="K731"/>
      <c r="L731"/>
      <c r="M731"/>
      <c r="N731"/>
      <c r="O731"/>
      <c r="P731"/>
      <c r="Q731"/>
    </row>
    <row r="732" spans="1:17" s="7" customFormat="1" ht="30" hidden="1" x14ac:dyDescent="0.25">
      <c r="A732" s="69" t="s">
        <v>43</v>
      </c>
      <c r="B732" s="40"/>
      <c r="C732" s="115"/>
      <c r="D732" s="34"/>
      <c r="E732" s="34"/>
      <c r="F732" s="34"/>
      <c r="G732" s="34"/>
      <c r="H732"/>
      <c r="I732"/>
      <c r="J732"/>
      <c r="K732"/>
      <c r="L732"/>
      <c r="M732"/>
      <c r="N732"/>
      <c r="O732"/>
      <c r="P732"/>
      <c r="Q732"/>
    </row>
    <row r="733" spans="1:17" s="7" customFormat="1" ht="45" hidden="1" x14ac:dyDescent="0.25">
      <c r="A733" s="69" t="s">
        <v>44</v>
      </c>
      <c r="B733" s="40"/>
      <c r="C733" s="115"/>
      <c r="D733" s="34"/>
      <c r="E733" s="34"/>
      <c r="F733" s="34"/>
      <c r="G733" s="34"/>
      <c r="H733"/>
      <c r="I733"/>
      <c r="J733"/>
      <c r="K733"/>
      <c r="L733"/>
      <c r="M733"/>
      <c r="N733"/>
      <c r="O733"/>
      <c r="P733"/>
      <c r="Q733"/>
    </row>
    <row r="734" spans="1:17" s="7" customFormat="1" ht="32.25" hidden="1" customHeight="1" x14ac:dyDescent="0.25">
      <c r="A734" s="69" t="s">
        <v>45</v>
      </c>
      <c r="B734" s="40"/>
      <c r="C734" s="115"/>
      <c r="D734" s="34"/>
      <c r="E734" s="34"/>
      <c r="F734" s="34"/>
      <c r="G734" s="34"/>
      <c r="H734"/>
      <c r="I734"/>
      <c r="J734"/>
      <c r="K734"/>
      <c r="L734"/>
      <c r="M734"/>
      <c r="N734"/>
      <c r="O734"/>
      <c r="P734"/>
      <c r="Q734"/>
    </row>
    <row r="735" spans="1:17" s="7" customFormat="1" ht="27.75" hidden="1" customHeight="1" x14ac:dyDescent="0.25">
      <c r="A735" s="69" t="s">
        <v>86</v>
      </c>
      <c r="B735" s="40"/>
      <c r="C735" s="115"/>
      <c r="D735" s="34">
        <f>D736+D737+D738+D739+D740</f>
        <v>0</v>
      </c>
      <c r="E735" s="34"/>
      <c r="F735" s="34"/>
      <c r="G735" s="34"/>
      <c r="H735"/>
      <c r="I735"/>
      <c r="J735"/>
      <c r="K735"/>
      <c r="L735"/>
      <c r="M735"/>
      <c r="N735"/>
      <c r="O735"/>
      <c r="P735"/>
      <c r="Q735"/>
    </row>
    <row r="736" spans="1:17" s="7" customFormat="1" ht="30" hidden="1" x14ac:dyDescent="0.25">
      <c r="A736" s="69" t="s">
        <v>47</v>
      </c>
      <c r="B736" s="40"/>
      <c r="C736" s="115"/>
      <c r="D736" s="34"/>
      <c r="E736" s="34"/>
      <c r="F736" s="34"/>
      <c r="G736" s="34"/>
      <c r="H736"/>
      <c r="I736"/>
      <c r="J736"/>
      <c r="K736"/>
      <c r="L736"/>
      <c r="M736"/>
      <c r="N736"/>
      <c r="O736"/>
      <c r="P736"/>
      <c r="Q736"/>
    </row>
    <row r="737" spans="1:17" s="7" customFormat="1" ht="60" hidden="1" x14ac:dyDescent="0.25">
      <c r="A737" s="69" t="s">
        <v>48</v>
      </c>
      <c r="B737" s="40"/>
      <c r="C737" s="115"/>
      <c r="D737" s="34"/>
      <c r="E737" s="34"/>
      <c r="F737" s="34"/>
      <c r="G737" s="34"/>
      <c r="H737"/>
      <c r="I737"/>
      <c r="J737"/>
      <c r="K737"/>
      <c r="L737"/>
      <c r="M737"/>
      <c r="N737"/>
      <c r="O737"/>
      <c r="P737"/>
      <c r="Q737"/>
    </row>
    <row r="738" spans="1:17" s="7" customFormat="1" ht="45" hidden="1" x14ac:dyDescent="0.25">
      <c r="A738" s="69" t="s">
        <v>49</v>
      </c>
      <c r="B738" s="40"/>
      <c r="C738" s="115"/>
      <c r="D738" s="34"/>
      <c r="E738" s="34"/>
      <c r="F738" s="34"/>
      <c r="G738" s="34"/>
      <c r="L738"/>
      <c r="M738"/>
      <c r="N738"/>
      <c r="O738"/>
      <c r="P738"/>
      <c r="Q738"/>
    </row>
    <row r="739" spans="1:17" s="7" customFormat="1" ht="30" hidden="1" x14ac:dyDescent="0.25">
      <c r="A739" s="69" t="s">
        <v>76</v>
      </c>
      <c r="B739" s="40"/>
      <c r="C739" s="115"/>
      <c r="D739" s="34"/>
      <c r="E739" s="34"/>
      <c r="F739" s="34"/>
      <c r="G739" s="34"/>
      <c r="L739"/>
      <c r="M739"/>
      <c r="N739"/>
      <c r="O739"/>
      <c r="P739"/>
      <c r="Q739"/>
    </row>
    <row r="740" spans="1:17" s="7" customFormat="1" ht="30" hidden="1" x14ac:dyDescent="0.25">
      <c r="A740" s="69" t="s">
        <v>77</v>
      </c>
      <c r="B740" s="40"/>
      <c r="C740" s="115"/>
      <c r="D740" s="34"/>
      <c r="E740" s="34"/>
      <c r="F740" s="34"/>
      <c r="G740" s="34"/>
      <c r="L740"/>
      <c r="M740"/>
      <c r="N740"/>
      <c r="O740"/>
      <c r="P740"/>
      <c r="Q740"/>
    </row>
    <row r="741" spans="1:17" s="7" customFormat="1" ht="45" hidden="1" x14ac:dyDescent="0.25">
      <c r="A741" s="69" t="s">
        <v>52</v>
      </c>
      <c r="B741" s="40"/>
      <c r="C741" s="115"/>
      <c r="D741" s="34"/>
      <c r="E741" s="34"/>
      <c r="F741" s="34"/>
      <c r="G741" s="34"/>
      <c r="L741"/>
      <c r="M741"/>
      <c r="N741"/>
      <c r="O741"/>
      <c r="P741"/>
      <c r="Q741"/>
    </row>
    <row r="742" spans="1:17" s="7" customFormat="1" ht="30" hidden="1" x14ac:dyDescent="0.25">
      <c r="A742" s="69" t="s">
        <v>53</v>
      </c>
      <c r="B742" s="40"/>
      <c r="C742" s="115"/>
      <c r="D742" s="34"/>
      <c r="E742" s="34"/>
      <c r="F742" s="34"/>
      <c r="G742" s="34"/>
      <c r="L742"/>
      <c r="M742"/>
      <c r="N742"/>
      <c r="O742"/>
      <c r="P742"/>
      <c r="Q742"/>
    </row>
    <row r="743" spans="1:17" s="7" customFormat="1" ht="30" hidden="1" x14ac:dyDescent="0.25">
      <c r="A743" s="69" t="s">
        <v>54</v>
      </c>
      <c r="B743" s="40"/>
      <c r="C743" s="115"/>
      <c r="D743" s="34"/>
      <c r="E743" s="34"/>
      <c r="F743" s="34"/>
      <c r="G743" s="34"/>
      <c r="L743"/>
      <c r="M743"/>
      <c r="N743"/>
      <c r="O743"/>
      <c r="P743"/>
      <c r="Q743"/>
    </row>
    <row r="744" spans="1:17" s="7" customFormat="1" ht="15" hidden="1" x14ac:dyDescent="0.25">
      <c r="A744" s="69" t="s">
        <v>55</v>
      </c>
      <c r="B744" s="40"/>
      <c r="C744" s="115"/>
      <c r="D744" s="34"/>
      <c r="E744" s="34"/>
      <c r="F744" s="34"/>
      <c r="G744" s="34"/>
      <c r="L744"/>
      <c r="M744"/>
      <c r="N744"/>
      <c r="O744"/>
      <c r="P744"/>
      <c r="Q744"/>
    </row>
    <row r="745" spans="1:17" s="7" customFormat="1" ht="15" hidden="1" x14ac:dyDescent="0.25">
      <c r="A745" s="71" t="s">
        <v>38</v>
      </c>
      <c r="B745" s="40"/>
      <c r="C745" s="41"/>
      <c r="D745" s="34">
        <v>21811</v>
      </c>
      <c r="E745" s="34"/>
      <c r="F745" s="34"/>
      <c r="G745" s="34"/>
      <c r="L745"/>
      <c r="M745"/>
      <c r="N745"/>
      <c r="O745"/>
      <c r="P745"/>
      <c r="Q745"/>
    </row>
    <row r="746" spans="1:17" s="7" customFormat="1" ht="15" hidden="1" x14ac:dyDescent="0.25">
      <c r="A746" s="72" t="s">
        <v>39</v>
      </c>
      <c r="B746" s="40"/>
      <c r="C746" s="41"/>
      <c r="D746" s="34">
        <v>279180</v>
      </c>
      <c r="E746" s="34"/>
      <c r="F746" s="34"/>
      <c r="G746" s="34"/>
      <c r="L746"/>
      <c r="M746"/>
      <c r="N746"/>
      <c r="O746"/>
      <c r="P746"/>
      <c r="Q746"/>
    </row>
    <row r="747" spans="1:17" s="7" customFormat="1" ht="30" hidden="1" x14ac:dyDescent="0.25">
      <c r="A747" s="71" t="s">
        <v>56</v>
      </c>
      <c r="B747" s="40"/>
      <c r="C747" s="41"/>
      <c r="D747" s="34"/>
      <c r="E747" s="34"/>
      <c r="F747" s="34"/>
      <c r="G747" s="34"/>
      <c r="L747"/>
      <c r="M747"/>
      <c r="N747"/>
      <c r="O747"/>
      <c r="P747"/>
      <c r="Q747"/>
    </row>
    <row r="748" spans="1:17" s="7" customFormat="1" ht="30" hidden="1" x14ac:dyDescent="0.25">
      <c r="A748" s="116" t="s">
        <v>57</v>
      </c>
      <c r="B748" s="40"/>
      <c r="C748" s="41"/>
      <c r="D748" s="34"/>
      <c r="E748" s="34"/>
      <c r="F748" s="34"/>
      <c r="G748" s="34"/>
      <c r="L748"/>
      <c r="M748"/>
      <c r="N748"/>
      <c r="O748"/>
      <c r="P748"/>
      <c r="Q748"/>
    </row>
    <row r="749" spans="1:17" s="7" customFormat="1" ht="15" hidden="1" x14ac:dyDescent="0.25">
      <c r="A749" s="73" t="s">
        <v>59</v>
      </c>
      <c r="B749" s="40"/>
      <c r="C749" s="41"/>
      <c r="D749" s="42">
        <f>D728+D745*3.2+D747</f>
        <v>69795.199999999997</v>
      </c>
      <c r="E749" s="34"/>
      <c r="F749" s="34"/>
      <c r="G749" s="34"/>
      <c r="L749"/>
      <c r="M749"/>
      <c r="N749"/>
      <c r="O749"/>
      <c r="P749"/>
      <c r="Q749"/>
    </row>
    <row r="750" spans="1:17" s="7" customFormat="1" ht="15.75" hidden="1" thickBot="1" x14ac:dyDescent="0.3">
      <c r="A750" s="87" t="s">
        <v>21</v>
      </c>
      <c r="B750" s="62"/>
      <c r="C750" s="62"/>
      <c r="D750" s="152"/>
      <c r="E750" s="152"/>
      <c r="F750" s="152"/>
      <c r="G750" s="152"/>
      <c r="L750"/>
      <c r="M750"/>
      <c r="N750"/>
      <c r="O750"/>
      <c r="P750"/>
      <c r="Q750"/>
    </row>
    <row r="751" spans="1:17" s="7" customFormat="1" ht="21.75" hidden="1" customHeight="1" x14ac:dyDescent="0.25">
      <c r="A751" s="153" t="s">
        <v>111</v>
      </c>
      <c r="B751" s="90"/>
      <c r="C751" s="90"/>
      <c r="D751" s="34"/>
      <c r="E751" s="34"/>
      <c r="F751" s="34"/>
      <c r="G751" s="34"/>
      <c r="L751"/>
      <c r="M751"/>
      <c r="N751"/>
      <c r="O751"/>
      <c r="P751"/>
      <c r="Q751"/>
    </row>
    <row r="752" spans="1:17" s="30" customFormat="1" ht="15" hidden="1" x14ac:dyDescent="0.25">
      <c r="A752" s="44" t="s">
        <v>32</v>
      </c>
      <c r="B752" s="40"/>
      <c r="C752" s="41"/>
      <c r="D752" s="34"/>
      <c r="E752" s="34"/>
      <c r="F752" s="34"/>
      <c r="G752" s="34"/>
      <c r="K752" s="7"/>
    </row>
    <row r="753" spans="1:11" s="30" customFormat="1" ht="15" hidden="1" x14ac:dyDescent="0.25">
      <c r="A753" s="69" t="s">
        <v>33</v>
      </c>
      <c r="B753" s="40"/>
      <c r="C753" s="41"/>
      <c r="D753" s="34">
        <f>D754+D755+D756+D757</f>
        <v>20280</v>
      </c>
      <c r="E753" s="34"/>
      <c r="F753" s="34"/>
      <c r="G753" s="34"/>
      <c r="K753" s="7"/>
    </row>
    <row r="754" spans="1:11" s="30" customFormat="1" ht="15" hidden="1" x14ac:dyDescent="0.25">
      <c r="A754" s="69" t="s">
        <v>34</v>
      </c>
      <c r="B754" s="40"/>
      <c r="C754" s="41"/>
      <c r="D754" s="34"/>
      <c r="E754" s="34"/>
      <c r="F754" s="34"/>
      <c r="G754" s="34"/>
      <c r="K754" s="7"/>
    </row>
    <row r="755" spans="1:11" s="30" customFormat="1" ht="30" hidden="1" x14ac:dyDescent="0.25">
      <c r="A755" s="69" t="s">
        <v>35</v>
      </c>
      <c r="B755" s="40"/>
      <c r="C755" s="41"/>
      <c r="D755" s="34">
        <v>3000</v>
      </c>
      <c r="E755" s="34"/>
      <c r="F755" s="34"/>
      <c r="G755" s="34"/>
      <c r="K755" s="7"/>
    </row>
    <row r="756" spans="1:11" s="30" customFormat="1" ht="30" hidden="1" x14ac:dyDescent="0.25">
      <c r="A756" s="69" t="s">
        <v>36</v>
      </c>
      <c r="B756" s="40"/>
      <c r="C756" s="41"/>
      <c r="D756" s="34">
        <v>100</v>
      </c>
      <c r="E756" s="34"/>
      <c r="F756" s="34"/>
      <c r="G756" s="34"/>
      <c r="K756" s="7"/>
    </row>
    <row r="757" spans="1:11" s="30" customFormat="1" ht="15" hidden="1" x14ac:dyDescent="0.25">
      <c r="A757" s="69" t="s">
        <v>37</v>
      </c>
      <c r="B757" s="40"/>
      <c r="C757" s="41"/>
      <c r="D757" s="34">
        <v>17180</v>
      </c>
      <c r="E757" s="34"/>
      <c r="F757" s="34"/>
      <c r="G757" s="34"/>
      <c r="I757" s="102"/>
      <c r="K757" s="7"/>
    </row>
    <row r="758" spans="1:11" s="30" customFormat="1" ht="15" hidden="1" x14ac:dyDescent="0.25">
      <c r="A758" s="71" t="s">
        <v>38</v>
      </c>
      <c r="B758" s="40"/>
      <c r="C758" s="41"/>
      <c r="D758" s="34">
        <v>59000</v>
      </c>
      <c r="E758" s="34"/>
      <c r="F758" s="34"/>
      <c r="G758" s="34"/>
      <c r="K758" s="7"/>
    </row>
    <row r="759" spans="1:11" s="30" customFormat="1" ht="15" hidden="1" x14ac:dyDescent="0.25">
      <c r="A759" s="72" t="s">
        <v>39</v>
      </c>
      <c r="B759" s="40"/>
      <c r="C759" s="41"/>
      <c r="D759" s="34"/>
      <c r="E759" s="34"/>
      <c r="F759" s="34"/>
      <c r="G759" s="34"/>
      <c r="K759" s="7"/>
    </row>
    <row r="760" spans="1:11" s="30" customFormat="1" ht="15" hidden="1" x14ac:dyDescent="0.25">
      <c r="A760" s="73" t="s">
        <v>40</v>
      </c>
      <c r="B760" s="40"/>
      <c r="C760" s="41"/>
      <c r="D760" s="42">
        <f>D753+ROUND(D758*3.2,0)</f>
        <v>209080</v>
      </c>
      <c r="E760" s="34"/>
      <c r="F760" s="34"/>
      <c r="G760" s="34"/>
      <c r="J760" s="102"/>
      <c r="K760" s="7"/>
    </row>
    <row r="761" spans="1:11" s="30" customFormat="1" ht="15" hidden="1" x14ac:dyDescent="0.25">
      <c r="A761" s="44" t="s">
        <v>14</v>
      </c>
      <c r="B761" s="40"/>
      <c r="C761" s="41"/>
      <c r="D761" s="34"/>
      <c r="E761" s="34"/>
      <c r="F761" s="34"/>
      <c r="G761" s="34"/>
      <c r="J761" s="102"/>
      <c r="K761" s="7"/>
    </row>
    <row r="762" spans="1:11" s="30" customFormat="1" ht="15" hidden="1" x14ac:dyDescent="0.25">
      <c r="A762" s="69" t="s">
        <v>33</v>
      </c>
      <c r="B762" s="40"/>
      <c r="C762" s="115"/>
      <c r="D762" s="34">
        <f>D763+D764+D769+D775+D776+D777+D778</f>
        <v>73434</v>
      </c>
      <c r="E762" s="34"/>
      <c r="F762" s="34"/>
      <c r="G762" s="34"/>
      <c r="J762" s="102"/>
      <c r="K762" s="7"/>
    </row>
    <row r="763" spans="1:11" s="30" customFormat="1" ht="15" hidden="1" x14ac:dyDescent="0.25">
      <c r="A763" s="69" t="s">
        <v>34</v>
      </c>
      <c r="B763" s="40"/>
      <c r="C763" s="115"/>
      <c r="D763" s="34"/>
      <c r="E763" s="34"/>
      <c r="F763" s="34"/>
      <c r="G763" s="34"/>
      <c r="J763" s="102"/>
      <c r="K763" s="7"/>
    </row>
    <row r="764" spans="1:11" s="30" customFormat="1" ht="30" hidden="1" x14ac:dyDescent="0.25">
      <c r="A764" s="69" t="s">
        <v>41</v>
      </c>
      <c r="B764" s="40"/>
      <c r="C764" s="115"/>
      <c r="D764" s="34">
        <f>D765+D766+D767+D768</f>
        <v>1252</v>
      </c>
      <c r="E764" s="34"/>
      <c r="F764" s="34"/>
      <c r="G764" s="34"/>
      <c r="J764" s="102"/>
      <c r="K764" s="7"/>
    </row>
    <row r="765" spans="1:11" s="30" customFormat="1" ht="30" hidden="1" x14ac:dyDescent="0.25">
      <c r="A765" s="69" t="s">
        <v>42</v>
      </c>
      <c r="B765" s="40"/>
      <c r="C765" s="115"/>
      <c r="D765" s="34"/>
      <c r="E765" s="34"/>
      <c r="F765" s="34"/>
      <c r="G765" s="34"/>
      <c r="J765" s="102"/>
      <c r="K765" s="7"/>
    </row>
    <row r="766" spans="1:11" s="30" customFormat="1" ht="30" hidden="1" x14ac:dyDescent="0.25">
      <c r="A766" s="69" t="s">
        <v>43</v>
      </c>
      <c r="B766" s="40"/>
      <c r="C766" s="115"/>
      <c r="D766" s="34"/>
      <c r="E766" s="34"/>
      <c r="F766" s="34"/>
      <c r="G766" s="34"/>
      <c r="J766" s="102"/>
      <c r="K766" s="7"/>
    </row>
    <row r="767" spans="1:11" s="30" customFormat="1" ht="45" hidden="1" x14ac:dyDescent="0.25">
      <c r="A767" s="69" t="s">
        <v>44</v>
      </c>
      <c r="B767" s="40"/>
      <c r="C767" s="41">
        <v>78</v>
      </c>
      <c r="D767" s="34">
        <v>636</v>
      </c>
      <c r="E767" s="34"/>
      <c r="F767" s="34"/>
      <c r="G767" s="34"/>
      <c r="J767" s="102"/>
      <c r="K767" s="7"/>
    </row>
    <row r="768" spans="1:11" s="30" customFormat="1" ht="32.25" hidden="1" customHeight="1" x14ac:dyDescent="0.25">
      <c r="A768" s="69" t="s">
        <v>45</v>
      </c>
      <c r="B768" s="40"/>
      <c r="C768" s="41">
        <v>69</v>
      </c>
      <c r="D768" s="34">
        <v>616</v>
      </c>
      <c r="E768" s="34"/>
      <c r="F768" s="34"/>
      <c r="G768" s="34"/>
      <c r="J768" s="102"/>
      <c r="K768" s="7"/>
    </row>
    <row r="769" spans="1:11" s="30" customFormat="1" ht="34.5" hidden="1" customHeight="1" x14ac:dyDescent="0.25">
      <c r="A769" s="69" t="s">
        <v>86</v>
      </c>
      <c r="B769" s="40"/>
      <c r="C769" s="115"/>
      <c r="D769" s="34">
        <f>D770+D771+D772+D773+D774</f>
        <v>72182</v>
      </c>
      <c r="E769" s="34"/>
      <c r="F769" s="34"/>
      <c r="G769" s="34"/>
      <c r="J769" s="102"/>
      <c r="K769" s="7"/>
    </row>
    <row r="770" spans="1:11" s="30" customFormat="1" ht="30" hidden="1" x14ac:dyDescent="0.25">
      <c r="A770" s="69" t="s">
        <v>47</v>
      </c>
      <c r="B770" s="40"/>
      <c r="C770" s="115"/>
      <c r="D770" s="34"/>
      <c r="E770" s="34"/>
      <c r="F770" s="34"/>
      <c r="G770" s="34"/>
      <c r="J770" s="102"/>
      <c r="K770" s="7"/>
    </row>
    <row r="771" spans="1:11" s="30" customFormat="1" ht="60" hidden="1" x14ac:dyDescent="0.25">
      <c r="A771" s="69" t="s">
        <v>48</v>
      </c>
      <c r="B771" s="40"/>
      <c r="C771" s="41">
        <v>14950</v>
      </c>
      <c r="D771" s="34">
        <v>69087</v>
      </c>
      <c r="E771" s="34"/>
      <c r="F771" s="34"/>
      <c r="G771" s="34"/>
      <c r="J771" s="102"/>
      <c r="K771" s="7"/>
    </row>
    <row r="772" spans="1:11" s="30" customFormat="1" ht="45" hidden="1" x14ac:dyDescent="0.25">
      <c r="A772" s="69" t="s">
        <v>49</v>
      </c>
      <c r="B772" s="40"/>
      <c r="C772" s="41">
        <v>2651</v>
      </c>
      <c r="D772" s="34">
        <v>3095</v>
      </c>
      <c r="E772" s="34"/>
      <c r="F772" s="34"/>
      <c r="G772" s="34"/>
      <c r="J772" s="102"/>
      <c r="K772" s="7"/>
    </row>
    <row r="773" spans="1:11" s="30" customFormat="1" ht="30" hidden="1" x14ac:dyDescent="0.25">
      <c r="A773" s="69" t="s">
        <v>76</v>
      </c>
      <c r="B773" s="40"/>
      <c r="C773" s="115"/>
      <c r="D773" s="34"/>
      <c r="E773" s="34"/>
      <c r="F773" s="34"/>
      <c r="G773" s="34"/>
      <c r="J773" s="102"/>
      <c r="K773" s="7"/>
    </row>
    <row r="774" spans="1:11" s="30" customFormat="1" ht="30" hidden="1" x14ac:dyDescent="0.25">
      <c r="A774" s="69" t="s">
        <v>77</v>
      </c>
      <c r="B774" s="40"/>
      <c r="C774" s="115"/>
      <c r="D774" s="34"/>
      <c r="E774" s="34"/>
      <c r="F774" s="34"/>
      <c r="G774" s="34"/>
      <c r="J774" s="102"/>
      <c r="K774" s="7"/>
    </row>
    <row r="775" spans="1:11" s="30" customFormat="1" ht="45" hidden="1" x14ac:dyDescent="0.25">
      <c r="A775" s="69" t="s">
        <v>52</v>
      </c>
      <c r="B775" s="40"/>
      <c r="C775" s="115"/>
      <c r="D775" s="34"/>
      <c r="E775" s="34"/>
      <c r="F775" s="34"/>
      <c r="G775" s="34"/>
      <c r="J775" s="102"/>
      <c r="K775" s="7"/>
    </row>
    <row r="776" spans="1:11" s="30" customFormat="1" ht="30" hidden="1" x14ac:dyDescent="0.25">
      <c r="A776" s="69" t="s">
        <v>53</v>
      </c>
      <c r="B776" s="40"/>
      <c r="C776" s="115"/>
      <c r="D776" s="34"/>
      <c r="E776" s="34"/>
      <c r="F776" s="34"/>
      <c r="G776" s="34"/>
      <c r="J776" s="102"/>
      <c r="K776" s="7"/>
    </row>
    <row r="777" spans="1:11" s="30" customFormat="1" ht="30" hidden="1" x14ac:dyDescent="0.25">
      <c r="A777" s="69" t="s">
        <v>54</v>
      </c>
      <c r="B777" s="40"/>
      <c r="C777" s="115"/>
      <c r="D777" s="34"/>
      <c r="E777" s="34"/>
      <c r="F777" s="34"/>
      <c r="G777" s="34"/>
      <c r="J777" s="102"/>
      <c r="K777" s="7"/>
    </row>
    <row r="778" spans="1:11" s="30" customFormat="1" ht="15" hidden="1" x14ac:dyDescent="0.25">
      <c r="A778" s="69" t="s">
        <v>55</v>
      </c>
      <c r="B778" s="40"/>
      <c r="C778" s="115"/>
      <c r="D778" s="34"/>
      <c r="E778" s="34"/>
      <c r="F778" s="34"/>
      <c r="G778" s="34"/>
      <c r="J778" s="102"/>
      <c r="K778" s="7"/>
    </row>
    <row r="779" spans="1:11" s="30" customFormat="1" ht="15" hidden="1" x14ac:dyDescent="0.25">
      <c r="A779" s="71" t="s">
        <v>38</v>
      </c>
      <c r="B779" s="40"/>
      <c r="C779" s="41"/>
      <c r="D779" s="34"/>
      <c r="E779" s="34"/>
      <c r="F779" s="34"/>
      <c r="G779" s="34"/>
      <c r="J779" s="102"/>
      <c r="K779" s="7"/>
    </row>
    <row r="780" spans="1:11" s="30" customFormat="1" ht="15" hidden="1" x14ac:dyDescent="0.25">
      <c r="A780" s="72" t="s">
        <v>39</v>
      </c>
      <c r="B780" s="40"/>
      <c r="C780" s="41"/>
      <c r="D780" s="34"/>
      <c r="E780" s="34"/>
      <c r="F780" s="34"/>
      <c r="G780" s="34"/>
      <c r="J780" s="102"/>
      <c r="K780" s="7"/>
    </row>
    <row r="781" spans="1:11" s="30" customFormat="1" ht="30" hidden="1" x14ac:dyDescent="0.25">
      <c r="A781" s="71" t="s">
        <v>56</v>
      </c>
      <c r="B781" s="40"/>
      <c r="C781" s="41"/>
      <c r="D781" s="34">
        <v>13200</v>
      </c>
      <c r="E781" s="34"/>
      <c r="F781" s="34"/>
      <c r="G781" s="34"/>
      <c r="J781" s="102"/>
      <c r="K781" s="7"/>
    </row>
    <row r="782" spans="1:11" s="30" customFormat="1" ht="30" hidden="1" x14ac:dyDescent="0.25">
      <c r="A782" s="116" t="s">
        <v>57</v>
      </c>
      <c r="B782" s="40"/>
      <c r="C782" s="41"/>
      <c r="D782" s="34"/>
      <c r="E782" s="34"/>
      <c r="F782" s="34"/>
      <c r="G782" s="34"/>
      <c r="J782" s="102"/>
      <c r="K782" s="7"/>
    </row>
    <row r="783" spans="1:11" s="30" customFormat="1" ht="15" hidden="1" x14ac:dyDescent="0.25">
      <c r="A783" s="73" t="s">
        <v>59</v>
      </c>
      <c r="B783" s="40"/>
      <c r="C783" s="41"/>
      <c r="D783" s="42">
        <f>D762+ROUND(D779*3.2,0)+D781</f>
        <v>86634</v>
      </c>
      <c r="E783" s="34"/>
      <c r="F783" s="34"/>
      <c r="G783" s="34"/>
      <c r="J783" s="102"/>
      <c r="K783" s="7"/>
    </row>
    <row r="784" spans="1:11" s="30" customFormat="1" ht="16.5" hidden="1" customHeight="1" x14ac:dyDescent="0.25">
      <c r="A784" s="77" t="s">
        <v>16</v>
      </c>
      <c r="B784" s="115"/>
      <c r="C784" s="41"/>
      <c r="D784" s="42">
        <f>D760+D783</f>
        <v>295714</v>
      </c>
      <c r="E784" s="34"/>
      <c r="F784" s="34"/>
      <c r="G784" s="34"/>
      <c r="J784" s="102"/>
      <c r="K784" s="7"/>
    </row>
    <row r="785" spans="1:17" s="30" customFormat="1" ht="15" hidden="1" x14ac:dyDescent="0.25">
      <c r="A785" s="78" t="s">
        <v>60</v>
      </c>
      <c r="B785" s="136"/>
      <c r="C785" s="136"/>
      <c r="D785" s="42"/>
      <c r="E785" s="34"/>
      <c r="F785" s="34"/>
      <c r="G785" s="34"/>
    </row>
    <row r="786" spans="1:17" s="30" customFormat="1" ht="15" hidden="1" x14ac:dyDescent="0.25">
      <c r="A786" s="36" t="s">
        <v>79</v>
      </c>
      <c r="B786" s="136"/>
      <c r="C786" s="136"/>
      <c r="D786" s="34">
        <v>2000</v>
      </c>
      <c r="E786" s="34"/>
      <c r="F786" s="34"/>
      <c r="G786" s="34"/>
    </row>
    <row r="787" spans="1:17" s="30" customFormat="1" ht="15" hidden="1" x14ac:dyDescent="0.25">
      <c r="A787" s="48" t="s">
        <v>17</v>
      </c>
      <c r="B787" s="149"/>
      <c r="C787" s="149"/>
      <c r="D787" s="149"/>
      <c r="E787" s="34"/>
      <c r="F787" s="34"/>
      <c r="G787" s="34"/>
    </row>
    <row r="788" spans="1:17" s="30" customFormat="1" ht="15" hidden="1" x14ac:dyDescent="0.25">
      <c r="A788" s="52" t="s">
        <v>91</v>
      </c>
      <c r="B788" s="149"/>
      <c r="C788" s="149"/>
      <c r="D788" s="149"/>
      <c r="E788" s="34"/>
      <c r="F788" s="34"/>
      <c r="G788" s="34"/>
    </row>
    <row r="789" spans="1:17" s="30" customFormat="1" ht="15" hidden="1" x14ac:dyDescent="0.25">
      <c r="A789" s="83" t="s">
        <v>67</v>
      </c>
      <c r="B789" s="32">
        <v>240</v>
      </c>
      <c r="C789" s="33"/>
      <c r="D789" s="34">
        <v>954</v>
      </c>
      <c r="E789" s="37">
        <v>8</v>
      </c>
      <c r="F789" s="34">
        <f>ROUND(G789/B789,0)</f>
        <v>32</v>
      </c>
      <c r="G789" s="34">
        <f>ROUND(D789*E789,0)</f>
        <v>7632</v>
      </c>
    </row>
    <row r="790" spans="1:17" s="30" customFormat="1" ht="15" hidden="1" x14ac:dyDescent="0.25">
      <c r="A790" s="83" t="s">
        <v>24</v>
      </c>
      <c r="B790" s="32">
        <v>240</v>
      </c>
      <c r="C790" s="33"/>
      <c r="D790" s="34">
        <v>45</v>
      </c>
      <c r="E790" s="37">
        <v>3</v>
      </c>
      <c r="F790" s="34">
        <f>ROUND(G790/B790,0)</f>
        <v>1</v>
      </c>
      <c r="G790" s="34">
        <f>ROUND(D790*E790,0)</f>
        <v>135</v>
      </c>
    </row>
    <row r="791" spans="1:17" s="30" customFormat="1" ht="18.75" hidden="1" customHeight="1" x14ac:dyDescent="0.25">
      <c r="A791" s="133" t="s">
        <v>80</v>
      </c>
      <c r="B791" s="32"/>
      <c r="C791" s="33"/>
      <c r="D791" s="95">
        <f>D789+D790</f>
        <v>999</v>
      </c>
      <c r="E791" s="96">
        <f>G791/D791</f>
        <v>7.7747747747747749</v>
      </c>
      <c r="F791" s="95">
        <f t="shared" ref="F791" si="27">F789+F790</f>
        <v>33</v>
      </c>
      <c r="G791" s="95">
        <f>G789+G790</f>
        <v>7767</v>
      </c>
    </row>
    <row r="792" spans="1:17" s="30" customFormat="1" ht="18.75" hidden="1" customHeight="1" x14ac:dyDescent="0.25">
      <c r="A792" s="134" t="s">
        <v>81</v>
      </c>
      <c r="B792" s="32"/>
      <c r="C792" s="33"/>
      <c r="D792" s="42">
        <f t="shared" ref="D792:G792" si="28">D791</f>
        <v>999</v>
      </c>
      <c r="E792" s="97">
        <f t="shared" si="28"/>
        <v>7.7747747747747749</v>
      </c>
      <c r="F792" s="42">
        <f t="shared" si="28"/>
        <v>33</v>
      </c>
      <c r="G792" s="42">
        <f t="shared" si="28"/>
        <v>7767</v>
      </c>
    </row>
    <row r="793" spans="1:17" s="7" customFormat="1" ht="15.75" hidden="1" thickBot="1" x14ac:dyDescent="0.3">
      <c r="A793" s="87" t="s">
        <v>21</v>
      </c>
      <c r="B793" s="87"/>
      <c r="C793" s="154"/>
      <c r="D793" s="155"/>
      <c r="E793" s="155"/>
      <c r="F793" s="155"/>
      <c r="G793" s="155"/>
      <c r="K793" s="30"/>
      <c r="L793"/>
      <c r="M793"/>
      <c r="N793"/>
      <c r="O793"/>
      <c r="P793"/>
      <c r="Q793"/>
    </row>
    <row r="794" spans="1:17" s="7" customFormat="1" ht="15" hidden="1" x14ac:dyDescent="0.25">
      <c r="A794" s="124"/>
      <c r="B794" s="32"/>
      <c r="C794" s="33"/>
      <c r="D794" s="67"/>
      <c r="E794" s="67"/>
      <c r="F794" s="67"/>
      <c r="G794" s="67"/>
      <c r="K794" s="30"/>
      <c r="L794"/>
      <c r="M794"/>
      <c r="N794"/>
      <c r="O794"/>
      <c r="P794"/>
      <c r="Q794"/>
    </row>
    <row r="795" spans="1:17" s="7" customFormat="1" ht="30" hidden="1" customHeight="1" x14ac:dyDescent="0.25">
      <c r="A795" s="156" t="s">
        <v>112</v>
      </c>
      <c r="B795" s="32"/>
      <c r="C795" s="33"/>
      <c r="D795" s="34"/>
      <c r="E795" s="34"/>
      <c r="F795" s="34"/>
      <c r="G795" s="34"/>
      <c r="L795"/>
      <c r="M795"/>
      <c r="N795"/>
      <c r="O795"/>
      <c r="P795"/>
      <c r="Q795"/>
    </row>
    <row r="796" spans="1:17" s="7" customFormat="1" ht="15" hidden="1" x14ac:dyDescent="0.25">
      <c r="A796" s="44" t="s">
        <v>32</v>
      </c>
      <c r="B796" s="40"/>
      <c r="C796" s="41"/>
      <c r="D796" s="34"/>
      <c r="E796" s="34"/>
      <c r="F796" s="34"/>
      <c r="G796" s="34"/>
      <c r="L796"/>
      <c r="M796"/>
      <c r="N796"/>
      <c r="O796"/>
      <c r="P796"/>
      <c r="Q796"/>
    </row>
    <row r="797" spans="1:17" s="7" customFormat="1" ht="15" hidden="1" x14ac:dyDescent="0.25">
      <c r="A797" s="69" t="s">
        <v>33</v>
      </c>
      <c r="B797" s="40"/>
      <c r="C797" s="41"/>
      <c r="D797" s="34">
        <f>D798+D799+D800+D801</f>
        <v>12975</v>
      </c>
      <c r="E797" s="34"/>
      <c r="F797" s="34"/>
      <c r="G797" s="34"/>
      <c r="L797"/>
      <c r="M797"/>
      <c r="N797"/>
      <c r="O797"/>
      <c r="P797"/>
      <c r="Q797"/>
    </row>
    <row r="798" spans="1:17" s="7" customFormat="1" ht="15" hidden="1" x14ac:dyDescent="0.25">
      <c r="A798" s="69" t="s">
        <v>34</v>
      </c>
      <c r="B798" s="40"/>
      <c r="C798" s="41"/>
      <c r="D798" s="34">
        <v>5955</v>
      </c>
      <c r="E798" s="34"/>
      <c r="F798" s="34"/>
      <c r="G798" s="34"/>
      <c r="L798"/>
      <c r="M798"/>
      <c r="N798"/>
      <c r="O798"/>
      <c r="P798"/>
      <c r="Q798"/>
    </row>
    <row r="799" spans="1:17" s="7" customFormat="1" ht="30" hidden="1" x14ac:dyDescent="0.25">
      <c r="A799" s="69" t="s">
        <v>35</v>
      </c>
      <c r="B799" s="40"/>
      <c r="C799" s="41"/>
      <c r="D799" s="34"/>
      <c r="E799" s="34"/>
      <c r="F799" s="34"/>
      <c r="G799" s="34"/>
      <c r="L799"/>
      <c r="M799"/>
      <c r="N799"/>
      <c r="O799"/>
      <c r="P799"/>
      <c r="Q799"/>
    </row>
    <row r="800" spans="1:17" s="7" customFormat="1" ht="30" hidden="1" x14ac:dyDescent="0.25">
      <c r="A800" s="69" t="s">
        <v>36</v>
      </c>
      <c r="B800" s="40"/>
      <c r="C800" s="41"/>
      <c r="D800" s="34"/>
      <c r="E800" s="34"/>
      <c r="F800" s="34"/>
      <c r="G800" s="34"/>
      <c r="L800"/>
      <c r="M800"/>
      <c r="N800"/>
      <c r="O800"/>
      <c r="P800"/>
      <c r="Q800"/>
    </row>
    <row r="801" spans="1:17" s="7" customFormat="1" ht="15" hidden="1" x14ac:dyDescent="0.25">
      <c r="A801" s="69" t="s">
        <v>37</v>
      </c>
      <c r="B801" s="40"/>
      <c r="C801" s="41"/>
      <c r="D801" s="34">
        <v>7020</v>
      </c>
      <c r="E801" s="34"/>
      <c r="F801" s="34"/>
      <c r="G801" s="34"/>
      <c r="I801" s="70"/>
      <c r="L801"/>
      <c r="M801"/>
      <c r="N801"/>
      <c r="O801"/>
      <c r="P801"/>
      <c r="Q801"/>
    </row>
    <row r="802" spans="1:17" s="7" customFormat="1" ht="15" hidden="1" x14ac:dyDescent="0.25">
      <c r="A802" s="71" t="s">
        <v>38</v>
      </c>
      <c r="B802" s="40"/>
      <c r="C802" s="41"/>
      <c r="D802" s="34">
        <v>76542</v>
      </c>
      <c r="E802" s="34"/>
      <c r="F802" s="34"/>
      <c r="G802" s="34"/>
      <c r="K802"/>
      <c r="L802"/>
      <c r="M802"/>
      <c r="N802"/>
      <c r="O802"/>
      <c r="P802"/>
      <c r="Q802"/>
    </row>
    <row r="803" spans="1:17" s="7" customFormat="1" ht="15" hidden="1" x14ac:dyDescent="0.25">
      <c r="A803" s="72" t="s">
        <v>39</v>
      </c>
      <c r="B803" s="40"/>
      <c r="C803" s="41"/>
      <c r="D803" s="34"/>
      <c r="E803" s="34"/>
      <c r="F803" s="34"/>
      <c r="G803" s="34"/>
      <c r="K803"/>
      <c r="L803"/>
      <c r="M803"/>
      <c r="N803"/>
      <c r="O803"/>
      <c r="P803"/>
      <c r="Q803"/>
    </row>
    <row r="804" spans="1:17" s="7" customFormat="1" ht="15" hidden="1" x14ac:dyDescent="0.25">
      <c r="A804" s="73" t="s">
        <v>40</v>
      </c>
      <c r="B804" s="40"/>
      <c r="C804" s="41"/>
      <c r="D804" s="42">
        <f>D797+ROUND(D802*3.2,0)</f>
        <v>257909</v>
      </c>
      <c r="E804" s="34"/>
      <c r="F804" s="34"/>
      <c r="G804" s="34"/>
      <c r="J804" s="70"/>
      <c r="K804"/>
      <c r="L804"/>
      <c r="M804"/>
      <c r="N804"/>
      <c r="O804"/>
      <c r="P804"/>
      <c r="Q804"/>
    </row>
    <row r="805" spans="1:17" s="7" customFormat="1" ht="15" hidden="1" x14ac:dyDescent="0.25">
      <c r="A805" s="44" t="s">
        <v>14</v>
      </c>
      <c r="B805" s="40"/>
      <c r="C805" s="41"/>
      <c r="D805" s="34"/>
      <c r="E805" s="34"/>
      <c r="F805" s="34"/>
      <c r="G805" s="34"/>
      <c r="J805" s="70"/>
      <c r="K805"/>
      <c r="L805"/>
      <c r="M805"/>
      <c r="N805"/>
      <c r="O805"/>
      <c r="P805"/>
      <c r="Q805"/>
    </row>
    <row r="806" spans="1:17" s="7" customFormat="1" ht="15" hidden="1" x14ac:dyDescent="0.25">
      <c r="A806" s="69" t="s">
        <v>33</v>
      </c>
      <c r="B806" s="40"/>
      <c r="C806" s="115"/>
      <c r="D806" s="34">
        <f>D807+D808+D813+D819+D820+D821+D822</f>
        <v>59641</v>
      </c>
      <c r="E806" s="34"/>
      <c r="F806" s="34"/>
      <c r="G806" s="34"/>
      <c r="J806" s="70"/>
      <c r="K806"/>
      <c r="L806"/>
      <c r="M806"/>
      <c r="N806"/>
      <c r="O806"/>
      <c r="P806"/>
      <c r="Q806"/>
    </row>
    <row r="807" spans="1:17" s="7" customFormat="1" ht="15" hidden="1" x14ac:dyDescent="0.25">
      <c r="A807" s="69" t="s">
        <v>34</v>
      </c>
      <c r="B807" s="40"/>
      <c r="C807" s="115"/>
      <c r="D807" s="34"/>
      <c r="E807" s="34"/>
      <c r="F807" s="34"/>
      <c r="G807" s="34"/>
      <c r="J807" s="70"/>
      <c r="K807"/>
      <c r="L807"/>
      <c r="M807"/>
      <c r="N807"/>
      <c r="O807"/>
      <c r="P807"/>
      <c r="Q807"/>
    </row>
    <row r="808" spans="1:17" s="7" customFormat="1" ht="30" hidden="1" x14ac:dyDescent="0.25">
      <c r="A808" s="69" t="s">
        <v>41</v>
      </c>
      <c r="B808" s="40"/>
      <c r="C808" s="115"/>
      <c r="D808" s="34">
        <f>D809+D810+D811+D812</f>
        <v>1251</v>
      </c>
      <c r="E808" s="34"/>
      <c r="F808" s="34"/>
      <c r="G808" s="34"/>
      <c r="J808" s="70"/>
      <c r="K808"/>
      <c r="L808"/>
      <c r="M808"/>
      <c r="N808"/>
      <c r="O808"/>
      <c r="P808"/>
      <c r="Q808"/>
    </row>
    <row r="809" spans="1:17" s="7" customFormat="1" ht="30" hidden="1" x14ac:dyDescent="0.25">
      <c r="A809" s="69" t="s">
        <v>42</v>
      </c>
      <c r="B809" s="40"/>
      <c r="C809" s="115"/>
      <c r="D809" s="34"/>
      <c r="E809" s="34"/>
      <c r="F809" s="34"/>
      <c r="G809" s="34"/>
      <c r="J809" s="70"/>
      <c r="K809"/>
      <c r="L809"/>
      <c r="M809"/>
      <c r="N809"/>
      <c r="O809"/>
      <c r="P809"/>
      <c r="Q809"/>
    </row>
    <row r="810" spans="1:17" s="7" customFormat="1" ht="30" hidden="1" x14ac:dyDescent="0.25">
      <c r="A810" s="69" t="s">
        <v>43</v>
      </c>
      <c r="B810" s="40"/>
      <c r="C810" s="115"/>
      <c r="D810" s="34"/>
      <c r="E810" s="34"/>
      <c r="F810" s="34"/>
      <c r="G810" s="34"/>
      <c r="J810" s="70"/>
      <c r="K810"/>
      <c r="L810"/>
      <c r="M810"/>
      <c r="N810"/>
      <c r="O810"/>
      <c r="P810"/>
      <c r="Q810"/>
    </row>
    <row r="811" spans="1:17" s="7" customFormat="1" ht="45" hidden="1" x14ac:dyDescent="0.25">
      <c r="A811" s="69" t="s">
        <v>44</v>
      </c>
      <c r="B811" s="40"/>
      <c r="C811" s="41">
        <v>70</v>
      </c>
      <c r="D811" s="34">
        <v>630</v>
      </c>
      <c r="E811" s="34"/>
      <c r="F811" s="34"/>
      <c r="G811" s="34"/>
      <c r="J811" s="70"/>
      <c r="K811"/>
      <c r="L811"/>
      <c r="M811"/>
      <c r="N811"/>
      <c r="O811"/>
      <c r="P811"/>
      <c r="Q811"/>
    </row>
    <row r="812" spans="1:17" s="7" customFormat="1" ht="30" hidden="1" customHeight="1" x14ac:dyDescent="0.25">
      <c r="A812" s="69" t="s">
        <v>45</v>
      </c>
      <c r="B812" s="40"/>
      <c r="C812" s="41">
        <v>69</v>
      </c>
      <c r="D812" s="34">
        <v>621</v>
      </c>
      <c r="E812" s="34"/>
      <c r="F812" s="34"/>
      <c r="G812" s="34"/>
      <c r="J812" s="70"/>
      <c r="K812"/>
      <c r="L812"/>
      <c r="M812"/>
      <c r="N812"/>
      <c r="O812"/>
      <c r="P812"/>
      <c r="Q812"/>
    </row>
    <row r="813" spans="1:17" s="7" customFormat="1" ht="32.25" hidden="1" customHeight="1" x14ac:dyDescent="0.25">
      <c r="A813" s="69" t="s">
        <v>86</v>
      </c>
      <c r="B813" s="40"/>
      <c r="C813" s="115"/>
      <c r="D813" s="34">
        <f>D814+D815+D816+D817+D818</f>
        <v>58390</v>
      </c>
      <c r="E813" s="34"/>
      <c r="F813" s="34"/>
      <c r="G813" s="34"/>
      <c r="J813" s="70"/>
      <c r="K813"/>
      <c r="L813"/>
      <c r="M813"/>
      <c r="N813"/>
      <c r="O813"/>
      <c r="P813"/>
      <c r="Q813"/>
    </row>
    <row r="814" spans="1:17" s="7" customFormat="1" ht="30" hidden="1" x14ac:dyDescent="0.25">
      <c r="A814" s="69" t="s">
        <v>47</v>
      </c>
      <c r="B814" s="40"/>
      <c r="C814" s="115"/>
      <c r="D814" s="34"/>
      <c r="E814" s="34"/>
      <c r="F814" s="34"/>
      <c r="G814" s="34"/>
      <c r="J814" s="70"/>
      <c r="K814"/>
      <c r="L814"/>
      <c r="M814"/>
      <c r="N814"/>
      <c r="O814"/>
      <c r="P814"/>
      <c r="Q814"/>
    </row>
    <row r="815" spans="1:17" s="7" customFormat="1" ht="60" hidden="1" x14ac:dyDescent="0.25">
      <c r="A815" s="69" t="s">
        <v>48</v>
      </c>
      <c r="B815" s="40"/>
      <c r="C815" s="41">
        <v>15600</v>
      </c>
      <c r="D815" s="34">
        <v>56230</v>
      </c>
      <c r="E815" s="34"/>
      <c r="F815" s="34"/>
      <c r="G815" s="34"/>
      <c r="J815" s="70"/>
      <c r="K815"/>
      <c r="L815"/>
      <c r="M815"/>
      <c r="N815"/>
      <c r="O815"/>
      <c r="P815"/>
      <c r="Q815"/>
    </row>
    <row r="816" spans="1:17" s="7" customFormat="1" ht="45" hidden="1" x14ac:dyDescent="0.25">
      <c r="A816" s="69" t="s">
        <v>49</v>
      </c>
      <c r="B816" s="40"/>
      <c r="C816" s="41">
        <v>1530</v>
      </c>
      <c r="D816" s="34">
        <v>2160</v>
      </c>
      <c r="E816" s="34"/>
      <c r="F816" s="34"/>
      <c r="G816" s="34"/>
      <c r="J816" s="70"/>
      <c r="K816"/>
      <c r="L816"/>
      <c r="M816"/>
      <c r="N816"/>
      <c r="O816"/>
      <c r="P816"/>
      <c r="Q816"/>
    </row>
    <row r="817" spans="1:17" s="7" customFormat="1" ht="30" hidden="1" x14ac:dyDescent="0.25">
      <c r="A817" s="69" t="s">
        <v>76</v>
      </c>
      <c r="B817" s="40"/>
      <c r="C817" s="115"/>
      <c r="D817" s="34"/>
      <c r="E817" s="34"/>
      <c r="F817" s="34"/>
      <c r="G817" s="34"/>
      <c r="J817" s="70"/>
      <c r="K817"/>
      <c r="L817"/>
      <c r="M817"/>
      <c r="N817"/>
      <c r="O817"/>
      <c r="P817"/>
      <c r="Q817"/>
    </row>
    <row r="818" spans="1:17" s="7" customFormat="1" ht="30" hidden="1" x14ac:dyDescent="0.25">
      <c r="A818" s="69" t="s">
        <v>77</v>
      </c>
      <c r="B818" s="40"/>
      <c r="C818" s="115"/>
      <c r="D818" s="34"/>
      <c r="E818" s="34"/>
      <c r="F818" s="34"/>
      <c r="G818" s="34"/>
      <c r="J818" s="70"/>
      <c r="L818"/>
      <c r="M818"/>
      <c r="N818"/>
      <c r="O818"/>
      <c r="P818"/>
      <c r="Q818"/>
    </row>
    <row r="819" spans="1:17" s="7" customFormat="1" ht="45" hidden="1" x14ac:dyDescent="0.25">
      <c r="A819" s="69" t="s">
        <v>52</v>
      </c>
      <c r="B819" s="40"/>
      <c r="C819" s="115"/>
      <c r="D819" s="34"/>
      <c r="E819" s="34"/>
      <c r="F819" s="34"/>
      <c r="G819" s="34"/>
      <c r="J819" s="70"/>
      <c r="L819"/>
      <c r="M819"/>
      <c r="N819"/>
      <c r="O819"/>
      <c r="P819"/>
      <c r="Q819"/>
    </row>
    <row r="820" spans="1:17" s="7" customFormat="1" ht="30" hidden="1" x14ac:dyDescent="0.25">
      <c r="A820" s="69" t="s">
        <v>53</v>
      </c>
      <c r="B820" s="40"/>
      <c r="C820" s="115"/>
      <c r="D820" s="34"/>
      <c r="E820" s="34"/>
      <c r="F820" s="34"/>
      <c r="G820" s="34"/>
      <c r="J820" s="70"/>
      <c r="L820"/>
      <c r="M820"/>
      <c r="N820"/>
      <c r="O820"/>
      <c r="P820"/>
      <c r="Q820"/>
    </row>
    <row r="821" spans="1:17" s="7" customFormat="1" ht="30" hidden="1" x14ac:dyDescent="0.25">
      <c r="A821" s="69" t="s">
        <v>54</v>
      </c>
      <c r="B821" s="40"/>
      <c r="C821" s="115"/>
      <c r="D821" s="34"/>
      <c r="E821" s="34"/>
      <c r="F821" s="34"/>
      <c r="G821" s="34"/>
      <c r="J821" s="70"/>
      <c r="L821"/>
      <c r="M821"/>
      <c r="N821"/>
      <c r="O821"/>
      <c r="P821"/>
      <c r="Q821"/>
    </row>
    <row r="822" spans="1:17" s="7" customFormat="1" ht="15" hidden="1" x14ac:dyDescent="0.25">
      <c r="A822" s="69" t="s">
        <v>55</v>
      </c>
      <c r="B822" s="40"/>
      <c r="C822" s="115"/>
      <c r="D822" s="34"/>
      <c r="E822" s="34"/>
      <c r="F822" s="34"/>
      <c r="G822" s="34"/>
      <c r="J822" s="70"/>
      <c r="L822"/>
      <c r="M822"/>
      <c r="N822"/>
      <c r="O822"/>
      <c r="P822"/>
      <c r="Q822"/>
    </row>
    <row r="823" spans="1:17" s="7" customFormat="1" ht="15" hidden="1" x14ac:dyDescent="0.25">
      <c r="A823" s="71" t="s">
        <v>38</v>
      </c>
      <c r="B823" s="40"/>
      <c r="C823" s="41"/>
      <c r="D823" s="34"/>
      <c r="E823" s="34"/>
      <c r="F823" s="34"/>
      <c r="G823" s="34"/>
      <c r="J823" s="70"/>
      <c r="L823"/>
      <c r="M823"/>
      <c r="N823"/>
      <c r="O823"/>
      <c r="P823"/>
      <c r="Q823"/>
    </row>
    <row r="824" spans="1:17" s="7" customFormat="1" ht="15" hidden="1" x14ac:dyDescent="0.25">
      <c r="A824" s="72" t="s">
        <v>39</v>
      </c>
      <c r="B824" s="40"/>
      <c r="C824" s="41"/>
      <c r="D824" s="34"/>
      <c r="E824" s="34"/>
      <c r="F824" s="34"/>
      <c r="G824" s="34"/>
      <c r="J824" s="70"/>
      <c r="L824"/>
      <c r="M824"/>
      <c r="N824"/>
      <c r="O824"/>
      <c r="P824"/>
      <c r="Q824"/>
    </row>
    <row r="825" spans="1:17" s="7" customFormat="1" ht="30" hidden="1" x14ac:dyDescent="0.25">
      <c r="A825" s="71" t="s">
        <v>56</v>
      </c>
      <c r="B825" s="40"/>
      <c r="C825" s="41"/>
      <c r="D825" s="34">
        <v>21784</v>
      </c>
      <c r="E825" s="34"/>
      <c r="F825" s="34"/>
      <c r="G825" s="34"/>
      <c r="J825" s="70"/>
      <c r="L825"/>
      <c r="M825"/>
      <c r="N825"/>
      <c r="O825"/>
      <c r="P825"/>
      <c r="Q825"/>
    </row>
    <row r="826" spans="1:17" s="7" customFormat="1" ht="30" hidden="1" x14ac:dyDescent="0.25">
      <c r="A826" s="116" t="s">
        <v>57</v>
      </c>
      <c r="B826" s="40"/>
      <c r="C826" s="41"/>
      <c r="D826" s="34"/>
      <c r="E826" s="34"/>
      <c r="F826" s="34"/>
      <c r="G826" s="34"/>
      <c r="J826" s="70"/>
      <c r="L826"/>
      <c r="M826"/>
      <c r="N826"/>
      <c r="O826"/>
      <c r="P826"/>
      <c r="Q826"/>
    </row>
    <row r="827" spans="1:17" s="7" customFormat="1" ht="15" hidden="1" x14ac:dyDescent="0.25">
      <c r="A827" s="73" t="s">
        <v>59</v>
      </c>
      <c r="B827" s="40"/>
      <c r="C827" s="41"/>
      <c r="D827" s="42">
        <f>D806+ROUND(D823*3.2,0)+D825</f>
        <v>81425</v>
      </c>
      <c r="E827" s="34"/>
      <c r="F827" s="34"/>
      <c r="G827" s="34"/>
      <c r="J827" s="70"/>
      <c r="L827"/>
      <c r="M827"/>
      <c r="N827"/>
      <c r="O827"/>
      <c r="P827"/>
      <c r="Q827"/>
    </row>
    <row r="828" spans="1:17" s="7" customFormat="1" ht="15" hidden="1" customHeight="1" x14ac:dyDescent="0.25">
      <c r="A828" s="77" t="s">
        <v>16</v>
      </c>
      <c r="B828" s="115"/>
      <c r="C828" s="41"/>
      <c r="D828" s="42">
        <f>D804+D827</f>
        <v>339334</v>
      </c>
      <c r="E828" s="34"/>
      <c r="F828" s="34"/>
      <c r="G828" s="34"/>
      <c r="J828" s="70"/>
      <c r="L828"/>
      <c r="M828"/>
      <c r="N828"/>
      <c r="O828"/>
      <c r="P828"/>
      <c r="Q828"/>
    </row>
    <row r="829" spans="1:17" s="7" customFormat="1" ht="15" hidden="1" x14ac:dyDescent="0.25">
      <c r="A829" s="48" t="s">
        <v>17</v>
      </c>
      <c r="B829" s="149"/>
      <c r="C829" s="149"/>
      <c r="D829" s="149"/>
      <c r="E829" s="34"/>
      <c r="F829" s="34"/>
      <c r="G829" s="34"/>
      <c r="L829"/>
      <c r="M829"/>
      <c r="N829"/>
      <c r="O829"/>
      <c r="P829"/>
      <c r="Q829"/>
    </row>
    <row r="830" spans="1:17" s="7" customFormat="1" ht="15" hidden="1" x14ac:dyDescent="0.25">
      <c r="A830" s="52" t="s">
        <v>91</v>
      </c>
      <c r="B830" s="149"/>
      <c r="C830" s="149"/>
      <c r="D830" s="149"/>
      <c r="E830" s="34"/>
      <c r="F830" s="34"/>
      <c r="G830" s="34"/>
      <c r="L830"/>
      <c r="M830"/>
      <c r="N830"/>
      <c r="O830"/>
      <c r="P830"/>
      <c r="Q830"/>
    </row>
    <row r="831" spans="1:17" s="30" customFormat="1" ht="15" hidden="1" x14ac:dyDescent="0.25">
      <c r="A831" s="83" t="s">
        <v>67</v>
      </c>
      <c r="B831" s="32">
        <v>240</v>
      </c>
      <c r="C831" s="33"/>
      <c r="D831" s="34">
        <v>1300</v>
      </c>
      <c r="E831" s="37">
        <v>8</v>
      </c>
      <c r="F831" s="34">
        <f>ROUND(G831/B831,0)</f>
        <v>43</v>
      </c>
      <c r="G831" s="34">
        <f>ROUND(D831*E831,0)</f>
        <v>10400</v>
      </c>
      <c r="K831" s="7"/>
    </row>
    <row r="832" spans="1:17" s="30" customFormat="1" ht="18" hidden="1" customHeight="1" x14ac:dyDescent="0.25">
      <c r="A832" s="133" t="s">
        <v>80</v>
      </c>
      <c r="B832" s="32"/>
      <c r="C832" s="33"/>
      <c r="D832" s="95">
        <f t="shared" ref="D832:G833" si="29">D831</f>
        <v>1300</v>
      </c>
      <c r="E832" s="96">
        <f t="shared" si="29"/>
        <v>8</v>
      </c>
      <c r="F832" s="95">
        <f t="shared" si="29"/>
        <v>43</v>
      </c>
      <c r="G832" s="95">
        <f t="shared" si="29"/>
        <v>10400</v>
      </c>
      <c r="K832" s="7"/>
    </row>
    <row r="833" spans="1:17" s="30" customFormat="1" ht="18" hidden="1" customHeight="1" x14ac:dyDescent="0.25">
      <c r="A833" s="134" t="s">
        <v>81</v>
      </c>
      <c r="B833" s="32"/>
      <c r="C833" s="90"/>
      <c r="D833" s="125">
        <f t="shared" si="29"/>
        <v>1300</v>
      </c>
      <c r="E833" s="97">
        <f t="shared" si="29"/>
        <v>8</v>
      </c>
      <c r="F833" s="125">
        <f t="shared" si="29"/>
        <v>43</v>
      </c>
      <c r="G833" s="125">
        <f t="shared" si="29"/>
        <v>10400</v>
      </c>
    </row>
    <row r="834" spans="1:17" s="7" customFormat="1" ht="15.75" hidden="1" thickBot="1" x14ac:dyDescent="0.3">
      <c r="A834" s="87" t="s">
        <v>21</v>
      </c>
      <c r="B834" s="87"/>
      <c r="C834" s="154"/>
      <c r="D834" s="152"/>
      <c r="E834" s="152"/>
      <c r="F834" s="152"/>
      <c r="G834" s="152"/>
      <c r="K834" s="30"/>
      <c r="L834"/>
      <c r="M834"/>
      <c r="N834"/>
      <c r="O834"/>
      <c r="P834"/>
      <c r="Q834"/>
    </row>
    <row r="835" spans="1:17" s="7" customFormat="1" ht="15" hidden="1" x14ac:dyDescent="0.25">
      <c r="A835" s="157"/>
      <c r="B835" s="28"/>
      <c r="C835" s="28"/>
      <c r="D835" s="67"/>
      <c r="E835" s="67"/>
      <c r="F835" s="67"/>
      <c r="G835" s="67"/>
      <c r="K835" s="30"/>
      <c r="L835"/>
      <c r="M835"/>
      <c r="N835"/>
      <c r="O835"/>
      <c r="P835"/>
      <c r="Q835"/>
    </row>
    <row r="836" spans="1:17" s="7" customFormat="1" ht="15" hidden="1" x14ac:dyDescent="0.25">
      <c r="A836" s="31" t="s">
        <v>113</v>
      </c>
      <c r="B836" s="32"/>
      <c r="C836" s="33"/>
      <c r="D836" s="34"/>
      <c r="E836" s="34"/>
      <c r="F836" s="34"/>
      <c r="G836" s="34"/>
      <c r="L836"/>
      <c r="M836"/>
      <c r="N836"/>
      <c r="O836"/>
      <c r="P836"/>
      <c r="Q836"/>
    </row>
    <row r="837" spans="1:17" s="7" customFormat="1" ht="15" hidden="1" x14ac:dyDescent="0.25">
      <c r="A837" s="44" t="s">
        <v>32</v>
      </c>
      <c r="B837" s="40"/>
      <c r="C837" s="41"/>
      <c r="D837" s="34"/>
      <c r="E837" s="34"/>
      <c r="F837" s="34"/>
      <c r="G837" s="34"/>
      <c r="L837"/>
      <c r="M837"/>
      <c r="N837"/>
      <c r="O837"/>
      <c r="P837"/>
      <c r="Q837"/>
    </row>
    <row r="838" spans="1:17" s="7" customFormat="1" ht="15" hidden="1" x14ac:dyDescent="0.25">
      <c r="A838" s="69" t="s">
        <v>33</v>
      </c>
      <c r="B838" s="40"/>
      <c r="C838" s="41"/>
      <c r="D838" s="34">
        <f>D839+D840+D841+D842</f>
        <v>3670</v>
      </c>
      <c r="E838" s="34"/>
      <c r="F838" s="34"/>
      <c r="G838" s="34"/>
      <c r="L838"/>
      <c r="M838"/>
      <c r="N838"/>
      <c r="O838"/>
      <c r="P838"/>
      <c r="Q838"/>
    </row>
    <row r="839" spans="1:17" s="7" customFormat="1" ht="15" hidden="1" x14ac:dyDescent="0.25">
      <c r="A839" s="69" t="s">
        <v>34</v>
      </c>
      <c r="B839" s="40"/>
      <c r="C839" s="41"/>
      <c r="D839" s="34"/>
      <c r="E839" s="34"/>
      <c r="F839" s="34"/>
      <c r="G839" s="34"/>
      <c r="L839"/>
      <c r="M839"/>
      <c r="N839"/>
      <c r="O839"/>
      <c r="P839"/>
      <c r="Q839"/>
    </row>
    <row r="840" spans="1:17" s="7" customFormat="1" ht="30" hidden="1" x14ac:dyDescent="0.25">
      <c r="A840" s="69" t="s">
        <v>35</v>
      </c>
      <c r="B840" s="40"/>
      <c r="C840" s="41"/>
      <c r="D840" s="34">
        <v>500</v>
      </c>
      <c r="E840" s="34"/>
      <c r="F840" s="34"/>
      <c r="G840" s="34"/>
      <c r="L840"/>
      <c r="M840"/>
      <c r="N840"/>
      <c r="O840"/>
      <c r="P840"/>
      <c r="Q840"/>
    </row>
    <row r="841" spans="1:17" s="7" customFormat="1" ht="30" hidden="1" x14ac:dyDescent="0.25">
      <c r="A841" s="69" t="s">
        <v>36</v>
      </c>
      <c r="B841" s="40"/>
      <c r="C841" s="41"/>
      <c r="D841" s="34">
        <v>400</v>
      </c>
      <c r="E841" s="34"/>
      <c r="F841" s="34"/>
      <c r="G841" s="34"/>
      <c r="L841"/>
      <c r="M841"/>
      <c r="N841"/>
      <c r="O841"/>
      <c r="P841"/>
      <c r="Q841"/>
    </row>
    <row r="842" spans="1:17" s="7" customFormat="1" ht="15" hidden="1" x14ac:dyDescent="0.25">
      <c r="A842" s="69" t="s">
        <v>37</v>
      </c>
      <c r="B842" s="40"/>
      <c r="C842" s="41"/>
      <c r="D842" s="34">
        <v>2770</v>
      </c>
      <c r="E842" s="34"/>
      <c r="F842" s="34"/>
      <c r="G842" s="34"/>
      <c r="I842" s="70"/>
      <c r="L842"/>
      <c r="M842"/>
      <c r="N842"/>
      <c r="O842"/>
      <c r="P842"/>
      <c r="Q842"/>
    </row>
    <row r="843" spans="1:17" s="7" customFormat="1" ht="15" hidden="1" x14ac:dyDescent="0.25">
      <c r="A843" s="71" t="s">
        <v>38</v>
      </c>
      <c r="B843" s="40"/>
      <c r="C843" s="41"/>
      <c r="D843" s="34">
        <v>55000</v>
      </c>
      <c r="E843" s="34"/>
      <c r="F843" s="34"/>
      <c r="G843" s="34"/>
      <c r="L843"/>
      <c r="M843"/>
      <c r="N843"/>
      <c r="O843"/>
      <c r="P843"/>
      <c r="Q843"/>
    </row>
    <row r="844" spans="1:17" s="7" customFormat="1" ht="15" hidden="1" x14ac:dyDescent="0.25">
      <c r="A844" s="72" t="s">
        <v>39</v>
      </c>
      <c r="B844" s="40"/>
      <c r="C844" s="41"/>
      <c r="D844" s="34"/>
      <c r="E844" s="34"/>
      <c r="F844" s="34"/>
      <c r="G844" s="34"/>
      <c r="J844" s="70"/>
      <c r="L844"/>
      <c r="M844"/>
      <c r="N844"/>
      <c r="O844"/>
      <c r="P844"/>
      <c r="Q844"/>
    </row>
    <row r="845" spans="1:17" s="7" customFormat="1" ht="15" hidden="1" x14ac:dyDescent="0.25">
      <c r="A845" s="73" t="s">
        <v>40</v>
      </c>
      <c r="B845" s="40"/>
      <c r="C845" s="41"/>
      <c r="D845" s="42">
        <f>D838+ROUND(D843*3.2,0)</f>
        <v>179670</v>
      </c>
      <c r="E845" s="34"/>
      <c r="F845" s="34"/>
      <c r="G845" s="34"/>
      <c r="J845" s="70"/>
      <c r="L845"/>
      <c r="M845"/>
      <c r="N845"/>
      <c r="O845"/>
      <c r="P845"/>
      <c r="Q845"/>
    </row>
    <row r="846" spans="1:17" s="7" customFormat="1" ht="15" hidden="1" x14ac:dyDescent="0.25">
      <c r="A846" s="44" t="s">
        <v>14</v>
      </c>
      <c r="B846" s="40"/>
      <c r="C846" s="41"/>
      <c r="D846" s="34"/>
      <c r="E846" s="34"/>
      <c r="F846" s="34"/>
      <c r="G846" s="34"/>
      <c r="J846" s="70"/>
      <c r="L846"/>
      <c r="M846"/>
      <c r="N846"/>
      <c r="O846"/>
      <c r="P846"/>
      <c r="Q846"/>
    </row>
    <row r="847" spans="1:17" s="7" customFormat="1" ht="15" hidden="1" x14ac:dyDescent="0.25">
      <c r="A847" s="69" t="s">
        <v>33</v>
      </c>
      <c r="B847" s="40"/>
      <c r="C847" s="115"/>
      <c r="D847" s="34">
        <f>D848+D849+D854+D860+D861+D862+D863</f>
        <v>64180</v>
      </c>
      <c r="E847" s="34"/>
      <c r="F847" s="34"/>
      <c r="G847" s="34"/>
      <c r="J847" s="70"/>
      <c r="L847"/>
      <c r="M847"/>
      <c r="N847"/>
      <c r="O847"/>
      <c r="P847"/>
      <c r="Q847"/>
    </row>
    <row r="848" spans="1:17" s="7" customFormat="1" ht="15" hidden="1" x14ac:dyDescent="0.25">
      <c r="A848" s="69" t="s">
        <v>34</v>
      </c>
      <c r="B848" s="40"/>
      <c r="C848" s="115"/>
      <c r="D848" s="34"/>
      <c r="E848" s="34"/>
      <c r="F848" s="34"/>
      <c r="G848" s="34"/>
      <c r="J848" s="70"/>
      <c r="L848"/>
      <c r="M848"/>
      <c r="N848"/>
      <c r="O848"/>
      <c r="P848"/>
      <c r="Q848"/>
    </row>
    <row r="849" spans="1:17" s="7" customFormat="1" ht="30" hidden="1" x14ac:dyDescent="0.25">
      <c r="A849" s="69" t="s">
        <v>41</v>
      </c>
      <c r="B849" s="40"/>
      <c r="C849" s="115"/>
      <c r="D849" s="34">
        <f>D850+D851+D852+D853</f>
        <v>740</v>
      </c>
      <c r="E849" s="34"/>
      <c r="F849" s="34"/>
      <c r="G849" s="34"/>
      <c r="J849" s="70"/>
      <c r="L849"/>
      <c r="M849"/>
      <c r="N849"/>
      <c r="O849"/>
      <c r="P849"/>
      <c r="Q849"/>
    </row>
    <row r="850" spans="1:17" s="7" customFormat="1" ht="30" hidden="1" x14ac:dyDescent="0.25">
      <c r="A850" s="69" t="s">
        <v>42</v>
      </c>
      <c r="B850" s="40"/>
      <c r="C850" s="115"/>
      <c r="D850" s="34"/>
      <c r="E850" s="34"/>
      <c r="F850" s="34"/>
      <c r="G850" s="34"/>
      <c r="J850" s="70"/>
      <c r="K850"/>
      <c r="L850"/>
      <c r="M850"/>
      <c r="N850"/>
      <c r="O850"/>
      <c r="P850"/>
      <c r="Q850"/>
    </row>
    <row r="851" spans="1:17" s="7" customFormat="1" ht="30" hidden="1" x14ac:dyDescent="0.25">
      <c r="A851" s="69" t="s">
        <v>43</v>
      </c>
      <c r="B851" s="40"/>
      <c r="C851" s="115"/>
      <c r="D851" s="34"/>
      <c r="E851" s="34"/>
      <c r="F851" s="34"/>
      <c r="G851" s="34"/>
      <c r="J851" s="70"/>
      <c r="K851"/>
      <c r="L851"/>
      <c r="M851"/>
      <c r="N851"/>
      <c r="O851"/>
      <c r="P851"/>
      <c r="Q851"/>
    </row>
    <row r="852" spans="1:17" s="7" customFormat="1" ht="45" hidden="1" x14ac:dyDescent="0.25">
      <c r="A852" s="69" t="s">
        <v>44</v>
      </c>
      <c r="B852" s="40"/>
      <c r="C852" s="41">
        <v>38</v>
      </c>
      <c r="D852" s="34">
        <v>341</v>
      </c>
      <c r="E852" s="34"/>
      <c r="F852" s="34"/>
      <c r="G852" s="34"/>
      <c r="J852" s="70"/>
      <c r="K852"/>
      <c r="L852"/>
      <c r="M852"/>
      <c r="N852"/>
      <c r="O852"/>
      <c r="P852"/>
      <c r="Q852"/>
    </row>
    <row r="853" spans="1:17" s="7" customFormat="1" ht="30" hidden="1" customHeight="1" x14ac:dyDescent="0.25">
      <c r="A853" s="69" t="s">
        <v>45</v>
      </c>
      <c r="B853" s="40"/>
      <c r="C853" s="41">
        <v>45</v>
      </c>
      <c r="D853" s="34">
        <v>399</v>
      </c>
      <c r="E853" s="34"/>
      <c r="F853" s="34"/>
      <c r="G853" s="34"/>
      <c r="J853" s="70"/>
      <c r="K853"/>
      <c r="L853"/>
      <c r="M853"/>
      <c r="N853"/>
      <c r="O853"/>
      <c r="P853"/>
      <c r="Q853"/>
    </row>
    <row r="854" spans="1:17" s="7" customFormat="1" ht="34.5" hidden="1" customHeight="1" x14ac:dyDescent="0.25">
      <c r="A854" s="69" t="s">
        <v>86</v>
      </c>
      <c r="B854" s="40"/>
      <c r="C854" s="115"/>
      <c r="D854" s="34">
        <f>D855+D856+D857+D858+D859</f>
        <v>63440</v>
      </c>
      <c r="E854" s="34"/>
      <c r="F854" s="34"/>
      <c r="G854" s="34"/>
      <c r="J854" s="70"/>
      <c r="K854"/>
      <c r="L854"/>
      <c r="M854"/>
      <c r="N854"/>
      <c r="O854"/>
      <c r="P854"/>
      <c r="Q854"/>
    </row>
    <row r="855" spans="1:17" s="7" customFormat="1" ht="30" hidden="1" x14ac:dyDescent="0.25">
      <c r="A855" s="69" t="s">
        <v>47</v>
      </c>
      <c r="B855" s="40"/>
      <c r="C855" s="115"/>
      <c r="D855" s="34"/>
      <c r="E855" s="34"/>
      <c r="F855" s="34"/>
      <c r="G855" s="34"/>
      <c r="J855" s="70"/>
      <c r="K855"/>
      <c r="L855"/>
      <c r="M855"/>
      <c r="N855"/>
      <c r="O855"/>
      <c r="P855"/>
      <c r="Q855"/>
    </row>
    <row r="856" spans="1:17" s="7" customFormat="1" ht="60" hidden="1" x14ac:dyDescent="0.25">
      <c r="A856" s="69" t="s">
        <v>48</v>
      </c>
      <c r="B856" s="40"/>
      <c r="C856" s="7">
        <v>14800</v>
      </c>
      <c r="D856" s="34">
        <v>59530</v>
      </c>
      <c r="E856" s="34"/>
      <c r="F856" s="34"/>
      <c r="G856" s="34"/>
      <c r="J856" s="70"/>
      <c r="K856"/>
      <c r="L856"/>
      <c r="M856"/>
      <c r="N856"/>
      <c r="O856"/>
      <c r="P856"/>
      <c r="Q856"/>
    </row>
    <row r="857" spans="1:17" s="7" customFormat="1" ht="45" hidden="1" x14ac:dyDescent="0.25">
      <c r="A857" s="69" t="s">
        <v>49</v>
      </c>
      <c r="B857" s="40"/>
      <c r="C857" s="41">
        <v>1800</v>
      </c>
      <c r="D857" s="34">
        <v>2350</v>
      </c>
      <c r="E857" s="34"/>
      <c r="F857" s="34"/>
      <c r="G857" s="34"/>
      <c r="J857" s="70"/>
      <c r="K857"/>
      <c r="L857"/>
      <c r="M857"/>
      <c r="N857"/>
      <c r="O857"/>
      <c r="P857"/>
      <c r="Q857"/>
    </row>
    <row r="858" spans="1:17" s="7" customFormat="1" ht="30" hidden="1" x14ac:dyDescent="0.25">
      <c r="A858" s="69" t="s">
        <v>76</v>
      </c>
      <c r="B858" s="40"/>
      <c r="C858" s="41">
        <v>60</v>
      </c>
      <c r="D858" s="34">
        <v>1300</v>
      </c>
      <c r="E858" s="34"/>
      <c r="F858" s="34"/>
      <c r="G858" s="34"/>
      <c r="J858" s="70"/>
      <c r="K858"/>
      <c r="L858"/>
      <c r="M858"/>
      <c r="N858"/>
      <c r="O858"/>
      <c r="P858"/>
      <c r="Q858"/>
    </row>
    <row r="859" spans="1:17" s="7" customFormat="1" ht="30" hidden="1" x14ac:dyDescent="0.25">
      <c r="A859" s="69" t="s">
        <v>77</v>
      </c>
      <c r="B859" s="40"/>
      <c r="C859" s="41"/>
      <c r="D859" s="34">
        <v>260</v>
      </c>
      <c r="E859" s="34"/>
      <c r="F859" s="34"/>
      <c r="G859" s="34"/>
      <c r="J859" s="70"/>
      <c r="K859"/>
      <c r="L859"/>
      <c r="M859"/>
      <c r="N859"/>
      <c r="O859"/>
      <c r="P859"/>
      <c r="Q859"/>
    </row>
    <row r="860" spans="1:17" s="7" customFormat="1" ht="45" hidden="1" x14ac:dyDescent="0.25">
      <c r="A860" s="69" t="s">
        <v>52</v>
      </c>
      <c r="B860" s="40"/>
      <c r="C860" s="115"/>
      <c r="D860" s="34"/>
      <c r="E860" s="34"/>
      <c r="F860" s="34"/>
      <c r="G860" s="34"/>
      <c r="J860" s="70"/>
      <c r="K860"/>
      <c r="L860"/>
      <c r="M860"/>
      <c r="N860"/>
      <c r="O860"/>
      <c r="P860"/>
      <c r="Q860"/>
    </row>
    <row r="861" spans="1:17" s="7" customFormat="1" ht="30" hidden="1" x14ac:dyDescent="0.25">
      <c r="A861" s="69" t="s">
        <v>53</v>
      </c>
      <c r="B861" s="40"/>
      <c r="C861" s="115"/>
      <c r="D861" s="34"/>
      <c r="E861" s="34"/>
      <c r="F861" s="34"/>
      <c r="G861" s="34"/>
      <c r="J861" s="70"/>
      <c r="K861"/>
      <c r="L861"/>
      <c r="M861"/>
      <c r="N861"/>
      <c r="O861"/>
      <c r="P861"/>
      <c r="Q861"/>
    </row>
    <row r="862" spans="1:17" s="7" customFormat="1" ht="30" hidden="1" x14ac:dyDescent="0.25">
      <c r="A862" s="69" t="s">
        <v>54</v>
      </c>
      <c r="B862" s="40"/>
      <c r="C862" s="115"/>
      <c r="D862" s="34"/>
      <c r="E862" s="34"/>
      <c r="F862" s="34"/>
      <c r="G862" s="34"/>
      <c r="J862" s="70"/>
      <c r="K862"/>
      <c r="L862"/>
      <c r="M862"/>
      <c r="N862"/>
      <c r="O862"/>
      <c r="P862"/>
      <c r="Q862"/>
    </row>
    <row r="863" spans="1:17" s="7" customFormat="1" ht="15" hidden="1" x14ac:dyDescent="0.25">
      <c r="A863" s="69" t="s">
        <v>55</v>
      </c>
      <c r="B863" s="40"/>
      <c r="C863" s="115"/>
      <c r="D863" s="34"/>
      <c r="E863" s="34"/>
      <c r="F863" s="34"/>
      <c r="G863" s="34"/>
      <c r="J863" s="70"/>
      <c r="K863"/>
      <c r="L863"/>
      <c r="M863"/>
      <c r="N863"/>
      <c r="O863"/>
      <c r="P863"/>
      <c r="Q863"/>
    </row>
    <row r="864" spans="1:17" s="7" customFormat="1" ht="15" hidden="1" x14ac:dyDescent="0.25">
      <c r="A864" s="71" t="s">
        <v>38</v>
      </c>
      <c r="B864" s="40"/>
      <c r="C864" s="41"/>
      <c r="D864" s="34"/>
      <c r="E864" s="34"/>
      <c r="F864" s="34"/>
      <c r="G864" s="34"/>
      <c r="J864" s="70"/>
      <c r="K864"/>
      <c r="L864"/>
      <c r="M864"/>
      <c r="N864"/>
      <c r="O864"/>
      <c r="P864"/>
      <c r="Q864"/>
    </row>
    <row r="865" spans="1:17" s="7" customFormat="1" ht="15" hidden="1" x14ac:dyDescent="0.25">
      <c r="A865" s="72" t="s">
        <v>39</v>
      </c>
      <c r="B865" s="40"/>
      <c r="C865" s="41"/>
      <c r="D865" s="34"/>
      <c r="E865" s="34"/>
      <c r="F865" s="34"/>
      <c r="G865" s="34"/>
      <c r="J865" s="70"/>
      <c r="K865"/>
      <c r="L865"/>
      <c r="M865"/>
      <c r="N865"/>
      <c r="O865"/>
      <c r="P865"/>
      <c r="Q865"/>
    </row>
    <row r="866" spans="1:17" s="7" customFormat="1" ht="30" hidden="1" x14ac:dyDescent="0.25">
      <c r="A866" s="71" t="s">
        <v>56</v>
      </c>
      <c r="B866" s="40"/>
      <c r="C866" s="41"/>
      <c r="D866" s="34">
        <v>13074</v>
      </c>
      <c r="E866" s="34"/>
      <c r="F866" s="34"/>
      <c r="G866" s="34"/>
      <c r="J866" s="70"/>
      <c r="L866"/>
      <c r="M866"/>
      <c r="N866"/>
      <c r="O866"/>
      <c r="P866"/>
      <c r="Q866"/>
    </row>
    <row r="867" spans="1:17" s="7" customFormat="1" ht="30" hidden="1" x14ac:dyDescent="0.25">
      <c r="A867" s="116" t="s">
        <v>57</v>
      </c>
      <c r="B867" s="40"/>
      <c r="C867" s="41"/>
      <c r="D867" s="34"/>
      <c r="E867" s="34"/>
      <c r="F867" s="34"/>
      <c r="G867" s="34"/>
      <c r="J867" s="70"/>
      <c r="L867"/>
      <c r="M867"/>
      <c r="N867"/>
      <c r="O867"/>
      <c r="P867"/>
      <c r="Q867"/>
    </row>
    <row r="868" spans="1:17" s="7" customFormat="1" ht="15" hidden="1" x14ac:dyDescent="0.25">
      <c r="A868" s="73" t="s">
        <v>59</v>
      </c>
      <c r="B868" s="40"/>
      <c r="C868" s="41"/>
      <c r="D868" s="42">
        <f>D847+ROUND(D864*3.2,0)+D866</f>
        <v>77254</v>
      </c>
      <c r="E868" s="34"/>
      <c r="F868" s="34"/>
      <c r="G868" s="34"/>
      <c r="J868" s="70"/>
      <c r="L868"/>
      <c r="M868"/>
      <c r="N868"/>
      <c r="O868"/>
      <c r="P868"/>
      <c r="Q868"/>
    </row>
    <row r="869" spans="1:17" s="7" customFormat="1" ht="15.75" hidden="1" customHeight="1" x14ac:dyDescent="0.25">
      <c r="A869" s="77" t="s">
        <v>16</v>
      </c>
      <c r="B869" s="115"/>
      <c r="C869" s="41"/>
      <c r="D869" s="42">
        <f>D845+D868</f>
        <v>256924</v>
      </c>
      <c r="E869" s="34"/>
      <c r="F869" s="34"/>
      <c r="G869" s="34"/>
      <c r="J869" s="70"/>
      <c r="L869"/>
      <c r="M869"/>
      <c r="N869"/>
      <c r="O869"/>
      <c r="P869"/>
      <c r="Q869"/>
    </row>
    <row r="870" spans="1:17" s="7" customFormat="1" ht="15" hidden="1" x14ac:dyDescent="0.25">
      <c r="A870" s="48" t="s">
        <v>17</v>
      </c>
      <c r="B870" s="149"/>
      <c r="C870" s="149"/>
      <c r="D870" s="149"/>
      <c r="E870" s="34"/>
      <c r="F870" s="34"/>
      <c r="G870" s="34"/>
      <c r="L870"/>
      <c r="M870"/>
      <c r="N870"/>
      <c r="O870"/>
      <c r="P870"/>
      <c r="Q870"/>
    </row>
    <row r="871" spans="1:17" s="7" customFormat="1" ht="15" hidden="1" x14ac:dyDescent="0.25">
      <c r="A871" s="52" t="s">
        <v>91</v>
      </c>
      <c r="B871" s="149"/>
      <c r="C871" s="149"/>
      <c r="D871" s="149"/>
      <c r="E871" s="34"/>
      <c r="F871" s="34"/>
      <c r="G871" s="34"/>
      <c r="L871"/>
      <c r="M871"/>
      <c r="N871"/>
      <c r="O871"/>
      <c r="P871"/>
      <c r="Q871"/>
    </row>
    <row r="872" spans="1:17" s="7" customFormat="1" ht="15" hidden="1" x14ac:dyDescent="0.25">
      <c r="A872" s="83" t="s">
        <v>67</v>
      </c>
      <c r="B872" s="32">
        <v>240</v>
      </c>
      <c r="C872" s="33"/>
      <c r="D872" s="34">
        <v>748</v>
      </c>
      <c r="E872" s="37">
        <v>8</v>
      </c>
      <c r="F872" s="34">
        <f>ROUND(G872/B872,0)</f>
        <v>25</v>
      </c>
      <c r="G872" s="34">
        <f>ROUND(D872*E872,0)</f>
        <v>5984</v>
      </c>
      <c r="L872"/>
      <c r="M872"/>
      <c r="N872"/>
      <c r="O872"/>
      <c r="P872"/>
      <c r="Q872"/>
    </row>
    <row r="873" spans="1:17" s="7" customFormat="1" ht="17.25" hidden="1" customHeight="1" x14ac:dyDescent="0.25">
      <c r="A873" s="133" t="s">
        <v>80</v>
      </c>
      <c r="B873" s="32"/>
      <c r="C873" s="33"/>
      <c r="D873" s="95">
        <f t="shared" ref="D873:G874" si="30">D872</f>
        <v>748</v>
      </c>
      <c r="E873" s="96">
        <f t="shared" si="30"/>
        <v>8</v>
      </c>
      <c r="F873" s="95">
        <f t="shared" si="30"/>
        <v>25</v>
      </c>
      <c r="G873" s="95">
        <f t="shared" si="30"/>
        <v>5984</v>
      </c>
      <c r="L873"/>
      <c r="M873"/>
      <c r="N873"/>
      <c r="O873"/>
      <c r="P873"/>
      <c r="Q873"/>
    </row>
    <row r="874" spans="1:17" s="7" customFormat="1" ht="17.25" hidden="1" customHeight="1" x14ac:dyDescent="0.25">
      <c r="A874" s="134" t="s">
        <v>81</v>
      </c>
      <c r="B874" s="32"/>
      <c r="C874" s="90"/>
      <c r="D874" s="125">
        <f t="shared" si="30"/>
        <v>748</v>
      </c>
      <c r="E874" s="97">
        <f t="shared" si="30"/>
        <v>8</v>
      </c>
      <c r="F874" s="125">
        <f t="shared" si="30"/>
        <v>25</v>
      </c>
      <c r="G874" s="125">
        <f t="shared" si="30"/>
        <v>5984</v>
      </c>
      <c r="L874"/>
      <c r="M874"/>
      <c r="N874"/>
      <c r="O874"/>
      <c r="P874"/>
      <c r="Q874"/>
    </row>
    <row r="875" spans="1:17" s="30" customFormat="1" ht="15.75" hidden="1" thickBot="1" x14ac:dyDescent="0.3">
      <c r="A875" s="87" t="s">
        <v>21</v>
      </c>
      <c r="B875" s="87"/>
      <c r="C875" s="154"/>
      <c r="D875" s="158"/>
      <c r="E875" s="158"/>
      <c r="F875" s="158"/>
      <c r="G875" s="158"/>
      <c r="K875" s="7"/>
    </row>
    <row r="876" spans="1:17" s="7" customFormat="1" ht="15" hidden="1" x14ac:dyDescent="0.25">
      <c r="A876" s="124"/>
      <c r="B876" s="66"/>
      <c r="C876" s="66"/>
      <c r="D876" s="67"/>
      <c r="E876" s="67"/>
      <c r="F876" s="67"/>
      <c r="G876" s="67"/>
      <c r="L876"/>
      <c r="M876"/>
      <c r="N876"/>
      <c r="O876"/>
      <c r="P876"/>
      <c r="Q876"/>
    </row>
    <row r="877" spans="1:17" s="7" customFormat="1" ht="15" hidden="1" x14ac:dyDescent="0.25">
      <c r="A877" s="31" t="s">
        <v>114</v>
      </c>
      <c r="B877" s="32"/>
      <c r="C877" s="33"/>
      <c r="D877" s="34"/>
      <c r="E877" s="34"/>
      <c r="F877" s="34"/>
      <c r="G877" s="34"/>
      <c r="K877" s="30"/>
      <c r="L877"/>
      <c r="M877"/>
      <c r="N877"/>
      <c r="O877"/>
      <c r="P877"/>
      <c r="Q877"/>
    </row>
    <row r="878" spans="1:17" s="30" customFormat="1" ht="15" hidden="1" x14ac:dyDescent="0.25">
      <c r="A878" s="44" t="s">
        <v>14</v>
      </c>
      <c r="B878" s="40"/>
      <c r="C878" s="41"/>
      <c r="D878" s="34"/>
      <c r="E878" s="34"/>
      <c r="F878" s="34"/>
      <c r="G878" s="34"/>
      <c r="K878" s="7"/>
    </row>
    <row r="879" spans="1:17" s="30" customFormat="1" ht="15" hidden="1" x14ac:dyDescent="0.25">
      <c r="A879" s="69" t="s">
        <v>33</v>
      </c>
      <c r="B879" s="40"/>
      <c r="C879" s="41"/>
      <c r="D879" s="34">
        <f>D880+D881+D886+D892+D893+D894+D895</f>
        <v>0</v>
      </c>
      <c r="E879" s="34"/>
      <c r="F879" s="34"/>
      <c r="G879" s="34"/>
      <c r="K879" s="7"/>
    </row>
    <row r="880" spans="1:17" s="30" customFormat="1" ht="15" hidden="1" x14ac:dyDescent="0.25">
      <c r="A880" s="69" t="s">
        <v>34</v>
      </c>
      <c r="B880" s="40"/>
      <c r="C880" s="41"/>
      <c r="D880" s="34"/>
      <c r="E880" s="34"/>
      <c r="F880" s="34"/>
      <c r="G880" s="34"/>
      <c r="K880" s="7"/>
    </row>
    <row r="881" spans="1:11" s="30" customFormat="1" ht="30" hidden="1" x14ac:dyDescent="0.25">
      <c r="A881" s="69" t="s">
        <v>41</v>
      </c>
      <c r="B881" s="40"/>
      <c r="C881" s="115"/>
      <c r="D881" s="34">
        <f>D882+D883+D884+D885</f>
        <v>0</v>
      </c>
      <c r="E881" s="34"/>
      <c r="F881" s="34"/>
      <c r="G881" s="34"/>
      <c r="K881" s="7"/>
    </row>
    <row r="882" spans="1:11" s="30" customFormat="1" ht="30" hidden="1" x14ac:dyDescent="0.25">
      <c r="A882" s="69" t="s">
        <v>42</v>
      </c>
      <c r="B882" s="40"/>
      <c r="C882" s="115"/>
      <c r="D882" s="34"/>
      <c r="E882" s="34"/>
      <c r="F882" s="34"/>
      <c r="G882" s="34"/>
      <c r="K882" s="7"/>
    </row>
    <row r="883" spans="1:11" s="30" customFormat="1" ht="30" hidden="1" x14ac:dyDescent="0.25">
      <c r="A883" s="69" t="s">
        <v>43</v>
      </c>
      <c r="B883" s="40"/>
      <c r="C883" s="115"/>
      <c r="D883" s="34"/>
      <c r="E883" s="34"/>
      <c r="F883" s="34"/>
      <c r="G883" s="34"/>
      <c r="K883" s="7"/>
    </row>
    <row r="884" spans="1:11" s="30" customFormat="1" ht="45" hidden="1" x14ac:dyDescent="0.25">
      <c r="A884" s="69" t="s">
        <v>44</v>
      </c>
      <c r="B884" s="40"/>
      <c r="C884" s="41"/>
      <c r="D884" s="34"/>
      <c r="E884" s="34"/>
      <c r="F884" s="34"/>
      <c r="G884" s="34"/>
      <c r="K884" s="7"/>
    </row>
    <row r="885" spans="1:11" s="30" customFormat="1" ht="31.5" hidden="1" customHeight="1" x14ac:dyDescent="0.25">
      <c r="A885" s="69" t="s">
        <v>45</v>
      </c>
      <c r="B885" s="40"/>
      <c r="C885" s="41"/>
      <c r="D885" s="34"/>
      <c r="E885" s="34"/>
      <c r="F885" s="34"/>
      <c r="G885" s="34"/>
      <c r="K885" s="7"/>
    </row>
    <row r="886" spans="1:11" s="30" customFormat="1" ht="33" hidden="1" customHeight="1" x14ac:dyDescent="0.25">
      <c r="A886" s="69" t="s">
        <v>86</v>
      </c>
      <c r="B886" s="40"/>
      <c r="C886" s="115"/>
      <c r="D886" s="34">
        <f>D887+D888+D889+D890+D891</f>
        <v>0</v>
      </c>
      <c r="E886" s="34"/>
      <c r="F886" s="34"/>
      <c r="G886" s="34"/>
      <c r="K886" s="7"/>
    </row>
    <row r="887" spans="1:11" s="30" customFormat="1" ht="30" hidden="1" x14ac:dyDescent="0.25">
      <c r="A887" s="69" t="s">
        <v>47</v>
      </c>
      <c r="B887" s="40"/>
      <c r="C887" s="115"/>
      <c r="D887" s="34"/>
      <c r="E887" s="34"/>
      <c r="F887" s="34"/>
      <c r="G887" s="34"/>
      <c r="K887" s="7"/>
    </row>
    <row r="888" spans="1:11" s="30" customFormat="1" ht="60" hidden="1" x14ac:dyDescent="0.25">
      <c r="A888" s="69" t="s">
        <v>48</v>
      </c>
      <c r="B888" s="40"/>
      <c r="C888" s="7"/>
      <c r="D888" s="34"/>
      <c r="E888" s="34"/>
      <c r="F888" s="34"/>
      <c r="G888" s="34"/>
      <c r="K888" s="7"/>
    </row>
    <row r="889" spans="1:11" s="30" customFormat="1" ht="45" hidden="1" x14ac:dyDescent="0.25">
      <c r="A889" s="69" t="s">
        <v>49</v>
      </c>
      <c r="B889" s="40"/>
      <c r="C889" s="41"/>
      <c r="D889" s="34"/>
      <c r="E889" s="34"/>
      <c r="F889" s="34"/>
      <c r="G889" s="34"/>
      <c r="K889" s="7"/>
    </row>
    <row r="890" spans="1:11" s="30" customFormat="1" ht="30" hidden="1" x14ac:dyDescent="0.25">
      <c r="A890" s="69" t="s">
        <v>76</v>
      </c>
      <c r="B890" s="40"/>
      <c r="C890" s="41"/>
      <c r="D890" s="34"/>
      <c r="E890" s="34"/>
      <c r="F890" s="34"/>
      <c r="G890" s="34"/>
      <c r="K890" s="7"/>
    </row>
    <row r="891" spans="1:11" s="30" customFormat="1" ht="30" hidden="1" x14ac:dyDescent="0.25">
      <c r="A891" s="69" t="s">
        <v>77</v>
      </c>
      <c r="B891" s="40"/>
      <c r="C891" s="41"/>
      <c r="D891" s="34"/>
      <c r="E891" s="34"/>
      <c r="F891" s="34"/>
      <c r="G891" s="34"/>
      <c r="K891" s="7"/>
    </row>
    <row r="892" spans="1:11" s="30" customFormat="1" ht="45" hidden="1" x14ac:dyDescent="0.25">
      <c r="A892" s="69" t="s">
        <v>52</v>
      </c>
      <c r="B892" s="40"/>
      <c r="C892" s="115"/>
      <c r="D892" s="34"/>
      <c r="E892" s="34"/>
      <c r="F892" s="34"/>
      <c r="G892" s="34"/>
      <c r="K892" s="7"/>
    </row>
    <row r="893" spans="1:11" s="30" customFormat="1" ht="30" hidden="1" x14ac:dyDescent="0.25">
      <c r="A893" s="69" t="s">
        <v>53</v>
      </c>
      <c r="B893" s="40"/>
      <c r="C893" s="115"/>
      <c r="D893" s="34"/>
      <c r="E893" s="34"/>
      <c r="F893" s="34"/>
      <c r="G893" s="34"/>
      <c r="K893" s="7"/>
    </row>
    <row r="894" spans="1:11" s="30" customFormat="1" ht="30" hidden="1" x14ac:dyDescent="0.25">
      <c r="A894" s="69" t="s">
        <v>54</v>
      </c>
      <c r="B894" s="40"/>
      <c r="C894" s="115"/>
      <c r="D894" s="34"/>
      <c r="E894" s="34"/>
      <c r="F894" s="34"/>
      <c r="G894" s="34"/>
      <c r="K894" s="7"/>
    </row>
    <row r="895" spans="1:11" s="30" customFormat="1" ht="15" hidden="1" x14ac:dyDescent="0.25">
      <c r="A895" s="69" t="s">
        <v>55</v>
      </c>
      <c r="B895" s="40"/>
      <c r="C895" s="115"/>
      <c r="D895" s="34"/>
      <c r="E895" s="34"/>
      <c r="F895" s="34"/>
      <c r="G895" s="34"/>
      <c r="K895" s="7"/>
    </row>
    <row r="896" spans="1:11" s="30" customFormat="1" ht="15" hidden="1" x14ac:dyDescent="0.25">
      <c r="A896" s="71" t="s">
        <v>38</v>
      </c>
      <c r="B896" s="40"/>
      <c r="C896" s="41"/>
      <c r="D896" s="34">
        <v>16719</v>
      </c>
      <c r="E896" s="34"/>
      <c r="F896" s="34"/>
      <c r="G896" s="34"/>
      <c r="K896" s="7"/>
    </row>
    <row r="897" spans="1:17" s="30" customFormat="1" ht="15" hidden="1" x14ac:dyDescent="0.25">
      <c r="A897" s="72" t="s">
        <v>39</v>
      </c>
      <c r="B897" s="40"/>
      <c r="C897" s="41"/>
      <c r="D897" s="34">
        <v>214004</v>
      </c>
      <c r="E897" s="34"/>
      <c r="F897" s="34"/>
      <c r="G897" s="34"/>
      <c r="K897" s="7"/>
    </row>
    <row r="898" spans="1:17" s="30" customFormat="1" ht="30" hidden="1" x14ac:dyDescent="0.25">
      <c r="A898" s="71" t="s">
        <v>56</v>
      </c>
      <c r="B898" s="40"/>
      <c r="C898" s="41"/>
      <c r="D898" s="34"/>
      <c r="E898" s="34"/>
      <c r="F898" s="34"/>
      <c r="G898" s="34"/>
      <c r="K898" s="7"/>
    </row>
    <row r="899" spans="1:17" s="30" customFormat="1" ht="30" hidden="1" x14ac:dyDescent="0.25">
      <c r="A899" s="116" t="s">
        <v>57</v>
      </c>
      <c r="B899" s="40"/>
      <c r="C899" s="41"/>
      <c r="D899" s="34"/>
      <c r="E899" s="34"/>
      <c r="F899" s="34"/>
      <c r="G899" s="34"/>
      <c r="K899" s="7"/>
    </row>
    <row r="900" spans="1:17" s="30" customFormat="1" ht="15" hidden="1" x14ac:dyDescent="0.25">
      <c r="A900" s="73" t="s">
        <v>59</v>
      </c>
      <c r="B900" s="40"/>
      <c r="C900" s="41"/>
      <c r="D900" s="42">
        <f>D879+ROUND(D896*3.2,0)+D898</f>
        <v>53501</v>
      </c>
      <c r="E900" s="34"/>
      <c r="F900" s="34"/>
      <c r="G900" s="34"/>
      <c r="K900" s="7"/>
    </row>
    <row r="901" spans="1:17" s="7" customFormat="1" ht="15.75" hidden="1" thickBot="1" x14ac:dyDescent="0.3">
      <c r="A901" s="159" t="s">
        <v>21</v>
      </c>
      <c r="B901" s="62"/>
      <c r="C901" s="62"/>
      <c r="D901" s="62"/>
      <c r="E901" s="62"/>
      <c r="F901" s="62"/>
      <c r="G901" s="62"/>
      <c r="K901" s="30"/>
      <c r="L901"/>
      <c r="M901"/>
      <c r="N901"/>
      <c r="O901"/>
      <c r="P901"/>
      <c r="Q901"/>
    </row>
    <row r="902" spans="1:17" s="7" customFormat="1" ht="15" hidden="1" x14ac:dyDescent="0.25">
      <c r="A902" s="124"/>
      <c r="B902" s="66"/>
      <c r="C902" s="66"/>
      <c r="D902" s="67"/>
      <c r="E902" s="67"/>
      <c r="F902" s="67"/>
      <c r="G902" s="67"/>
      <c r="K902" s="30"/>
      <c r="L902"/>
      <c r="M902"/>
      <c r="N902"/>
      <c r="O902"/>
      <c r="P902"/>
      <c r="Q902"/>
    </row>
    <row r="903" spans="1:17" s="7" customFormat="1" ht="15" hidden="1" x14ac:dyDescent="0.25">
      <c r="A903" s="31" t="s">
        <v>115</v>
      </c>
      <c r="B903" s="32"/>
      <c r="C903" s="33"/>
      <c r="D903" s="34"/>
      <c r="E903" s="34"/>
      <c r="F903" s="34"/>
      <c r="G903" s="34"/>
      <c r="L903"/>
      <c r="M903"/>
      <c r="N903"/>
      <c r="O903"/>
      <c r="P903"/>
      <c r="Q903"/>
    </row>
    <row r="904" spans="1:17" s="7" customFormat="1" ht="15" hidden="1" x14ac:dyDescent="0.25">
      <c r="A904" s="44" t="s">
        <v>32</v>
      </c>
      <c r="B904" s="40"/>
      <c r="C904" s="41"/>
      <c r="D904" s="34"/>
      <c r="E904" s="34"/>
      <c r="F904" s="34"/>
      <c r="G904" s="34"/>
      <c r="L904"/>
      <c r="M904"/>
      <c r="N904"/>
      <c r="O904"/>
      <c r="P904"/>
      <c r="Q904"/>
    </row>
    <row r="905" spans="1:17" s="7" customFormat="1" ht="15" hidden="1" x14ac:dyDescent="0.25">
      <c r="A905" s="69" t="s">
        <v>33</v>
      </c>
      <c r="B905" s="40"/>
      <c r="C905" s="41"/>
      <c r="D905" s="34">
        <f>D906+D907+D908+D909</f>
        <v>11670</v>
      </c>
      <c r="E905" s="34"/>
      <c r="F905" s="34"/>
      <c r="G905" s="34"/>
      <c r="L905"/>
      <c r="M905"/>
      <c r="N905"/>
      <c r="O905"/>
      <c r="P905"/>
      <c r="Q905"/>
    </row>
    <row r="906" spans="1:17" s="7" customFormat="1" ht="15" hidden="1" x14ac:dyDescent="0.25">
      <c r="A906" s="69" t="s">
        <v>34</v>
      </c>
      <c r="B906" s="40"/>
      <c r="C906" s="41"/>
      <c r="D906" s="34"/>
      <c r="E906" s="34"/>
      <c r="F906" s="34"/>
      <c r="G906" s="34"/>
      <c r="L906"/>
      <c r="M906"/>
      <c r="N906"/>
      <c r="O906"/>
      <c r="P906"/>
      <c r="Q906"/>
    </row>
    <row r="907" spans="1:17" s="7" customFormat="1" ht="30" hidden="1" x14ac:dyDescent="0.25">
      <c r="A907" s="69" t="s">
        <v>35</v>
      </c>
      <c r="B907" s="40"/>
      <c r="C907" s="41"/>
      <c r="D907" s="34">
        <v>2000</v>
      </c>
      <c r="E907" s="34"/>
      <c r="F907" s="34"/>
      <c r="G907" s="34"/>
      <c r="L907"/>
      <c r="M907"/>
      <c r="N907"/>
      <c r="O907"/>
      <c r="P907"/>
      <c r="Q907"/>
    </row>
    <row r="908" spans="1:17" s="7" customFormat="1" ht="30" hidden="1" x14ac:dyDescent="0.25">
      <c r="A908" s="69" t="s">
        <v>36</v>
      </c>
      <c r="B908" s="40"/>
      <c r="C908" s="41"/>
      <c r="D908" s="34">
        <v>400</v>
      </c>
      <c r="E908" s="34"/>
      <c r="F908" s="34"/>
      <c r="G908" s="34"/>
      <c r="L908"/>
      <c r="M908"/>
      <c r="N908"/>
      <c r="O908"/>
      <c r="P908"/>
      <c r="Q908"/>
    </row>
    <row r="909" spans="1:17" s="7" customFormat="1" ht="15" hidden="1" x14ac:dyDescent="0.25">
      <c r="A909" s="69" t="s">
        <v>37</v>
      </c>
      <c r="B909" s="40"/>
      <c r="C909" s="41"/>
      <c r="D909" s="34">
        <v>9270</v>
      </c>
      <c r="E909" s="34"/>
      <c r="F909" s="34"/>
      <c r="G909" s="34"/>
      <c r="I909" s="70"/>
      <c r="L909"/>
      <c r="M909"/>
      <c r="N909"/>
      <c r="O909"/>
      <c r="P909"/>
      <c r="Q909"/>
    </row>
    <row r="910" spans="1:17" s="7" customFormat="1" ht="15" hidden="1" x14ac:dyDescent="0.25">
      <c r="A910" s="71" t="s">
        <v>38</v>
      </c>
      <c r="B910" s="40"/>
      <c r="C910" s="41"/>
      <c r="D910" s="34">
        <v>45000</v>
      </c>
      <c r="E910" s="34"/>
      <c r="F910" s="34"/>
      <c r="G910" s="34"/>
      <c r="L910"/>
      <c r="M910"/>
      <c r="N910"/>
      <c r="O910"/>
      <c r="P910"/>
      <c r="Q910"/>
    </row>
    <row r="911" spans="1:17" s="7" customFormat="1" ht="15" hidden="1" x14ac:dyDescent="0.25">
      <c r="A911" s="72" t="s">
        <v>39</v>
      </c>
      <c r="B911" s="40"/>
      <c r="C911" s="41"/>
      <c r="D911" s="34"/>
      <c r="E911" s="34"/>
      <c r="F911" s="34"/>
      <c r="G911" s="34"/>
      <c r="L911"/>
      <c r="M911"/>
      <c r="N911"/>
      <c r="O911"/>
      <c r="P911"/>
      <c r="Q911"/>
    </row>
    <row r="912" spans="1:17" s="7" customFormat="1" ht="15" hidden="1" x14ac:dyDescent="0.25">
      <c r="A912" s="73" t="s">
        <v>40</v>
      </c>
      <c r="B912" s="40"/>
      <c r="C912" s="41"/>
      <c r="D912" s="42">
        <f>D905+ROUND(D910*3.2,0)</f>
        <v>155670</v>
      </c>
      <c r="E912" s="34"/>
      <c r="F912" s="34"/>
      <c r="G912" s="34"/>
      <c r="J912" s="70"/>
      <c r="L912"/>
      <c r="M912"/>
      <c r="N912"/>
      <c r="O912"/>
      <c r="P912"/>
      <c r="Q912"/>
    </row>
    <row r="913" spans="1:17" s="7" customFormat="1" ht="15" hidden="1" x14ac:dyDescent="0.25">
      <c r="A913" s="44" t="s">
        <v>14</v>
      </c>
      <c r="B913" s="40"/>
      <c r="C913" s="41"/>
      <c r="D913" s="34"/>
      <c r="E913" s="34"/>
      <c r="F913" s="34"/>
      <c r="G913" s="34"/>
      <c r="J913" s="70"/>
      <c r="L913"/>
      <c r="M913"/>
      <c r="N913"/>
      <c r="O913"/>
      <c r="P913"/>
      <c r="Q913"/>
    </row>
    <row r="914" spans="1:17" s="7" customFormat="1" ht="15" hidden="1" x14ac:dyDescent="0.25">
      <c r="A914" s="69" t="s">
        <v>33</v>
      </c>
      <c r="B914" s="40"/>
      <c r="C914" s="115"/>
      <c r="D914" s="34">
        <f>D915+D916+D921+D927+D928+D929+D930</f>
        <v>67458</v>
      </c>
      <c r="E914" s="34"/>
      <c r="F914" s="34"/>
      <c r="G914" s="34"/>
      <c r="J914" s="70"/>
      <c r="K914"/>
      <c r="L914"/>
      <c r="M914"/>
      <c r="N914"/>
      <c r="O914"/>
      <c r="P914"/>
      <c r="Q914"/>
    </row>
    <row r="915" spans="1:17" s="7" customFormat="1" ht="15" hidden="1" x14ac:dyDescent="0.25">
      <c r="A915" s="69" t="s">
        <v>34</v>
      </c>
      <c r="B915" s="40"/>
      <c r="C915" s="115"/>
      <c r="D915" s="34"/>
      <c r="E915" s="34"/>
      <c r="F915" s="34"/>
      <c r="G915" s="34"/>
      <c r="J915" s="70"/>
      <c r="K915"/>
      <c r="L915"/>
      <c r="M915"/>
      <c r="N915"/>
      <c r="O915"/>
      <c r="P915"/>
      <c r="Q915"/>
    </row>
    <row r="916" spans="1:17" s="7" customFormat="1" ht="30" hidden="1" x14ac:dyDescent="0.25">
      <c r="A916" s="69" t="s">
        <v>41</v>
      </c>
      <c r="B916" s="40"/>
      <c r="C916" s="115"/>
      <c r="D916" s="34">
        <f>D917+D918+D919+D920</f>
        <v>1688</v>
      </c>
      <c r="E916" s="34"/>
      <c r="F916" s="34"/>
      <c r="G916" s="34"/>
      <c r="J916" s="70"/>
      <c r="K916"/>
      <c r="L916"/>
      <c r="M916"/>
      <c r="N916"/>
      <c r="O916"/>
      <c r="P916"/>
      <c r="Q916"/>
    </row>
    <row r="917" spans="1:17" s="7" customFormat="1" ht="30" hidden="1" x14ac:dyDescent="0.25">
      <c r="A917" s="69" t="s">
        <v>42</v>
      </c>
      <c r="B917" s="40"/>
      <c r="C917" s="115"/>
      <c r="D917" s="34"/>
      <c r="E917" s="34"/>
      <c r="F917" s="34"/>
      <c r="G917" s="34"/>
      <c r="J917" s="70"/>
      <c r="K917"/>
      <c r="L917"/>
      <c r="M917"/>
      <c r="N917"/>
      <c r="O917"/>
      <c r="P917"/>
      <c r="Q917"/>
    </row>
    <row r="918" spans="1:17" s="7" customFormat="1" ht="30" hidden="1" x14ac:dyDescent="0.25">
      <c r="A918" s="69" t="s">
        <v>43</v>
      </c>
      <c r="B918" s="40"/>
      <c r="C918" s="115"/>
      <c r="D918" s="34"/>
      <c r="E918" s="34"/>
      <c r="F918" s="34"/>
      <c r="G918" s="34"/>
      <c r="J918" s="70"/>
      <c r="K918"/>
      <c r="L918"/>
      <c r="M918"/>
      <c r="N918"/>
      <c r="O918"/>
      <c r="P918"/>
      <c r="Q918"/>
    </row>
    <row r="919" spans="1:17" s="7" customFormat="1" ht="45" hidden="1" x14ac:dyDescent="0.25">
      <c r="A919" s="69" t="s">
        <v>44</v>
      </c>
      <c r="B919" s="40"/>
      <c r="C919" s="41">
        <v>135</v>
      </c>
      <c r="D919" s="34">
        <v>1210</v>
      </c>
      <c r="E919" s="34"/>
      <c r="F919" s="34"/>
      <c r="G919" s="34"/>
      <c r="J919" s="70"/>
      <c r="K919"/>
      <c r="L919"/>
      <c r="M919"/>
      <c r="N919"/>
      <c r="O919"/>
      <c r="P919"/>
      <c r="Q919"/>
    </row>
    <row r="920" spans="1:17" s="7" customFormat="1" ht="33" hidden="1" customHeight="1" x14ac:dyDescent="0.25">
      <c r="A920" s="69" t="s">
        <v>45</v>
      </c>
      <c r="B920" s="40"/>
      <c r="C920" s="41">
        <v>54</v>
      </c>
      <c r="D920" s="34">
        <v>478</v>
      </c>
      <c r="E920" s="34"/>
      <c r="F920" s="34"/>
      <c r="G920" s="34"/>
      <c r="J920" s="70"/>
      <c r="K920"/>
      <c r="L920"/>
      <c r="M920"/>
      <c r="N920"/>
      <c r="O920"/>
      <c r="P920"/>
      <c r="Q920"/>
    </row>
    <row r="921" spans="1:17" s="7" customFormat="1" ht="30.75" hidden="1" customHeight="1" x14ac:dyDescent="0.25">
      <c r="A921" s="69" t="s">
        <v>86</v>
      </c>
      <c r="B921" s="40"/>
      <c r="C921" s="115"/>
      <c r="D921" s="34">
        <f>D922+D923+D924+D925+D926</f>
        <v>65770</v>
      </c>
      <c r="E921" s="34"/>
      <c r="F921" s="34"/>
      <c r="G921" s="34"/>
      <c r="J921" s="70"/>
      <c r="K921"/>
      <c r="L921"/>
      <c r="M921"/>
      <c r="N921"/>
      <c r="O921"/>
      <c r="P921"/>
      <c r="Q921"/>
    </row>
    <row r="922" spans="1:17" s="7" customFormat="1" ht="30" hidden="1" x14ac:dyDescent="0.25">
      <c r="A922" s="69" t="s">
        <v>47</v>
      </c>
      <c r="B922" s="40"/>
      <c r="C922" s="115"/>
      <c r="D922" s="34"/>
      <c r="E922" s="34"/>
      <c r="F922" s="34"/>
      <c r="G922" s="34"/>
      <c r="J922" s="70"/>
      <c r="K922"/>
      <c r="L922"/>
      <c r="M922"/>
      <c r="N922"/>
      <c r="O922"/>
      <c r="P922"/>
      <c r="Q922"/>
    </row>
    <row r="923" spans="1:17" s="7" customFormat="1" ht="60" hidden="1" x14ac:dyDescent="0.25">
      <c r="A923" s="69" t="s">
        <v>48</v>
      </c>
      <c r="B923" s="40"/>
      <c r="C923" s="7">
        <v>13150</v>
      </c>
      <c r="D923" s="34">
        <v>51570</v>
      </c>
      <c r="E923" s="34"/>
      <c r="F923" s="34"/>
      <c r="G923" s="34"/>
      <c r="J923" s="70"/>
      <c r="K923"/>
      <c r="L923"/>
      <c r="M923"/>
      <c r="N923"/>
      <c r="O923"/>
      <c r="P923"/>
      <c r="Q923"/>
    </row>
    <row r="924" spans="1:17" s="7" customFormat="1" ht="45" hidden="1" x14ac:dyDescent="0.25">
      <c r="A924" s="69" t="s">
        <v>49</v>
      </c>
      <c r="B924" s="40"/>
      <c r="C924" s="41">
        <v>6650</v>
      </c>
      <c r="D924" s="34">
        <v>9950</v>
      </c>
      <c r="E924" s="34"/>
      <c r="F924" s="34"/>
      <c r="G924" s="34"/>
      <c r="J924" s="70"/>
      <c r="K924"/>
      <c r="L924"/>
      <c r="M924"/>
      <c r="N924"/>
      <c r="O924"/>
      <c r="P924"/>
      <c r="Q924"/>
    </row>
    <row r="925" spans="1:17" s="7" customFormat="1" ht="30" hidden="1" x14ac:dyDescent="0.25">
      <c r="A925" s="69" t="s">
        <v>76</v>
      </c>
      <c r="B925" s="40"/>
      <c r="C925" s="41">
        <v>500</v>
      </c>
      <c r="D925" s="34">
        <v>4000</v>
      </c>
      <c r="E925" s="34"/>
      <c r="F925" s="34"/>
      <c r="G925" s="34"/>
      <c r="J925" s="70"/>
      <c r="K925"/>
      <c r="L925"/>
      <c r="M925"/>
      <c r="N925"/>
      <c r="O925"/>
      <c r="P925"/>
      <c r="Q925"/>
    </row>
    <row r="926" spans="1:17" s="7" customFormat="1" ht="30" hidden="1" x14ac:dyDescent="0.25">
      <c r="A926" s="69" t="s">
        <v>77</v>
      </c>
      <c r="B926" s="40"/>
      <c r="C926" s="41"/>
      <c r="D926" s="34">
        <v>250</v>
      </c>
      <c r="E926" s="34"/>
      <c r="F926" s="34"/>
      <c r="G926" s="34"/>
      <c r="J926" s="70"/>
      <c r="K926"/>
      <c r="L926"/>
      <c r="M926"/>
      <c r="N926"/>
      <c r="O926"/>
      <c r="P926"/>
      <c r="Q926"/>
    </row>
    <row r="927" spans="1:17" s="7" customFormat="1" ht="45" hidden="1" x14ac:dyDescent="0.25">
      <c r="A927" s="69" t="s">
        <v>52</v>
      </c>
      <c r="B927" s="40"/>
      <c r="C927" s="115"/>
      <c r="D927" s="34"/>
      <c r="E927" s="34"/>
      <c r="F927" s="34"/>
      <c r="G927" s="34"/>
      <c r="J927" s="70"/>
      <c r="K927"/>
      <c r="L927"/>
      <c r="M927"/>
      <c r="N927"/>
      <c r="O927"/>
      <c r="P927"/>
      <c r="Q927"/>
    </row>
    <row r="928" spans="1:17" s="7" customFormat="1" ht="30" hidden="1" x14ac:dyDescent="0.25">
      <c r="A928" s="69" t="s">
        <v>53</v>
      </c>
      <c r="B928" s="40"/>
      <c r="C928" s="115"/>
      <c r="D928" s="34"/>
      <c r="E928" s="34"/>
      <c r="F928" s="34"/>
      <c r="G928" s="34"/>
      <c r="J928" s="70"/>
      <c r="K928"/>
      <c r="L928"/>
      <c r="M928"/>
      <c r="N928"/>
      <c r="O928"/>
      <c r="P928"/>
      <c r="Q928"/>
    </row>
    <row r="929" spans="1:17" s="7" customFormat="1" ht="30" hidden="1" x14ac:dyDescent="0.25">
      <c r="A929" s="69" t="s">
        <v>54</v>
      </c>
      <c r="B929" s="40"/>
      <c r="C929" s="115"/>
      <c r="D929" s="34"/>
      <c r="E929" s="34"/>
      <c r="F929" s="34"/>
      <c r="G929" s="34"/>
      <c r="J929" s="70"/>
      <c r="K929"/>
      <c r="L929"/>
      <c r="M929"/>
      <c r="N929"/>
      <c r="O929"/>
      <c r="P929"/>
      <c r="Q929"/>
    </row>
    <row r="930" spans="1:17" s="7" customFormat="1" ht="15" hidden="1" x14ac:dyDescent="0.25">
      <c r="A930" s="69" t="s">
        <v>55</v>
      </c>
      <c r="B930" s="40"/>
      <c r="C930" s="115"/>
      <c r="D930" s="34"/>
      <c r="E930" s="34"/>
      <c r="F930" s="34"/>
      <c r="G930" s="34"/>
      <c r="J930" s="70"/>
      <c r="K930"/>
      <c r="L930"/>
      <c r="M930"/>
      <c r="N930"/>
      <c r="O930"/>
      <c r="P930"/>
      <c r="Q930"/>
    </row>
    <row r="931" spans="1:17" s="7" customFormat="1" ht="15" hidden="1" x14ac:dyDescent="0.25">
      <c r="A931" s="71" t="s">
        <v>38</v>
      </c>
      <c r="B931" s="40"/>
      <c r="C931" s="41"/>
      <c r="D931" s="34"/>
      <c r="E931" s="34"/>
      <c r="F931" s="34"/>
      <c r="G931" s="34"/>
      <c r="J931" s="70"/>
      <c r="K931"/>
      <c r="L931"/>
      <c r="M931"/>
      <c r="N931"/>
      <c r="O931"/>
      <c r="P931"/>
      <c r="Q931"/>
    </row>
    <row r="932" spans="1:17" s="7" customFormat="1" ht="15" hidden="1" x14ac:dyDescent="0.25">
      <c r="A932" s="72" t="s">
        <v>39</v>
      </c>
      <c r="B932" s="40"/>
      <c r="C932" s="41"/>
      <c r="D932" s="34"/>
      <c r="E932" s="34"/>
      <c r="F932" s="34"/>
      <c r="G932" s="34"/>
      <c r="J932" s="70"/>
      <c r="K932"/>
      <c r="L932"/>
      <c r="M932"/>
      <c r="N932"/>
      <c r="O932"/>
      <c r="P932"/>
      <c r="Q932"/>
    </row>
    <row r="933" spans="1:17" s="7" customFormat="1" ht="30" hidden="1" x14ac:dyDescent="0.25">
      <c r="A933" s="71" t="s">
        <v>56</v>
      </c>
      <c r="B933" s="40"/>
      <c r="C933" s="41"/>
      <c r="D933" s="34">
        <v>9780</v>
      </c>
      <c r="E933" s="34"/>
      <c r="F933" s="34"/>
      <c r="G933" s="34"/>
      <c r="J933" s="70"/>
      <c r="K933"/>
      <c r="L933"/>
      <c r="M933"/>
      <c r="N933"/>
      <c r="O933"/>
      <c r="P933"/>
      <c r="Q933"/>
    </row>
    <row r="934" spans="1:17" s="7" customFormat="1" ht="30" hidden="1" x14ac:dyDescent="0.25">
      <c r="A934" s="116" t="s">
        <v>57</v>
      </c>
      <c r="B934" s="40"/>
      <c r="C934" s="41"/>
      <c r="D934" s="34"/>
      <c r="E934" s="34"/>
      <c r="F934" s="34"/>
      <c r="G934" s="34"/>
      <c r="J934" s="70"/>
      <c r="K934"/>
      <c r="L934"/>
      <c r="M934"/>
      <c r="N934"/>
      <c r="O934"/>
      <c r="P934"/>
      <c r="Q934"/>
    </row>
    <row r="935" spans="1:17" s="7" customFormat="1" ht="15" hidden="1" x14ac:dyDescent="0.25">
      <c r="A935" s="73" t="s">
        <v>59</v>
      </c>
      <c r="B935" s="40"/>
      <c r="C935" s="41"/>
      <c r="D935" s="42">
        <f>D914+ROUND(D931*3.2,0)+D933</f>
        <v>77238</v>
      </c>
      <c r="E935" s="34"/>
      <c r="F935" s="34"/>
      <c r="G935" s="34"/>
      <c r="J935" s="70"/>
      <c r="K935"/>
      <c r="L935"/>
      <c r="M935"/>
      <c r="N935"/>
      <c r="O935"/>
      <c r="P935"/>
      <c r="Q935"/>
    </row>
    <row r="936" spans="1:17" s="7" customFormat="1" ht="15" hidden="1" customHeight="1" x14ac:dyDescent="0.25">
      <c r="A936" s="77" t="s">
        <v>16</v>
      </c>
      <c r="B936" s="115"/>
      <c r="C936" s="41"/>
      <c r="D936" s="42">
        <f>D912+D935</f>
        <v>232908</v>
      </c>
      <c r="E936" s="34"/>
      <c r="F936" s="34"/>
      <c r="G936" s="34"/>
      <c r="J936" s="70"/>
      <c r="K936"/>
      <c r="L936"/>
      <c r="M936"/>
      <c r="N936"/>
      <c r="O936"/>
      <c r="P936"/>
      <c r="Q936"/>
    </row>
    <row r="937" spans="1:17" s="7" customFormat="1" ht="15" hidden="1" x14ac:dyDescent="0.25">
      <c r="A937" s="48" t="s">
        <v>17</v>
      </c>
      <c r="B937" s="149"/>
      <c r="C937" s="149"/>
      <c r="D937" s="149"/>
      <c r="E937" s="34"/>
      <c r="F937" s="34"/>
      <c r="G937" s="34"/>
      <c r="K937"/>
      <c r="L937"/>
      <c r="M937"/>
      <c r="N937"/>
      <c r="O937"/>
      <c r="P937"/>
      <c r="Q937"/>
    </row>
    <row r="938" spans="1:17" s="7" customFormat="1" ht="15" hidden="1" x14ac:dyDescent="0.25">
      <c r="A938" s="52" t="s">
        <v>91</v>
      </c>
      <c r="B938" s="149"/>
      <c r="C938" s="149"/>
      <c r="D938" s="149"/>
      <c r="E938" s="34"/>
      <c r="F938" s="34"/>
      <c r="G938" s="34"/>
      <c r="K938"/>
      <c r="L938"/>
      <c r="M938"/>
      <c r="N938"/>
      <c r="O938"/>
      <c r="P938"/>
      <c r="Q938"/>
    </row>
    <row r="939" spans="1:17" s="7" customFormat="1" ht="15" hidden="1" x14ac:dyDescent="0.25">
      <c r="A939" s="83" t="s">
        <v>67</v>
      </c>
      <c r="B939" s="32">
        <v>240</v>
      </c>
      <c r="C939" s="33"/>
      <c r="D939" s="34">
        <v>900</v>
      </c>
      <c r="E939" s="37">
        <v>8</v>
      </c>
      <c r="F939" s="34">
        <f>ROUND(G939/B939,0)</f>
        <v>30</v>
      </c>
      <c r="G939" s="34">
        <f>ROUND(D939*E939,0)</f>
        <v>7200</v>
      </c>
      <c r="K939"/>
      <c r="L939"/>
      <c r="M939"/>
      <c r="N939"/>
      <c r="O939"/>
      <c r="P939"/>
      <c r="Q939"/>
    </row>
    <row r="940" spans="1:17" s="7" customFormat="1" ht="17.25" hidden="1" customHeight="1" x14ac:dyDescent="0.25">
      <c r="A940" s="133" t="s">
        <v>80</v>
      </c>
      <c r="B940" s="32"/>
      <c r="C940" s="33"/>
      <c r="D940" s="95">
        <f t="shared" ref="D940:G941" si="31">D939</f>
        <v>900</v>
      </c>
      <c r="E940" s="96">
        <f t="shared" si="31"/>
        <v>8</v>
      </c>
      <c r="F940" s="95">
        <f t="shared" si="31"/>
        <v>30</v>
      </c>
      <c r="G940" s="95">
        <f t="shared" si="31"/>
        <v>7200</v>
      </c>
      <c r="K940"/>
      <c r="L940"/>
      <c r="M940"/>
      <c r="N940"/>
      <c r="O940"/>
      <c r="P940"/>
      <c r="Q940"/>
    </row>
    <row r="941" spans="1:17" s="7" customFormat="1" ht="17.25" hidden="1" customHeight="1" x14ac:dyDescent="0.25">
      <c r="A941" s="134" t="s">
        <v>81</v>
      </c>
      <c r="B941" s="32"/>
      <c r="C941" s="90"/>
      <c r="D941" s="125">
        <f t="shared" si="31"/>
        <v>900</v>
      </c>
      <c r="E941" s="97">
        <f t="shared" si="31"/>
        <v>8</v>
      </c>
      <c r="F941" s="125">
        <f t="shared" si="31"/>
        <v>30</v>
      </c>
      <c r="G941" s="125">
        <f t="shared" si="31"/>
        <v>7200</v>
      </c>
      <c r="K941"/>
      <c r="L941"/>
      <c r="M941"/>
      <c r="N941"/>
      <c r="O941"/>
      <c r="P941"/>
      <c r="Q941"/>
    </row>
    <row r="942" spans="1:17" s="7" customFormat="1" ht="20.25" hidden="1" customHeight="1" thickBot="1" x14ac:dyDescent="0.3">
      <c r="A942" s="87" t="s">
        <v>21</v>
      </c>
      <c r="B942" s="87"/>
      <c r="C942" s="154"/>
      <c r="D942" s="62"/>
      <c r="E942" s="62"/>
      <c r="F942" s="62"/>
      <c r="G942" s="62"/>
      <c r="K942"/>
      <c r="L942"/>
      <c r="M942"/>
      <c r="N942"/>
      <c r="O942"/>
      <c r="P942"/>
      <c r="Q942"/>
    </row>
    <row r="943" spans="1:17" s="7" customFormat="1" ht="43.5" hidden="1" x14ac:dyDescent="0.25">
      <c r="A943" s="160" t="s">
        <v>116</v>
      </c>
      <c r="B943" s="161"/>
      <c r="C943" s="161"/>
      <c r="D943" s="67"/>
      <c r="E943" s="67"/>
      <c r="F943" s="67"/>
      <c r="G943" s="67"/>
      <c r="K943"/>
      <c r="L943"/>
      <c r="M943"/>
      <c r="N943"/>
      <c r="O943"/>
      <c r="P943"/>
      <c r="Q943"/>
    </row>
    <row r="944" spans="1:17" s="7" customFormat="1" ht="15" hidden="1" x14ac:dyDescent="0.25">
      <c r="A944" s="35" t="s">
        <v>10</v>
      </c>
      <c r="B944" s="92"/>
      <c r="C944" s="93"/>
      <c r="D944" s="34"/>
      <c r="E944" s="162"/>
      <c r="F944" s="34"/>
      <c r="G944" s="34"/>
      <c r="K944"/>
      <c r="L944"/>
      <c r="M944"/>
      <c r="N944"/>
      <c r="O944"/>
      <c r="P944"/>
      <c r="Q944"/>
    </row>
    <row r="945" spans="1:17" s="7" customFormat="1" ht="15" hidden="1" x14ac:dyDescent="0.25">
      <c r="A945" s="138" t="s">
        <v>117</v>
      </c>
      <c r="B945" s="163">
        <v>340</v>
      </c>
      <c r="C945" s="164"/>
      <c r="D945" s="34">
        <v>650</v>
      </c>
      <c r="E945" s="165">
        <v>9.8000000000000007</v>
      </c>
      <c r="F945" s="34">
        <f t="shared" ref="F945:F956" si="32">ROUND(G945/B945,0)</f>
        <v>19</v>
      </c>
      <c r="G945" s="34">
        <f t="shared" ref="G945:G956" si="33">ROUND(D945*E945,0)</f>
        <v>6370</v>
      </c>
      <c r="K945"/>
      <c r="L945"/>
      <c r="M945"/>
      <c r="N945"/>
      <c r="O945"/>
      <c r="P945"/>
      <c r="Q945"/>
    </row>
    <row r="946" spans="1:17" s="7" customFormat="1" ht="15" hidden="1" x14ac:dyDescent="0.25">
      <c r="A946" s="138" t="s">
        <v>118</v>
      </c>
      <c r="B946" s="163">
        <v>340</v>
      </c>
      <c r="C946" s="164"/>
      <c r="D946" s="34">
        <v>200</v>
      </c>
      <c r="E946" s="165">
        <v>11.4</v>
      </c>
      <c r="F946" s="34">
        <f t="shared" si="32"/>
        <v>7</v>
      </c>
      <c r="G946" s="34">
        <f t="shared" si="33"/>
        <v>2280</v>
      </c>
      <c r="L946"/>
      <c r="M946"/>
      <c r="N946"/>
      <c r="O946"/>
      <c r="P946"/>
      <c r="Q946"/>
    </row>
    <row r="947" spans="1:17" s="7" customFormat="1" ht="15" hidden="1" x14ac:dyDescent="0.25">
      <c r="A947" s="138" t="s">
        <v>27</v>
      </c>
      <c r="B947" s="163">
        <v>340</v>
      </c>
      <c r="C947" s="164"/>
      <c r="D947" s="34">
        <v>80</v>
      </c>
      <c r="E947" s="165">
        <v>6.3</v>
      </c>
      <c r="F947" s="34">
        <f t="shared" si="32"/>
        <v>1</v>
      </c>
      <c r="G947" s="34">
        <f t="shared" si="33"/>
        <v>504</v>
      </c>
      <c r="L947"/>
      <c r="M947"/>
      <c r="N947"/>
      <c r="O947"/>
      <c r="P947"/>
      <c r="Q947"/>
    </row>
    <row r="948" spans="1:17" s="7" customFormat="1" ht="15" hidden="1" x14ac:dyDescent="0.25">
      <c r="A948" s="138" t="s">
        <v>69</v>
      </c>
      <c r="B948" s="163">
        <v>340</v>
      </c>
      <c r="C948" s="164"/>
      <c r="D948" s="34">
        <v>1011</v>
      </c>
      <c r="E948" s="165">
        <v>10.8</v>
      </c>
      <c r="F948" s="34">
        <f t="shared" si="32"/>
        <v>32</v>
      </c>
      <c r="G948" s="34">
        <f t="shared" si="33"/>
        <v>10919</v>
      </c>
      <c r="L948"/>
      <c r="M948"/>
      <c r="N948"/>
      <c r="O948"/>
      <c r="P948"/>
      <c r="Q948"/>
    </row>
    <row r="949" spans="1:17" s="7" customFormat="1" ht="15" hidden="1" x14ac:dyDescent="0.25">
      <c r="A949" s="138" t="s">
        <v>119</v>
      </c>
      <c r="B949" s="163">
        <v>340</v>
      </c>
      <c r="C949" s="164"/>
      <c r="D949" s="34">
        <v>950</v>
      </c>
      <c r="E949" s="165">
        <v>10.1</v>
      </c>
      <c r="F949" s="34">
        <f t="shared" si="32"/>
        <v>28</v>
      </c>
      <c r="G949" s="34">
        <f t="shared" si="33"/>
        <v>9595</v>
      </c>
      <c r="L949"/>
      <c r="M949"/>
      <c r="N949"/>
      <c r="O949"/>
      <c r="P949"/>
      <c r="Q949"/>
    </row>
    <row r="950" spans="1:17" s="7" customFormat="1" ht="15" hidden="1" x14ac:dyDescent="0.25">
      <c r="A950" s="138" t="s">
        <v>120</v>
      </c>
      <c r="B950" s="163">
        <v>340</v>
      </c>
      <c r="C950" s="164"/>
      <c r="D950" s="34">
        <v>161</v>
      </c>
      <c r="E950" s="165">
        <v>10.8</v>
      </c>
      <c r="F950" s="34">
        <f t="shared" si="32"/>
        <v>5</v>
      </c>
      <c r="G950" s="34">
        <f t="shared" si="33"/>
        <v>1739</v>
      </c>
      <c r="L950"/>
      <c r="M950"/>
      <c r="N950"/>
      <c r="O950"/>
      <c r="P950"/>
      <c r="Q950"/>
    </row>
    <row r="951" spans="1:17" s="7" customFormat="1" ht="15" hidden="1" x14ac:dyDescent="0.25">
      <c r="A951" s="138" t="s">
        <v>30</v>
      </c>
      <c r="B951" s="163">
        <v>340</v>
      </c>
      <c r="C951" s="164"/>
      <c r="D951" s="34">
        <v>285</v>
      </c>
      <c r="E951" s="165">
        <v>11.1</v>
      </c>
      <c r="F951" s="34">
        <f t="shared" si="32"/>
        <v>9</v>
      </c>
      <c r="G951" s="34">
        <f t="shared" si="33"/>
        <v>3164</v>
      </c>
      <c r="L951"/>
      <c r="M951"/>
      <c r="N951"/>
      <c r="O951"/>
      <c r="P951"/>
      <c r="Q951"/>
    </row>
    <row r="952" spans="1:17" s="7" customFormat="1" ht="15" hidden="1" x14ac:dyDescent="0.25">
      <c r="A952" s="138" t="s">
        <v>65</v>
      </c>
      <c r="B952" s="163">
        <v>340</v>
      </c>
      <c r="C952" s="164"/>
      <c r="D952" s="34">
        <v>187</v>
      </c>
      <c r="E952" s="165">
        <v>10.1</v>
      </c>
      <c r="F952" s="34">
        <f t="shared" si="32"/>
        <v>6</v>
      </c>
      <c r="G952" s="34">
        <f t="shared" si="33"/>
        <v>1889</v>
      </c>
      <c r="L952"/>
      <c r="M952"/>
      <c r="N952"/>
      <c r="O952"/>
      <c r="P952"/>
      <c r="Q952"/>
    </row>
    <row r="953" spans="1:17" s="7" customFormat="1" ht="15" hidden="1" x14ac:dyDescent="0.25">
      <c r="A953" s="138" t="s">
        <v>26</v>
      </c>
      <c r="B953" s="163">
        <v>340</v>
      </c>
      <c r="C953" s="164"/>
      <c r="D953" s="34">
        <v>180</v>
      </c>
      <c r="E953" s="165">
        <v>8.1999999999999993</v>
      </c>
      <c r="F953" s="34">
        <f t="shared" si="32"/>
        <v>4</v>
      </c>
      <c r="G953" s="34">
        <f t="shared" si="33"/>
        <v>1476</v>
      </c>
      <c r="L953"/>
      <c r="M953"/>
      <c r="N953"/>
      <c r="O953"/>
      <c r="P953"/>
      <c r="Q953"/>
    </row>
    <row r="954" spans="1:17" s="7" customFormat="1" ht="15" hidden="1" x14ac:dyDescent="0.25">
      <c r="A954" s="137" t="s">
        <v>121</v>
      </c>
      <c r="B954" s="163">
        <v>340</v>
      </c>
      <c r="C954" s="164"/>
      <c r="D954" s="34">
        <v>50</v>
      </c>
      <c r="E954" s="165">
        <v>11</v>
      </c>
      <c r="F954" s="34">
        <f t="shared" si="32"/>
        <v>2</v>
      </c>
      <c r="G954" s="34">
        <f t="shared" si="33"/>
        <v>550</v>
      </c>
      <c r="L954"/>
      <c r="M954"/>
      <c r="N954"/>
      <c r="O954"/>
      <c r="P954"/>
      <c r="Q954"/>
    </row>
    <row r="955" spans="1:17" s="7" customFormat="1" ht="15" hidden="1" x14ac:dyDescent="0.25">
      <c r="A955" s="137" t="s">
        <v>122</v>
      </c>
      <c r="B955" s="163">
        <v>340</v>
      </c>
      <c r="C955" s="164"/>
      <c r="D955" s="34">
        <v>150</v>
      </c>
      <c r="E955" s="165">
        <v>8.5</v>
      </c>
      <c r="F955" s="34">
        <f t="shared" si="32"/>
        <v>4</v>
      </c>
      <c r="G955" s="34">
        <f t="shared" si="33"/>
        <v>1275</v>
      </c>
      <c r="L955"/>
      <c r="M955"/>
      <c r="N955"/>
      <c r="O955"/>
      <c r="P955"/>
      <c r="Q955"/>
    </row>
    <row r="956" spans="1:17" s="7" customFormat="1" ht="15" hidden="1" x14ac:dyDescent="0.25">
      <c r="A956" s="166" t="s">
        <v>123</v>
      </c>
      <c r="B956" s="163">
        <v>340</v>
      </c>
      <c r="C956" s="164"/>
      <c r="D956" s="34">
        <v>120</v>
      </c>
      <c r="E956" s="165">
        <v>11.5</v>
      </c>
      <c r="F956" s="34">
        <f t="shared" si="32"/>
        <v>4</v>
      </c>
      <c r="G956" s="34">
        <f t="shared" si="33"/>
        <v>1380</v>
      </c>
      <c r="L956"/>
      <c r="M956"/>
      <c r="N956"/>
      <c r="O956"/>
      <c r="P956"/>
      <c r="Q956"/>
    </row>
    <row r="957" spans="1:17" s="30" customFormat="1" ht="15" hidden="1" x14ac:dyDescent="0.25">
      <c r="A957" s="167" t="s">
        <v>13</v>
      </c>
      <c r="B957" s="168">
        <v>340</v>
      </c>
      <c r="C957" s="164"/>
      <c r="D957" s="42">
        <f>SUM(D945:D956)</f>
        <v>4024</v>
      </c>
      <c r="E957" s="43">
        <f>G957/D957</f>
        <v>10.223906560636182</v>
      </c>
      <c r="F957" s="42">
        <f>SUM(F945:F956)</f>
        <v>121</v>
      </c>
      <c r="G957" s="42">
        <f>SUM(G945:G956)</f>
        <v>41141</v>
      </c>
      <c r="K957" s="7"/>
    </row>
    <row r="958" spans="1:17" s="30" customFormat="1" ht="15" hidden="1" x14ac:dyDescent="0.25">
      <c r="A958" s="44" t="s">
        <v>32</v>
      </c>
      <c r="B958" s="40"/>
      <c r="C958" s="41"/>
      <c r="D958" s="34"/>
      <c r="E958" s="43"/>
      <c r="F958" s="42"/>
      <c r="G958" s="42"/>
      <c r="K958" s="7"/>
    </row>
    <row r="959" spans="1:17" s="30" customFormat="1" ht="15" hidden="1" x14ac:dyDescent="0.25">
      <c r="A959" s="69" t="s">
        <v>33</v>
      </c>
      <c r="B959" s="40"/>
      <c r="C959" s="41"/>
      <c r="D959" s="34">
        <f>D960+D961+D962+D963</f>
        <v>1749</v>
      </c>
      <c r="E959" s="43"/>
      <c r="F959" s="42"/>
      <c r="G959" s="42"/>
    </row>
    <row r="960" spans="1:17" s="30" customFormat="1" ht="15" hidden="1" x14ac:dyDescent="0.25">
      <c r="A960" s="69" t="s">
        <v>34</v>
      </c>
      <c r="B960" s="40"/>
      <c r="C960" s="41"/>
      <c r="D960" s="34"/>
      <c r="E960" s="43"/>
      <c r="F960" s="42"/>
      <c r="G960" s="42"/>
    </row>
    <row r="961" spans="1:10" s="30" customFormat="1" ht="30" hidden="1" x14ac:dyDescent="0.25">
      <c r="A961" s="69" t="s">
        <v>35</v>
      </c>
      <c r="B961" s="40"/>
      <c r="C961" s="41"/>
      <c r="D961" s="34">
        <v>220</v>
      </c>
      <c r="E961" s="43"/>
      <c r="F961" s="42"/>
      <c r="G961" s="42"/>
    </row>
    <row r="962" spans="1:10" s="30" customFormat="1" ht="30" hidden="1" x14ac:dyDescent="0.25">
      <c r="A962" s="69" t="s">
        <v>36</v>
      </c>
      <c r="B962" s="40"/>
      <c r="C962" s="41"/>
      <c r="D962" s="34"/>
      <c r="E962" s="43"/>
      <c r="F962" s="42"/>
      <c r="G962" s="42"/>
    </row>
    <row r="963" spans="1:10" s="30" customFormat="1" ht="15" hidden="1" x14ac:dyDescent="0.25">
      <c r="A963" s="69" t="s">
        <v>37</v>
      </c>
      <c r="B963" s="40"/>
      <c r="C963" s="41"/>
      <c r="D963" s="34">
        <v>1529</v>
      </c>
      <c r="E963" s="43"/>
      <c r="F963" s="42"/>
      <c r="G963" s="42"/>
      <c r="J963" s="102"/>
    </row>
    <row r="964" spans="1:10" s="30" customFormat="1" ht="15" hidden="1" x14ac:dyDescent="0.25">
      <c r="A964" s="71" t="s">
        <v>38</v>
      </c>
      <c r="B964" s="40"/>
      <c r="C964" s="41"/>
      <c r="D964" s="34">
        <v>5000</v>
      </c>
      <c r="E964" s="43"/>
      <c r="F964" s="42"/>
      <c r="G964" s="42"/>
    </row>
    <row r="965" spans="1:10" s="30" customFormat="1" ht="15" hidden="1" x14ac:dyDescent="0.25">
      <c r="A965" s="72" t="s">
        <v>39</v>
      </c>
      <c r="B965" s="40"/>
      <c r="C965" s="41"/>
      <c r="D965" s="34">
        <v>2000</v>
      </c>
      <c r="E965" s="43"/>
      <c r="F965" s="42"/>
      <c r="G965" s="42"/>
    </row>
    <row r="966" spans="1:10" s="30" customFormat="1" ht="15" hidden="1" x14ac:dyDescent="0.25">
      <c r="A966" s="73" t="s">
        <v>40</v>
      </c>
      <c r="B966" s="40"/>
      <c r="C966" s="41"/>
      <c r="D966" s="42">
        <f>D959+ROUND(D964*3.2,0)</f>
        <v>17749</v>
      </c>
      <c r="E966" s="43"/>
      <c r="F966" s="42"/>
      <c r="G966" s="42"/>
      <c r="J966" s="102"/>
    </row>
    <row r="967" spans="1:10" s="30" customFormat="1" ht="15" hidden="1" x14ac:dyDescent="0.25">
      <c r="A967" s="44" t="s">
        <v>14</v>
      </c>
      <c r="B967" s="40"/>
      <c r="C967" s="41"/>
      <c r="D967" s="34"/>
      <c r="E967" s="43"/>
      <c r="F967" s="42"/>
      <c r="G967" s="42"/>
    </row>
    <row r="968" spans="1:10" s="30" customFormat="1" ht="15" hidden="1" x14ac:dyDescent="0.25">
      <c r="A968" s="69" t="s">
        <v>33</v>
      </c>
      <c r="B968" s="40"/>
      <c r="C968" s="115"/>
      <c r="D968" s="34">
        <f>D969+D970+D975+D981+D982+D983+D984</f>
        <v>2025</v>
      </c>
      <c r="E968" s="43"/>
      <c r="F968" s="42"/>
      <c r="G968" s="42"/>
    </row>
    <row r="969" spans="1:10" s="30" customFormat="1" ht="15" hidden="1" x14ac:dyDescent="0.25">
      <c r="A969" s="69" t="s">
        <v>34</v>
      </c>
      <c r="B969" s="40"/>
      <c r="C969" s="115"/>
      <c r="D969" s="34"/>
      <c r="E969" s="43"/>
      <c r="F969" s="42"/>
      <c r="G969" s="42"/>
    </row>
    <row r="970" spans="1:10" s="30" customFormat="1" ht="30" hidden="1" x14ac:dyDescent="0.25">
      <c r="A970" s="69" t="s">
        <v>41</v>
      </c>
      <c r="B970" s="40"/>
      <c r="C970" s="115"/>
      <c r="D970" s="34">
        <f>D971+D972+D973+D974</f>
        <v>549</v>
      </c>
      <c r="E970" s="43"/>
      <c r="F970" s="42"/>
      <c r="G970" s="42"/>
    </row>
    <row r="971" spans="1:10" s="30" customFormat="1" ht="30" hidden="1" x14ac:dyDescent="0.25">
      <c r="A971" s="69" t="s">
        <v>42</v>
      </c>
      <c r="B971" s="40"/>
      <c r="C971" s="41">
        <v>383</v>
      </c>
      <c r="D971" s="34">
        <v>433</v>
      </c>
      <c r="E971" s="43"/>
      <c r="F971" s="42"/>
      <c r="G971" s="42"/>
    </row>
    <row r="972" spans="1:10" s="30" customFormat="1" ht="30" hidden="1" x14ac:dyDescent="0.25">
      <c r="A972" s="69" t="s">
        <v>43</v>
      </c>
      <c r="B972" s="40"/>
      <c r="C972" s="41"/>
      <c r="D972" s="34">
        <v>116</v>
      </c>
      <c r="E972" s="43"/>
      <c r="F972" s="42"/>
      <c r="G972" s="42"/>
    </row>
    <row r="973" spans="1:10" s="30" customFormat="1" ht="45" hidden="1" x14ac:dyDescent="0.25">
      <c r="A973" s="69" t="s">
        <v>44</v>
      </c>
      <c r="B973" s="40"/>
      <c r="C973" s="41"/>
      <c r="D973" s="34"/>
      <c r="E973" s="43"/>
      <c r="F973" s="42"/>
      <c r="G973" s="42"/>
    </row>
    <row r="974" spans="1:10" s="30" customFormat="1" ht="32.25" hidden="1" customHeight="1" x14ac:dyDescent="0.25">
      <c r="A974" s="69" t="s">
        <v>45</v>
      </c>
      <c r="B974" s="40"/>
      <c r="C974" s="41"/>
      <c r="D974" s="34"/>
      <c r="E974" s="43"/>
      <c r="F974" s="42"/>
      <c r="G974" s="42"/>
    </row>
    <row r="975" spans="1:10" s="30" customFormat="1" ht="31.5" hidden="1" customHeight="1" x14ac:dyDescent="0.25">
      <c r="A975" s="69" t="s">
        <v>86</v>
      </c>
      <c r="B975" s="40"/>
      <c r="C975" s="115"/>
      <c r="D975" s="34">
        <f>D976+D977+D978+D979+D980</f>
        <v>576</v>
      </c>
      <c r="E975" s="43"/>
      <c r="F975" s="42"/>
      <c r="G975" s="42"/>
    </row>
    <row r="976" spans="1:10" s="30" customFormat="1" ht="30" hidden="1" x14ac:dyDescent="0.25">
      <c r="A976" s="69" t="s">
        <v>47</v>
      </c>
      <c r="B976" s="40"/>
      <c r="C976" s="115"/>
      <c r="D976" s="34">
        <v>576</v>
      </c>
      <c r="E976" s="43"/>
      <c r="F976" s="42"/>
      <c r="G976" s="42"/>
    </row>
    <row r="977" spans="1:7" s="30" customFormat="1" ht="60" hidden="1" x14ac:dyDescent="0.25">
      <c r="A977" s="69" t="s">
        <v>48</v>
      </c>
      <c r="B977" s="40"/>
      <c r="C977" s="7"/>
      <c r="D977" s="34"/>
      <c r="E977" s="43"/>
      <c r="F977" s="42"/>
      <c r="G977" s="42"/>
    </row>
    <row r="978" spans="1:7" s="30" customFormat="1" ht="45" hidden="1" x14ac:dyDescent="0.25">
      <c r="A978" s="69" t="s">
        <v>49</v>
      </c>
      <c r="B978" s="40"/>
      <c r="C978" s="41"/>
      <c r="D978" s="34"/>
      <c r="E978" s="43"/>
      <c r="F978" s="42"/>
      <c r="G978" s="42"/>
    </row>
    <row r="979" spans="1:7" s="30" customFormat="1" ht="30" hidden="1" x14ac:dyDescent="0.25">
      <c r="A979" s="69" t="s">
        <v>76</v>
      </c>
      <c r="B979" s="40"/>
      <c r="C979" s="41"/>
      <c r="D979" s="34"/>
      <c r="E979" s="43"/>
      <c r="F979" s="42"/>
      <c r="G979" s="42"/>
    </row>
    <row r="980" spans="1:7" s="30" customFormat="1" ht="30" hidden="1" x14ac:dyDescent="0.25">
      <c r="A980" s="69" t="s">
        <v>77</v>
      </c>
      <c r="B980" s="40"/>
      <c r="C980" s="41"/>
      <c r="D980" s="34"/>
      <c r="E980" s="43"/>
      <c r="F980" s="42"/>
      <c r="G980" s="42"/>
    </row>
    <row r="981" spans="1:7" s="30" customFormat="1" ht="45" hidden="1" x14ac:dyDescent="0.25">
      <c r="A981" s="69" t="s">
        <v>52</v>
      </c>
      <c r="B981" s="40"/>
      <c r="C981" s="115"/>
      <c r="D981" s="34"/>
      <c r="E981" s="43"/>
      <c r="F981" s="42"/>
      <c r="G981" s="42"/>
    </row>
    <row r="982" spans="1:7" s="30" customFormat="1" ht="30" hidden="1" x14ac:dyDescent="0.25">
      <c r="A982" s="69" t="s">
        <v>53</v>
      </c>
      <c r="B982" s="40"/>
      <c r="C982" s="115"/>
      <c r="D982" s="34"/>
      <c r="E982" s="43"/>
      <c r="F982" s="42"/>
      <c r="G982" s="42"/>
    </row>
    <row r="983" spans="1:7" s="30" customFormat="1" ht="30" hidden="1" x14ac:dyDescent="0.25">
      <c r="A983" s="69" t="s">
        <v>54</v>
      </c>
      <c r="B983" s="40"/>
      <c r="C983" s="115"/>
      <c r="D983" s="34"/>
      <c r="E983" s="43"/>
      <c r="F983" s="42"/>
      <c r="G983" s="42"/>
    </row>
    <row r="984" spans="1:7" s="30" customFormat="1" ht="15" hidden="1" x14ac:dyDescent="0.25">
      <c r="A984" s="69" t="s">
        <v>55</v>
      </c>
      <c r="B984" s="40"/>
      <c r="C984" s="115"/>
      <c r="D984" s="34">
        <v>900</v>
      </c>
      <c r="E984" s="43"/>
      <c r="F984" s="42"/>
      <c r="G984" s="42"/>
    </row>
    <row r="985" spans="1:7" s="30" customFormat="1" ht="15" hidden="1" x14ac:dyDescent="0.25">
      <c r="A985" s="71" t="s">
        <v>38</v>
      </c>
      <c r="B985" s="40"/>
      <c r="C985" s="41"/>
      <c r="D985" s="34">
        <v>900</v>
      </c>
      <c r="E985" s="43"/>
      <c r="F985" s="42"/>
      <c r="G985" s="42"/>
    </row>
    <row r="986" spans="1:7" s="30" customFormat="1" ht="15" hidden="1" x14ac:dyDescent="0.25">
      <c r="A986" s="72" t="s">
        <v>39</v>
      </c>
      <c r="B986" s="40"/>
      <c r="C986" s="41"/>
      <c r="D986" s="34"/>
      <c r="E986" s="43"/>
      <c r="F986" s="42"/>
      <c r="G986" s="42"/>
    </row>
    <row r="987" spans="1:7" s="30" customFormat="1" ht="30" hidden="1" x14ac:dyDescent="0.25">
      <c r="A987" s="71" t="s">
        <v>56</v>
      </c>
      <c r="B987" s="40"/>
      <c r="C987" s="41"/>
      <c r="D987" s="34">
        <v>1000</v>
      </c>
      <c r="E987" s="43"/>
      <c r="F987" s="42"/>
      <c r="G987" s="42"/>
    </row>
    <row r="988" spans="1:7" s="30" customFormat="1" ht="30" hidden="1" x14ac:dyDescent="0.25">
      <c r="A988" s="116" t="s">
        <v>57</v>
      </c>
      <c r="B988" s="40"/>
      <c r="C988" s="41"/>
      <c r="D988" s="34"/>
      <c r="E988" s="43"/>
      <c r="F988" s="42"/>
      <c r="G988" s="42"/>
    </row>
    <row r="989" spans="1:7" s="30" customFormat="1" ht="15" hidden="1" x14ac:dyDescent="0.25">
      <c r="A989" s="71" t="s">
        <v>58</v>
      </c>
      <c r="B989" s="40"/>
      <c r="C989" s="41"/>
      <c r="D989" s="34">
        <v>200</v>
      </c>
      <c r="E989" s="43"/>
      <c r="F989" s="42"/>
      <c r="G989" s="42"/>
    </row>
    <row r="990" spans="1:7" s="30" customFormat="1" ht="15" hidden="1" x14ac:dyDescent="0.25">
      <c r="A990" s="73" t="s">
        <v>59</v>
      </c>
      <c r="B990" s="40"/>
      <c r="C990" s="41"/>
      <c r="D990" s="42">
        <f>D968+ROUND(D985*3.2,0)+D987</f>
        <v>5905</v>
      </c>
      <c r="E990" s="43"/>
      <c r="F990" s="42"/>
      <c r="G990" s="42"/>
    </row>
    <row r="991" spans="1:7" s="30" customFormat="1" ht="15.75" hidden="1" customHeight="1" x14ac:dyDescent="0.25">
      <c r="A991" s="77" t="s">
        <v>16</v>
      </c>
      <c r="B991" s="40"/>
      <c r="C991" s="41"/>
      <c r="D991" s="42">
        <f>D966+D990</f>
        <v>23654</v>
      </c>
      <c r="E991" s="43"/>
      <c r="F991" s="42"/>
      <c r="G991" s="42"/>
    </row>
    <row r="992" spans="1:7" s="30" customFormat="1" ht="18.75" hidden="1" customHeight="1" x14ac:dyDescent="0.25">
      <c r="A992" s="78" t="s">
        <v>60</v>
      </c>
      <c r="B992" s="34"/>
      <c r="C992" s="34"/>
      <c r="D992" s="34"/>
      <c r="E992" s="34"/>
      <c r="F992" s="34"/>
      <c r="G992" s="34"/>
    </row>
    <row r="993" spans="1:7" s="30" customFormat="1" ht="15" hidden="1" x14ac:dyDescent="0.25">
      <c r="A993" s="36" t="s">
        <v>61</v>
      </c>
      <c r="B993" s="34"/>
      <c r="C993" s="34"/>
      <c r="D993" s="34">
        <v>35</v>
      </c>
      <c r="E993" s="34"/>
      <c r="F993" s="34"/>
      <c r="G993" s="169"/>
    </row>
    <row r="994" spans="1:7" s="30" customFormat="1" ht="15" hidden="1" x14ac:dyDescent="0.25">
      <c r="A994" s="36" t="s">
        <v>124</v>
      </c>
      <c r="B994" s="34"/>
      <c r="C994" s="34"/>
      <c r="D994" s="34">
        <v>300</v>
      </c>
      <c r="E994" s="34"/>
      <c r="F994" s="34"/>
      <c r="G994" s="169"/>
    </row>
    <row r="995" spans="1:7" s="30" customFormat="1" ht="15" hidden="1" x14ac:dyDescent="0.25">
      <c r="A995" s="36" t="s">
        <v>97</v>
      </c>
      <c r="B995" s="34"/>
      <c r="C995" s="34"/>
      <c r="D995" s="34">
        <v>50</v>
      </c>
      <c r="E995" s="34"/>
      <c r="F995" s="34"/>
      <c r="G995" s="169"/>
    </row>
    <row r="996" spans="1:7" s="30" customFormat="1" ht="15" hidden="1" x14ac:dyDescent="0.25">
      <c r="A996" s="36" t="s">
        <v>98</v>
      </c>
      <c r="B996" s="34"/>
      <c r="C996" s="34"/>
      <c r="D996" s="34">
        <v>30</v>
      </c>
      <c r="E996" s="34"/>
      <c r="F996" s="34"/>
      <c r="G996" s="169"/>
    </row>
    <row r="997" spans="1:7" s="30" customFormat="1" ht="15" hidden="1" x14ac:dyDescent="0.25">
      <c r="A997" s="36" t="s">
        <v>125</v>
      </c>
      <c r="B997" s="34"/>
      <c r="C997" s="34"/>
      <c r="D997" s="34">
        <v>30</v>
      </c>
      <c r="E997" s="34"/>
      <c r="F997" s="34"/>
      <c r="G997" s="169"/>
    </row>
    <row r="998" spans="1:7" s="30" customFormat="1" ht="15" hidden="1" x14ac:dyDescent="0.25">
      <c r="A998" s="36" t="s">
        <v>99</v>
      </c>
      <c r="B998" s="34"/>
      <c r="C998" s="34"/>
      <c r="D998" s="34">
        <v>10</v>
      </c>
      <c r="E998" s="34"/>
      <c r="F998" s="34"/>
      <c r="G998" s="169"/>
    </row>
    <row r="999" spans="1:7" s="30" customFormat="1" ht="15" hidden="1" x14ac:dyDescent="0.25">
      <c r="A999" s="36" t="s">
        <v>126</v>
      </c>
      <c r="B999" s="34"/>
      <c r="C999" s="34"/>
      <c r="D999" s="34">
        <v>10</v>
      </c>
      <c r="E999" s="34"/>
      <c r="F999" s="34"/>
      <c r="G999" s="169"/>
    </row>
    <row r="1000" spans="1:7" s="30" customFormat="1" ht="15" hidden="1" x14ac:dyDescent="0.25">
      <c r="A1000" s="36" t="s">
        <v>127</v>
      </c>
      <c r="B1000" s="34"/>
      <c r="C1000" s="34"/>
      <c r="D1000" s="34">
        <v>10</v>
      </c>
      <c r="E1000" s="34"/>
      <c r="F1000" s="34"/>
      <c r="G1000" s="169"/>
    </row>
    <row r="1001" spans="1:7" s="30" customFormat="1" ht="15" hidden="1" x14ac:dyDescent="0.25">
      <c r="A1001" s="36" t="s">
        <v>128</v>
      </c>
      <c r="B1001" s="34"/>
      <c r="C1001" s="34"/>
      <c r="D1001" s="34">
        <v>50</v>
      </c>
      <c r="E1001" s="34"/>
      <c r="F1001" s="34"/>
      <c r="G1001" s="169"/>
    </row>
    <row r="1002" spans="1:7" s="30" customFormat="1" ht="15" hidden="1" x14ac:dyDescent="0.25">
      <c r="A1002" s="36" t="s">
        <v>129</v>
      </c>
      <c r="B1002" s="34"/>
      <c r="C1002" s="34"/>
      <c r="D1002" s="34">
        <v>50</v>
      </c>
      <c r="E1002" s="34"/>
      <c r="F1002" s="34"/>
      <c r="G1002" s="169"/>
    </row>
    <row r="1003" spans="1:7" s="30" customFormat="1" ht="15" hidden="1" x14ac:dyDescent="0.25">
      <c r="A1003" s="36" t="s">
        <v>63</v>
      </c>
      <c r="B1003" s="34"/>
      <c r="C1003" s="34"/>
      <c r="D1003" s="34">
        <v>50</v>
      </c>
      <c r="E1003" s="34"/>
      <c r="F1003" s="34"/>
      <c r="G1003" s="169"/>
    </row>
    <row r="1004" spans="1:7" s="30" customFormat="1" ht="15.75" hidden="1" customHeight="1" x14ac:dyDescent="0.25">
      <c r="A1004" s="170" t="s">
        <v>17</v>
      </c>
      <c r="B1004" s="34"/>
      <c r="C1004" s="34"/>
      <c r="D1004" s="171"/>
      <c r="E1004" s="171"/>
      <c r="F1004" s="171"/>
      <c r="G1004" s="42"/>
    </row>
    <row r="1005" spans="1:7" s="30" customFormat="1" ht="15.75" hidden="1" customHeight="1" x14ac:dyDescent="0.25">
      <c r="A1005" s="48" t="s">
        <v>18</v>
      </c>
      <c r="B1005" s="171"/>
      <c r="C1005" s="172"/>
      <c r="D1005" s="172"/>
      <c r="E1005" s="171"/>
      <c r="F1005" s="172"/>
      <c r="G1005" s="42"/>
    </row>
    <row r="1006" spans="1:7" s="30" customFormat="1" ht="15.75" hidden="1" customHeight="1" x14ac:dyDescent="0.25">
      <c r="A1006" s="173" t="s">
        <v>11</v>
      </c>
      <c r="B1006" s="171">
        <v>300</v>
      </c>
      <c r="C1006" s="172"/>
      <c r="D1006" s="34">
        <v>45</v>
      </c>
      <c r="E1006" s="174">
        <v>6</v>
      </c>
      <c r="F1006" s="34">
        <f>ROUND(G1006/B1006,0)</f>
        <v>1</v>
      </c>
      <c r="G1006" s="34">
        <f>D1006*E1006</f>
        <v>270</v>
      </c>
    </row>
    <row r="1007" spans="1:7" s="30" customFormat="1" ht="15.75" hidden="1" customHeight="1" x14ac:dyDescent="0.25">
      <c r="A1007" s="173" t="s">
        <v>119</v>
      </c>
      <c r="B1007" s="171">
        <v>300</v>
      </c>
      <c r="C1007" s="172"/>
      <c r="D1007" s="34">
        <v>90</v>
      </c>
      <c r="E1007" s="174">
        <v>7</v>
      </c>
      <c r="F1007" s="34">
        <f>ROUND(G1007/B1007,0)</f>
        <v>2</v>
      </c>
      <c r="G1007" s="34">
        <f>D1007*E1007</f>
        <v>630</v>
      </c>
    </row>
    <row r="1008" spans="1:7" s="30" customFormat="1" ht="18.75" hidden="1" customHeight="1" x14ac:dyDescent="0.25">
      <c r="A1008" s="173" t="s">
        <v>120</v>
      </c>
      <c r="B1008" s="171">
        <v>300</v>
      </c>
      <c r="C1008" s="172"/>
      <c r="D1008" s="34">
        <v>50</v>
      </c>
      <c r="E1008" s="174">
        <v>7</v>
      </c>
      <c r="F1008" s="34">
        <f>ROUND(G1008/B1008,0)</f>
        <v>1</v>
      </c>
      <c r="G1008" s="34">
        <f>D1008*E1008</f>
        <v>350</v>
      </c>
    </row>
    <row r="1009" spans="1:17" s="30" customFormat="1" ht="17.25" hidden="1" customHeight="1" x14ac:dyDescent="0.25">
      <c r="A1009" s="173" t="s">
        <v>130</v>
      </c>
      <c r="B1009" s="171">
        <v>300</v>
      </c>
      <c r="C1009" s="172"/>
      <c r="D1009" s="34">
        <v>45</v>
      </c>
      <c r="E1009" s="174">
        <v>6</v>
      </c>
      <c r="F1009" s="34">
        <f>ROUND(G1009/B1009,0)</f>
        <v>1</v>
      </c>
      <c r="G1009" s="34">
        <f>D1009*E1009</f>
        <v>270</v>
      </c>
    </row>
    <row r="1010" spans="1:17" s="30" customFormat="1" ht="19.5" hidden="1" customHeight="1" x14ac:dyDescent="0.25">
      <c r="A1010" s="173" t="s">
        <v>123</v>
      </c>
      <c r="B1010" s="171">
        <v>300</v>
      </c>
      <c r="C1010" s="172"/>
      <c r="D1010" s="34">
        <v>80</v>
      </c>
      <c r="E1010" s="174">
        <v>9</v>
      </c>
      <c r="F1010" s="34">
        <f>ROUND(G1010/B1010,0)</f>
        <v>2</v>
      </c>
      <c r="G1010" s="34">
        <f>D1010*E1010</f>
        <v>720</v>
      </c>
    </row>
    <row r="1011" spans="1:17" s="30" customFormat="1" ht="15" hidden="1" x14ac:dyDescent="0.25">
      <c r="A1011" s="133" t="s">
        <v>19</v>
      </c>
      <c r="B1011" s="171"/>
      <c r="C1011" s="172"/>
      <c r="D1011" s="95">
        <f>SUM(D1006:D1010)</f>
        <v>310</v>
      </c>
      <c r="E1011" s="43">
        <f>G1011/D1011</f>
        <v>7.225806451612903</v>
      </c>
      <c r="F1011" s="175">
        <f>SUM(F1006:F1010)</f>
        <v>7</v>
      </c>
      <c r="G1011" s="42">
        <f>SUM(G1006:G1010)</f>
        <v>2240</v>
      </c>
    </row>
    <row r="1012" spans="1:17" s="30" customFormat="1" ht="15" hidden="1" x14ac:dyDescent="0.25">
      <c r="A1012" s="52" t="s">
        <v>91</v>
      </c>
      <c r="B1012" s="171"/>
      <c r="C1012" s="172"/>
      <c r="D1012" s="95"/>
      <c r="E1012" s="43"/>
      <c r="F1012" s="176"/>
      <c r="G1012" s="42"/>
    </row>
    <row r="1013" spans="1:17" s="30" customFormat="1" ht="15" hidden="1" x14ac:dyDescent="0.25">
      <c r="A1013" s="83" t="s">
        <v>67</v>
      </c>
      <c r="B1013" s="177">
        <v>240</v>
      </c>
      <c r="C1013" s="177"/>
      <c r="D1013" s="178">
        <v>180</v>
      </c>
      <c r="E1013" s="179">
        <v>8</v>
      </c>
      <c r="F1013" s="34">
        <f>ROUND(G1013/B1013,0)</f>
        <v>6</v>
      </c>
      <c r="G1013" s="178">
        <f>ROUND(D1013*E1013,0)</f>
        <v>1440</v>
      </c>
    </row>
    <row r="1014" spans="1:17" s="30" customFormat="1" ht="15" hidden="1" x14ac:dyDescent="0.25">
      <c r="A1014" s="138" t="s">
        <v>117</v>
      </c>
      <c r="B1014" s="177">
        <v>240</v>
      </c>
      <c r="C1014" s="177"/>
      <c r="D1014" s="178">
        <v>40</v>
      </c>
      <c r="E1014" s="180">
        <v>3</v>
      </c>
      <c r="F1014" s="34">
        <f>ROUND(G1014/B1014,0)</f>
        <v>1</v>
      </c>
      <c r="G1014" s="178">
        <f>ROUND(D1014*E1014,0)</f>
        <v>120</v>
      </c>
    </row>
    <row r="1015" spans="1:17" s="30" customFormat="1" ht="15" hidden="1" x14ac:dyDescent="0.25">
      <c r="A1015" s="181" t="s">
        <v>80</v>
      </c>
      <c r="B1015" s="182"/>
      <c r="C1015" s="182"/>
      <c r="D1015" s="183">
        <f>D1013+D1014</f>
        <v>220</v>
      </c>
      <c r="E1015" s="108">
        <f>G1015/D1015</f>
        <v>7.0909090909090908</v>
      </c>
      <c r="F1015" s="175">
        <f t="shared" ref="F1015:G1015" si="34">F1013+F1014</f>
        <v>7</v>
      </c>
      <c r="G1015" s="184">
        <f t="shared" si="34"/>
        <v>1560</v>
      </c>
    </row>
    <row r="1016" spans="1:17" s="30" customFormat="1" ht="18" hidden="1" customHeight="1" x14ac:dyDescent="0.2">
      <c r="A1016" s="185" t="s">
        <v>81</v>
      </c>
      <c r="B1016" s="186"/>
      <c r="C1016" s="186"/>
      <c r="D1016" s="42">
        <f>D1011+D1015</f>
        <v>530</v>
      </c>
      <c r="E1016" s="43">
        <f>G1016/D1016</f>
        <v>7.1698113207547172</v>
      </c>
      <c r="F1016" s="42">
        <f t="shared" ref="F1016:G1016" si="35">F1011+F1015</f>
        <v>14</v>
      </c>
      <c r="G1016" s="42">
        <f t="shared" si="35"/>
        <v>3800</v>
      </c>
    </row>
    <row r="1017" spans="1:17" s="30" customFormat="1" ht="30" hidden="1" customHeight="1" x14ac:dyDescent="0.25">
      <c r="A1017" s="187" t="s">
        <v>131</v>
      </c>
      <c r="B1017" s="168"/>
      <c r="C1017" s="163"/>
      <c r="D1017" s="188">
        <v>2200</v>
      </c>
      <c r="E1017" s="189"/>
      <c r="F1017" s="95"/>
      <c r="G1017" s="95"/>
    </row>
    <row r="1018" spans="1:17" s="7" customFormat="1" ht="15.75" hidden="1" thickBot="1" x14ac:dyDescent="0.3">
      <c r="A1018" s="190" t="s">
        <v>21</v>
      </c>
      <c r="B1018" s="191"/>
      <c r="C1018" s="191"/>
      <c r="D1018" s="192"/>
      <c r="E1018" s="192"/>
      <c r="F1018" s="192"/>
      <c r="G1018" s="192"/>
      <c r="K1018" s="30"/>
      <c r="L1018"/>
      <c r="M1018"/>
      <c r="N1018"/>
      <c r="O1018"/>
      <c r="P1018"/>
      <c r="Q1018"/>
    </row>
    <row r="1019" spans="1:17" s="7" customFormat="1" ht="15" hidden="1" x14ac:dyDescent="0.25">
      <c r="A1019" s="86"/>
      <c r="B1019" s="193"/>
      <c r="C1019" s="193"/>
      <c r="D1019" s="34"/>
      <c r="E1019" s="34"/>
      <c r="F1019" s="34"/>
      <c r="G1019" s="34"/>
      <c r="K1019" s="30"/>
      <c r="L1019"/>
      <c r="M1019"/>
      <c r="N1019"/>
      <c r="O1019"/>
      <c r="P1019"/>
      <c r="Q1019"/>
    </row>
    <row r="1020" spans="1:17" s="7" customFormat="1" ht="42" hidden="1" customHeight="1" x14ac:dyDescent="0.25">
      <c r="A1020" s="156" t="s">
        <v>132</v>
      </c>
      <c r="B1020" s="92"/>
      <c r="C1020" s="93"/>
      <c r="D1020" s="34"/>
      <c r="E1020" s="34"/>
      <c r="F1020" s="34"/>
      <c r="G1020" s="34"/>
      <c r="L1020"/>
      <c r="M1020"/>
      <c r="N1020"/>
      <c r="O1020"/>
      <c r="P1020"/>
      <c r="Q1020"/>
    </row>
    <row r="1021" spans="1:17" s="7" customFormat="1" ht="15" hidden="1" x14ac:dyDescent="0.25">
      <c r="A1021" s="44" t="s">
        <v>32</v>
      </c>
      <c r="B1021" s="194"/>
      <c r="C1021" s="93"/>
      <c r="D1021" s="34"/>
      <c r="E1021" s="34"/>
      <c r="F1021" s="34"/>
      <c r="G1021" s="34"/>
      <c r="L1021"/>
      <c r="M1021"/>
      <c r="N1021"/>
      <c r="O1021"/>
      <c r="P1021"/>
      <c r="Q1021"/>
    </row>
    <row r="1022" spans="1:17" s="7" customFormat="1" ht="15" hidden="1" x14ac:dyDescent="0.25">
      <c r="A1022" s="69" t="s">
        <v>33</v>
      </c>
      <c r="B1022" s="149"/>
      <c r="C1022" s="149"/>
      <c r="D1022" s="34">
        <f>D1023+D1024+D1025+D1026</f>
        <v>3532</v>
      </c>
      <c r="E1022" s="34"/>
      <c r="F1022" s="34"/>
      <c r="G1022" s="34"/>
      <c r="L1022"/>
      <c r="M1022"/>
      <c r="N1022"/>
      <c r="O1022"/>
      <c r="P1022"/>
      <c r="Q1022"/>
    </row>
    <row r="1023" spans="1:17" s="7" customFormat="1" ht="15" hidden="1" x14ac:dyDescent="0.25">
      <c r="A1023" s="69" t="s">
        <v>34</v>
      </c>
      <c r="B1023" s="40"/>
      <c r="C1023" s="41"/>
      <c r="D1023" s="34"/>
      <c r="E1023" s="34"/>
      <c r="F1023" s="34"/>
      <c r="G1023" s="34"/>
      <c r="L1023"/>
      <c r="M1023"/>
      <c r="N1023"/>
      <c r="O1023"/>
      <c r="P1023"/>
      <c r="Q1023"/>
    </row>
    <row r="1024" spans="1:17" s="7" customFormat="1" ht="30" hidden="1" x14ac:dyDescent="0.25">
      <c r="A1024" s="69" t="s">
        <v>35</v>
      </c>
      <c r="B1024" s="40"/>
      <c r="C1024" s="41"/>
      <c r="D1024" s="34">
        <v>200</v>
      </c>
      <c r="E1024" s="34"/>
      <c r="F1024" s="34"/>
      <c r="G1024" s="34"/>
      <c r="L1024"/>
      <c r="M1024"/>
      <c r="N1024"/>
      <c r="O1024"/>
      <c r="P1024"/>
      <c r="Q1024"/>
    </row>
    <row r="1025" spans="1:17" s="7" customFormat="1" ht="30" hidden="1" x14ac:dyDescent="0.25">
      <c r="A1025" s="69" t="s">
        <v>36</v>
      </c>
      <c r="B1025" s="40"/>
      <c r="C1025" s="41"/>
      <c r="D1025" s="34"/>
      <c r="E1025" s="34"/>
      <c r="F1025" s="34"/>
      <c r="G1025" s="34"/>
      <c r="L1025"/>
      <c r="M1025"/>
      <c r="N1025"/>
      <c r="O1025"/>
      <c r="P1025"/>
      <c r="Q1025"/>
    </row>
    <row r="1026" spans="1:17" s="7" customFormat="1" ht="15" hidden="1" x14ac:dyDescent="0.25">
      <c r="A1026" s="69" t="s">
        <v>37</v>
      </c>
      <c r="B1026" s="40"/>
      <c r="C1026" s="41"/>
      <c r="D1026" s="34">
        <v>3332</v>
      </c>
      <c r="E1026" s="34"/>
      <c r="F1026" s="34"/>
      <c r="G1026" s="34"/>
      <c r="I1026" s="70"/>
      <c r="K1026"/>
      <c r="L1026"/>
      <c r="M1026"/>
      <c r="N1026"/>
      <c r="O1026"/>
      <c r="P1026"/>
      <c r="Q1026"/>
    </row>
    <row r="1027" spans="1:17" s="7" customFormat="1" ht="15" hidden="1" x14ac:dyDescent="0.25">
      <c r="A1027" s="71" t="s">
        <v>38</v>
      </c>
      <c r="B1027" s="149"/>
      <c r="C1027" s="149"/>
      <c r="D1027" s="34">
        <v>5100</v>
      </c>
      <c r="E1027" s="34"/>
      <c r="F1027" s="34"/>
      <c r="G1027" s="34"/>
      <c r="K1027"/>
      <c r="L1027"/>
      <c r="M1027"/>
      <c r="N1027"/>
      <c r="O1027"/>
      <c r="P1027"/>
      <c r="Q1027"/>
    </row>
    <row r="1028" spans="1:17" s="7" customFormat="1" ht="15" hidden="1" x14ac:dyDescent="0.25">
      <c r="A1028" s="72" t="s">
        <v>39</v>
      </c>
      <c r="B1028" s="149"/>
      <c r="C1028" s="149"/>
      <c r="D1028" s="34">
        <v>3000</v>
      </c>
      <c r="E1028" s="34"/>
      <c r="F1028" s="34"/>
      <c r="G1028" s="34"/>
      <c r="K1028"/>
      <c r="L1028"/>
      <c r="M1028"/>
      <c r="N1028"/>
      <c r="O1028"/>
      <c r="P1028"/>
      <c r="Q1028"/>
    </row>
    <row r="1029" spans="1:17" s="7" customFormat="1" ht="18" hidden="1" customHeight="1" x14ac:dyDescent="0.25">
      <c r="A1029" s="73" t="s">
        <v>40</v>
      </c>
      <c r="B1029" s="149"/>
      <c r="C1029" s="149"/>
      <c r="D1029" s="42">
        <f>D1022+ROUND(D1027*3.2,0)</f>
        <v>19852</v>
      </c>
      <c r="E1029" s="34"/>
      <c r="F1029" s="34"/>
      <c r="G1029" s="34"/>
      <c r="J1029" s="70"/>
      <c r="K1029"/>
      <c r="L1029"/>
      <c r="M1029"/>
      <c r="N1029"/>
      <c r="O1029"/>
      <c r="P1029"/>
      <c r="Q1029"/>
    </row>
    <row r="1030" spans="1:17" s="7" customFormat="1" ht="15" hidden="1" x14ac:dyDescent="0.25">
      <c r="A1030" s="44" t="s">
        <v>14</v>
      </c>
      <c r="B1030" s="40"/>
      <c r="C1030" s="41"/>
      <c r="D1030" s="34"/>
      <c r="E1030" s="34"/>
      <c r="F1030" s="34"/>
      <c r="G1030" s="34"/>
      <c r="J1030" s="70"/>
      <c r="K1030"/>
      <c r="L1030"/>
      <c r="M1030"/>
      <c r="N1030"/>
      <c r="O1030"/>
      <c r="P1030"/>
      <c r="Q1030"/>
    </row>
    <row r="1031" spans="1:17" s="7" customFormat="1" ht="15" hidden="1" x14ac:dyDescent="0.25">
      <c r="A1031" s="69" t="s">
        <v>33</v>
      </c>
      <c r="B1031" s="40"/>
      <c r="C1031" s="115"/>
      <c r="D1031" s="34">
        <f>D1032+D1033+D1038+D1044+D1045+D1046+D1047</f>
        <v>910</v>
      </c>
      <c r="E1031" s="34"/>
      <c r="F1031" s="34"/>
      <c r="G1031" s="34"/>
      <c r="J1031" s="70"/>
      <c r="K1031"/>
      <c r="L1031"/>
      <c r="M1031"/>
      <c r="N1031"/>
      <c r="O1031"/>
      <c r="P1031"/>
      <c r="Q1031"/>
    </row>
    <row r="1032" spans="1:17" s="7" customFormat="1" ht="15" hidden="1" x14ac:dyDescent="0.25">
      <c r="A1032" s="69" t="s">
        <v>34</v>
      </c>
      <c r="B1032" s="40"/>
      <c r="C1032" s="115"/>
      <c r="D1032" s="34"/>
      <c r="E1032" s="34"/>
      <c r="F1032" s="34"/>
      <c r="G1032" s="34"/>
      <c r="J1032" s="70"/>
      <c r="K1032"/>
      <c r="L1032"/>
      <c r="M1032"/>
      <c r="N1032"/>
      <c r="O1032"/>
      <c r="P1032"/>
      <c r="Q1032"/>
    </row>
    <row r="1033" spans="1:17" s="7" customFormat="1" ht="30" hidden="1" x14ac:dyDescent="0.25">
      <c r="A1033" s="69" t="s">
        <v>41</v>
      </c>
      <c r="B1033" s="40"/>
      <c r="C1033" s="115"/>
      <c r="D1033" s="34">
        <f>D1034+D1035+D1036+D1037</f>
        <v>610</v>
      </c>
      <c r="E1033" s="34"/>
      <c r="F1033" s="34"/>
      <c r="G1033" s="34"/>
      <c r="J1033" s="70"/>
      <c r="K1033"/>
      <c r="L1033"/>
      <c r="M1033"/>
      <c r="N1033"/>
      <c r="O1033"/>
      <c r="P1033"/>
      <c r="Q1033"/>
    </row>
    <row r="1034" spans="1:17" s="7" customFormat="1" ht="30" hidden="1" x14ac:dyDescent="0.25">
      <c r="A1034" s="69" t="s">
        <v>42</v>
      </c>
      <c r="B1034" s="40"/>
      <c r="C1034" s="76">
        <v>439</v>
      </c>
      <c r="D1034" s="34">
        <v>477</v>
      </c>
      <c r="E1034" s="34"/>
      <c r="F1034" s="34"/>
      <c r="G1034" s="34"/>
      <c r="J1034" s="70"/>
      <c r="K1034"/>
      <c r="L1034"/>
      <c r="M1034"/>
      <c r="N1034"/>
      <c r="O1034"/>
      <c r="P1034"/>
      <c r="Q1034"/>
    </row>
    <row r="1035" spans="1:17" s="7" customFormat="1" ht="30" hidden="1" x14ac:dyDescent="0.25">
      <c r="A1035" s="69" t="s">
        <v>43</v>
      </c>
      <c r="B1035" s="40"/>
      <c r="C1035" s="40"/>
      <c r="D1035" s="34">
        <v>133</v>
      </c>
      <c r="E1035" s="34"/>
      <c r="F1035" s="34"/>
      <c r="G1035" s="34"/>
      <c r="J1035" s="70"/>
      <c r="K1035"/>
      <c r="L1035"/>
      <c r="M1035"/>
      <c r="N1035"/>
      <c r="O1035"/>
      <c r="P1035"/>
      <c r="Q1035"/>
    </row>
    <row r="1036" spans="1:17" s="7" customFormat="1" ht="45" hidden="1" x14ac:dyDescent="0.25">
      <c r="A1036" s="69" t="s">
        <v>44</v>
      </c>
      <c r="B1036" s="40"/>
      <c r="C1036" s="41"/>
      <c r="D1036" s="34"/>
      <c r="E1036" s="34"/>
      <c r="F1036" s="34"/>
      <c r="G1036" s="34"/>
      <c r="J1036" s="70"/>
      <c r="K1036"/>
      <c r="L1036"/>
      <c r="M1036"/>
      <c r="N1036"/>
      <c r="O1036"/>
      <c r="P1036"/>
      <c r="Q1036"/>
    </row>
    <row r="1037" spans="1:17" s="7" customFormat="1" ht="35.25" hidden="1" customHeight="1" x14ac:dyDescent="0.25">
      <c r="A1037" s="69" t="s">
        <v>45</v>
      </c>
      <c r="B1037" s="40"/>
      <c r="C1037" s="41"/>
      <c r="D1037" s="34"/>
      <c r="E1037" s="34"/>
      <c r="F1037" s="34"/>
      <c r="G1037" s="34"/>
      <c r="J1037" s="70"/>
      <c r="K1037"/>
      <c r="L1037"/>
      <c r="M1037"/>
      <c r="N1037"/>
      <c r="O1037"/>
      <c r="P1037"/>
      <c r="Q1037"/>
    </row>
    <row r="1038" spans="1:17" s="7" customFormat="1" ht="32.25" hidden="1" customHeight="1" x14ac:dyDescent="0.25">
      <c r="A1038" s="69" t="s">
        <v>86</v>
      </c>
      <c r="B1038" s="40"/>
      <c r="C1038" s="115"/>
      <c r="D1038" s="34">
        <f>D1039+D1040+D1041+D1042+D1043</f>
        <v>300</v>
      </c>
      <c r="E1038" s="34"/>
      <c r="F1038" s="34"/>
      <c r="G1038" s="34"/>
      <c r="J1038" s="70"/>
      <c r="K1038"/>
      <c r="L1038"/>
      <c r="M1038"/>
      <c r="N1038"/>
      <c r="O1038"/>
      <c r="P1038"/>
      <c r="Q1038"/>
    </row>
    <row r="1039" spans="1:17" s="7" customFormat="1" ht="30" hidden="1" x14ac:dyDescent="0.25">
      <c r="A1039" s="69" t="s">
        <v>47</v>
      </c>
      <c r="B1039" s="40"/>
      <c r="C1039" s="115"/>
      <c r="D1039" s="34">
        <v>300</v>
      </c>
      <c r="E1039" s="34"/>
      <c r="F1039" s="34"/>
      <c r="G1039" s="34"/>
      <c r="J1039" s="70"/>
      <c r="K1039"/>
      <c r="L1039"/>
      <c r="M1039"/>
      <c r="N1039"/>
      <c r="O1039"/>
      <c r="P1039"/>
      <c r="Q1039"/>
    </row>
    <row r="1040" spans="1:17" s="7" customFormat="1" ht="60" hidden="1" x14ac:dyDescent="0.25">
      <c r="A1040" s="69" t="s">
        <v>48</v>
      </c>
      <c r="B1040" s="40"/>
      <c r="D1040" s="34"/>
      <c r="E1040" s="34"/>
      <c r="F1040" s="34"/>
      <c r="G1040" s="34"/>
      <c r="J1040" s="70"/>
      <c r="K1040"/>
      <c r="L1040"/>
      <c r="M1040"/>
      <c r="N1040"/>
      <c r="O1040"/>
      <c r="P1040"/>
      <c r="Q1040"/>
    </row>
    <row r="1041" spans="1:17" s="7" customFormat="1" ht="45" hidden="1" x14ac:dyDescent="0.25">
      <c r="A1041" s="69" t="s">
        <v>49</v>
      </c>
      <c r="B1041" s="40"/>
      <c r="C1041" s="41"/>
      <c r="D1041" s="34"/>
      <c r="E1041" s="34"/>
      <c r="F1041" s="34"/>
      <c r="G1041" s="34"/>
      <c r="J1041" s="70"/>
      <c r="K1041"/>
      <c r="L1041"/>
      <c r="M1041"/>
      <c r="N1041"/>
      <c r="O1041"/>
      <c r="P1041"/>
      <c r="Q1041"/>
    </row>
    <row r="1042" spans="1:17" s="7" customFormat="1" ht="30" hidden="1" x14ac:dyDescent="0.25">
      <c r="A1042" s="69" t="s">
        <v>76</v>
      </c>
      <c r="B1042" s="40"/>
      <c r="C1042" s="41"/>
      <c r="D1042" s="34"/>
      <c r="E1042" s="34"/>
      <c r="F1042" s="34"/>
      <c r="G1042" s="34"/>
      <c r="J1042" s="70"/>
      <c r="K1042"/>
      <c r="L1042"/>
      <c r="M1042"/>
      <c r="N1042"/>
      <c r="O1042"/>
      <c r="P1042"/>
      <c r="Q1042"/>
    </row>
    <row r="1043" spans="1:17" s="7" customFormat="1" ht="30" hidden="1" x14ac:dyDescent="0.25">
      <c r="A1043" s="69" t="s">
        <v>77</v>
      </c>
      <c r="B1043" s="40"/>
      <c r="C1043" s="41"/>
      <c r="D1043" s="34"/>
      <c r="E1043" s="34"/>
      <c r="F1043" s="34"/>
      <c r="G1043" s="34"/>
      <c r="J1043" s="70"/>
      <c r="K1043"/>
      <c r="L1043"/>
      <c r="M1043"/>
      <c r="N1043"/>
      <c r="O1043"/>
      <c r="P1043"/>
      <c r="Q1043"/>
    </row>
    <row r="1044" spans="1:17" s="7" customFormat="1" ht="45" hidden="1" x14ac:dyDescent="0.25">
      <c r="A1044" s="69" t="s">
        <v>52</v>
      </c>
      <c r="B1044" s="40"/>
      <c r="C1044" s="115"/>
      <c r="D1044" s="34"/>
      <c r="E1044" s="34"/>
      <c r="F1044" s="34"/>
      <c r="G1044" s="34"/>
      <c r="J1044" s="70"/>
      <c r="K1044"/>
      <c r="L1044"/>
      <c r="M1044"/>
      <c r="N1044"/>
      <c r="O1044"/>
      <c r="P1044"/>
      <c r="Q1044"/>
    </row>
    <row r="1045" spans="1:17" s="7" customFormat="1" ht="30" hidden="1" x14ac:dyDescent="0.25">
      <c r="A1045" s="69" t="s">
        <v>53</v>
      </c>
      <c r="B1045" s="40"/>
      <c r="C1045" s="115"/>
      <c r="D1045" s="34"/>
      <c r="E1045" s="34"/>
      <c r="F1045" s="34"/>
      <c r="G1045" s="34"/>
      <c r="J1045" s="70"/>
      <c r="K1045"/>
      <c r="L1045"/>
      <c r="M1045"/>
      <c r="N1045"/>
      <c r="O1045"/>
      <c r="P1045"/>
      <c r="Q1045"/>
    </row>
    <row r="1046" spans="1:17" s="7" customFormat="1" ht="30" hidden="1" x14ac:dyDescent="0.25">
      <c r="A1046" s="69" t="s">
        <v>54</v>
      </c>
      <c r="B1046" s="40"/>
      <c r="C1046" s="115"/>
      <c r="D1046" s="34"/>
      <c r="E1046" s="34"/>
      <c r="F1046" s="34"/>
      <c r="G1046" s="34"/>
      <c r="J1046" s="70"/>
      <c r="K1046"/>
      <c r="L1046"/>
      <c r="M1046"/>
      <c r="N1046"/>
      <c r="O1046"/>
      <c r="P1046"/>
      <c r="Q1046"/>
    </row>
    <row r="1047" spans="1:17" s="7" customFormat="1" ht="15" hidden="1" x14ac:dyDescent="0.25">
      <c r="A1047" s="69" t="s">
        <v>55</v>
      </c>
      <c r="B1047" s="40"/>
      <c r="C1047" s="115"/>
      <c r="D1047" s="34"/>
      <c r="E1047" s="34"/>
      <c r="F1047" s="34"/>
      <c r="G1047" s="34"/>
      <c r="J1047" s="70"/>
      <c r="K1047"/>
      <c r="L1047"/>
      <c r="M1047"/>
      <c r="N1047"/>
      <c r="O1047"/>
      <c r="P1047"/>
      <c r="Q1047"/>
    </row>
    <row r="1048" spans="1:17" s="7" customFormat="1" ht="15" hidden="1" x14ac:dyDescent="0.25">
      <c r="A1048" s="71" t="s">
        <v>38</v>
      </c>
      <c r="B1048" s="40"/>
      <c r="C1048" s="41"/>
      <c r="D1048" s="34"/>
      <c r="E1048" s="34"/>
      <c r="F1048" s="34"/>
      <c r="G1048" s="34"/>
      <c r="J1048" s="70"/>
      <c r="K1048"/>
      <c r="L1048"/>
      <c r="M1048"/>
      <c r="N1048"/>
      <c r="O1048"/>
      <c r="P1048"/>
      <c r="Q1048"/>
    </row>
    <row r="1049" spans="1:17" s="7" customFormat="1" ht="15" hidden="1" x14ac:dyDescent="0.25">
      <c r="A1049" s="72" t="s">
        <v>39</v>
      </c>
      <c r="B1049" s="40"/>
      <c r="C1049" s="41"/>
      <c r="D1049" s="34"/>
      <c r="E1049" s="34"/>
      <c r="F1049" s="34"/>
      <c r="G1049" s="34"/>
      <c r="J1049" s="70"/>
      <c r="K1049"/>
      <c r="L1049"/>
      <c r="M1049"/>
      <c r="N1049"/>
      <c r="O1049"/>
      <c r="P1049"/>
      <c r="Q1049"/>
    </row>
    <row r="1050" spans="1:17" s="7" customFormat="1" ht="30" hidden="1" x14ac:dyDescent="0.25">
      <c r="A1050" s="71" t="s">
        <v>56</v>
      </c>
      <c r="B1050" s="40"/>
      <c r="C1050" s="41"/>
      <c r="D1050" s="34">
        <v>1237</v>
      </c>
      <c r="E1050" s="34"/>
      <c r="F1050" s="34"/>
      <c r="G1050" s="34"/>
      <c r="J1050" s="70"/>
      <c r="K1050"/>
      <c r="L1050"/>
      <c r="M1050"/>
      <c r="N1050"/>
      <c r="O1050"/>
      <c r="P1050"/>
      <c r="Q1050"/>
    </row>
    <row r="1051" spans="1:17" s="7" customFormat="1" ht="30" hidden="1" x14ac:dyDescent="0.25">
      <c r="A1051" s="116" t="s">
        <v>57</v>
      </c>
      <c r="B1051" s="40"/>
      <c r="C1051" s="41"/>
      <c r="D1051" s="34"/>
      <c r="E1051" s="34"/>
      <c r="F1051" s="34"/>
      <c r="G1051" s="34"/>
      <c r="J1051" s="70"/>
      <c r="K1051"/>
      <c r="L1051"/>
      <c r="M1051"/>
      <c r="N1051"/>
      <c r="O1051"/>
      <c r="P1051"/>
      <c r="Q1051"/>
    </row>
    <row r="1052" spans="1:17" s="7" customFormat="1" ht="15" hidden="1" x14ac:dyDescent="0.25">
      <c r="A1052" s="73" t="s">
        <v>59</v>
      </c>
      <c r="B1052" s="40"/>
      <c r="C1052" s="41"/>
      <c r="D1052" s="42">
        <f>D1031+ROUND(D1048*3.2,0)+D1050</f>
        <v>2147</v>
      </c>
      <c r="E1052" s="34"/>
      <c r="F1052" s="34"/>
      <c r="G1052" s="34"/>
      <c r="J1052" s="70"/>
      <c r="K1052"/>
      <c r="L1052"/>
      <c r="M1052"/>
      <c r="N1052"/>
      <c r="O1052"/>
      <c r="P1052"/>
      <c r="Q1052"/>
    </row>
    <row r="1053" spans="1:17" s="7" customFormat="1" ht="14.25" hidden="1" customHeight="1" x14ac:dyDescent="0.25">
      <c r="A1053" s="77" t="s">
        <v>16</v>
      </c>
      <c r="B1053" s="40"/>
      <c r="C1053" s="41"/>
      <c r="D1053" s="42">
        <f>D1029+D1052</f>
        <v>21999</v>
      </c>
      <c r="E1053" s="34"/>
      <c r="F1053" s="34"/>
      <c r="G1053" s="34"/>
      <c r="J1053" s="70"/>
      <c r="K1053"/>
      <c r="L1053"/>
      <c r="M1053"/>
      <c r="N1053"/>
      <c r="O1053"/>
      <c r="P1053"/>
      <c r="Q1053"/>
    </row>
    <row r="1054" spans="1:17" s="7" customFormat="1" ht="16.5" hidden="1" customHeight="1" x14ac:dyDescent="0.25">
      <c r="A1054" s="48" t="s">
        <v>17</v>
      </c>
      <c r="B1054" s="149"/>
      <c r="C1054" s="149"/>
      <c r="D1054" s="42"/>
      <c r="E1054" s="34"/>
      <c r="F1054" s="34"/>
      <c r="G1054" s="34"/>
      <c r="K1054"/>
      <c r="L1054"/>
      <c r="M1054"/>
      <c r="N1054"/>
      <c r="O1054"/>
      <c r="P1054"/>
      <c r="Q1054"/>
    </row>
    <row r="1055" spans="1:17" s="7" customFormat="1" ht="15.75" hidden="1" customHeight="1" x14ac:dyDescent="0.25">
      <c r="A1055" s="52" t="s">
        <v>91</v>
      </c>
      <c r="B1055" s="149"/>
      <c r="C1055" s="149"/>
      <c r="D1055" s="42"/>
      <c r="E1055" s="34"/>
      <c r="F1055" s="34"/>
      <c r="G1055" s="34"/>
      <c r="K1055"/>
      <c r="L1055"/>
      <c r="M1055"/>
      <c r="N1055"/>
      <c r="O1055"/>
      <c r="P1055"/>
      <c r="Q1055"/>
    </row>
    <row r="1056" spans="1:17" s="7" customFormat="1" ht="15" hidden="1" x14ac:dyDescent="0.25">
      <c r="A1056" s="83" t="s">
        <v>67</v>
      </c>
      <c r="B1056" s="32">
        <v>240</v>
      </c>
      <c r="C1056" s="33"/>
      <c r="D1056" s="34">
        <v>300</v>
      </c>
      <c r="E1056" s="195">
        <v>8</v>
      </c>
      <c r="F1056" s="34">
        <f>G1056/B1056</f>
        <v>10</v>
      </c>
      <c r="G1056" s="34">
        <f>D1056*E1056</f>
        <v>2400</v>
      </c>
      <c r="K1056"/>
      <c r="L1056"/>
      <c r="M1056"/>
      <c r="N1056"/>
      <c r="O1056"/>
      <c r="P1056"/>
      <c r="Q1056"/>
    </row>
    <row r="1057" spans="1:17" s="7" customFormat="1" ht="18" hidden="1" customHeight="1" x14ac:dyDescent="0.25">
      <c r="A1057" s="133" t="s">
        <v>80</v>
      </c>
      <c r="B1057" s="32"/>
      <c r="C1057" s="33"/>
      <c r="D1057" s="95">
        <f>D1056</f>
        <v>300</v>
      </c>
      <c r="E1057" s="108">
        <f>G1057/D1057</f>
        <v>8</v>
      </c>
      <c r="F1057" s="95">
        <f>F1056</f>
        <v>10</v>
      </c>
      <c r="G1057" s="95">
        <f>G1056</f>
        <v>2400</v>
      </c>
      <c r="K1057"/>
      <c r="L1057"/>
      <c r="M1057"/>
      <c r="N1057"/>
      <c r="O1057"/>
      <c r="P1057"/>
      <c r="Q1057"/>
    </row>
    <row r="1058" spans="1:17" s="7" customFormat="1" ht="18" hidden="1" customHeight="1" x14ac:dyDescent="0.25">
      <c r="A1058" s="134" t="s">
        <v>81</v>
      </c>
      <c r="B1058" s="32"/>
      <c r="C1058" s="90"/>
      <c r="D1058" s="125">
        <f t="shared" ref="D1058:G1058" si="36">D1057</f>
        <v>300</v>
      </c>
      <c r="E1058" s="43">
        <f t="shared" si="36"/>
        <v>8</v>
      </c>
      <c r="F1058" s="125">
        <f t="shared" si="36"/>
        <v>10</v>
      </c>
      <c r="G1058" s="125">
        <f t="shared" si="36"/>
        <v>2400</v>
      </c>
      <c r="L1058"/>
      <c r="M1058"/>
      <c r="N1058"/>
      <c r="O1058"/>
      <c r="P1058"/>
      <c r="Q1058"/>
    </row>
    <row r="1059" spans="1:17" s="7" customFormat="1" ht="15.75" hidden="1" thickBot="1" x14ac:dyDescent="0.3">
      <c r="A1059" s="87" t="s">
        <v>21</v>
      </c>
      <c r="B1059" s="87"/>
      <c r="C1059" s="196"/>
      <c r="D1059" s="197"/>
      <c r="E1059" s="197"/>
      <c r="F1059" s="197"/>
      <c r="G1059" s="197"/>
      <c r="L1059"/>
      <c r="M1059"/>
      <c r="N1059"/>
      <c r="O1059"/>
      <c r="P1059"/>
      <c r="Q1059"/>
    </row>
    <row r="1060" spans="1:17" s="6" customFormat="1" ht="15" hidden="1" x14ac:dyDescent="0.25">
      <c r="A1060" s="198"/>
      <c r="B1060" s="199"/>
      <c r="C1060" s="200"/>
      <c r="D1060" s="67"/>
      <c r="E1060" s="67"/>
      <c r="F1060" s="67"/>
      <c r="G1060" s="67"/>
      <c r="K1060" s="7"/>
    </row>
    <row r="1061" spans="1:17" s="6" customFormat="1" ht="29.25" hidden="1" x14ac:dyDescent="0.25">
      <c r="A1061" s="131" t="s">
        <v>133</v>
      </c>
      <c r="B1061" s="201"/>
      <c r="C1061" s="202"/>
      <c r="D1061" s="34"/>
      <c r="E1061" s="34"/>
      <c r="F1061" s="34"/>
      <c r="G1061" s="34"/>
      <c r="K1061" s="7"/>
    </row>
    <row r="1062" spans="1:17" s="6" customFormat="1" ht="15" hidden="1" x14ac:dyDescent="0.25">
      <c r="A1062" s="44" t="s">
        <v>32</v>
      </c>
      <c r="B1062" s="40"/>
      <c r="C1062" s="41"/>
      <c r="D1062" s="34"/>
      <c r="E1062" s="34"/>
      <c r="F1062" s="34"/>
      <c r="G1062" s="34"/>
    </row>
    <row r="1063" spans="1:17" s="6" customFormat="1" ht="15" hidden="1" x14ac:dyDescent="0.25">
      <c r="A1063" s="69" t="s">
        <v>33</v>
      </c>
      <c r="B1063" s="40"/>
      <c r="C1063" s="41"/>
      <c r="D1063" s="34">
        <f>D1064+D1065+D1066+D1067</f>
        <v>15524</v>
      </c>
      <c r="E1063" s="34"/>
      <c r="F1063" s="34"/>
      <c r="G1063" s="34"/>
    </row>
    <row r="1064" spans="1:17" s="6" customFormat="1" ht="15" hidden="1" x14ac:dyDescent="0.25">
      <c r="A1064" s="69" t="s">
        <v>34</v>
      </c>
      <c r="B1064" s="40"/>
      <c r="C1064" s="41"/>
      <c r="D1064" s="34"/>
      <c r="E1064" s="34"/>
      <c r="F1064" s="34"/>
      <c r="G1064" s="34"/>
    </row>
    <row r="1065" spans="1:17" s="6" customFormat="1" ht="30" hidden="1" x14ac:dyDescent="0.25">
      <c r="A1065" s="69" t="s">
        <v>35</v>
      </c>
      <c r="B1065" s="40"/>
      <c r="C1065" s="41"/>
      <c r="D1065" s="34">
        <v>6000</v>
      </c>
      <c r="E1065" s="34"/>
      <c r="F1065" s="34"/>
      <c r="G1065" s="34"/>
    </row>
    <row r="1066" spans="1:17" s="6" customFormat="1" ht="30" hidden="1" x14ac:dyDescent="0.25">
      <c r="A1066" s="69" t="s">
        <v>36</v>
      </c>
      <c r="B1066" s="40"/>
      <c r="C1066" s="41"/>
      <c r="D1066" s="34">
        <v>6</v>
      </c>
      <c r="E1066" s="34"/>
      <c r="F1066" s="34"/>
      <c r="G1066" s="34"/>
    </row>
    <row r="1067" spans="1:17" s="6" customFormat="1" ht="15" hidden="1" x14ac:dyDescent="0.25">
      <c r="A1067" s="69" t="s">
        <v>37</v>
      </c>
      <c r="B1067" s="40"/>
      <c r="C1067" s="41"/>
      <c r="D1067" s="34">
        <v>9518</v>
      </c>
      <c r="E1067" s="34"/>
      <c r="F1067" s="34"/>
      <c r="G1067" s="34"/>
      <c r="I1067" s="203"/>
      <c r="K1067" s="203"/>
    </row>
    <row r="1068" spans="1:17" s="6" customFormat="1" ht="15" hidden="1" x14ac:dyDescent="0.25">
      <c r="A1068" s="71" t="s">
        <v>38</v>
      </c>
      <c r="B1068" s="40"/>
      <c r="C1068" s="41"/>
      <c r="D1068" s="34">
        <v>62000</v>
      </c>
      <c r="E1068" s="34"/>
      <c r="F1068" s="34"/>
      <c r="G1068" s="34"/>
    </row>
    <row r="1069" spans="1:17" s="6" customFormat="1" ht="15" hidden="1" x14ac:dyDescent="0.25">
      <c r="A1069" s="72" t="s">
        <v>39</v>
      </c>
      <c r="B1069" s="40"/>
      <c r="C1069" s="41"/>
      <c r="D1069" s="34">
        <v>45200</v>
      </c>
      <c r="E1069" s="34"/>
      <c r="F1069" s="34"/>
      <c r="G1069" s="34"/>
    </row>
    <row r="1070" spans="1:17" s="6" customFormat="1" ht="15" hidden="1" x14ac:dyDescent="0.25">
      <c r="A1070" s="73" t="s">
        <v>40</v>
      </c>
      <c r="B1070" s="40"/>
      <c r="C1070" s="41"/>
      <c r="D1070" s="42">
        <f>D1063+ROUND(D1068*3.2,0)</f>
        <v>213924</v>
      </c>
      <c r="E1070" s="34"/>
      <c r="F1070" s="34"/>
      <c r="G1070" s="34"/>
      <c r="J1070" s="203"/>
    </row>
    <row r="1071" spans="1:17" s="6" customFormat="1" ht="15" hidden="1" x14ac:dyDescent="0.25">
      <c r="A1071" s="44" t="s">
        <v>14</v>
      </c>
      <c r="B1071" s="40"/>
      <c r="C1071" s="41"/>
      <c r="D1071" s="34"/>
      <c r="E1071" s="34"/>
      <c r="F1071" s="34"/>
      <c r="G1071" s="34"/>
    </row>
    <row r="1072" spans="1:17" s="6" customFormat="1" ht="15" hidden="1" x14ac:dyDescent="0.25">
      <c r="A1072" s="69" t="s">
        <v>33</v>
      </c>
      <c r="B1072" s="40"/>
      <c r="C1072" s="115"/>
      <c r="D1072" s="34">
        <f>D1073+D1074+D1079+D1085+D1086+D1087+D1088</f>
        <v>50038</v>
      </c>
      <c r="E1072" s="34"/>
      <c r="F1072" s="34"/>
      <c r="G1072" s="34"/>
    </row>
    <row r="1073" spans="1:7" s="6" customFormat="1" ht="15" hidden="1" x14ac:dyDescent="0.25">
      <c r="A1073" s="69" t="s">
        <v>34</v>
      </c>
      <c r="B1073" s="40"/>
      <c r="C1073" s="115"/>
      <c r="D1073" s="34"/>
      <c r="E1073" s="34"/>
      <c r="F1073" s="34"/>
      <c r="G1073" s="34"/>
    </row>
    <row r="1074" spans="1:7" s="6" customFormat="1" ht="30" hidden="1" x14ac:dyDescent="0.25">
      <c r="A1074" s="69" t="s">
        <v>41</v>
      </c>
      <c r="B1074" s="40"/>
      <c r="C1074" s="115"/>
      <c r="D1074" s="34">
        <f>D1075+D1076+D1077+D1078</f>
        <v>6815</v>
      </c>
      <c r="E1074" s="34"/>
      <c r="F1074" s="34"/>
      <c r="G1074" s="34"/>
    </row>
    <row r="1075" spans="1:7" s="6" customFormat="1" ht="30" hidden="1" x14ac:dyDescent="0.25">
      <c r="A1075" s="69" t="s">
        <v>42</v>
      </c>
      <c r="B1075" s="40"/>
      <c r="C1075" s="41">
        <v>4409</v>
      </c>
      <c r="D1075" s="34">
        <v>4888</v>
      </c>
      <c r="E1075" s="34"/>
      <c r="F1075" s="34"/>
      <c r="G1075" s="34"/>
    </row>
    <row r="1076" spans="1:7" s="6" customFormat="1" ht="30" hidden="1" x14ac:dyDescent="0.25">
      <c r="A1076" s="69" t="s">
        <v>43</v>
      </c>
      <c r="B1076" s="40"/>
      <c r="C1076" s="41"/>
      <c r="D1076" s="34">
        <v>1323</v>
      </c>
      <c r="E1076" s="34"/>
      <c r="F1076" s="34"/>
      <c r="G1076" s="34"/>
    </row>
    <row r="1077" spans="1:7" s="6" customFormat="1" ht="45" hidden="1" x14ac:dyDescent="0.25">
      <c r="A1077" s="69" t="s">
        <v>44</v>
      </c>
      <c r="B1077" s="40"/>
      <c r="C1077" s="41"/>
      <c r="D1077" s="34"/>
      <c r="E1077" s="34"/>
      <c r="F1077" s="34"/>
      <c r="G1077" s="34"/>
    </row>
    <row r="1078" spans="1:7" s="6" customFormat="1" ht="30" hidden="1" customHeight="1" x14ac:dyDescent="0.25">
      <c r="A1078" s="69" t="s">
        <v>45</v>
      </c>
      <c r="B1078" s="40"/>
      <c r="C1078" s="41">
        <v>68</v>
      </c>
      <c r="D1078" s="34">
        <v>604</v>
      </c>
      <c r="E1078" s="34"/>
      <c r="F1078" s="34"/>
      <c r="G1078" s="34"/>
    </row>
    <row r="1079" spans="1:7" s="6" customFormat="1" ht="34.5" hidden="1" customHeight="1" x14ac:dyDescent="0.25">
      <c r="A1079" s="69" t="s">
        <v>86</v>
      </c>
      <c r="B1079" s="40"/>
      <c r="C1079" s="115"/>
      <c r="D1079" s="34">
        <f>D1080+D1081+D1082+D1083+D1084</f>
        <v>30223</v>
      </c>
      <c r="E1079" s="34"/>
      <c r="F1079" s="34"/>
      <c r="G1079" s="34"/>
    </row>
    <row r="1080" spans="1:7" s="6" customFormat="1" ht="30" hidden="1" x14ac:dyDescent="0.25">
      <c r="A1080" s="69" t="s">
        <v>47</v>
      </c>
      <c r="B1080" s="40"/>
      <c r="C1080" s="41"/>
      <c r="D1080" s="34">
        <v>6500</v>
      </c>
      <c r="E1080" s="34"/>
      <c r="F1080" s="34"/>
      <c r="G1080" s="34"/>
    </row>
    <row r="1081" spans="1:7" s="6" customFormat="1" ht="60" hidden="1" x14ac:dyDescent="0.25">
      <c r="A1081" s="69" t="s">
        <v>48</v>
      </c>
      <c r="B1081" s="40"/>
      <c r="C1081" s="41">
        <v>3800</v>
      </c>
      <c r="D1081" s="34">
        <v>17591</v>
      </c>
      <c r="E1081" s="34"/>
      <c r="F1081" s="34"/>
      <c r="G1081" s="34"/>
    </row>
    <row r="1082" spans="1:7" s="6" customFormat="1" ht="45" hidden="1" x14ac:dyDescent="0.25">
      <c r="A1082" s="69" t="s">
        <v>49</v>
      </c>
      <c r="B1082" s="40"/>
      <c r="C1082" s="41">
        <v>2479</v>
      </c>
      <c r="D1082" s="34">
        <v>3697</v>
      </c>
      <c r="E1082" s="34"/>
      <c r="F1082" s="34"/>
      <c r="G1082" s="34"/>
    </row>
    <row r="1083" spans="1:7" s="6" customFormat="1" ht="30" hidden="1" x14ac:dyDescent="0.25">
      <c r="A1083" s="69" t="s">
        <v>76</v>
      </c>
      <c r="B1083" s="40"/>
      <c r="C1083" s="41">
        <v>200</v>
      </c>
      <c r="D1083" s="34">
        <v>1535</v>
      </c>
      <c r="E1083" s="34"/>
      <c r="F1083" s="34"/>
      <c r="G1083" s="34"/>
    </row>
    <row r="1084" spans="1:7" s="6" customFormat="1" ht="30" hidden="1" x14ac:dyDescent="0.25">
      <c r="A1084" s="69" t="s">
        <v>77</v>
      </c>
      <c r="B1084" s="40"/>
      <c r="C1084" s="41"/>
      <c r="D1084" s="34">
        <v>900</v>
      </c>
      <c r="E1084" s="34"/>
      <c r="F1084" s="34"/>
      <c r="G1084" s="34"/>
    </row>
    <row r="1085" spans="1:7" s="6" customFormat="1" ht="45" hidden="1" x14ac:dyDescent="0.25">
      <c r="A1085" s="69" t="s">
        <v>52</v>
      </c>
      <c r="B1085" s="40"/>
      <c r="C1085" s="115"/>
      <c r="D1085" s="34"/>
      <c r="E1085" s="34"/>
      <c r="F1085" s="34"/>
      <c r="G1085" s="34"/>
    </row>
    <row r="1086" spans="1:7" s="6" customFormat="1" ht="30" hidden="1" x14ac:dyDescent="0.25">
      <c r="A1086" s="69" t="s">
        <v>53</v>
      </c>
      <c r="B1086" s="40"/>
      <c r="C1086" s="115"/>
      <c r="D1086" s="34">
        <v>13000</v>
      </c>
      <c r="E1086" s="34"/>
      <c r="F1086" s="34"/>
      <c r="G1086" s="34"/>
    </row>
    <row r="1087" spans="1:7" s="6" customFormat="1" ht="30" hidden="1" x14ac:dyDescent="0.25">
      <c r="A1087" s="69" t="s">
        <v>54</v>
      </c>
      <c r="B1087" s="40"/>
      <c r="C1087" s="115"/>
      <c r="D1087" s="34"/>
      <c r="E1087" s="34"/>
      <c r="F1087" s="34"/>
      <c r="G1087" s="34"/>
    </row>
    <row r="1088" spans="1:7" s="6" customFormat="1" ht="15" hidden="1" x14ac:dyDescent="0.25">
      <c r="A1088" s="69" t="s">
        <v>55</v>
      </c>
      <c r="B1088" s="40"/>
      <c r="C1088" s="115"/>
      <c r="D1088" s="34"/>
      <c r="E1088" s="34"/>
      <c r="F1088" s="34"/>
      <c r="G1088" s="34"/>
    </row>
    <row r="1089" spans="1:17" s="6" customFormat="1" ht="15" hidden="1" x14ac:dyDescent="0.25">
      <c r="A1089" s="71" t="s">
        <v>38</v>
      </c>
      <c r="B1089" s="40"/>
      <c r="C1089" s="41"/>
      <c r="D1089" s="34"/>
      <c r="E1089" s="34"/>
      <c r="F1089" s="34"/>
      <c r="G1089" s="34"/>
    </row>
    <row r="1090" spans="1:17" s="6" customFormat="1" ht="15" hidden="1" x14ac:dyDescent="0.25">
      <c r="A1090" s="72" t="s">
        <v>39</v>
      </c>
      <c r="B1090" s="40"/>
      <c r="C1090" s="41"/>
      <c r="D1090" s="34"/>
      <c r="E1090" s="34"/>
      <c r="F1090" s="34"/>
      <c r="G1090" s="34"/>
    </row>
    <row r="1091" spans="1:17" s="6" customFormat="1" ht="30" hidden="1" x14ac:dyDescent="0.25">
      <c r="A1091" s="71" t="s">
        <v>56</v>
      </c>
      <c r="B1091" s="40"/>
      <c r="C1091" s="41"/>
      <c r="D1091" s="34">
        <v>16048</v>
      </c>
      <c r="E1091" s="34"/>
      <c r="F1091" s="34"/>
      <c r="G1091" s="34"/>
    </row>
    <row r="1092" spans="1:17" s="6" customFormat="1" ht="30" hidden="1" x14ac:dyDescent="0.25">
      <c r="A1092" s="116" t="s">
        <v>57</v>
      </c>
      <c r="B1092" s="40"/>
      <c r="C1092" s="41"/>
      <c r="D1092" s="34"/>
      <c r="E1092" s="34"/>
      <c r="F1092" s="34"/>
      <c r="G1092" s="34"/>
    </row>
    <row r="1093" spans="1:17" s="6" customFormat="1" ht="15" hidden="1" x14ac:dyDescent="0.25">
      <c r="A1093" s="73" t="s">
        <v>59</v>
      </c>
      <c r="B1093" s="40"/>
      <c r="C1093" s="41"/>
      <c r="D1093" s="42">
        <f>D1072+ROUND(D1089*3.2,0)+D1091</f>
        <v>66086</v>
      </c>
      <c r="E1093" s="34"/>
      <c r="F1093" s="34"/>
      <c r="G1093" s="34"/>
    </row>
    <row r="1094" spans="1:17" s="6" customFormat="1" ht="16.5" hidden="1" customHeight="1" x14ac:dyDescent="0.25">
      <c r="A1094" s="77" t="s">
        <v>16</v>
      </c>
      <c r="B1094" s="40"/>
      <c r="C1094" s="41"/>
      <c r="D1094" s="42">
        <f>D1070+D1093</f>
        <v>280010</v>
      </c>
      <c r="E1094" s="34"/>
      <c r="F1094" s="34"/>
      <c r="G1094" s="34"/>
    </row>
    <row r="1095" spans="1:17" s="6" customFormat="1" ht="15" hidden="1" x14ac:dyDescent="0.25">
      <c r="A1095" s="78" t="s">
        <v>60</v>
      </c>
      <c r="B1095" s="149"/>
      <c r="C1095" s="149"/>
      <c r="D1095" s="34"/>
      <c r="E1095" s="34"/>
      <c r="F1095" s="34"/>
      <c r="G1095" s="34"/>
    </row>
    <row r="1096" spans="1:17" s="6" customFormat="1" ht="15" hidden="1" x14ac:dyDescent="0.25">
      <c r="A1096" s="139" t="s">
        <v>134</v>
      </c>
      <c r="B1096" s="127"/>
      <c r="C1096" s="128"/>
      <c r="D1096" s="204">
        <v>9500</v>
      </c>
      <c r="E1096" s="34"/>
      <c r="F1096" s="34"/>
      <c r="G1096" s="42"/>
    </row>
    <row r="1097" spans="1:17" s="6" customFormat="1" ht="15" hidden="1" x14ac:dyDescent="0.25">
      <c r="A1097" s="139" t="s">
        <v>135</v>
      </c>
      <c r="B1097" s="127"/>
      <c r="C1097" s="128"/>
      <c r="D1097" s="204">
        <v>2500</v>
      </c>
      <c r="E1097" s="34"/>
      <c r="F1097" s="34"/>
      <c r="G1097" s="42"/>
    </row>
    <row r="1098" spans="1:17" s="6" customFormat="1" ht="15" hidden="1" x14ac:dyDescent="0.25">
      <c r="A1098" s="139" t="s">
        <v>136</v>
      </c>
      <c r="B1098" s="34"/>
      <c r="C1098" s="34"/>
      <c r="D1098" s="34">
        <v>2500</v>
      </c>
      <c r="E1098" s="34"/>
      <c r="F1098" s="34"/>
      <c r="G1098" s="42"/>
    </row>
    <row r="1099" spans="1:17" s="6" customFormat="1" ht="15" hidden="1" x14ac:dyDescent="0.25">
      <c r="A1099" s="139" t="s">
        <v>127</v>
      </c>
      <c r="B1099" s="34"/>
      <c r="C1099" s="34"/>
      <c r="D1099" s="34">
        <v>2300</v>
      </c>
      <c r="E1099" s="34"/>
      <c r="F1099" s="34"/>
      <c r="G1099" s="42"/>
    </row>
    <row r="1100" spans="1:17" s="6" customFormat="1" ht="21" hidden="1" customHeight="1" x14ac:dyDescent="0.25">
      <c r="A1100" s="48" t="s">
        <v>17</v>
      </c>
      <c r="B1100" s="149"/>
      <c r="C1100" s="149"/>
      <c r="D1100" s="42"/>
      <c r="E1100" s="34"/>
      <c r="F1100" s="34"/>
      <c r="G1100" s="34"/>
    </row>
    <row r="1101" spans="1:17" s="7" customFormat="1" ht="15" hidden="1" x14ac:dyDescent="0.25">
      <c r="A1101" s="52" t="s">
        <v>91</v>
      </c>
      <c r="B1101" s="149"/>
      <c r="C1101" s="149"/>
      <c r="D1101" s="34"/>
      <c r="E1101" s="34"/>
      <c r="F1101" s="34"/>
      <c r="G1101" s="34"/>
      <c r="K1101" s="6"/>
      <c r="L1101"/>
      <c r="M1101"/>
      <c r="N1101"/>
      <c r="O1101"/>
      <c r="P1101"/>
      <c r="Q1101"/>
    </row>
    <row r="1102" spans="1:17" s="7" customFormat="1" ht="15" hidden="1" x14ac:dyDescent="0.25">
      <c r="A1102" s="83" t="s">
        <v>67</v>
      </c>
      <c r="B1102" s="32">
        <v>240</v>
      </c>
      <c r="C1102" s="33"/>
      <c r="D1102" s="34">
        <v>1225</v>
      </c>
      <c r="E1102" s="37">
        <v>8</v>
      </c>
      <c r="F1102" s="34">
        <f>ROUND(G1102/B1102,0)</f>
        <v>41</v>
      </c>
      <c r="G1102" s="34">
        <f>ROUND(D1102*E1102,0)</f>
        <v>9800</v>
      </c>
      <c r="K1102" s="6"/>
      <c r="L1102"/>
      <c r="M1102"/>
      <c r="N1102"/>
      <c r="O1102"/>
      <c r="P1102"/>
      <c r="Q1102"/>
    </row>
    <row r="1103" spans="1:17" s="7" customFormat="1" ht="18.75" hidden="1" customHeight="1" x14ac:dyDescent="0.25">
      <c r="A1103" s="133" t="s">
        <v>80</v>
      </c>
      <c r="B1103" s="32"/>
      <c r="C1103" s="33"/>
      <c r="D1103" s="95">
        <f>D1102</f>
        <v>1225</v>
      </c>
      <c r="E1103" s="96">
        <f>G1103/D1103</f>
        <v>8</v>
      </c>
      <c r="F1103" s="95">
        <f>F1102</f>
        <v>41</v>
      </c>
      <c r="G1103" s="95">
        <f t="shared" ref="G1103" si="37">G1102</f>
        <v>9800</v>
      </c>
      <c r="L1103"/>
      <c r="M1103"/>
      <c r="N1103"/>
      <c r="O1103"/>
      <c r="P1103"/>
      <c r="Q1103"/>
    </row>
    <row r="1104" spans="1:17" s="7" customFormat="1" ht="18.75" hidden="1" customHeight="1" x14ac:dyDescent="0.25">
      <c r="A1104" s="134" t="s">
        <v>81</v>
      </c>
      <c r="B1104" s="32"/>
      <c r="C1104" s="90"/>
      <c r="D1104" s="125">
        <f t="shared" ref="D1104:G1104" si="38">D1103</f>
        <v>1225</v>
      </c>
      <c r="E1104" s="97">
        <f t="shared" si="38"/>
        <v>8</v>
      </c>
      <c r="F1104" s="125">
        <f t="shared" si="38"/>
        <v>41</v>
      </c>
      <c r="G1104" s="125">
        <f t="shared" si="38"/>
        <v>9800</v>
      </c>
      <c r="L1104"/>
      <c r="M1104"/>
      <c r="N1104"/>
      <c r="O1104"/>
      <c r="P1104"/>
      <c r="Q1104"/>
    </row>
    <row r="1105" spans="1:17" s="7" customFormat="1" ht="15.75" hidden="1" thickBot="1" x14ac:dyDescent="0.3">
      <c r="A1105" s="87" t="s">
        <v>21</v>
      </c>
      <c r="B1105" s="87"/>
      <c r="C1105" s="154"/>
      <c r="D1105" s="205"/>
      <c r="E1105" s="205"/>
      <c r="F1105" s="205"/>
      <c r="G1105" s="205"/>
      <c r="L1105"/>
      <c r="M1105"/>
      <c r="N1105"/>
      <c r="O1105"/>
      <c r="P1105"/>
      <c r="Q1105"/>
    </row>
    <row r="1106" spans="1:17" s="7" customFormat="1" ht="26.25" hidden="1" customHeight="1" x14ac:dyDescent="0.25">
      <c r="A1106" s="206" t="s">
        <v>137</v>
      </c>
      <c r="B1106" s="207"/>
      <c r="C1106" s="208"/>
      <c r="D1106" s="209"/>
      <c r="E1106" s="209"/>
      <c r="F1106" s="209"/>
      <c r="G1106" s="209"/>
      <c r="K1106"/>
      <c r="L1106"/>
      <c r="M1106"/>
      <c r="N1106"/>
      <c r="O1106"/>
      <c r="P1106"/>
      <c r="Q1106"/>
    </row>
    <row r="1107" spans="1:17" s="7" customFormat="1" ht="18" hidden="1" customHeight="1" x14ac:dyDescent="0.25">
      <c r="A1107" s="35" t="s">
        <v>10</v>
      </c>
      <c r="B1107" s="210"/>
      <c r="C1107" s="211"/>
      <c r="D1107" s="34"/>
      <c r="E1107" s="34"/>
      <c r="F1107" s="34"/>
      <c r="G1107" s="34"/>
      <c r="K1107"/>
      <c r="L1107"/>
      <c r="M1107"/>
      <c r="N1107"/>
      <c r="O1107"/>
      <c r="P1107"/>
      <c r="Q1107"/>
    </row>
    <row r="1108" spans="1:17" s="7" customFormat="1" ht="15" hidden="1" x14ac:dyDescent="0.25">
      <c r="A1108" s="36" t="s">
        <v>65</v>
      </c>
      <c r="B1108" s="163">
        <v>340</v>
      </c>
      <c r="C1108" s="163"/>
      <c r="D1108" s="32">
        <v>172</v>
      </c>
      <c r="E1108" s="37">
        <v>11</v>
      </c>
      <c r="F1108" s="34">
        <f>ROUND(G1108/B1108,0)</f>
        <v>6</v>
      </c>
      <c r="G1108" s="34">
        <f>ROUND(D1108*E1108,0)</f>
        <v>1892</v>
      </c>
      <c r="K1108"/>
      <c r="L1108"/>
      <c r="M1108"/>
      <c r="N1108"/>
      <c r="O1108"/>
      <c r="P1108"/>
      <c r="Q1108"/>
    </row>
    <row r="1109" spans="1:17" s="7" customFormat="1" ht="15" hidden="1" x14ac:dyDescent="0.25">
      <c r="A1109" s="36" t="s">
        <v>119</v>
      </c>
      <c r="B1109" s="163">
        <v>340</v>
      </c>
      <c r="C1109" s="163"/>
      <c r="D1109" s="32">
        <v>75</v>
      </c>
      <c r="E1109" s="37">
        <v>12</v>
      </c>
      <c r="F1109" s="34">
        <f>ROUND(G1109/B1109,0)</f>
        <v>3</v>
      </c>
      <c r="G1109" s="34">
        <f>ROUND(D1109*E1109,0)</f>
        <v>900</v>
      </c>
      <c r="K1109"/>
      <c r="L1109"/>
      <c r="M1109"/>
      <c r="N1109"/>
      <c r="O1109"/>
      <c r="P1109"/>
      <c r="Q1109"/>
    </row>
    <row r="1110" spans="1:17" s="7" customFormat="1" ht="15" hidden="1" x14ac:dyDescent="0.25">
      <c r="A1110" s="36" t="s">
        <v>24</v>
      </c>
      <c r="B1110" s="163">
        <v>340</v>
      </c>
      <c r="C1110" s="163"/>
      <c r="D1110" s="32">
        <v>179</v>
      </c>
      <c r="E1110" s="37">
        <v>8.9</v>
      </c>
      <c r="F1110" s="34">
        <f>ROUND(G1110/B1110,0)</f>
        <v>5</v>
      </c>
      <c r="G1110" s="34">
        <f>ROUND(D1110*E1110,0)</f>
        <v>1593</v>
      </c>
      <c r="K1110"/>
      <c r="L1110"/>
      <c r="M1110"/>
      <c r="N1110"/>
      <c r="O1110"/>
      <c r="P1110"/>
      <c r="Q1110"/>
    </row>
    <row r="1111" spans="1:17" s="7" customFormat="1" ht="15" hidden="1" x14ac:dyDescent="0.25">
      <c r="A1111" s="36" t="s">
        <v>118</v>
      </c>
      <c r="B1111" s="163">
        <v>340</v>
      </c>
      <c r="C1111" s="163"/>
      <c r="D1111" s="32">
        <v>60</v>
      </c>
      <c r="E1111" s="118">
        <v>12.4</v>
      </c>
      <c r="F1111" s="34">
        <f>ROUND(G1111/B1111,0)</f>
        <v>2</v>
      </c>
      <c r="G1111" s="34">
        <f>ROUND(D1111*E1111,0)</f>
        <v>744</v>
      </c>
      <c r="K1111"/>
      <c r="L1111"/>
      <c r="M1111"/>
      <c r="N1111"/>
      <c r="O1111"/>
      <c r="P1111"/>
      <c r="Q1111"/>
    </row>
    <row r="1112" spans="1:17" s="7" customFormat="1" ht="15.75" hidden="1" customHeight="1" x14ac:dyDescent="0.25">
      <c r="A1112" s="212" t="s">
        <v>13</v>
      </c>
      <c r="B1112" s="213">
        <v>340</v>
      </c>
      <c r="C1112" s="214"/>
      <c r="D1112" s="215">
        <f>D1108+D1109+D1110+D1111</f>
        <v>486</v>
      </c>
      <c r="E1112" s="43">
        <f>G1112/D1112</f>
        <v>10.553497942386832</v>
      </c>
      <c r="F1112" s="215">
        <f>F1108+F1109+F1110+F1111</f>
        <v>16</v>
      </c>
      <c r="G1112" s="215">
        <f>G1108+G1109+G1110+G1111</f>
        <v>5129</v>
      </c>
      <c r="K1112"/>
      <c r="L1112"/>
      <c r="M1112"/>
      <c r="N1112"/>
      <c r="O1112"/>
      <c r="P1112"/>
      <c r="Q1112"/>
    </row>
    <row r="1113" spans="1:17" s="7" customFormat="1" ht="15" hidden="1" x14ac:dyDescent="0.25">
      <c r="A1113" s="44" t="s">
        <v>32</v>
      </c>
      <c r="B1113" s="40"/>
      <c r="C1113" s="40"/>
      <c r="D1113" s="40"/>
      <c r="E1113" s="40"/>
      <c r="F1113" s="40"/>
      <c r="G1113" s="40"/>
      <c r="K1113"/>
      <c r="L1113"/>
      <c r="M1113"/>
      <c r="N1113"/>
      <c r="O1113"/>
      <c r="P1113"/>
      <c r="Q1113"/>
    </row>
    <row r="1114" spans="1:17" s="7" customFormat="1" ht="15" hidden="1" x14ac:dyDescent="0.25">
      <c r="A1114" s="69" t="s">
        <v>33</v>
      </c>
      <c r="B1114" s="40"/>
      <c r="C1114" s="41"/>
      <c r="D1114" s="34">
        <f>D1115+D1116+D1117+D1118</f>
        <v>6485</v>
      </c>
      <c r="E1114" s="216"/>
      <c r="F1114" s="216"/>
      <c r="G1114" s="216"/>
      <c r="K1114"/>
      <c r="L1114"/>
      <c r="M1114"/>
      <c r="N1114"/>
      <c r="O1114"/>
      <c r="P1114"/>
      <c r="Q1114"/>
    </row>
    <row r="1115" spans="1:17" s="7" customFormat="1" ht="15" hidden="1" x14ac:dyDescent="0.25">
      <c r="A1115" s="69" t="s">
        <v>34</v>
      </c>
      <c r="B1115" s="40"/>
      <c r="C1115" s="41"/>
      <c r="D1115" s="34"/>
      <c r="E1115" s="216"/>
      <c r="F1115" s="216"/>
      <c r="G1115" s="216"/>
      <c r="K1115"/>
      <c r="L1115"/>
      <c r="M1115"/>
      <c r="N1115"/>
      <c r="O1115"/>
      <c r="P1115"/>
      <c r="Q1115"/>
    </row>
    <row r="1116" spans="1:17" s="7" customFormat="1" ht="30" hidden="1" x14ac:dyDescent="0.25">
      <c r="A1116" s="69" t="s">
        <v>138</v>
      </c>
      <c r="B1116" s="40"/>
      <c r="C1116" s="41"/>
      <c r="D1116" s="34">
        <v>198</v>
      </c>
      <c r="E1116" s="216"/>
      <c r="F1116" s="216"/>
      <c r="G1116" s="216"/>
      <c r="K1116"/>
      <c r="L1116"/>
      <c r="M1116"/>
      <c r="N1116"/>
      <c r="O1116"/>
      <c r="P1116"/>
      <c r="Q1116"/>
    </row>
    <row r="1117" spans="1:17" s="7" customFormat="1" ht="30" hidden="1" x14ac:dyDescent="0.25">
      <c r="A1117" s="69" t="s">
        <v>139</v>
      </c>
      <c r="B1117" s="40"/>
      <c r="C1117" s="41"/>
      <c r="D1117" s="34"/>
      <c r="E1117" s="216"/>
      <c r="F1117" s="216"/>
      <c r="G1117" s="216"/>
      <c r="K1117"/>
      <c r="L1117"/>
      <c r="M1117"/>
      <c r="N1117"/>
      <c r="O1117"/>
      <c r="P1117"/>
      <c r="Q1117"/>
    </row>
    <row r="1118" spans="1:17" s="7" customFormat="1" ht="15" hidden="1" x14ac:dyDescent="0.25">
      <c r="A1118" s="69" t="s">
        <v>140</v>
      </c>
      <c r="B1118" s="40"/>
      <c r="C1118" s="41"/>
      <c r="D1118" s="34">
        <v>6287</v>
      </c>
      <c r="E1118" s="216"/>
      <c r="F1118" s="216"/>
      <c r="G1118" s="216"/>
      <c r="I1118" s="70"/>
      <c r="K1118"/>
      <c r="L1118"/>
      <c r="M1118"/>
      <c r="N1118"/>
      <c r="O1118"/>
      <c r="P1118"/>
      <c r="Q1118"/>
    </row>
    <row r="1119" spans="1:17" s="7" customFormat="1" ht="15" hidden="1" x14ac:dyDescent="0.25">
      <c r="A1119" s="71" t="s">
        <v>38</v>
      </c>
      <c r="B1119" s="40"/>
      <c r="C1119" s="41"/>
      <c r="D1119" s="34">
        <v>10000</v>
      </c>
      <c r="E1119" s="216"/>
      <c r="F1119" s="216"/>
      <c r="G1119" s="216"/>
      <c r="K1119"/>
      <c r="L1119"/>
      <c r="M1119"/>
      <c r="N1119"/>
      <c r="O1119"/>
      <c r="P1119"/>
      <c r="Q1119"/>
    </row>
    <row r="1120" spans="1:17" s="7" customFormat="1" ht="15" hidden="1" x14ac:dyDescent="0.25">
      <c r="A1120" s="72" t="s">
        <v>39</v>
      </c>
      <c r="B1120" s="40"/>
      <c r="C1120" s="41"/>
      <c r="D1120" s="34">
        <v>8400</v>
      </c>
      <c r="E1120" s="216"/>
      <c r="F1120" s="216"/>
      <c r="G1120" s="216"/>
      <c r="K1120"/>
      <c r="L1120"/>
      <c r="M1120"/>
      <c r="N1120"/>
      <c r="O1120"/>
      <c r="P1120"/>
      <c r="Q1120"/>
    </row>
    <row r="1121" spans="1:17" s="7" customFormat="1" ht="15" hidden="1" x14ac:dyDescent="0.25">
      <c r="A1121" s="73" t="s">
        <v>40</v>
      </c>
      <c r="B1121" s="40"/>
      <c r="C1121" s="41"/>
      <c r="D1121" s="42">
        <f>D1114+ROUND(D1119*3.2,0)</f>
        <v>38485</v>
      </c>
      <c r="E1121" s="216"/>
      <c r="F1121" s="216"/>
      <c r="G1121" s="216"/>
      <c r="J1121" s="70"/>
      <c r="K1121"/>
      <c r="L1121"/>
      <c r="M1121"/>
      <c r="N1121"/>
      <c r="O1121"/>
      <c r="P1121"/>
      <c r="Q1121"/>
    </row>
    <row r="1122" spans="1:17" s="7" customFormat="1" ht="15" hidden="1" x14ac:dyDescent="0.25">
      <c r="A1122" s="44" t="s">
        <v>14</v>
      </c>
      <c r="B1122" s="40"/>
      <c r="C1122" s="41"/>
      <c r="D1122" s="34"/>
      <c r="E1122" s="216"/>
      <c r="F1122" s="216"/>
      <c r="G1122" s="216"/>
      <c r="H1122"/>
      <c r="I1122"/>
      <c r="J1122"/>
      <c r="K1122"/>
      <c r="L1122"/>
      <c r="M1122"/>
      <c r="N1122"/>
      <c r="O1122"/>
      <c r="P1122"/>
      <c r="Q1122"/>
    </row>
    <row r="1123" spans="1:17" s="7" customFormat="1" ht="15" hidden="1" x14ac:dyDescent="0.25">
      <c r="A1123" s="69" t="s">
        <v>33</v>
      </c>
      <c r="B1123" s="40"/>
      <c r="C1123" s="115"/>
      <c r="D1123" s="34">
        <f>D1124+D1125+D1130+D1136+D1137+D1138+D1139</f>
        <v>2013</v>
      </c>
      <c r="E1123" s="216"/>
      <c r="F1123" s="216"/>
      <c r="G1123" s="216"/>
      <c r="H1123"/>
      <c r="I1123"/>
      <c r="J1123"/>
      <c r="K1123"/>
      <c r="L1123"/>
      <c r="M1123"/>
      <c r="N1123"/>
      <c r="O1123"/>
      <c r="P1123"/>
      <c r="Q1123"/>
    </row>
    <row r="1124" spans="1:17" s="7" customFormat="1" ht="15" hidden="1" x14ac:dyDescent="0.25">
      <c r="A1124" s="69" t="s">
        <v>34</v>
      </c>
      <c r="B1124" s="40"/>
      <c r="C1124" s="115"/>
      <c r="D1124" s="34"/>
      <c r="E1124" s="216"/>
      <c r="F1124" s="216"/>
      <c r="G1124" s="216"/>
      <c r="H1124"/>
      <c r="I1124"/>
      <c r="J1124"/>
      <c r="K1124"/>
      <c r="L1124"/>
      <c r="M1124"/>
      <c r="N1124"/>
      <c r="O1124"/>
      <c r="P1124"/>
      <c r="Q1124"/>
    </row>
    <row r="1125" spans="1:17" s="7" customFormat="1" ht="30" hidden="1" x14ac:dyDescent="0.25">
      <c r="A1125" s="69" t="s">
        <v>41</v>
      </c>
      <c r="B1125" s="40"/>
      <c r="C1125" s="115"/>
      <c r="D1125" s="34">
        <f>D1126+D1127+D1128+D1129</f>
        <v>1627</v>
      </c>
      <c r="E1125" s="216"/>
      <c r="F1125" s="216"/>
      <c r="G1125" s="216"/>
      <c r="H1125"/>
      <c r="I1125"/>
      <c r="J1125"/>
      <c r="K1125"/>
      <c r="L1125"/>
      <c r="M1125"/>
      <c r="N1125"/>
      <c r="O1125"/>
      <c r="P1125"/>
      <c r="Q1125"/>
    </row>
    <row r="1126" spans="1:17" s="7" customFormat="1" ht="30" hidden="1" x14ac:dyDescent="0.25">
      <c r="A1126" s="69" t="s">
        <v>42</v>
      </c>
      <c r="B1126" s="40"/>
      <c r="C1126" s="41">
        <v>1076</v>
      </c>
      <c r="D1126" s="34">
        <v>1299</v>
      </c>
      <c r="E1126" s="216"/>
      <c r="F1126" s="216"/>
      <c r="G1126" s="216"/>
      <c r="H1126"/>
      <c r="I1126"/>
      <c r="J1126"/>
      <c r="K1126"/>
      <c r="L1126"/>
      <c r="M1126"/>
      <c r="N1126"/>
      <c r="O1126"/>
      <c r="P1126"/>
      <c r="Q1126"/>
    </row>
    <row r="1127" spans="1:17" s="7" customFormat="1" ht="30" hidden="1" x14ac:dyDescent="0.25">
      <c r="A1127" s="69" t="s">
        <v>43</v>
      </c>
      <c r="B1127" s="40"/>
      <c r="C1127" s="41"/>
      <c r="D1127" s="34">
        <v>328</v>
      </c>
      <c r="E1127" s="216"/>
      <c r="F1127" s="216"/>
      <c r="G1127" s="216"/>
      <c r="H1127"/>
      <c r="I1127"/>
      <c r="J1127"/>
      <c r="K1127"/>
      <c r="L1127"/>
      <c r="M1127"/>
      <c r="N1127"/>
      <c r="O1127"/>
      <c r="P1127"/>
      <c r="Q1127"/>
    </row>
    <row r="1128" spans="1:17" s="7" customFormat="1" ht="45" hidden="1" x14ac:dyDescent="0.25">
      <c r="A1128" s="69" t="s">
        <v>44</v>
      </c>
      <c r="B1128" s="40"/>
      <c r="C1128" s="41"/>
      <c r="D1128" s="34"/>
      <c r="E1128" s="216"/>
      <c r="F1128" s="216"/>
      <c r="G1128" s="216"/>
      <c r="H1128"/>
      <c r="I1128"/>
      <c r="J1128"/>
      <c r="K1128"/>
      <c r="L1128"/>
      <c r="M1128"/>
      <c r="N1128"/>
      <c r="O1128"/>
      <c r="P1128"/>
      <c r="Q1128"/>
    </row>
    <row r="1129" spans="1:17" s="7" customFormat="1" ht="45" hidden="1" x14ac:dyDescent="0.25">
      <c r="A1129" s="69" t="s">
        <v>45</v>
      </c>
      <c r="B1129" s="40"/>
      <c r="C1129" s="41"/>
      <c r="D1129" s="34"/>
      <c r="E1129" s="216"/>
      <c r="F1129" s="216"/>
      <c r="G1129" s="216"/>
      <c r="H1129"/>
      <c r="I1129"/>
      <c r="J1129"/>
      <c r="K1129"/>
      <c r="L1129"/>
      <c r="M1129"/>
      <c r="N1129"/>
      <c r="O1129"/>
      <c r="P1129"/>
      <c r="Q1129"/>
    </row>
    <row r="1130" spans="1:17" s="7" customFormat="1" ht="30" hidden="1" customHeight="1" x14ac:dyDescent="0.25">
      <c r="A1130" s="69" t="s">
        <v>86</v>
      </c>
      <c r="B1130" s="40"/>
      <c r="C1130" s="115"/>
      <c r="D1130" s="34">
        <f>D1131+D1132+D1133+D1134+D1135</f>
        <v>386</v>
      </c>
      <c r="E1130" s="216"/>
      <c r="F1130" s="216"/>
      <c r="G1130" s="216"/>
      <c r="H1130"/>
      <c r="I1130"/>
      <c r="J1130"/>
      <c r="K1130"/>
      <c r="L1130"/>
      <c r="M1130"/>
      <c r="N1130"/>
      <c r="O1130"/>
      <c r="P1130"/>
      <c r="Q1130"/>
    </row>
    <row r="1131" spans="1:17" s="7" customFormat="1" ht="30" hidden="1" x14ac:dyDescent="0.25">
      <c r="A1131" s="69" t="s">
        <v>47</v>
      </c>
      <c r="B1131" s="40"/>
      <c r="C1131" s="41"/>
      <c r="D1131" s="34">
        <v>386</v>
      </c>
      <c r="E1131" s="216"/>
      <c r="F1131" s="216"/>
      <c r="G1131" s="216"/>
      <c r="H1131"/>
      <c r="I1131"/>
      <c r="J1131"/>
      <c r="K1131"/>
      <c r="L1131"/>
      <c r="M1131"/>
      <c r="N1131"/>
      <c r="O1131"/>
      <c r="P1131"/>
      <c r="Q1131"/>
    </row>
    <row r="1132" spans="1:17" s="7" customFormat="1" ht="60" hidden="1" x14ac:dyDescent="0.25">
      <c r="A1132" s="69" t="s">
        <v>48</v>
      </c>
      <c r="B1132" s="40"/>
      <c r="C1132" s="41"/>
      <c r="D1132" s="34"/>
      <c r="E1132" s="216"/>
      <c r="F1132" s="216"/>
      <c r="G1132" s="216"/>
      <c r="H1132"/>
      <c r="I1132"/>
      <c r="J1132"/>
      <c r="K1132"/>
      <c r="L1132"/>
      <c r="M1132"/>
      <c r="N1132"/>
      <c r="O1132"/>
      <c r="P1132"/>
      <c r="Q1132"/>
    </row>
    <row r="1133" spans="1:17" s="7" customFormat="1" ht="45" hidden="1" x14ac:dyDescent="0.25">
      <c r="A1133" s="69" t="s">
        <v>49</v>
      </c>
      <c r="B1133" s="40"/>
      <c r="C1133" s="41"/>
      <c r="D1133" s="34"/>
      <c r="E1133" s="216"/>
      <c r="F1133" s="216"/>
      <c r="G1133" s="216"/>
      <c r="H1133"/>
      <c r="I1133"/>
      <c r="J1133"/>
      <c r="K1133"/>
      <c r="L1133"/>
      <c r="M1133"/>
      <c r="N1133"/>
      <c r="O1133"/>
      <c r="P1133"/>
      <c r="Q1133"/>
    </row>
    <row r="1134" spans="1:17" s="7" customFormat="1" ht="30" hidden="1" x14ac:dyDescent="0.25">
      <c r="A1134" s="69" t="s">
        <v>76</v>
      </c>
      <c r="B1134" s="40"/>
      <c r="C1134" s="41"/>
      <c r="D1134" s="34"/>
      <c r="E1134" s="216"/>
      <c r="F1134" s="216"/>
      <c r="G1134" s="216"/>
      <c r="H1134"/>
      <c r="I1134"/>
      <c r="J1134"/>
      <c r="K1134"/>
      <c r="L1134"/>
      <c r="M1134"/>
      <c r="N1134"/>
      <c r="O1134"/>
      <c r="P1134"/>
      <c r="Q1134"/>
    </row>
    <row r="1135" spans="1:17" s="7" customFormat="1" ht="30" hidden="1" x14ac:dyDescent="0.25">
      <c r="A1135" s="69" t="s">
        <v>77</v>
      </c>
      <c r="B1135" s="40"/>
      <c r="C1135" s="41"/>
      <c r="D1135" s="34"/>
      <c r="E1135" s="216"/>
      <c r="F1135" s="216"/>
      <c r="G1135" s="216"/>
      <c r="H1135"/>
      <c r="I1135"/>
      <c r="J1135"/>
      <c r="K1135"/>
      <c r="L1135"/>
      <c r="M1135"/>
      <c r="N1135"/>
      <c r="O1135"/>
      <c r="P1135"/>
      <c r="Q1135"/>
    </row>
    <row r="1136" spans="1:17" s="7" customFormat="1" ht="45" hidden="1" x14ac:dyDescent="0.25">
      <c r="A1136" s="69" t="s">
        <v>52</v>
      </c>
      <c r="B1136" s="40"/>
      <c r="C1136" s="115"/>
      <c r="D1136" s="34"/>
      <c r="E1136" s="216"/>
      <c r="F1136" s="216"/>
      <c r="G1136" s="216"/>
      <c r="H1136"/>
      <c r="I1136"/>
      <c r="J1136"/>
      <c r="K1136"/>
      <c r="L1136"/>
      <c r="M1136"/>
      <c r="N1136"/>
      <c r="O1136"/>
      <c r="P1136"/>
      <c r="Q1136"/>
    </row>
    <row r="1137" spans="1:17" s="7" customFormat="1" ht="30" hidden="1" x14ac:dyDescent="0.25">
      <c r="A1137" s="69" t="s">
        <v>53</v>
      </c>
      <c r="B1137" s="40"/>
      <c r="C1137" s="115"/>
      <c r="D1137" s="34"/>
      <c r="E1137" s="216"/>
      <c r="F1137" s="216"/>
      <c r="G1137" s="216"/>
      <c r="H1137"/>
      <c r="I1137"/>
      <c r="J1137"/>
      <c r="K1137"/>
      <c r="L1137"/>
      <c r="M1137"/>
      <c r="N1137"/>
      <c r="O1137"/>
      <c r="P1137"/>
      <c r="Q1137"/>
    </row>
    <row r="1138" spans="1:17" s="7" customFormat="1" ht="30" hidden="1" x14ac:dyDescent="0.25">
      <c r="A1138" s="69" t="s">
        <v>54</v>
      </c>
      <c r="B1138" s="40"/>
      <c r="C1138" s="115"/>
      <c r="D1138" s="34"/>
      <c r="E1138" s="216"/>
      <c r="F1138" s="216"/>
      <c r="G1138" s="216"/>
      <c r="H1138"/>
      <c r="I1138"/>
      <c r="J1138"/>
      <c r="K1138"/>
      <c r="L1138"/>
      <c r="M1138"/>
      <c r="N1138"/>
      <c r="O1138"/>
      <c r="P1138"/>
      <c r="Q1138"/>
    </row>
    <row r="1139" spans="1:17" s="7" customFormat="1" ht="15" hidden="1" x14ac:dyDescent="0.25">
      <c r="A1139" s="69" t="s">
        <v>55</v>
      </c>
      <c r="B1139" s="40"/>
      <c r="C1139" s="115"/>
      <c r="D1139" s="34"/>
      <c r="E1139" s="216"/>
      <c r="F1139" s="216"/>
      <c r="G1139" s="216"/>
      <c r="H1139"/>
      <c r="I1139"/>
      <c r="J1139"/>
      <c r="K1139"/>
      <c r="L1139"/>
      <c r="M1139"/>
      <c r="N1139"/>
      <c r="O1139"/>
      <c r="P1139"/>
      <c r="Q1139"/>
    </row>
    <row r="1140" spans="1:17" s="7" customFormat="1" ht="15" hidden="1" x14ac:dyDescent="0.25">
      <c r="A1140" s="71" t="s">
        <v>38</v>
      </c>
      <c r="B1140" s="40"/>
      <c r="C1140" s="41"/>
      <c r="D1140" s="34">
        <v>100</v>
      </c>
      <c r="E1140" s="216"/>
      <c r="F1140" s="216"/>
      <c r="G1140" s="216"/>
      <c r="H1140"/>
      <c r="I1140"/>
      <c r="J1140"/>
      <c r="K1140"/>
      <c r="L1140"/>
      <c r="M1140"/>
      <c r="N1140"/>
      <c r="O1140"/>
      <c r="P1140"/>
      <c r="Q1140"/>
    </row>
    <row r="1141" spans="1:17" s="7" customFormat="1" ht="15" hidden="1" x14ac:dyDescent="0.25">
      <c r="A1141" s="72" t="s">
        <v>39</v>
      </c>
      <c r="B1141" s="40"/>
      <c r="C1141" s="41"/>
      <c r="D1141" s="34"/>
      <c r="E1141" s="216"/>
      <c r="F1141" s="216"/>
      <c r="G1141" s="216"/>
      <c r="H1141"/>
      <c r="I1141"/>
      <c r="J1141"/>
      <c r="K1141"/>
      <c r="L1141"/>
      <c r="M1141"/>
      <c r="N1141"/>
      <c r="O1141"/>
      <c r="P1141"/>
      <c r="Q1141"/>
    </row>
    <row r="1142" spans="1:17" s="7" customFormat="1" ht="30" hidden="1" x14ac:dyDescent="0.25">
      <c r="A1142" s="71" t="s">
        <v>56</v>
      </c>
      <c r="B1142" s="40"/>
      <c r="C1142" s="41"/>
      <c r="D1142" s="34">
        <v>2400</v>
      </c>
      <c r="E1142" s="216"/>
      <c r="F1142" s="216"/>
      <c r="G1142" s="216"/>
      <c r="H1142"/>
      <c r="I1142"/>
      <c r="J1142"/>
      <c r="K1142"/>
      <c r="L1142"/>
      <c r="M1142"/>
      <c r="N1142"/>
      <c r="O1142"/>
      <c r="P1142"/>
      <c r="Q1142"/>
    </row>
    <row r="1143" spans="1:17" s="7" customFormat="1" ht="30" hidden="1" x14ac:dyDescent="0.25">
      <c r="A1143" s="116" t="s">
        <v>57</v>
      </c>
      <c r="B1143" s="40"/>
      <c r="C1143" s="41"/>
      <c r="D1143" s="34"/>
      <c r="E1143" s="216"/>
      <c r="F1143" s="216"/>
      <c r="G1143" s="216"/>
      <c r="H1143"/>
      <c r="I1143"/>
      <c r="J1143"/>
      <c r="K1143"/>
      <c r="L1143"/>
      <c r="M1143"/>
      <c r="N1143"/>
      <c r="O1143"/>
      <c r="P1143"/>
      <c r="Q1143"/>
    </row>
    <row r="1144" spans="1:17" s="7" customFormat="1" ht="15" hidden="1" x14ac:dyDescent="0.25">
      <c r="A1144" s="73" t="s">
        <v>59</v>
      </c>
      <c r="B1144" s="40"/>
      <c r="C1144" s="41"/>
      <c r="D1144" s="42">
        <f>D1123+ROUND(D1140*3.2,0)+D1142</f>
        <v>4733</v>
      </c>
      <c r="E1144" s="216"/>
      <c r="F1144" s="216"/>
      <c r="G1144" s="216"/>
      <c r="H1144"/>
      <c r="I1144"/>
      <c r="J1144"/>
      <c r="K1144"/>
      <c r="L1144"/>
      <c r="M1144"/>
      <c r="N1144"/>
      <c r="O1144"/>
      <c r="P1144"/>
      <c r="Q1144"/>
    </row>
    <row r="1145" spans="1:17" s="7" customFormat="1" ht="15" hidden="1" customHeight="1" x14ac:dyDescent="0.25">
      <c r="A1145" s="77" t="s">
        <v>16</v>
      </c>
      <c r="B1145" s="40"/>
      <c r="C1145" s="41"/>
      <c r="D1145" s="42">
        <f>D1121+D1144</f>
        <v>43218</v>
      </c>
      <c r="E1145" s="216"/>
      <c r="F1145" s="216"/>
      <c r="G1145" s="216"/>
      <c r="H1145"/>
      <c r="I1145"/>
      <c r="J1145"/>
      <c r="K1145"/>
      <c r="L1145"/>
      <c r="M1145"/>
      <c r="N1145"/>
      <c r="O1145"/>
      <c r="P1145"/>
      <c r="Q1145"/>
    </row>
    <row r="1146" spans="1:17" s="7" customFormat="1" ht="15.75" hidden="1" customHeight="1" x14ac:dyDescent="0.25">
      <c r="A1146" s="170" t="s">
        <v>17</v>
      </c>
      <c r="B1146" s="34"/>
      <c r="C1146" s="34"/>
      <c r="D1146" s="171"/>
      <c r="E1146" s="171"/>
      <c r="F1146" s="171"/>
      <c r="G1146" s="42"/>
      <c r="H1146"/>
      <c r="I1146"/>
      <c r="J1146"/>
      <c r="K1146"/>
      <c r="L1146"/>
      <c r="M1146"/>
      <c r="N1146"/>
      <c r="O1146"/>
      <c r="P1146"/>
      <c r="Q1146"/>
    </row>
    <row r="1147" spans="1:17" s="7" customFormat="1" ht="15.75" hidden="1" customHeight="1" x14ac:dyDescent="0.25">
      <c r="A1147" s="48" t="s">
        <v>18</v>
      </c>
      <c r="B1147" s="171"/>
      <c r="C1147" s="172"/>
      <c r="D1147" s="172"/>
      <c r="E1147" s="171"/>
      <c r="F1147" s="172"/>
      <c r="G1147" s="42"/>
      <c r="H1147"/>
      <c r="I1147"/>
      <c r="J1147"/>
      <c r="K1147"/>
      <c r="L1147"/>
      <c r="M1147"/>
      <c r="N1147"/>
      <c r="O1147"/>
      <c r="P1147"/>
      <c r="Q1147"/>
    </row>
    <row r="1148" spans="1:17" s="7" customFormat="1" ht="15.75" hidden="1" customHeight="1" x14ac:dyDescent="0.25">
      <c r="A1148" s="173" t="s">
        <v>65</v>
      </c>
      <c r="B1148" s="171">
        <v>340</v>
      </c>
      <c r="C1148" s="172"/>
      <c r="D1148" s="34">
        <v>35</v>
      </c>
      <c r="E1148" s="174">
        <v>9</v>
      </c>
      <c r="F1148" s="34">
        <f>ROUND(G1148/B1148,0)</f>
        <v>1</v>
      </c>
      <c r="G1148" s="34">
        <f>D1148*E1148</f>
        <v>315</v>
      </c>
      <c r="H1148"/>
      <c r="I1148"/>
      <c r="J1148"/>
      <c r="K1148"/>
      <c r="L1148"/>
      <c r="M1148"/>
      <c r="N1148"/>
      <c r="O1148"/>
      <c r="P1148"/>
      <c r="Q1148"/>
    </row>
    <row r="1149" spans="1:17" s="7" customFormat="1" ht="15.75" hidden="1" customHeight="1" x14ac:dyDescent="0.25">
      <c r="A1149" s="173" t="s">
        <v>119</v>
      </c>
      <c r="B1149" s="171">
        <v>340</v>
      </c>
      <c r="C1149" s="172"/>
      <c r="D1149" s="34">
        <v>15</v>
      </c>
      <c r="E1149" s="174">
        <v>12</v>
      </c>
      <c r="F1149" s="34">
        <f>ROUND(G1149/B1149,0)</f>
        <v>1</v>
      </c>
      <c r="G1149" s="34">
        <f>D1149*E1149</f>
        <v>180</v>
      </c>
      <c r="H1149"/>
      <c r="I1149"/>
      <c r="J1149"/>
      <c r="K1149"/>
      <c r="L1149"/>
      <c r="M1149"/>
      <c r="N1149"/>
      <c r="O1149"/>
      <c r="P1149"/>
      <c r="Q1149"/>
    </row>
    <row r="1150" spans="1:17" s="7" customFormat="1" ht="15.75" hidden="1" customHeight="1" x14ac:dyDescent="0.25">
      <c r="A1150" s="133" t="s">
        <v>19</v>
      </c>
      <c r="B1150" s="171"/>
      <c r="C1150" s="172"/>
      <c r="D1150" s="95">
        <f>D1148+D1149</f>
        <v>50</v>
      </c>
      <c r="E1150" s="43">
        <f>G1150/D1150</f>
        <v>9.9</v>
      </c>
      <c r="F1150" s="175">
        <f>F1148+F1149</f>
        <v>2</v>
      </c>
      <c r="G1150" s="42">
        <f>G1148+G1149</f>
        <v>495</v>
      </c>
      <c r="H1150"/>
      <c r="I1150"/>
      <c r="J1150"/>
      <c r="K1150"/>
      <c r="L1150"/>
      <c r="M1150"/>
      <c r="N1150"/>
      <c r="O1150"/>
      <c r="P1150"/>
      <c r="Q1150"/>
    </row>
    <row r="1151" spans="1:17" s="7" customFormat="1" ht="15.75" hidden="1" customHeight="1" x14ac:dyDescent="0.25">
      <c r="A1151" s="134" t="s">
        <v>81</v>
      </c>
      <c r="B1151" s="32"/>
      <c r="C1151" s="90"/>
      <c r="D1151" s="125">
        <f>D1150</f>
        <v>50</v>
      </c>
      <c r="E1151" s="43">
        <f t="shared" ref="E1151:G1151" si="39">E1150</f>
        <v>9.9</v>
      </c>
      <c r="F1151" s="125">
        <f t="shared" si="39"/>
        <v>2</v>
      </c>
      <c r="G1151" s="125">
        <f t="shared" si="39"/>
        <v>495</v>
      </c>
      <c r="H1151"/>
      <c r="I1151"/>
      <c r="J1151"/>
      <c r="K1151"/>
      <c r="L1151"/>
      <c r="M1151"/>
      <c r="N1151"/>
      <c r="O1151"/>
      <c r="P1151"/>
      <c r="Q1151"/>
    </row>
    <row r="1152" spans="1:17" s="7" customFormat="1" ht="18.75" hidden="1" customHeight="1" thickBot="1" x14ac:dyDescent="0.3">
      <c r="A1152" s="60" t="s">
        <v>21</v>
      </c>
      <c r="B1152" s="217"/>
      <c r="C1152" s="217"/>
      <c r="D1152" s="61"/>
      <c r="E1152" s="218"/>
      <c r="F1152" s="61"/>
      <c r="G1152" s="61"/>
      <c r="H1152"/>
      <c r="I1152"/>
      <c r="J1152"/>
      <c r="K1152"/>
      <c r="L1152"/>
      <c r="M1152"/>
      <c r="N1152"/>
      <c r="O1152"/>
      <c r="P1152"/>
      <c r="Q1152"/>
    </row>
    <row r="1153" spans="1:17" s="7" customFormat="1" ht="19.5" hidden="1" customHeight="1" x14ac:dyDescent="0.25">
      <c r="A1153" s="31" t="s">
        <v>141</v>
      </c>
      <c r="B1153" s="128"/>
      <c r="C1153" s="216"/>
      <c r="D1153" s="82">
        <f>D1154+D1156</f>
        <v>209858</v>
      </c>
      <c r="E1153" s="34"/>
      <c r="F1153" s="34"/>
      <c r="G1153" s="34"/>
      <c r="H1153"/>
      <c r="I1153"/>
      <c r="J1153"/>
      <c r="K1153"/>
      <c r="L1153"/>
      <c r="M1153"/>
      <c r="N1153"/>
      <c r="O1153"/>
      <c r="P1153"/>
      <c r="Q1153"/>
    </row>
    <row r="1154" spans="1:17" s="7" customFormat="1" ht="19.5" hidden="1" customHeight="1" x14ac:dyDescent="0.25">
      <c r="A1154" s="219" t="s">
        <v>142</v>
      </c>
      <c r="B1154" s="216"/>
      <c r="C1154" s="216"/>
      <c r="D1154" s="82">
        <f>D1155</f>
        <v>207138</v>
      </c>
      <c r="E1154" s="34"/>
      <c r="F1154" s="34"/>
      <c r="G1154" s="34"/>
      <c r="J1154"/>
      <c r="K1154"/>
      <c r="L1154"/>
      <c r="M1154"/>
      <c r="N1154"/>
      <c r="O1154"/>
      <c r="P1154"/>
      <c r="Q1154"/>
    </row>
    <row r="1155" spans="1:17" s="7" customFormat="1" ht="19.5" hidden="1" customHeight="1" x14ac:dyDescent="0.25">
      <c r="A1155" s="220" t="s">
        <v>143</v>
      </c>
      <c r="B1155" s="216"/>
      <c r="C1155" s="216"/>
      <c r="D1155" s="32">
        <v>207138</v>
      </c>
      <c r="E1155" s="34"/>
      <c r="F1155" s="34"/>
      <c r="G1155" s="34"/>
      <c r="J1155"/>
      <c r="K1155"/>
      <c r="L1155"/>
      <c r="M1155"/>
      <c r="N1155"/>
      <c r="O1155"/>
      <c r="P1155"/>
      <c r="Q1155"/>
    </row>
    <row r="1156" spans="1:17" s="7" customFormat="1" ht="19.5" hidden="1" customHeight="1" x14ac:dyDescent="0.25">
      <c r="A1156" s="219" t="s">
        <v>144</v>
      </c>
      <c r="B1156" s="216"/>
      <c r="C1156" s="128"/>
      <c r="D1156" s="82">
        <f>D1157+D1158</f>
        <v>2720</v>
      </c>
      <c r="E1156" s="147"/>
      <c r="F1156" s="147"/>
      <c r="G1156" s="147"/>
      <c r="J1156"/>
      <c r="K1156"/>
      <c r="L1156"/>
      <c r="M1156"/>
      <c r="N1156"/>
      <c r="O1156"/>
      <c r="P1156"/>
      <c r="Q1156"/>
    </row>
    <row r="1157" spans="1:17" s="7" customFormat="1" ht="33.75" hidden="1" customHeight="1" x14ac:dyDescent="0.25">
      <c r="A1157" s="220" t="s">
        <v>145</v>
      </c>
      <c r="B1157" s="216"/>
      <c r="C1157" s="216"/>
      <c r="D1157" s="33">
        <v>20</v>
      </c>
      <c r="E1157" s="34"/>
      <c r="F1157" s="34"/>
      <c r="G1157" s="34"/>
      <c r="J1157"/>
      <c r="K1157"/>
      <c r="L1157"/>
      <c r="M1157"/>
      <c r="N1157"/>
      <c r="O1157"/>
      <c r="P1157"/>
      <c r="Q1157"/>
    </row>
    <row r="1158" spans="1:17" s="7" customFormat="1" ht="19.5" hidden="1" customHeight="1" x14ac:dyDescent="0.25">
      <c r="A1158" s="221" t="s">
        <v>146</v>
      </c>
      <c r="B1158" s="216"/>
      <c r="C1158" s="216"/>
      <c r="D1158" s="33">
        <v>2700</v>
      </c>
      <c r="E1158" s="34"/>
      <c r="F1158" s="34"/>
      <c r="G1158" s="34"/>
      <c r="J1158"/>
      <c r="K1158"/>
      <c r="L1158"/>
      <c r="M1158"/>
      <c r="N1158"/>
      <c r="O1158"/>
      <c r="P1158"/>
      <c r="Q1158"/>
    </row>
    <row r="1159" spans="1:17" s="7" customFormat="1" ht="15.75" hidden="1" thickBot="1" x14ac:dyDescent="0.3">
      <c r="A1159" s="87" t="s">
        <v>21</v>
      </c>
      <c r="B1159" s="205"/>
      <c r="C1159" s="191"/>
      <c r="D1159" s="205"/>
      <c r="E1159" s="205"/>
      <c r="F1159" s="205"/>
      <c r="G1159" s="205"/>
      <c r="J1159"/>
      <c r="K1159"/>
      <c r="L1159"/>
      <c r="M1159"/>
      <c r="N1159"/>
      <c r="O1159"/>
      <c r="P1159"/>
      <c r="Q1159"/>
    </row>
    <row r="1160" spans="1:17" s="7" customFormat="1" ht="24" hidden="1" customHeight="1" x14ac:dyDescent="0.25">
      <c r="A1160" s="222" t="s">
        <v>147</v>
      </c>
      <c r="B1160" s="223"/>
      <c r="C1160" s="28"/>
      <c r="D1160" s="223"/>
      <c r="E1160" s="223"/>
      <c r="F1160" s="223"/>
      <c r="G1160" s="223"/>
      <c r="J1160"/>
      <c r="K1160"/>
      <c r="L1160"/>
      <c r="M1160"/>
      <c r="N1160"/>
      <c r="O1160"/>
      <c r="P1160"/>
      <c r="Q1160"/>
    </row>
    <row r="1161" spans="1:17" s="7" customFormat="1" ht="16.5" hidden="1" customHeight="1" x14ac:dyDescent="0.25">
      <c r="A1161" s="81"/>
      <c r="B1161" s="82"/>
      <c r="C1161" s="33"/>
      <c r="D1161" s="34"/>
      <c r="E1161" s="34"/>
      <c r="F1161" s="34"/>
      <c r="G1161" s="34"/>
      <c r="J1161"/>
      <c r="K1161"/>
      <c r="L1161"/>
      <c r="M1161"/>
      <c r="N1161"/>
      <c r="O1161"/>
      <c r="P1161"/>
      <c r="Q1161"/>
    </row>
    <row r="1162" spans="1:17" s="7" customFormat="1" ht="15" hidden="1" x14ac:dyDescent="0.25">
      <c r="A1162" s="44" t="s">
        <v>32</v>
      </c>
      <c r="B1162" s="40"/>
      <c r="C1162" s="41"/>
      <c r="D1162" s="34"/>
      <c r="E1162" s="34"/>
      <c r="F1162" s="34"/>
      <c r="G1162" s="34"/>
      <c r="J1162"/>
      <c r="K1162"/>
      <c r="L1162"/>
      <c r="M1162"/>
      <c r="N1162"/>
      <c r="O1162"/>
      <c r="P1162"/>
      <c r="Q1162"/>
    </row>
    <row r="1163" spans="1:17" s="7" customFormat="1" ht="15" hidden="1" x14ac:dyDescent="0.25">
      <c r="A1163" s="69" t="s">
        <v>33</v>
      </c>
      <c r="B1163" s="40"/>
      <c r="C1163" s="41"/>
      <c r="D1163" s="34">
        <f>D1164+D1165+D1166+D1167</f>
        <v>2914</v>
      </c>
      <c r="E1163" s="34"/>
      <c r="F1163" s="34"/>
      <c r="G1163" s="34"/>
      <c r="J1163"/>
      <c r="K1163"/>
      <c r="L1163"/>
      <c r="M1163"/>
      <c r="N1163"/>
      <c r="O1163"/>
      <c r="P1163"/>
      <c r="Q1163"/>
    </row>
    <row r="1164" spans="1:17" s="7" customFormat="1" ht="15" hidden="1" x14ac:dyDescent="0.25">
      <c r="A1164" s="69" t="s">
        <v>34</v>
      </c>
      <c r="B1164" s="40"/>
      <c r="C1164" s="41"/>
      <c r="D1164" s="34"/>
      <c r="E1164" s="34"/>
      <c r="F1164" s="34"/>
      <c r="G1164" s="34"/>
      <c r="J1164"/>
      <c r="K1164"/>
      <c r="L1164"/>
      <c r="M1164"/>
      <c r="N1164"/>
      <c r="O1164"/>
      <c r="P1164"/>
      <c r="Q1164"/>
    </row>
    <row r="1165" spans="1:17" s="7" customFormat="1" ht="30" hidden="1" x14ac:dyDescent="0.25">
      <c r="A1165" s="69" t="s">
        <v>35</v>
      </c>
      <c r="B1165" s="40"/>
      <c r="C1165" s="41"/>
      <c r="D1165" s="34">
        <v>100</v>
      </c>
      <c r="E1165" s="34"/>
      <c r="F1165" s="34"/>
      <c r="G1165" s="34"/>
      <c r="J1165"/>
      <c r="K1165"/>
      <c r="L1165"/>
      <c r="M1165"/>
      <c r="N1165"/>
      <c r="O1165"/>
      <c r="P1165"/>
      <c r="Q1165"/>
    </row>
    <row r="1166" spans="1:17" s="7" customFormat="1" ht="30" hidden="1" x14ac:dyDescent="0.25">
      <c r="A1166" s="69" t="s">
        <v>36</v>
      </c>
      <c r="B1166" s="40"/>
      <c r="C1166" s="41"/>
      <c r="D1166" s="34"/>
      <c r="E1166" s="34"/>
      <c r="F1166" s="34"/>
      <c r="G1166" s="34"/>
      <c r="J1166"/>
      <c r="K1166"/>
      <c r="L1166"/>
      <c r="M1166"/>
      <c r="N1166"/>
      <c r="O1166"/>
      <c r="P1166"/>
      <c r="Q1166"/>
    </row>
    <row r="1167" spans="1:17" s="7" customFormat="1" ht="15" hidden="1" x14ac:dyDescent="0.25">
      <c r="A1167" s="69" t="s">
        <v>37</v>
      </c>
      <c r="B1167" s="40"/>
      <c r="C1167" s="41"/>
      <c r="D1167" s="34">
        <v>2814</v>
      </c>
      <c r="E1167" s="34"/>
      <c r="F1167" s="34"/>
      <c r="G1167" s="34"/>
      <c r="I1167" s="70"/>
      <c r="J1167"/>
      <c r="K1167"/>
      <c r="L1167"/>
      <c r="M1167"/>
      <c r="N1167"/>
      <c r="O1167"/>
      <c r="P1167"/>
      <c r="Q1167"/>
    </row>
    <row r="1168" spans="1:17" s="7" customFormat="1" ht="15" hidden="1" x14ac:dyDescent="0.25">
      <c r="A1168" s="71" t="s">
        <v>38</v>
      </c>
      <c r="B1168" s="40"/>
      <c r="C1168" s="41"/>
      <c r="D1168" s="34">
        <v>8000</v>
      </c>
      <c r="E1168" s="34"/>
      <c r="F1168" s="34"/>
      <c r="G1168" s="34"/>
      <c r="J1168"/>
      <c r="K1168"/>
      <c r="L1168"/>
      <c r="M1168"/>
      <c r="N1168"/>
      <c r="O1168"/>
      <c r="P1168"/>
      <c r="Q1168"/>
    </row>
    <row r="1169" spans="1:17" s="7" customFormat="1" ht="15" hidden="1" x14ac:dyDescent="0.25">
      <c r="A1169" s="72" t="s">
        <v>39</v>
      </c>
      <c r="B1169" s="40"/>
      <c r="C1169" s="41"/>
      <c r="D1169" s="34"/>
      <c r="E1169" s="34"/>
      <c r="F1169" s="34"/>
      <c r="G1169" s="34"/>
      <c r="J1169"/>
      <c r="K1169"/>
      <c r="L1169"/>
      <c r="M1169"/>
      <c r="N1169"/>
      <c r="O1169"/>
      <c r="P1169"/>
      <c r="Q1169"/>
    </row>
    <row r="1170" spans="1:17" s="7" customFormat="1" ht="15" hidden="1" x14ac:dyDescent="0.25">
      <c r="A1170" s="73" t="s">
        <v>40</v>
      </c>
      <c r="B1170" s="40"/>
      <c r="C1170" s="41"/>
      <c r="D1170" s="42">
        <f>D1163+ROUND(D1168*3.2,0)</f>
        <v>28514</v>
      </c>
      <c r="E1170" s="34"/>
      <c r="F1170" s="34"/>
      <c r="G1170" s="34"/>
      <c r="J1170" s="70"/>
      <c r="K1170"/>
      <c r="L1170"/>
      <c r="M1170"/>
      <c r="N1170"/>
      <c r="O1170"/>
      <c r="P1170"/>
      <c r="Q1170"/>
    </row>
    <row r="1171" spans="1:17" s="7" customFormat="1" ht="15" hidden="1" x14ac:dyDescent="0.25">
      <c r="A1171" s="44" t="s">
        <v>14</v>
      </c>
      <c r="B1171" s="40"/>
      <c r="C1171" s="41"/>
      <c r="D1171" s="34"/>
      <c r="E1171" s="34"/>
      <c r="F1171" s="34"/>
      <c r="G1171" s="34"/>
      <c r="K1171"/>
      <c r="L1171"/>
      <c r="M1171"/>
      <c r="N1171"/>
      <c r="O1171"/>
      <c r="P1171"/>
      <c r="Q1171"/>
    </row>
    <row r="1172" spans="1:17" s="7" customFormat="1" ht="15" hidden="1" x14ac:dyDescent="0.25">
      <c r="A1172" s="69" t="s">
        <v>33</v>
      </c>
      <c r="B1172" s="40"/>
      <c r="C1172" s="115"/>
      <c r="D1172" s="34">
        <f>D1173+D1174+D1179+D1185+D1186+D1187+D1188</f>
        <v>1853</v>
      </c>
      <c r="E1172" s="34"/>
      <c r="F1172" s="34"/>
      <c r="G1172" s="34"/>
      <c r="K1172"/>
      <c r="L1172"/>
      <c r="M1172"/>
      <c r="N1172"/>
      <c r="O1172"/>
      <c r="P1172"/>
      <c r="Q1172"/>
    </row>
    <row r="1173" spans="1:17" s="7" customFormat="1" ht="15" hidden="1" x14ac:dyDescent="0.25">
      <c r="A1173" s="69" t="s">
        <v>34</v>
      </c>
      <c r="B1173" s="40"/>
      <c r="C1173" s="115"/>
      <c r="D1173" s="34"/>
      <c r="E1173" s="34"/>
      <c r="F1173" s="34"/>
      <c r="G1173" s="34"/>
      <c r="K1173"/>
      <c r="L1173"/>
      <c r="M1173"/>
      <c r="N1173"/>
      <c r="O1173"/>
      <c r="P1173"/>
      <c r="Q1173"/>
    </row>
    <row r="1174" spans="1:17" s="7" customFormat="1" ht="30" hidden="1" x14ac:dyDescent="0.25">
      <c r="A1174" s="69" t="s">
        <v>41</v>
      </c>
      <c r="B1174" s="40"/>
      <c r="C1174" s="115"/>
      <c r="D1174" s="34">
        <f>D1175+D1176+D1177+D1178</f>
        <v>1253</v>
      </c>
      <c r="E1174" s="34"/>
      <c r="F1174" s="34"/>
      <c r="G1174" s="34"/>
      <c r="K1174"/>
      <c r="L1174"/>
      <c r="M1174"/>
      <c r="N1174"/>
      <c r="O1174"/>
      <c r="P1174"/>
      <c r="Q1174"/>
    </row>
    <row r="1175" spans="1:17" s="7" customFormat="1" ht="30" hidden="1" x14ac:dyDescent="0.25">
      <c r="A1175" s="69" t="s">
        <v>42</v>
      </c>
      <c r="B1175" s="40"/>
      <c r="C1175" s="41">
        <v>815</v>
      </c>
      <c r="D1175" s="34">
        <v>1005</v>
      </c>
      <c r="E1175" s="34"/>
      <c r="F1175" s="34"/>
      <c r="G1175" s="34"/>
      <c r="K1175"/>
      <c r="L1175"/>
      <c r="M1175"/>
      <c r="N1175"/>
      <c r="O1175"/>
      <c r="P1175"/>
      <c r="Q1175"/>
    </row>
    <row r="1176" spans="1:17" s="7" customFormat="1" ht="30" hidden="1" x14ac:dyDescent="0.25">
      <c r="A1176" s="69" t="s">
        <v>43</v>
      </c>
      <c r="B1176" s="40"/>
      <c r="C1176" s="41"/>
      <c r="D1176" s="34">
        <v>248</v>
      </c>
      <c r="E1176" s="34"/>
      <c r="F1176" s="34"/>
      <c r="G1176" s="34"/>
      <c r="K1176"/>
      <c r="L1176"/>
      <c r="M1176"/>
      <c r="N1176"/>
      <c r="O1176"/>
      <c r="P1176"/>
      <c r="Q1176"/>
    </row>
    <row r="1177" spans="1:17" s="7" customFormat="1" ht="45" hidden="1" x14ac:dyDescent="0.25">
      <c r="A1177" s="69" t="s">
        <v>44</v>
      </c>
      <c r="B1177" s="40"/>
      <c r="C1177" s="41"/>
      <c r="D1177" s="34"/>
      <c r="E1177" s="34"/>
      <c r="F1177" s="34"/>
      <c r="G1177" s="34"/>
      <c r="K1177"/>
      <c r="L1177"/>
      <c r="M1177"/>
      <c r="N1177"/>
      <c r="O1177"/>
      <c r="P1177"/>
      <c r="Q1177"/>
    </row>
    <row r="1178" spans="1:17" s="7" customFormat="1" ht="29.25" hidden="1" customHeight="1" x14ac:dyDescent="0.25">
      <c r="A1178" s="69" t="s">
        <v>45</v>
      </c>
      <c r="B1178" s="40"/>
      <c r="C1178" s="41"/>
      <c r="D1178" s="34"/>
      <c r="E1178" s="34"/>
      <c r="F1178" s="34"/>
      <c r="G1178" s="34"/>
      <c r="K1178"/>
      <c r="L1178"/>
      <c r="M1178"/>
      <c r="N1178"/>
      <c r="O1178"/>
      <c r="P1178"/>
      <c r="Q1178"/>
    </row>
    <row r="1179" spans="1:17" s="7" customFormat="1" ht="29.25" hidden="1" customHeight="1" x14ac:dyDescent="0.25">
      <c r="A1179" s="69" t="s">
        <v>86</v>
      </c>
      <c r="B1179" s="40"/>
      <c r="C1179" s="115"/>
      <c r="D1179" s="34">
        <f>D1180+D1181+D1182+D1183+D1184</f>
        <v>600</v>
      </c>
      <c r="E1179" s="34"/>
      <c r="F1179" s="34"/>
      <c r="G1179" s="34"/>
      <c r="K1179"/>
      <c r="L1179"/>
      <c r="M1179"/>
      <c r="N1179"/>
      <c r="O1179"/>
      <c r="P1179"/>
      <c r="Q1179"/>
    </row>
    <row r="1180" spans="1:17" s="7" customFormat="1" ht="30" hidden="1" x14ac:dyDescent="0.25">
      <c r="A1180" s="69" t="s">
        <v>47</v>
      </c>
      <c r="B1180" s="40"/>
      <c r="C1180" s="41"/>
      <c r="D1180" s="34">
        <v>600</v>
      </c>
      <c r="E1180" s="34"/>
      <c r="F1180" s="34"/>
      <c r="G1180" s="34"/>
      <c r="K1180"/>
      <c r="L1180"/>
      <c r="M1180"/>
      <c r="N1180"/>
      <c r="O1180"/>
      <c r="P1180"/>
      <c r="Q1180"/>
    </row>
    <row r="1181" spans="1:17" s="7" customFormat="1" ht="60" hidden="1" x14ac:dyDescent="0.25">
      <c r="A1181" s="69" t="s">
        <v>48</v>
      </c>
      <c r="B1181" s="40"/>
      <c r="C1181" s="41"/>
      <c r="D1181" s="34"/>
      <c r="E1181" s="34"/>
      <c r="F1181" s="34"/>
      <c r="G1181" s="34"/>
      <c r="K1181"/>
      <c r="L1181"/>
      <c r="M1181"/>
      <c r="N1181"/>
      <c r="O1181"/>
      <c r="P1181"/>
      <c r="Q1181"/>
    </row>
    <row r="1182" spans="1:17" s="7" customFormat="1" ht="45" hidden="1" x14ac:dyDescent="0.25">
      <c r="A1182" s="69" t="s">
        <v>49</v>
      </c>
      <c r="B1182" s="40"/>
      <c r="C1182" s="41"/>
      <c r="D1182" s="34"/>
      <c r="E1182" s="34"/>
      <c r="F1182" s="34"/>
      <c r="G1182" s="34"/>
      <c r="K1182"/>
      <c r="L1182"/>
      <c r="M1182"/>
      <c r="N1182"/>
      <c r="O1182"/>
      <c r="P1182"/>
      <c r="Q1182"/>
    </row>
    <row r="1183" spans="1:17" s="7" customFormat="1" ht="30" hidden="1" x14ac:dyDescent="0.25">
      <c r="A1183" s="69" t="s">
        <v>76</v>
      </c>
      <c r="B1183" s="40"/>
      <c r="C1183" s="41"/>
      <c r="D1183" s="34"/>
      <c r="E1183" s="34"/>
      <c r="F1183" s="34"/>
      <c r="G1183" s="34"/>
      <c r="K1183"/>
      <c r="L1183"/>
      <c r="M1183"/>
      <c r="N1183"/>
      <c r="O1183"/>
      <c r="P1183"/>
      <c r="Q1183"/>
    </row>
    <row r="1184" spans="1:17" s="7" customFormat="1" ht="30" hidden="1" x14ac:dyDescent="0.25">
      <c r="A1184" s="69" t="s">
        <v>77</v>
      </c>
      <c r="B1184" s="40"/>
      <c r="C1184" s="41"/>
      <c r="D1184" s="34"/>
      <c r="E1184" s="34"/>
      <c r="F1184" s="34"/>
      <c r="G1184" s="34"/>
      <c r="K1184"/>
      <c r="L1184"/>
      <c r="M1184"/>
      <c r="N1184"/>
      <c r="O1184"/>
      <c r="P1184"/>
      <c r="Q1184"/>
    </row>
    <row r="1185" spans="1:17" s="7" customFormat="1" ht="45" hidden="1" x14ac:dyDescent="0.25">
      <c r="A1185" s="69" t="s">
        <v>52</v>
      </c>
      <c r="B1185" s="40"/>
      <c r="C1185" s="115"/>
      <c r="D1185" s="34"/>
      <c r="E1185" s="34"/>
      <c r="F1185" s="34"/>
      <c r="G1185" s="34"/>
      <c r="K1185"/>
      <c r="L1185"/>
      <c r="M1185"/>
      <c r="N1185"/>
      <c r="O1185"/>
      <c r="P1185"/>
      <c r="Q1185"/>
    </row>
    <row r="1186" spans="1:17" s="7" customFormat="1" ht="30" hidden="1" x14ac:dyDescent="0.25">
      <c r="A1186" s="69" t="s">
        <v>53</v>
      </c>
      <c r="B1186" s="40"/>
      <c r="C1186" s="115"/>
      <c r="D1186" s="34"/>
      <c r="E1186" s="34"/>
      <c r="F1186" s="34"/>
      <c r="G1186" s="34"/>
      <c r="H1186"/>
      <c r="I1186"/>
      <c r="J1186"/>
      <c r="K1186"/>
      <c r="L1186"/>
      <c r="M1186"/>
      <c r="N1186"/>
      <c r="O1186"/>
      <c r="P1186"/>
      <c r="Q1186"/>
    </row>
    <row r="1187" spans="1:17" s="7" customFormat="1" ht="30" hidden="1" x14ac:dyDescent="0.25">
      <c r="A1187" s="69" t="s">
        <v>54</v>
      </c>
      <c r="B1187" s="40"/>
      <c r="C1187" s="115"/>
      <c r="D1187" s="34"/>
      <c r="E1187" s="34"/>
      <c r="F1187" s="34"/>
      <c r="G1187" s="34"/>
      <c r="H1187"/>
      <c r="I1187"/>
      <c r="J1187"/>
      <c r="K1187"/>
      <c r="L1187"/>
      <c r="M1187"/>
      <c r="N1187"/>
      <c r="O1187"/>
      <c r="P1187"/>
      <c r="Q1187"/>
    </row>
    <row r="1188" spans="1:17" s="7" customFormat="1" ht="15" hidden="1" x14ac:dyDescent="0.25">
      <c r="A1188" s="69" t="s">
        <v>55</v>
      </c>
      <c r="B1188" s="40"/>
      <c r="C1188" s="115"/>
      <c r="D1188" s="34"/>
      <c r="E1188" s="34"/>
      <c r="F1188" s="34"/>
      <c r="G1188" s="34"/>
      <c r="H1188"/>
      <c r="I1188"/>
      <c r="J1188"/>
      <c r="K1188"/>
      <c r="L1188"/>
      <c r="M1188"/>
      <c r="N1188"/>
      <c r="O1188"/>
      <c r="P1188"/>
      <c r="Q1188"/>
    </row>
    <row r="1189" spans="1:17" s="7" customFormat="1" ht="15" hidden="1" x14ac:dyDescent="0.25">
      <c r="A1189" s="71" t="s">
        <v>38</v>
      </c>
      <c r="B1189" s="40"/>
      <c r="C1189" s="41"/>
      <c r="D1189" s="34">
        <v>4843.75</v>
      </c>
      <c r="E1189" s="34"/>
      <c r="F1189" s="34"/>
      <c r="G1189" s="34"/>
      <c r="H1189"/>
      <c r="I1189"/>
      <c r="J1189"/>
      <c r="K1189"/>
      <c r="L1189"/>
      <c r="M1189"/>
      <c r="N1189"/>
      <c r="O1189"/>
      <c r="P1189"/>
      <c r="Q1189"/>
    </row>
    <row r="1190" spans="1:17" s="7" customFormat="1" ht="15" hidden="1" x14ac:dyDescent="0.25">
      <c r="A1190" s="72" t="s">
        <v>39</v>
      </c>
      <c r="B1190" s="40"/>
      <c r="C1190" s="41"/>
      <c r="D1190" s="34">
        <v>62000</v>
      </c>
      <c r="E1190" s="34"/>
      <c r="F1190" s="34"/>
      <c r="G1190" s="34"/>
      <c r="H1190"/>
      <c r="I1190"/>
      <c r="J1190"/>
      <c r="K1190"/>
      <c r="L1190"/>
      <c r="M1190"/>
      <c r="N1190"/>
      <c r="O1190"/>
      <c r="P1190"/>
      <c r="Q1190"/>
    </row>
    <row r="1191" spans="1:17" s="7" customFormat="1" ht="30" hidden="1" x14ac:dyDescent="0.25">
      <c r="A1191" s="71" t="s">
        <v>56</v>
      </c>
      <c r="B1191" s="40"/>
      <c r="C1191" s="41"/>
      <c r="D1191" s="34">
        <v>1800</v>
      </c>
      <c r="E1191" s="34"/>
      <c r="F1191" s="34"/>
      <c r="G1191" s="34"/>
      <c r="H1191"/>
      <c r="I1191"/>
      <c r="J1191"/>
      <c r="K1191"/>
      <c r="L1191"/>
      <c r="M1191"/>
      <c r="N1191"/>
      <c r="O1191"/>
      <c r="P1191"/>
      <c r="Q1191"/>
    </row>
    <row r="1192" spans="1:17" s="7" customFormat="1" ht="30" hidden="1" x14ac:dyDescent="0.25">
      <c r="A1192" s="116" t="s">
        <v>57</v>
      </c>
      <c r="B1192" s="40"/>
      <c r="C1192" s="41"/>
      <c r="D1192" s="34"/>
      <c r="E1192" s="34"/>
      <c r="F1192" s="34"/>
      <c r="G1192" s="34"/>
      <c r="H1192"/>
      <c r="I1192"/>
      <c r="J1192"/>
      <c r="K1192"/>
      <c r="L1192"/>
      <c r="M1192"/>
      <c r="N1192"/>
      <c r="O1192"/>
      <c r="P1192"/>
      <c r="Q1192"/>
    </row>
    <row r="1193" spans="1:17" s="7" customFormat="1" ht="15" hidden="1" x14ac:dyDescent="0.25">
      <c r="A1193" s="73" t="s">
        <v>59</v>
      </c>
      <c r="B1193" s="40"/>
      <c r="C1193" s="41"/>
      <c r="D1193" s="42">
        <f>D1172+ROUND(D1189*3.2,0)+D1191</f>
        <v>19153</v>
      </c>
      <c r="E1193" s="34"/>
      <c r="F1193" s="34"/>
      <c r="G1193" s="34"/>
      <c r="H1193"/>
      <c r="I1193"/>
      <c r="J1193"/>
      <c r="K1193"/>
      <c r="L1193"/>
      <c r="M1193"/>
      <c r="N1193"/>
      <c r="O1193"/>
      <c r="P1193"/>
      <c r="Q1193"/>
    </row>
    <row r="1194" spans="1:17" s="7" customFormat="1" ht="15" hidden="1" customHeight="1" x14ac:dyDescent="0.25">
      <c r="A1194" s="77" t="s">
        <v>16</v>
      </c>
      <c r="B1194" s="40"/>
      <c r="C1194" s="41"/>
      <c r="D1194" s="42">
        <f>D1170+D1193</f>
        <v>47667</v>
      </c>
      <c r="E1194" s="34"/>
      <c r="F1194" s="34"/>
      <c r="G1194" s="34"/>
      <c r="H1194"/>
      <c r="I1194"/>
      <c r="J1194"/>
      <c r="K1194"/>
      <c r="L1194"/>
      <c r="M1194"/>
      <c r="N1194"/>
      <c r="O1194"/>
      <c r="P1194"/>
      <c r="Q1194"/>
    </row>
    <row r="1195" spans="1:17" s="7" customFormat="1" ht="15.75" hidden="1" customHeight="1" x14ac:dyDescent="0.25">
      <c r="A1195" s="48" t="s">
        <v>17</v>
      </c>
      <c r="B1195" s="149"/>
      <c r="C1195" s="149"/>
      <c r="D1195" s="34"/>
      <c r="E1195" s="34"/>
      <c r="F1195" s="34"/>
      <c r="G1195" s="34"/>
      <c r="H1195"/>
      <c r="I1195"/>
      <c r="J1195"/>
      <c r="K1195"/>
      <c r="L1195"/>
      <c r="M1195"/>
      <c r="N1195"/>
      <c r="O1195"/>
      <c r="P1195"/>
      <c r="Q1195"/>
    </row>
    <row r="1196" spans="1:17" s="7" customFormat="1" ht="15.75" hidden="1" customHeight="1" x14ac:dyDescent="0.25">
      <c r="A1196" s="52" t="s">
        <v>91</v>
      </c>
      <c r="B1196" s="149"/>
      <c r="C1196" s="149"/>
      <c r="D1196" s="34"/>
      <c r="E1196" s="34"/>
      <c r="F1196" s="34"/>
      <c r="G1196" s="34"/>
      <c r="H1196"/>
      <c r="I1196"/>
      <c r="J1196"/>
      <c r="K1196"/>
      <c r="L1196"/>
      <c r="M1196"/>
      <c r="N1196"/>
      <c r="O1196"/>
      <c r="P1196"/>
      <c r="Q1196"/>
    </row>
    <row r="1197" spans="1:17" s="7" customFormat="1" ht="15.75" hidden="1" customHeight="1" x14ac:dyDescent="0.25">
      <c r="A1197" s="83" t="s">
        <v>67</v>
      </c>
      <c r="B1197" s="32">
        <v>240</v>
      </c>
      <c r="C1197" s="33"/>
      <c r="D1197" s="34">
        <v>209</v>
      </c>
      <c r="E1197" s="37">
        <v>8</v>
      </c>
      <c r="F1197" s="34">
        <f>ROUND(G1197/B1197,0)</f>
        <v>7</v>
      </c>
      <c r="G1197" s="34">
        <f>ROUND(D1197*E1197,0)</f>
        <v>1672</v>
      </c>
      <c r="H1197"/>
      <c r="I1197"/>
      <c r="J1197"/>
      <c r="K1197"/>
      <c r="L1197"/>
      <c r="M1197"/>
      <c r="N1197"/>
      <c r="O1197"/>
      <c r="P1197"/>
      <c r="Q1197"/>
    </row>
    <row r="1198" spans="1:17" s="7" customFormat="1" ht="15.75" hidden="1" customHeight="1" x14ac:dyDescent="0.25">
      <c r="A1198" s="133" t="s">
        <v>80</v>
      </c>
      <c r="B1198" s="32"/>
      <c r="C1198" s="33"/>
      <c r="D1198" s="95">
        <f>D1197</f>
        <v>209</v>
      </c>
      <c r="E1198" s="96">
        <f>G1198/D1198</f>
        <v>8</v>
      </c>
      <c r="F1198" s="95">
        <f>F1197</f>
        <v>7</v>
      </c>
      <c r="G1198" s="95">
        <f t="shared" ref="G1198" si="40">G1197</f>
        <v>1672</v>
      </c>
      <c r="H1198"/>
      <c r="I1198"/>
      <c r="J1198"/>
      <c r="K1198"/>
      <c r="L1198"/>
      <c r="M1198"/>
      <c r="N1198"/>
      <c r="O1198"/>
      <c r="P1198"/>
      <c r="Q1198"/>
    </row>
    <row r="1199" spans="1:17" s="7" customFormat="1" ht="15.75" hidden="1" customHeight="1" x14ac:dyDescent="0.25">
      <c r="A1199" s="134" t="s">
        <v>81</v>
      </c>
      <c r="B1199" s="32"/>
      <c r="C1199" s="90"/>
      <c r="D1199" s="125">
        <f t="shared" ref="D1199:G1199" si="41">D1198</f>
        <v>209</v>
      </c>
      <c r="E1199" s="97">
        <f t="shared" si="41"/>
        <v>8</v>
      </c>
      <c r="F1199" s="125">
        <f t="shared" si="41"/>
        <v>7</v>
      </c>
      <c r="G1199" s="125">
        <f t="shared" si="41"/>
        <v>1672</v>
      </c>
      <c r="H1199"/>
      <c r="I1199"/>
      <c r="J1199"/>
      <c r="K1199"/>
      <c r="L1199"/>
      <c r="M1199"/>
      <c r="N1199"/>
      <c r="O1199"/>
      <c r="P1199"/>
      <c r="Q1199"/>
    </row>
    <row r="1200" spans="1:17" s="7" customFormat="1" ht="18.75" hidden="1" customHeight="1" thickBot="1" x14ac:dyDescent="0.3">
      <c r="A1200" s="87" t="s">
        <v>21</v>
      </c>
      <c r="B1200" s="87"/>
      <c r="C1200" s="154"/>
      <c r="D1200" s="62"/>
      <c r="E1200" s="62"/>
      <c r="F1200" s="62"/>
      <c r="G1200" s="62"/>
      <c r="H1200"/>
      <c r="I1200"/>
      <c r="J1200"/>
      <c r="K1200"/>
      <c r="L1200"/>
      <c r="M1200"/>
      <c r="N1200"/>
      <c r="O1200"/>
      <c r="P1200"/>
      <c r="Q1200"/>
    </row>
    <row r="1201" spans="1:17" s="7" customFormat="1" ht="29.25" hidden="1" customHeight="1" x14ac:dyDescent="0.25">
      <c r="A1201" s="160" t="s">
        <v>148</v>
      </c>
      <c r="B1201" s="224"/>
      <c r="C1201" s="161"/>
      <c r="D1201" s="224"/>
      <c r="E1201" s="224"/>
      <c r="F1201" s="224"/>
      <c r="G1201" s="224"/>
      <c r="H1201"/>
      <c r="I1201"/>
      <c r="J1201"/>
      <c r="K1201"/>
      <c r="L1201"/>
      <c r="M1201"/>
      <c r="N1201"/>
      <c r="O1201"/>
      <c r="P1201"/>
      <c r="Q1201"/>
    </row>
    <row r="1202" spans="1:17" s="7" customFormat="1" ht="14.25" hidden="1" customHeight="1" x14ac:dyDescent="0.25">
      <c r="A1202" s="35" t="s">
        <v>10</v>
      </c>
      <c r="B1202" s="92"/>
      <c r="C1202" s="92"/>
      <c r="D1202" s="92"/>
      <c r="E1202" s="92"/>
      <c r="F1202" s="92"/>
      <c r="G1202" s="92"/>
      <c r="H1202"/>
      <c r="I1202"/>
      <c r="J1202"/>
      <c r="K1202"/>
      <c r="L1202"/>
      <c r="M1202"/>
      <c r="N1202"/>
      <c r="O1202"/>
      <c r="P1202"/>
      <c r="Q1202"/>
    </row>
    <row r="1203" spans="1:17" s="7" customFormat="1" ht="15" hidden="1" x14ac:dyDescent="0.25">
      <c r="A1203" s="138" t="s">
        <v>149</v>
      </c>
      <c r="B1203" s="163">
        <v>320</v>
      </c>
      <c r="C1203" s="163"/>
      <c r="D1203" s="32">
        <v>2197</v>
      </c>
      <c r="E1203" s="174">
        <v>16</v>
      </c>
      <c r="F1203" s="128">
        <f>ROUND(G1203/B1203,0)</f>
        <v>110</v>
      </c>
      <c r="G1203" s="128">
        <f>ROUND(D1203*E1203,0)</f>
        <v>35152</v>
      </c>
      <c r="H1203"/>
      <c r="I1203"/>
      <c r="J1203"/>
      <c r="K1203"/>
      <c r="L1203"/>
      <c r="M1203"/>
      <c r="N1203"/>
      <c r="O1203"/>
      <c r="P1203"/>
      <c r="Q1203"/>
    </row>
    <row r="1204" spans="1:17" s="7" customFormat="1" ht="15" hidden="1" x14ac:dyDescent="0.25">
      <c r="A1204" s="167" t="s">
        <v>13</v>
      </c>
      <c r="B1204" s="225">
        <v>320</v>
      </c>
      <c r="C1204" s="193"/>
      <c r="D1204" s="82">
        <f>D1203</f>
        <v>2197</v>
      </c>
      <c r="E1204" s="226">
        <f t="shared" ref="E1204:G1204" si="42">E1203</f>
        <v>16</v>
      </c>
      <c r="F1204" s="82">
        <f t="shared" si="42"/>
        <v>110</v>
      </c>
      <c r="G1204" s="82">
        <f t="shared" si="42"/>
        <v>35152</v>
      </c>
      <c r="H1204"/>
      <c r="I1204"/>
      <c r="J1204"/>
      <c r="K1204"/>
      <c r="L1204"/>
      <c r="M1204"/>
      <c r="N1204"/>
      <c r="O1204"/>
      <c r="P1204"/>
      <c r="Q1204"/>
    </row>
    <row r="1205" spans="1:17" s="7" customFormat="1" ht="15.75" hidden="1" x14ac:dyDescent="0.25">
      <c r="A1205" s="170" t="s">
        <v>17</v>
      </c>
      <c r="B1205" s="171"/>
      <c r="C1205" s="172"/>
      <c r="D1205" s="171"/>
      <c r="E1205" s="171"/>
      <c r="F1205" s="171"/>
      <c r="G1205" s="42"/>
      <c r="H1205"/>
      <c r="I1205"/>
      <c r="J1205"/>
      <c r="K1205"/>
      <c r="L1205"/>
      <c r="M1205"/>
      <c r="N1205"/>
      <c r="O1205"/>
      <c r="P1205"/>
      <c r="Q1205"/>
    </row>
    <row r="1206" spans="1:17" s="7" customFormat="1" ht="15" hidden="1" x14ac:dyDescent="0.25">
      <c r="A1206" s="48" t="s">
        <v>18</v>
      </c>
      <c r="B1206" s="171"/>
      <c r="C1206" s="172"/>
      <c r="D1206" s="172"/>
      <c r="E1206" s="171"/>
      <c r="F1206" s="172"/>
      <c r="G1206" s="42"/>
      <c r="H1206"/>
      <c r="I1206"/>
      <c r="J1206"/>
      <c r="K1206"/>
      <c r="L1206"/>
      <c r="M1206"/>
      <c r="N1206"/>
      <c r="O1206"/>
      <c r="P1206"/>
      <c r="Q1206"/>
    </row>
    <row r="1207" spans="1:17" s="7" customFormat="1" ht="15" hidden="1" x14ac:dyDescent="0.25">
      <c r="A1207" s="83" t="s">
        <v>75</v>
      </c>
      <c r="B1207" s="171">
        <v>300</v>
      </c>
      <c r="C1207" s="172"/>
      <c r="D1207" s="34">
        <v>360</v>
      </c>
      <c r="E1207" s="174">
        <v>10</v>
      </c>
      <c r="F1207" s="34">
        <f>ROUND(G1207/B1207,0)</f>
        <v>12</v>
      </c>
      <c r="G1207" s="34">
        <f>D1207*E1207</f>
        <v>3600</v>
      </c>
      <c r="H1207"/>
      <c r="I1207"/>
      <c r="J1207"/>
      <c r="K1207"/>
      <c r="L1207"/>
      <c r="M1207"/>
      <c r="N1207"/>
      <c r="O1207"/>
      <c r="P1207"/>
      <c r="Q1207"/>
    </row>
    <row r="1208" spans="1:17" s="7" customFormat="1" ht="15" hidden="1" x14ac:dyDescent="0.25">
      <c r="A1208" s="81" t="s">
        <v>19</v>
      </c>
      <c r="B1208" s="171">
        <v>300</v>
      </c>
      <c r="C1208" s="172"/>
      <c r="D1208" s="34">
        <f>D1207</f>
        <v>360</v>
      </c>
      <c r="E1208" s="174">
        <v>10</v>
      </c>
      <c r="F1208" s="34">
        <f>F1207</f>
        <v>12</v>
      </c>
      <c r="G1208" s="34">
        <f>D1208*E1208</f>
        <v>3600</v>
      </c>
      <c r="H1208"/>
      <c r="I1208"/>
      <c r="J1208"/>
      <c r="K1208"/>
      <c r="L1208"/>
      <c r="M1208"/>
      <c r="N1208"/>
      <c r="O1208"/>
      <c r="P1208"/>
      <c r="Q1208"/>
    </row>
    <row r="1209" spans="1:17" s="7" customFormat="1" ht="18.75" hidden="1" customHeight="1" x14ac:dyDescent="0.2">
      <c r="A1209" s="134" t="s">
        <v>81</v>
      </c>
      <c r="B1209" s="171"/>
      <c r="C1209" s="172"/>
      <c r="D1209" s="42">
        <f>D1208</f>
        <v>360</v>
      </c>
      <c r="E1209" s="97">
        <f>G1209/D1209</f>
        <v>10</v>
      </c>
      <c r="F1209" s="42">
        <f t="shared" ref="F1209:G1209" si="43">F1208</f>
        <v>12</v>
      </c>
      <c r="G1209" s="42">
        <f t="shared" si="43"/>
        <v>3600</v>
      </c>
      <c r="H1209"/>
      <c r="I1209"/>
      <c r="J1209"/>
      <c r="K1209"/>
      <c r="L1209"/>
      <c r="M1209"/>
      <c r="N1209"/>
      <c r="O1209"/>
      <c r="P1209"/>
      <c r="Q1209"/>
    </row>
    <row r="1210" spans="1:17" s="7" customFormat="1" ht="15.75" hidden="1" thickBot="1" x14ac:dyDescent="0.3">
      <c r="A1210" s="87" t="s">
        <v>21</v>
      </c>
      <c r="B1210" s="87"/>
      <c r="C1210" s="154"/>
      <c r="D1210" s="87"/>
      <c r="E1210" s="87"/>
      <c r="F1210" s="87"/>
      <c r="G1210" s="87"/>
      <c r="H1210"/>
      <c r="I1210"/>
      <c r="J1210"/>
      <c r="K1210"/>
      <c r="L1210"/>
      <c r="M1210"/>
      <c r="N1210"/>
      <c r="O1210"/>
      <c r="P1210"/>
      <c r="Q1210"/>
    </row>
    <row r="1211" spans="1:17" s="7" customFormat="1" ht="15" x14ac:dyDescent="0.25">
      <c r="A1211" s="6"/>
      <c r="B1211" s="6"/>
      <c r="C1211" s="6"/>
      <c r="H1211"/>
      <c r="I1211"/>
      <c r="J1211"/>
      <c r="K1211"/>
      <c r="L1211"/>
      <c r="M1211"/>
      <c r="N1211"/>
      <c r="O1211"/>
      <c r="P1211"/>
      <c r="Q1211"/>
    </row>
  </sheetData>
  <autoFilter ref="A10:G1210"/>
  <mergeCells count="12">
    <mergeCell ref="I65:P65"/>
    <mergeCell ref="J67:Q67"/>
    <mergeCell ref="I149:P149"/>
    <mergeCell ref="I150:P150"/>
    <mergeCell ref="F1:G2"/>
    <mergeCell ref="A3:G3"/>
    <mergeCell ref="B5:B7"/>
    <mergeCell ref="C5:C7"/>
    <mergeCell ref="D5:D7"/>
    <mergeCell ref="E5:E7"/>
    <mergeCell ref="F5:F7"/>
    <mergeCell ref="G5:G7"/>
  </mergeCells>
  <pageMargins left="0.39370078740157483" right="0" top="0.31496062992125984" bottom="0.31496062992125984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Хабаровск-2</vt:lpstr>
      <vt:lpstr>'Хабаровск-2'!Заголовки_для_печати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dcterms:created xsi:type="dcterms:W3CDTF">2016-05-04T00:27:37Z</dcterms:created>
  <dcterms:modified xsi:type="dcterms:W3CDTF">2016-05-04T00:30:23Z</dcterms:modified>
</cp:coreProperties>
</file>